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Calculation Sheets\"/>
    </mc:Choice>
  </mc:AlternateContent>
  <xr:revisionPtr revIDLastSave="0" documentId="13_ncr:1_{CA52D180-BB29-49D0-87B2-DE39726DC101}" xr6:coauthVersionLast="44" xr6:coauthVersionMax="44" xr10:uidLastSave="{00000000-0000-0000-0000-000000000000}"/>
  <bookViews>
    <workbookView xWindow="-110" yWindow="-110" windowWidth="19420" windowHeight="10420" tabRatio="777" activeTab="2" xr2:uid="{00000000-000D-0000-FFFF-FFFF00000000}"/>
  </bookViews>
  <sheets>
    <sheet name="Notes" sheetId="54" r:id="rId1"/>
    <sheet name="New Required Reductions" sheetId="64" r:id="rId2"/>
    <sheet name="Summary" sheetId="1" r:id="rId3"/>
    <sheet name="2019 Pivot Load Summary" sheetId="53" r:id="rId4"/>
    <sheet name="2019 GIS Load Estimation (2)" sheetId="57" r:id="rId5"/>
    <sheet name="Reallocation from SLC" sheetId="65" r:id="rId6"/>
    <sheet name="Pivot" sheetId="58" r:id="rId7"/>
    <sheet name="2019 GIS Load Estimation" sheetId="52" r:id="rId8"/>
    <sheet name="Education - New Base Load" sheetId="56" r:id="rId9"/>
    <sheet name="Street Sweeping" sheetId="38" r:id="rId10"/>
    <sheet name="Wet Detention Calcs " sheetId="2" r:id="rId11"/>
    <sheet name="Retention Calcs" sheetId="4" r:id="rId12"/>
    <sheet name="230108-1 Pond 3" sheetId="55" r:id="rId13"/>
    <sheet name="230108-1 Pond 4" sheetId="5" r:id="rId14"/>
    <sheet name="230262-4" sheetId="7" r:id="rId15"/>
    <sheet name="230262-5" sheetId="8" r:id="rId16"/>
    <sheet name="230262-3" sheetId="9" r:id="rId17"/>
    <sheet name="230262-2" sheetId="10" r:id="rId18"/>
    <sheet name="23062" sheetId="11" r:id="rId19"/>
    <sheet name="230295-1" sheetId="12" r:id="rId20"/>
    <sheet name="SPN 99004-1585" sheetId="13" r:id="rId21"/>
    <sheet name="SPN 99004-1585 Lake 3" sheetId="14" r:id="rId22"/>
    <sheet name="228819-1 Basins A and B" sheetId="16" r:id="rId23"/>
    <sheet name="228821-1 West" sheetId="18" r:id="rId24"/>
    <sheet name="228821-1 East" sheetId="19" r:id="rId25"/>
    <sheet name="228831-1" sheetId="20" r:id="rId26"/>
    <sheet name="228801-1" sheetId="22" r:id="rId27"/>
    <sheet name="405504-1" sheetId="23" r:id="rId28"/>
    <sheet name="230288-2" sheetId="28" r:id="rId29"/>
    <sheet name="231812-2" sheetId="30" r:id="rId30"/>
    <sheet name="426373-3" sheetId="31" r:id="rId31"/>
    <sheet name="419890-1" sheetId="32" r:id="rId32"/>
    <sheet name="Education" sheetId="37" r:id="rId33"/>
    <sheet name="Indian River Pond East" sheetId="47" r:id="rId34"/>
    <sheet name="Indian River Pond West" sheetId="48" r:id="rId35"/>
    <sheet name="SR615 Basin B-1" sheetId="39" r:id="rId36"/>
    <sheet name="SR615 Basin E" sheetId="40" r:id="rId37"/>
    <sheet name="SR70 West Basin" sheetId="41" r:id="rId38"/>
    <sheet name="Turn Lanes" sheetId="42" r:id="rId39"/>
    <sheet name="Johnson Honda" sheetId="43" r:id="rId40"/>
    <sheet name="SR76 Pond 9A" sheetId="44" r:id="rId41"/>
    <sheet name="Osprey Ridge" sheetId="45" r:id="rId42"/>
    <sheet name="Kanner Professional Center" sheetId="46" r:id="rId43"/>
    <sheet name="SR710 Bridge Replace 1" sheetId="49" r:id="rId44"/>
    <sheet name="SR710 Bridge Replace 2" sheetId="50" r:id="rId45"/>
    <sheet name="SR 9 Widening" sheetId="51" r:id="rId46"/>
    <sheet name="FDOT58" sheetId="60" r:id="rId47"/>
    <sheet name="FDOT59" sheetId="61" r:id="rId48"/>
    <sheet name="FDOT41-43" sheetId="62" r:id="rId49"/>
    <sheet name="FDOT61" sheetId="63" r:id="rId50"/>
  </sheets>
  <externalReferences>
    <externalReference r:id="rId51"/>
  </externalReferences>
  <definedNames>
    <definedName name="_xlnm._FilterDatabase" localSheetId="15" hidden="1">'230262-5'!$A$1:$J$44</definedName>
    <definedName name="_xlnm._FilterDatabase" localSheetId="30" hidden="1">'426373-3'!$A$1:$K$18</definedName>
    <definedName name="_xlnm._FilterDatabase" localSheetId="32" hidden="1">Education!$A$1:$N$994</definedName>
    <definedName name="_xlnm._FilterDatabase" localSheetId="6" hidden="1">Pivot!$A$1:$D$141</definedName>
    <definedName name="FLUCCS">[1]FLUCCS!$A$1:$B$500</definedName>
    <definedName name="_xlnm.Print_Titles" localSheetId="2">Summary!$1:$1</definedName>
  </definedNames>
  <calcPr calcId="191029"/>
  <pivotCaches>
    <pivotCache cacheId="8" r:id="rId52"/>
    <pivotCache cacheId="9" r:id="rId53"/>
    <pivotCache cacheId="10" r:id="rId54"/>
  </pivotCaches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C7" i="65" l="1"/>
  <c r="AB7" i="65"/>
  <c r="AC6" i="65"/>
  <c r="AB6" i="65"/>
  <c r="AC5" i="65"/>
  <c r="AB5" i="65"/>
  <c r="AC4" i="65"/>
  <c r="AB4" i="65"/>
  <c r="AC3" i="65"/>
  <c r="AB3" i="65"/>
  <c r="AC2" i="65"/>
  <c r="AC8" i="65" s="1"/>
  <c r="AC11" i="65" s="1"/>
  <c r="AB2" i="65"/>
  <c r="AB8" i="65" s="1"/>
  <c r="AB11" i="65" s="1"/>
  <c r="H2" i="64" l="1"/>
  <c r="D2" i="64"/>
  <c r="I2" i="64"/>
  <c r="E2" i="64"/>
  <c r="J58" i="1" l="1"/>
  <c r="G58" i="1"/>
  <c r="H44" i="1" l="1"/>
  <c r="E44" i="1"/>
  <c r="H43" i="1"/>
  <c r="E43" i="1"/>
  <c r="H42" i="1"/>
  <c r="E42" i="1"/>
  <c r="AQ3" i="62"/>
  <c r="AO3" i="62"/>
  <c r="AP3" i="62"/>
  <c r="AN3" i="62"/>
  <c r="AQ4" i="62"/>
  <c r="AO4" i="62"/>
  <c r="AP4" i="62"/>
  <c r="AN4" i="62"/>
  <c r="AQ2" i="62"/>
  <c r="AO2" i="62"/>
  <c r="AP2" i="62"/>
  <c r="AN2" i="62"/>
  <c r="AI3" i="62"/>
  <c r="AJ3" i="62"/>
  <c r="AK3" i="62"/>
  <c r="AI4" i="62"/>
  <c r="AJ4" i="62"/>
  <c r="AK4" i="62"/>
  <c r="AI5" i="62"/>
  <c r="AJ5" i="62"/>
  <c r="AK5" i="62"/>
  <c r="AI6" i="62"/>
  <c r="AJ6" i="62"/>
  <c r="AK6" i="62"/>
  <c r="AI7" i="62"/>
  <c r="AJ7" i="62"/>
  <c r="AK7" i="62"/>
  <c r="AI8" i="62"/>
  <c r="AJ8" i="62"/>
  <c r="AK8" i="62"/>
  <c r="AI9" i="62"/>
  <c r="AJ9" i="62"/>
  <c r="AK9" i="62"/>
  <c r="AI10" i="62"/>
  <c r="AJ10" i="62"/>
  <c r="AK10" i="62"/>
  <c r="AI11" i="62"/>
  <c r="AJ11" i="62"/>
  <c r="AK11" i="62"/>
  <c r="AI12" i="62"/>
  <c r="AJ12" i="62"/>
  <c r="AK12" i="62"/>
  <c r="AI13" i="62"/>
  <c r="AJ13" i="62"/>
  <c r="AK13" i="62"/>
  <c r="AI14" i="62"/>
  <c r="AJ14" i="62"/>
  <c r="AK14" i="62"/>
  <c r="AI15" i="62"/>
  <c r="AJ15" i="62"/>
  <c r="AK15" i="62"/>
  <c r="AI16" i="62"/>
  <c r="AJ16" i="62"/>
  <c r="AK16" i="62"/>
  <c r="AI17" i="62"/>
  <c r="AJ17" i="62"/>
  <c r="AK17" i="62"/>
  <c r="AI18" i="62"/>
  <c r="AJ18" i="62"/>
  <c r="AK18" i="62"/>
  <c r="AI19" i="62"/>
  <c r="AJ19" i="62"/>
  <c r="AK19" i="62"/>
  <c r="AI20" i="62"/>
  <c r="AJ20" i="62"/>
  <c r="AK20" i="62"/>
  <c r="AI21" i="62"/>
  <c r="AJ21" i="62"/>
  <c r="AK21" i="62"/>
  <c r="AI22" i="62"/>
  <c r="AJ22" i="62"/>
  <c r="AK22" i="62"/>
  <c r="AI23" i="62"/>
  <c r="AJ23" i="62"/>
  <c r="AK23" i="62"/>
  <c r="AI24" i="62"/>
  <c r="AJ24" i="62"/>
  <c r="AK24" i="62"/>
  <c r="AI25" i="62"/>
  <c r="AJ25" i="62"/>
  <c r="AK25" i="62"/>
  <c r="AI26" i="62"/>
  <c r="AJ26" i="62"/>
  <c r="AK26" i="62"/>
  <c r="AI27" i="62"/>
  <c r="AJ27" i="62"/>
  <c r="AK27" i="62"/>
  <c r="AI28" i="62"/>
  <c r="AJ28" i="62"/>
  <c r="AK28" i="62"/>
  <c r="AK2" i="62"/>
  <c r="AJ2" i="62"/>
  <c r="AI2" i="62"/>
  <c r="I63" i="1" l="1"/>
  <c r="F63" i="1"/>
  <c r="L103" i="2"/>
  <c r="L105" i="2" s="1"/>
  <c r="J103" i="2"/>
  <c r="J105" i="2" s="1"/>
  <c r="J61" i="1"/>
  <c r="G61" i="1"/>
  <c r="I61" i="1"/>
  <c r="F61" i="1"/>
  <c r="J62" i="1"/>
  <c r="I62" i="1"/>
  <c r="F62" i="1"/>
  <c r="L81" i="2"/>
  <c r="J81" i="2"/>
  <c r="B85" i="2"/>
  <c r="J92" i="2"/>
  <c r="J94" i="2" s="1"/>
  <c r="L92" i="2"/>
  <c r="L94" i="2" s="1"/>
  <c r="H63" i="1"/>
  <c r="J63" i="1" s="1"/>
  <c r="H62" i="1"/>
  <c r="H61" i="1"/>
  <c r="E63" i="1"/>
  <c r="G63" i="1" s="1"/>
  <c r="E62" i="1"/>
  <c r="G62" i="1" s="1"/>
  <c r="E61" i="1"/>
  <c r="T13" i="63"/>
  <c r="U13" i="63"/>
  <c r="S13" i="63"/>
  <c r="S3" i="63"/>
  <c r="T3" i="63"/>
  <c r="U3" i="63"/>
  <c r="S4" i="63"/>
  <c r="T4" i="63"/>
  <c r="U4" i="63"/>
  <c r="S5" i="63"/>
  <c r="T5" i="63"/>
  <c r="U5" i="63"/>
  <c r="S6" i="63"/>
  <c r="T6" i="63"/>
  <c r="U6" i="63"/>
  <c r="S7" i="63"/>
  <c r="T7" i="63"/>
  <c r="U7" i="63"/>
  <c r="S8" i="63"/>
  <c r="T8" i="63"/>
  <c r="U8" i="63"/>
  <c r="S9" i="63"/>
  <c r="T9" i="63"/>
  <c r="U9" i="63"/>
  <c r="S10" i="63"/>
  <c r="T10" i="63"/>
  <c r="U10" i="63"/>
  <c r="S11" i="63"/>
  <c r="T11" i="63"/>
  <c r="U11" i="63"/>
  <c r="U2" i="63"/>
  <c r="T2" i="63"/>
  <c r="S2" i="63"/>
  <c r="J104" i="2" l="1"/>
  <c r="N105" i="2"/>
  <c r="L104" i="2"/>
  <c r="N104" i="2" s="1"/>
  <c r="J96" i="2"/>
  <c r="J95" i="2"/>
  <c r="L96" i="2"/>
  <c r="L95" i="2"/>
  <c r="J83" i="2"/>
  <c r="J82" i="2"/>
  <c r="L83" i="2"/>
  <c r="L82" i="2"/>
  <c r="N83" i="2" l="1"/>
  <c r="N82" i="2"/>
  <c r="N95" i="2"/>
  <c r="N96" i="2"/>
  <c r="M2" i="49" l="1"/>
  <c r="J60" i="1"/>
  <c r="I60" i="1"/>
  <c r="H60" i="1"/>
  <c r="G60" i="1"/>
  <c r="F60" i="1"/>
  <c r="E60" i="1"/>
  <c r="J59" i="1"/>
  <c r="I59" i="1"/>
  <c r="H59" i="1"/>
  <c r="G59" i="1"/>
  <c r="F59" i="1"/>
  <c r="E59" i="1"/>
  <c r="H20" i="1" l="1"/>
  <c r="L1157" i="56"/>
  <c r="M1157" i="56"/>
  <c r="K1157" i="56"/>
  <c r="E20" i="1" s="1"/>
  <c r="K994" i="37" l="1"/>
  <c r="I57" i="1" l="1"/>
  <c r="I56" i="1"/>
  <c r="I55" i="1"/>
  <c r="I54" i="1"/>
  <c r="I53" i="1"/>
  <c r="I51" i="1"/>
  <c r="I50" i="1"/>
  <c r="I49" i="1"/>
  <c r="I48" i="1"/>
  <c r="I47" i="1"/>
  <c r="F57" i="1"/>
  <c r="F56" i="1"/>
  <c r="F55" i="1"/>
  <c r="F54" i="1"/>
  <c r="F53" i="1"/>
  <c r="F51" i="1"/>
  <c r="F50" i="1"/>
  <c r="F49" i="1"/>
  <c r="F48" i="1"/>
  <c r="F47" i="1"/>
  <c r="K6" i="55" l="1"/>
  <c r="D2" i="1" s="1"/>
  <c r="L5" i="55"/>
  <c r="N5" i="55" s="1"/>
  <c r="L4" i="55"/>
  <c r="M4" i="55" s="1"/>
  <c r="L3" i="55"/>
  <c r="N3" i="55" s="1"/>
  <c r="L2" i="55"/>
  <c r="L6" i="55" l="1"/>
  <c r="B6" i="2" s="1"/>
  <c r="M5" i="55"/>
  <c r="M3" i="55"/>
  <c r="N2" i="55"/>
  <c r="N4" i="55"/>
  <c r="M2" i="55"/>
  <c r="M6" i="55" l="1"/>
  <c r="N6" i="55"/>
  <c r="D6" i="2" s="1"/>
  <c r="H48" i="1"/>
  <c r="J48" i="1" s="1"/>
  <c r="H49" i="1"/>
  <c r="J49" i="1" s="1"/>
  <c r="H50" i="1"/>
  <c r="J50" i="1" s="1"/>
  <c r="H51" i="1"/>
  <c r="J51" i="1" s="1"/>
  <c r="H52" i="1"/>
  <c r="J52" i="1" s="1"/>
  <c r="H53" i="1"/>
  <c r="J53" i="1" s="1"/>
  <c r="H54" i="1"/>
  <c r="J54" i="1" s="1"/>
  <c r="H55" i="1"/>
  <c r="J55" i="1" s="1"/>
  <c r="H56" i="1"/>
  <c r="H57" i="1"/>
  <c r="J57" i="1" s="1"/>
  <c r="H47" i="1"/>
  <c r="J47" i="1" s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4" i="1"/>
  <c r="H2" i="1"/>
  <c r="H22" i="1"/>
  <c r="H23" i="1"/>
  <c r="H24" i="1"/>
  <c r="H25" i="1"/>
  <c r="H26" i="1"/>
  <c r="H27" i="1"/>
  <c r="H28" i="1"/>
  <c r="H29" i="1"/>
  <c r="H30" i="1"/>
  <c r="H21" i="1"/>
  <c r="E48" i="1"/>
  <c r="G48" i="1" s="1"/>
  <c r="E49" i="1"/>
  <c r="G49" i="1" s="1"/>
  <c r="E50" i="1"/>
  <c r="G50" i="1" s="1"/>
  <c r="E51" i="1"/>
  <c r="G51" i="1" s="1"/>
  <c r="E52" i="1"/>
  <c r="G52" i="1" s="1"/>
  <c r="E53" i="1"/>
  <c r="G53" i="1" s="1"/>
  <c r="E54" i="1"/>
  <c r="G54" i="1" s="1"/>
  <c r="E55" i="1"/>
  <c r="G55" i="1" s="1"/>
  <c r="E56" i="1"/>
  <c r="G56" i="1" s="1"/>
  <c r="E57" i="1"/>
  <c r="E47" i="1"/>
  <c r="G47" i="1" s="1"/>
  <c r="E24" i="1"/>
  <c r="E25" i="1"/>
  <c r="E26" i="1"/>
  <c r="E27" i="1"/>
  <c r="E28" i="1"/>
  <c r="E29" i="1"/>
  <c r="E30" i="1"/>
  <c r="E22" i="1"/>
  <c r="E23" i="1"/>
  <c r="E21" i="1"/>
  <c r="J56" i="1" l="1"/>
  <c r="G57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2" i="1"/>
  <c r="M20" i="7" l="1"/>
  <c r="L20" i="7"/>
  <c r="J20" i="7"/>
  <c r="D4" i="1" s="1"/>
  <c r="D38" i="4" l="1"/>
  <c r="F37" i="4"/>
  <c r="F5" i="2" l="1"/>
  <c r="G5" i="2" s="1"/>
  <c r="G6" i="2" s="1"/>
  <c r="E49" i="51" l="1"/>
  <c r="D44" i="1" s="1"/>
  <c r="E13" i="50"/>
  <c r="D43" i="1" s="1"/>
  <c r="E10" i="49"/>
  <c r="D42" i="1" s="1"/>
  <c r="L48" i="51"/>
  <c r="M48" i="51" s="1"/>
  <c r="L47" i="51"/>
  <c r="N47" i="51" s="1"/>
  <c r="L46" i="51"/>
  <c r="N46" i="51" s="1"/>
  <c r="L45" i="51"/>
  <c r="N45" i="51" s="1"/>
  <c r="L44" i="51"/>
  <c r="M44" i="51" s="1"/>
  <c r="L43" i="51"/>
  <c r="N43" i="51" s="1"/>
  <c r="L42" i="51"/>
  <c r="N42" i="51" s="1"/>
  <c r="L41" i="51"/>
  <c r="N41" i="51" s="1"/>
  <c r="N40" i="51"/>
  <c r="L40" i="51"/>
  <c r="M40" i="51" s="1"/>
  <c r="L39" i="51"/>
  <c r="M39" i="51" s="1"/>
  <c r="L38" i="51"/>
  <c r="N38" i="51" s="1"/>
  <c r="L37" i="51"/>
  <c r="N37" i="51" s="1"/>
  <c r="L36" i="51"/>
  <c r="M36" i="51" s="1"/>
  <c r="L35" i="51"/>
  <c r="N35" i="51" s="1"/>
  <c r="L34" i="51"/>
  <c r="N34" i="51" s="1"/>
  <c r="L33" i="51"/>
  <c r="N33" i="51" s="1"/>
  <c r="L32" i="51"/>
  <c r="M32" i="51" s="1"/>
  <c r="L31" i="51"/>
  <c r="N31" i="51" s="1"/>
  <c r="L30" i="51"/>
  <c r="N30" i="51" s="1"/>
  <c r="L29" i="51"/>
  <c r="N29" i="51" s="1"/>
  <c r="L28" i="51"/>
  <c r="M28" i="51" s="1"/>
  <c r="L27" i="51"/>
  <c r="N27" i="51" s="1"/>
  <c r="L26" i="51"/>
  <c r="N26" i="51" s="1"/>
  <c r="L25" i="51"/>
  <c r="N25" i="51" s="1"/>
  <c r="L24" i="51"/>
  <c r="M24" i="51" s="1"/>
  <c r="L23" i="51"/>
  <c r="N23" i="51" s="1"/>
  <c r="L22" i="51"/>
  <c r="N22" i="51" s="1"/>
  <c r="L21" i="51"/>
  <c r="N21" i="51" s="1"/>
  <c r="L20" i="51"/>
  <c r="M20" i="51" s="1"/>
  <c r="L19" i="51"/>
  <c r="N19" i="51" s="1"/>
  <c r="L18" i="51"/>
  <c r="N18" i="51" s="1"/>
  <c r="L17" i="51"/>
  <c r="N17" i="51" s="1"/>
  <c r="L16" i="51"/>
  <c r="M16" i="51" s="1"/>
  <c r="L15" i="51"/>
  <c r="N15" i="51" s="1"/>
  <c r="L14" i="51"/>
  <c r="N14" i="51" s="1"/>
  <c r="L13" i="51"/>
  <c r="N13" i="51" s="1"/>
  <c r="L12" i="51"/>
  <c r="M12" i="51" s="1"/>
  <c r="L11" i="51"/>
  <c r="N11" i="51" s="1"/>
  <c r="L10" i="51"/>
  <c r="N10" i="51" s="1"/>
  <c r="L9" i="51"/>
  <c r="N9" i="51" s="1"/>
  <c r="L8" i="51"/>
  <c r="M8" i="51" s="1"/>
  <c r="L7" i="51"/>
  <c r="M7" i="51" s="1"/>
  <c r="L6" i="51"/>
  <c r="N6" i="51" s="1"/>
  <c r="L5" i="51"/>
  <c r="N5" i="51" s="1"/>
  <c r="L4" i="51"/>
  <c r="M4" i="51" s="1"/>
  <c r="L3" i="51"/>
  <c r="N3" i="51" s="1"/>
  <c r="L2" i="51"/>
  <c r="N2" i="51" s="1"/>
  <c r="L12" i="50"/>
  <c r="M12" i="50" s="1"/>
  <c r="L11" i="50"/>
  <c r="N11" i="50" s="1"/>
  <c r="L10" i="50"/>
  <c r="N10" i="50" s="1"/>
  <c r="L9" i="50"/>
  <c r="N9" i="50" s="1"/>
  <c r="L8" i="50"/>
  <c r="M8" i="50" s="1"/>
  <c r="L7" i="50"/>
  <c r="N7" i="50" s="1"/>
  <c r="L6" i="50"/>
  <c r="N6" i="50" s="1"/>
  <c r="L5" i="50"/>
  <c r="N5" i="50" s="1"/>
  <c r="L4" i="50"/>
  <c r="M4" i="50" s="1"/>
  <c r="L3" i="50"/>
  <c r="N3" i="50" s="1"/>
  <c r="L2" i="50"/>
  <c r="N2" i="50" s="1"/>
  <c r="L3" i="49"/>
  <c r="N3" i="49" s="1"/>
  <c r="L4" i="49"/>
  <c r="M4" i="49" s="1"/>
  <c r="L5" i="49"/>
  <c r="N5" i="49" s="1"/>
  <c r="L6" i="49"/>
  <c r="N6" i="49" s="1"/>
  <c r="L7" i="49"/>
  <c r="N7" i="49" s="1"/>
  <c r="L8" i="49"/>
  <c r="M8" i="49" s="1"/>
  <c r="L9" i="49"/>
  <c r="M9" i="49" s="1"/>
  <c r="L2" i="49"/>
  <c r="N4" i="50" l="1"/>
  <c r="M11" i="51"/>
  <c r="N39" i="51"/>
  <c r="N8" i="51"/>
  <c r="N7" i="51"/>
  <c r="M27" i="51"/>
  <c r="M7" i="50"/>
  <c r="M43" i="51"/>
  <c r="N24" i="51"/>
  <c r="M5" i="49"/>
  <c r="N8" i="50"/>
  <c r="M11" i="50"/>
  <c r="N20" i="51"/>
  <c r="M23" i="51"/>
  <c r="M6" i="49"/>
  <c r="N2" i="49"/>
  <c r="N4" i="51"/>
  <c r="N36" i="51"/>
  <c r="M3" i="51"/>
  <c r="N16" i="51"/>
  <c r="M19" i="51"/>
  <c r="N32" i="51"/>
  <c r="M35" i="51"/>
  <c r="N48" i="51"/>
  <c r="M3" i="50"/>
  <c r="M7" i="49"/>
  <c r="N9" i="49"/>
  <c r="N12" i="50"/>
  <c r="N13" i="50" s="1"/>
  <c r="J43" i="1" s="1"/>
  <c r="N12" i="51"/>
  <c r="M15" i="51"/>
  <c r="N28" i="51"/>
  <c r="M31" i="51"/>
  <c r="N44" i="51"/>
  <c r="M47" i="51"/>
  <c r="M2" i="51"/>
  <c r="M6" i="51"/>
  <c r="M10" i="51"/>
  <c r="M14" i="51"/>
  <c r="M18" i="51"/>
  <c r="M22" i="51"/>
  <c r="M26" i="51"/>
  <c r="M30" i="51"/>
  <c r="M34" i="51"/>
  <c r="M38" i="51"/>
  <c r="M42" i="51"/>
  <c r="M46" i="51"/>
  <c r="M5" i="51"/>
  <c r="M9" i="51"/>
  <c r="M13" i="51"/>
  <c r="M17" i="51"/>
  <c r="M21" i="51"/>
  <c r="M25" i="51"/>
  <c r="M29" i="51"/>
  <c r="M33" i="51"/>
  <c r="M37" i="51"/>
  <c r="M41" i="51"/>
  <c r="M45" i="51"/>
  <c r="M3" i="49"/>
  <c r="M10" i="49" s="1"/>
  <c r="M2" i="50"/>
  <c r="M6" i="50"/>
  <c r="M10" i="50"/>
  <c r="N8" i="49"/>
  <c r="N4" i="49"/>
  <c r="M5" i="50"/>
  <c r="M9" i="50"/>
  <c r="K25" i="48"/>
  <c r="D22" i="1" s="1"/>
  <c r="L3" i="48"/>
  <c r="N3" i="48" s="1"/>
  <c r="L4" i="48"/>
  <c r="N4" i="48" s="1"/>
  <c r="L5" i="48"/>
  <c r="M5" i="48" s="1"/>
  <c r="L6" i="48"/>
  <c r="M6" i="48" s="1"/>
  <c r="L7" i="48"/>
  <c r="N7" i="48" s="1"/>
  <c r="L8" i="48"/>
  <c r="N8" i="48" s="1"/>
  <c r="L9" i="48"/>
  <c r="M9" i="48" s="1"/>
  <c r="L10" i="48"/>
  <c r="M10" i="48" s="1"/>
  <c r="L11" i="48"/>
  <c r="N11" i="48" s="1"/>
  <c r="L12" i="48"/>
  <c r="N12" i="48" s="1"/>
  <c r="L13" i="48"/>
  <c r="M13" i="48" s="1"/>
  <c r="L14" i="48"/>
  <c r="M14" i="48" s="1"/>
  <c r="L15" i="48"/>
  <c r="N15" i="48" s="1"/>
  <c r="L16" i="48"/>
  <c r="N16" i="48" s="1"/>
  <c r="L17" i="48"/>
  <c r="M17" i="48" s="1"/>
  <c r="L18" i="48"/>
  <c r="M18" i="48" s="1"/>
  <c r="L19" i="48"/>
  <c r="N19" i="48" s="1"/>
  <c r="L20" i="48"/>
  <c r="N20" i="48" s="1"/>
  <c r="L21" i="48"/>
  <c r="M21" i="48" s="1"/>
  <c r="L22" i="48"/>
  <c r="M22" i="48" s="1"/>
  <c r="L23" i="48"/>
  <c r="N23" i="48" s="1"/>
  <c r="L24" i="48"/>
  <c r="N24" i="48" s="1"/>
  <c r="L2" i="48"/>
  <c r="K19" i="47"/>
  <c r="D21" i="1" s="1"/>
  <c r="L3" i="47"/>
  <c r="N3" i="47" s="1"/>
  <c r="L4" i="47"/>
  <c r="N4" i="47" s="1"/>
  <c r="L5" i="47"/>
  <c r="N5" i="47" s="1"/>
  <c r="L6" i="47"/>
  <c r="N6" i="47" s="1"/>
  <c r="L7" i="47"/>
  <c r="N7" i="47" s="1"/>
  <c r="L8" i="47"/>
  <c r="N8" i="47" s="1"/>
  <c r="L9" i="47"/>
  <c r="N9" i="47" s="1"/>
  <c r="L10" i="47"/>
  <c r="N10" i="47" s="1"/>
  <c r="L11" i="47"/>
  <c r="N11" i="47" s="1"/>
  <c r="L12" i="47"/>
  <c r="N12" i="47" s="1"/>
  <c r="L13" i="47"/>
  <c r="N13" i="47" s="1"/>
  <c r="L14" i="47"/>
  <c r="N14" i="47" s="1"/>
  <c r="L15" i="47"/>
  <c r="N15" i="47" s="1"/>
  <c r="L16" i="47"/>
  <c r="N16" i="47" s="1"/>
  <c r="L17" i="47"/>
  <c r="N17" i="47" s="1"/>
  <c r="L18" i="47"/>
  <c r="N18" i="47" s="1"/>
  <c r="L2" i="47"/>
  <c r="M2" i="47" s="1"/>
  <c r="F33" i="4"/>
  <c r="F38" i="4"/>
  <c r="K7" i="46"/>
  <c r="D30" i="1" s="1"/>
  <c r="L3" i="46"/>
  <c r="N3" i="46" s="1"/>
  <c r="L4" i="46"/>
  <c r="N4" i="46" s="1"/>
  <c r="L5" i="46"/>
  <c r="N5" i="46" s="1"/>
  <c r="L6" i="46"/>
  <c r="N6" i="46" s="1"/>
  <c r="L2" i="46"/>
  <c r="N2" i="46" s="1"/>
  <c r="D29" i="1"/>
  <c r="L2" i="45"/>
  <c r="N2" i="45" s="1"/>
  <c r="K10" i="44"/>
  <c r="D28" i="1" s="1"/>
  <c r="L3" i="44"/>
  <c r="M3" i="44" s="1"/>
  <c r="L4" i="44"/>
  <c r="M4" i="44" s="1"/>
  <c r="L5" i="44"/>
  <c r="M5" i="44" s="1"/>
  <c r="L6" i="44"/>
  <c r="M6" i="44" s="1"/>
  <c r="L7" i="44"/>
  <c r="M7" i="44" s="1"/>
  <c r="L8" i="44"/>
  <c r="M8" i="44" s="1"/>
  <c r="L9" i="44"/>
  <c r="N9" i="44" s="1"/>
  <c r="L2" i="44"/>
  <c r="N2" i="44" s="1"/>
  <c r="K4" i="43"/>
  <c r="D27" i="1" s="1"/>
  <c r="L3" i="43"/>
  <c r="N3" i="43" s="1"/>
  <c r="L2" i="43"/>
  <c r="N2" i="43" s="1"/>
  <c r="D26" i="1"/>
  <c r="L2" i="42"/>
  <c r="M2" i="42" s="1"/>
  <c r="K14" i="41"/>
  <c r="D25" i="1" s="1"/>
  <c r="L3" i="41"/>
  <c r="N3" i="41" s="1"/>
  <c r="L4" i="41"/>
  <c r="M4" i="41" s="1"/>
  <c r="L5" i="41"/>
  <c r="M5" i="41" s="1"/>
  <c r="L6" i="41"/>
  <c r="N6" i="41" s="1"/>
  <c r="L7" i="41"/>
  <c r="N7" i="41" s="1"/>
  <c r="L8" i="41"/>
  <c r="M8" i="41" s="1"/>
  <c r="L9" i="41"/>
  <c r="M9" i="41" s="1"/>
  <c r="L10" i="41"/>
  <c r="N10" i="41" s="1"/>
  <c r="L11" i="41"/>
  <c r="N11" i="41" s="1"/>
  <c r="L12" i="41"/>
  <c r="M12" i="41" s="1"/>
  <c r="L13" i="41"/>
  <c r="M13" i="41" s="1"/>
  <c r="L2" i="41"/>
  <c r="N2" i="41" s="1"/>
  <c r="K18" i="40"/>
  <c r="D24" i="1" s="1"/>
  <c r="L3" i="40"/>
  <c r="N3" i="40" s="1"/>
  <c r="L4" i="40"/>
  <c r="M4" i="40" s="1"/>
  <c r="L5" i="40"/>
  <c r="M5" i="40" s="1"/>
  <c r="L6" i="40"/>
  <c r="N6" i="40" s="1"/>
  <c r="L7" i="40"/>
  <c r="N7" i="40" s="1"/>
  <c r="L8" i="40"/>
  <c r="M8" i="40" s="1"/>
  <c r="L9" i="40"/>
  <c r="M9" i="40" s="1"/>
  <c r="L10" i="40"/>
  <c r="N10" i="40" s="1"/>
  <c r="L11" i="40"/>
  <c r="N11" i="40" s="1"/>
  <c r="L12" i="40"/>
  <c r="M12" i="40" s="1"/>
  <c r="L13" i="40"/>
  <c r="M13" i="40" s="1"/>
  <c r="L14" i="40"/>
  <c r="N14" i="40" s="1"/>
  <c r="L15" i="40"/>
  <c r="N15" i="40" s="1"/>
  <c r="L16" i="40"/>
  <c r="M16" i="40" s="1"/>
  <c r="L17" i="40"/>
  <c r="M17" i="40" s="1"/>
  <c r="L2" i="40"/>
  <c r="M2" i="40" s="1"/>
  <c r="D23" i="1"/>
  <c r="K16" i="39"/>
  <c r="L3" i="39"/>
  <c r="M3" i="39" s="1"/>
  <c r="L4" i="39"/>
  <c r="N4" i="39" s="1"/>
  <c r="L5" i="39"/>
  <c r="L6" i="39"/>
  <c r="N6" i="39" s="1"/>
  <c r="L7" i="39"/>
  <c r="M7" i="39" s="1"/>
  <c r="L8" i="39"/>
  <c r="N8" i="39" s="1"/>
  <c r="L9" i="39"/>
  <c r="N9" i="39" s="1"/>
  <c r="L10" i="39"/>
  <c r="M10" i="39" s="1"/>
  <c r="L11" i="39"/>
  <c r="M11" i="39" s="1"/>
  <c r="L12" i="39"/>
  <c r="N12" i="39" s="1"/>
  <c r="L13" i="39"/>
  <c r="N13" i="39" s="1"/>
  <c r="L14" i="39"/>
  <c r="N14" i="39" s="1"/>
  <c r="L15" i="39"/>
  <c r="M15" i="39" s="1"/>
  <c r="L2" i="39"/>
  <c r="M2" i="39" s="1"/>
  <c r="F27" i="4"/>
  <c r="B28" i="4"/>
  <c r="D28" i="4"/>
  <c r="L920" i="37"/>
  <c r="L919" i="37"/>
  <c r="L918" i="37"/>
  <c r="L917" i="37"/>
  <c r="L916" i="37"/>
  <c r="L915" i="37"/>
  <c r="L914" i="37"/>
  <c r="L913" i="37"/>
  <c r="L912" i="37"/>
  <c r="L911" i="37"/>
  <c r="L910" i="37"/>
  <c r="L909" i="37"/>
  <c r="L908" i="37"/>
  <c r="L907" i="37"/>
  <c r="L906" i="37"/>
  <c r="L905" i="37"/>
  <c r="L904" i="37"/>
  <c r="L903" i="37"/>
  <c r="L902" i="37"/>
  <c r="L901" i="37"/>
  <c r="L900" i="37"/>
  <c r="L899" i="37"/>
  <c r="L898" i="37"/>
  <c r="L897" i="37"/>
  <c r="L896" i="37"/>
  <c r="L895" i="37"/>
  <c r="L894" i="37"/>
  <c r="L893" i="37"/>
  <c r="L892" i="37"/>
  <c r="L891" i="37"/>
  <c r="L890" i="37"/>
  <c r="L889" i="37"/>
  <c r="L888" i="37"/>
  <c r="L887" i="37"/>
  <c r="L886" i="37"/>
  <c r="L885" i="37"/>
  <c r="L884" i="37"/>
  <c r="L883" i="37"/>
  <c r="L882" i="37"/>
  <c r="L881" i="37"/>
  <c r="L880" i="37"/>
  <c r="L879" i="37"/>
  <c r="L878" i="37"/>
  <c r="L877" i="37"/>
  <c r="L876" i="37"/>
  <c r="L875" i="37"/>
  <c r="L874" i="37"/>
  <c r="L873" i="37"/>
  <c r="L872" i="37"/>
  <c r="L871" i="37"/>
  <c r="L870" i="37"/>
  <c r="L869" i="37"/>
  <c r="L868" i="37"/>
  <c r="L867" i="37"/>
  <c r="L866" i="37"/>
  <c r="L865" i="37"/>
  <c r="L864" i="37"/>
  <c r="L863" i="37"/>
  <c r="L862" i="37"/>
  <c r="L861" i="37"/>
  <c r="L860" i="37"/>
  <c r="L851" i="37"/>
  <c r="L850" i="37"/>
  <c r="L818" i="37"/>
  <c r="L763" i="37"/>
  <c r="L762" i="37"/>
  <c r="L761" i="37"/>
  <c r="L760" i="37"/>
  <c r="L759" i="37"/>
  <c r="L758" i="37"/>
  <c r="L757" i="37"/>
  <c r="L756" i="37"/>
  <c r="L755" i="37"/>
  <c r="L754" i="37"/>
  <c r="L753" i="37"/>
  <c r="L752" i="37"/>
  <c r="L751" i="37"/>
  <c r="L750" i="37"/>
  <c r="L749" i="37"/>
  <c r="L419" i="37"/>
  <c r="L386" i="37"/>
  <c r="L240" i="37"/>
  <c r="L179" i="37"/>
  <c r="L178" i="37"/>
  <c r="L177" i="37"/>
  <c r="L153" i="37"/>
  <c r="L143" i="37"/>
  <c r="L133" i="37"/>
  <c r="L132" i="37"/>
  <c r="L3" i="37"/>
  <c r="L4" i="37"/>
  <c r="L5" i="37"/>
  <c r="L6" i="37"/>
  <c r="L7" i="37"/>
  <c r="L8" i="37"/>
  <c r="L9" i="37"/>
  <c r="L10" i="37"/>
  <c r="L11" i="37"/>
  <c r="L12" i="37"/>
  <c r="L13" i="37"/>
  <c r="L14" i="37"/>
  <c r="L15" i="37"/>
  <c r="L16" i="37"/>
  <c r="L17" i="37"/>
  <c r="L18" i="37"/>
  <c r="L19" i="37"/>
  <c r="L20" i="37"/>
  <c r="L21" i="37"/>
  <c r="L22" i="37"/>
  <c r="L23" i="37"/>
  <c r="L24" i="37"/>
  <c r="L25" i="37"/>
  <c r="L26" i="37"/>
  <c r="L27" i="37"/>
  <c r="L28" i="37"/>
  <c r="L29" i="37"/>
  <c r="L30" i="37"/>
  <c r="L31" i="37"/>
  <c r="L32" i="37"/>
  <c r="L33" i="37"/>
  <c r="L34" i="37"/>
  <c r="L35" i="37"/>
  <c r="L36" i="37"/>
  <c r="L37" i="37"/>
  <c r="L38" i="37"/>
  <c r="L39" i="37"/>
  <c r="L40" i="37"/>
  <c r="L41" i="37"/>
  <c r="L42" i="37"/>
  <c r="L43" i="37"/>
  <c r="L44" i="37"/>
  <c r="L45" i="37"/>
  <c r="L46" i="37"/>
  <c r="L47" i="37"/>
  <c r="L48" i="37"/>
  <c r="L49" i="37"/>
  <c r="L50" i="37"/>
  <c r="L51" i="37"/>
  <c r="L52" i="37"/>
  <c r="L53" i="37"/>
  <c r="L54" i="37"/>
  <c r="L55" i="37"/>
  <c r="L56" i="37"/>
  <c r="L57" i="37"/>
  <c r="L58" i="37"/>
  <c r="L59" i="37"/>
  <c r="L60" i="37"/>
  <c r="L61" i="37"/>
  <c r="L62" i="37"/>
  <c r="L63" i="37"/>
  <c r="L64" i="37"/>
  <c r="L65" i="37"/>
  <c r="L66" i="37"/>
  <c r="L67" i="37"/>
  <c r="L68" i="37"/>
  <c r="L69" i="37"/>
  <c r="L70" i="37"/>
  <c r="L71" i="37"/>
  <c r="L72" i="37"/>
  <c r="L73" i="37"/>
  <c r="L74" i="37"/>
  <c r="L75" i="37"/>
  <c r="L76" i="37"/>
  <c r="L77" i="37"/>
  <c r="L78" i="37"/>
  <c r="L79" i="37"/>
  <c r="L80" i="37"/>
  <c r="L81" i="37"/>
  <c r="L82" i="37"/>
  <c r="L83" i="37"/>
  <c r="L84" i="37"/>
  <c r="L85" i="37"/>
  <c r="L86" i="37"/>
  <c r="L87" i="37"/>
  <c r="L88" i="37"/>
  <c r="L89" i="37"/>
  <c r="L90" i="37"/>
  <c r="L91" i="37"/>
  <c r="L92" i="37"/>
  <c r="L93" i="37"/>
  <c r="L94" i="37"/>
  <c r="L95" i="37"/>
  <c r="L96" i="37"/>
  <c r="L97" i="37"/>
  <c r="L98" i="37"/>
  <c r="L99" i="37"/>
  <c r="L100" i="37"/>
  <c r="L101" i="37"/>
  <c r="L102" i="37"/>
  <c r="L103" i="37"/>
  <c r="L104" i="37"/>
  <c r="L105" i="37"/>
  <c r="L106" i="37"/>
  <c r="L107" i="37"/>
  <c r="L108" i="37"/>
  <c r="L109" i="37"/>
  <c r="L110" i="37"/>
  <c r="L111" i="37"/>
  <c r="L112" i="37"/>
  <c r="L113" i="37"/>
  <c r="L114" i="37"/>
  <c r="L115" i="37"/>
  <c r="L116" i="37"/>
  <c r="L117" i="37"/>
  <c r="L118" i="37"/>
  <c r="L119" i="37"/>
  <c r="L120" i="37"/>
  <c r="L121" i="37"/>
  <c r="L122" i="37"/>
  <c r="L123" i="37"/>
  <c r="L124" i="37"/>
  <c r="L125" i="37"/>
  <c r="L126" i="37"/>
  <c r="L127" i="37"/>
  <c r="L128" i="37"/>
  <c r="L129" i="37"/>
  <c r="L130" i="37"/>
  <c r="L131" i="37"/>
  <c r="L134" i="37"/>
  <c r="L135" i="37"/>
  <c r="L136" i="37"/>
  <c r="L137" i="37"/>
  <c r="L138" i="37"/>
  <c r="L139" i="37"/>
  <c r="L140" i="37"/>
  <c r="L141" i="37"/>
  <c r="L142" i="37"/>
  <c r="L144" i="37"/>
  <c r="L145" i="37"/>
  <c r="L146" i="37"/>
  <c r="L147" i="37"/>
  <c r="L148" i="37"/>
  <c r="L149" i="37"/>
  <c r="L150" i="37"/>
  <c r="L151" i="37"/>
  <c r="L152" i="37"/>
  <c r="L154" i="37"/>
  <c r="L155" i="37"/>
  <c r="L156" i="37"/>
  <c r="L157" i="37"/>
  <c r="L158" i="37"/>
  <c r="L159" i="37"/>
  <c r="L160" i="37"/>
  <c r="L161" i="37"/>
  <c r="L162" i="37"/>
  <c r="L163" i="37"/>
  <c r="L164" i="37"/>
  <c r="L165" i="37"/>
  <c r="L166" i="37"/>
  <c r="L167" i="37"/>
  <c r="L168" i="37"/>
  <c r="L169" i="37"/>
  <c r="L170" i="37"/>
  <c r="L171" i="37"/>
  <c r="L172" i="37"/>
  <c r="L173" i="37"/>
  <c r="L174" i="37"/>
  <c r="L175" i="37"/>
  <c r="L176" i="37"/>
  <c r="L180" i="37"/>
  <c r="L181" i="37"/>
  <c r="L182" i="37"/>
  <c r="L183" i="37"/>
  <c r="L184" i="37"/>
  <c r="L185" i="37"/>
  <c r="L186" i="37"/>
  <c r="L187" i="37"/>
  <c r="L188" i="37"/>
  <c r="L189" i="37"/>
  <c r="L190" i="37"/>
  <c r="L191" i="37"/>
  <c r="L192" i="37"/>
  <c r="L193" i="37"/>
  <c r="L194" i="37"/>
  <c r="L195" i="37"/>
  <c r="L196" i="37"/>
  <c r="L197" i="37"/>
  <c r="L198" i="37"/>
  <c r="L199" i="37"/>
  <c r="L200" i="37"/>
  <c r="L201" i="37"/>
  <c r="L202" i="37"/>
  <c r="L203" i="37"/>
  <c r="L204" i="37"/>
  <c r="L205" i="37"/>
  <c r="L206" i="37"/>
  <c r="L207" i="37"/>
  <c r="L208" i="37"/>
  <c r="L209" i="37"/>
  <c r="L210" i="37"/>
  <c r="L211" i="37"/>
  <c r="L212" i="37"/>
  <c r="L213" i="37"/>
  <c r="L214" i="37"/>
  <c r="L215" i="37"/>
  <c r="L216" i="37"/>
  <c r="L217" i="37"/>
  <c r="L218" i="37"/>
  <c r="L219" i="37"/>
  <c r="L220" i="37"/>
  <c r="L221" i="37"/>
  <c r="L222" i="37"/>
  <c r="L223" i="37"/>
  <c r="L224" i="37"/>
  <c r="L225" i="37"/>
  <c r="L226" i="37"/>
  <c r="L227" i="37"/>
  <c r="L228" i="37"/>
  <c r="L229" i="37"/>
  <c r="L230" i="37"/>
  <c r="L231" i="37"/>
  <c r="L232" i="37"/>
  <c r="L233" i="37"/>
  <c r="L234" i="37"/>
  <c r="L235" i="37"/>
  <c r="L236" i="37"/>
  <c r="L237" i="37"/>
  <c r="L238" i="37"/>
  <c r="L239" i="37"/>
  <c r="L241" i="37"/>
  <c r="L242" i="37"/>
  <c r="L243" i="37"/>
  <c r="L244" i="37"/>
  <c r="L245" i="37"/>
  <c r="L246" i="37"/>
  <c r="L247" i="37"/>
  <c r="L248" i="37"/>
  <c r="L249" i="37"/>
  <c r="L250" i="37"/>
  <c r="L251" i="37"/>
  <c r="L252" i="37"/>
  <c r="L253" i="37"/>
  <c r="L254" i="37"/>
  <c r="L255" i="37"/>
  <c r="L256" i="37"/>
  <c r="L257" i="37"/>
  <c r="L258" i="37"/>
  <c r="L259" i="37"/>
  <c r="L260" i="37"/>
  <c r="L261" i="37"/>
  <c r="L262" i="37"/>
  <c r="L263" i="37"/>
  <c r="L264" i="37"/>
  <c r="L265" i="37"/>
  <c r="L266" i="37"/>
  <c r="L267" i="37"/>
  <c r="L268" i="37"/>
  <c r="L269" i="37"/>
  <c r="L270" i="37"/>
  <c r="L271" i="37"/>
  <c r="L272" i="37"/>
  <c r="L273" i="37"/>
  <c r="L274" i="37"/>
  <c r="L275" i="37"/>
  <c r="L276" i="37"/>
  <c r="L277" i="37"/>
  <c r="L278" i="37"/>
  <c r="L279" i="37"/>
  <c r="L280" i="37"/>
  <c r="L281" i="37"/>
  <c r="L282" i="37"/>
  <c r="L283" i="37"/>
  <c r="L284" i="37"/>
  <c r="L285" i="37"/>
  <c r="L286" i="37"/>
  <c r="L287" i="37"/>
  <c r="L288" i="37"/>
  <c r="L289" i="37"/>
  <c r="L290" i="37"/>
  <c r="L291" i="37"/>
  <c r="L292" i="37"/>
  <c r="L293" i="37"/>
  <c r="L294" i="37"/>
  <c r="L295" i="37"/>
  <c r="L296" i="37"/>
  <c r="L297" i="37"/>
  <c r="L298" i="37"/>
  <c r="L299" i="37"/>
  <c r="L300" i="37"/>
  <c r="L301" i="37"/>
  <c r="L302" i="37"/>
  <c r="L303" i="37"/>
  <c r="L304" i="37"/>
  <c r="L305" i="37"/>
  <c r="L306" i="37"/>
  <c r="L307" i="37"/>
  <c r="L308" i="37"/>
  <c r="L309" i="37"/>
  <c r="L310" i="37"/>
  <c r="L311" i="37"/>
  <c r="L312" i="37"/>
  <c r="L313" i="37"/>
  <c r="L314" i="37"/>
  <c r="L315" i="37"/>
  <c r="L316" i="37"/>
  <c r="L317" i="37"/>
  <c r="L318" i="37"/>
  <c r="L319" i="37"/>
  <c r="L320" i="37"/>
  <c r="L321" i="37"/>
  <c r="L322" i="37"/>
  <c r="L323" i="37"/>
  <c r="L324" i="37"/>
  <c r="L325" i="37"/>
  <c r="L326" i="37"/>
  <c r="L327" i="37"/>
  <c r="L328" i="37"/>
  <c r="L329" i="37"/>
  <c r="L330" i="37"/>
  <c r="L331" i="37"/>
  <c r="L332" i="37"/>
  <c r="L333" i="37"/>
  <c r="L334" i="37"/>
  <c r="L335" i="37"/>
  <c r="L336" i="37"/>
  <c r="L337" i="37"/>
  <c r="L338" i="37"/>
  <c r="L339" i="37"/>
  <c r="L340" i="37"/>
  <c r="L341" i="37"/>
  <c r="L342" i="37"/>
  <c r="L343" i="37"/>
  <c r="L344" i="37"/>
  <c r="L345" i="37"/>
  <c r="L346" i="37"/>
  <c r="L347" i="37"/>
  <c r="L348" i="37"/>
  <c r="L349" i="37"/>
  <c r="L350" i="37"/>
  <c r="L351" i="37"/>
  <c r="L352" i="37"/>
  <c r="L353" i="37"/>
  <c r="L354" i="37"/>
  <c r="L355" i="37"/>
  <c r="L356" i="37"/>
  <c r="L357" i="37"/>
  <c r="L358" i="37"/>
  <c r="L359" i="37"/>
  <c r="L360" i="37"/>
  <c r="L361" i="37"/>
  <c r="L362" i="37"/>
  <c r="L363" i="37"/>
  <c r="L364" i="37"/>
  <c r="L365" i="37"/>
  <c r="L366" i="37"/>
  <c r="L367" i="37"/>
  <c r="L368" i="37"/>
  <c r="L369" i="37"/>
  <c r="L370" i="37"/>
  <c r="L371" i="37"/>
  <c r="L372" i="37"/>
  <c r="L373" i="37"/>
  <c r="L374" i="37"/>
  <c r="L375" i="37"/>
  <c r="L376" i="37"/>
  <c r="L377" i="37"/>
  <c r="L378" i="37"/>
  <c r="L379" i="37"/>
  <c r="L380" i="37"/>
  <c r="L381" i="37"/>
  <c r="L382" i="37"/>
  <c r="L383" i="37"/>
  <c r="L384" i="37"/>
  <c r="L385" i="37"/>
  <c r="L387" i="37"/>
  <c r="L388" i="37"/>
  <c r="L389" i="37"/>
  <c r="L390" i="37"/>
  <c r="L391" i="37"/>
  <c r="L392" i="37"/>
  <c r="L393" i="37"/>
  <c r="L394" i="37"/>
  <c r="L395" i="37"/>
  <c r="L396" i="37"/>
  <c r="L397" i="37"/>
  <c r="L398" i="37"/>
  <c r="L399" i="37"/>
  <c r="L400" i="37"/>
  <c r="L401" i="37"/>
  <c r="L402" i="37"/>
  <c r="L403" i="37"/>
  <c r="L404" i="37"/>
  <c r="L405" i="37"/>
  <c r="L406" i="37"/>
  <c r="L407" i="37"/>
  <c r="L408" i="37"/>
  <c r="L409" i="37"/>
  <c r="L410" i="37"/>
  <c r="L411" i="37"/>
  <c r="L412" i="37"/>
  <c r="L413" i="37"/>
  <c r="L414" i="37"/>
  <c r="L415" i="37"/>
  <c r="L416" i="37"/>
  <c r="L417" i="37"/>
  <c r="L418" i="37"/>
  <c r="L420" i="37"/>
  <c r="L421" i="37"/>
  <c r="L422" i="37"/>
  <c r="L423" i="37"/>
  <c r="L424" i="37"/>
  <c r="L425" i="37"/>
  <c r="L426" i="37"/>
  <c r="L427" i="37"/>
  <c r="L428" i="37"/>
  <c r="L429" i="37"/>
  <c r="L430" i="37"/>
  <c r="L431" i="37"/>
  <c r="L432" i="37"/>
  <c r="L433" i="37"/>
  <c r="L434" i="37"/>
  <c r="L435" i="37"/>
  <c r="L436" i="37"/>
  <c r="L437" i="37"/>
  <c r="L438" i="37"/>
  <c r="L439" i="37"/>
  <c r="L440" i="37"/>
  <c r="L441" i="37"/>
  <c r="L442" i="37"/>
  <c r="L443" i="37"/>
  <c r="L444" i="37"/>
  <c r="L445" i="37"/>
  <c r="L446" i="37"/>
  <c r="L447" i="37"/>
  <c r="L448" i="37"/>
  <c r="L449" i="37"/>
  <c r="L450" i="37"/>
  <c r="L451" i="37"/>
  <c r="L452" i="37"/>
  <c r="L453" i="37"/>
  <c r="L454" i="37"/>
  <c r="L455" i="37"/>
  <c r="L456" i="37"/>
  <c r="L457" i="37"/>
  <c r="L458" i="37"/>
  <c r="L459" i="37"/>
  <c r="L460" i="37"/>
  <c r="L461" i="37"/>
  <c r="L462" i="37"/>
  <c r="L463" i="37"/>
  <c r="L464" i="37"/>
  <c r="L465" i="37"/>
  <c r="L466" i="37"/>
  <c r="L467" i="37"/>
  <c r="L468" i="37"/>
  <c r="L469" i="37"/>
  <c r="L470" i="37"/>
  <c r="L471" i="37"/>
  <c r="L472" i="37"/>
  <c r="L473" i="37"/>
  <c r="L474" i="37"/>
  <c r="L475" i="37"/>
  <c r="L476" i="37"/>
  <c r="L477" i="37"/>
  <c r="L478" i="37"/>
  <c r="L479" i="37"/>
  <c r="L480" i="37"/>
  <c r="L481" i="37"/>
  <c r="L482" i="37"/>
  <c r="L483" i="37"/>
  <c r="L484" i="37"/>
  <c r="L485" i="37"/>
  <c r="L486" i="37"/>
  <c r="L487" i="37"/>
  <c r="L488" i="37"/>
  <c r="L489" i="37"/>
  <c r="L490" i="37"/>
  <c r="L491" i="37"/>
  <c r="L492" i="37"/>
  <c r="L493" i="37"/>
  <c r="L494" i="37"/>
  <c r="L495" i="37"/>
  <c r="L496" i="37"/>
  <c r="L497" i="37"/>
  <c r="L498" i="37"/>
  <c r="L499" i="37"/>
  <c r="L500" i="37"/>
  <c r="L501" i="37"/>
  <c r="L502" i="37"/>
  <c r="L503" i="37"/>
  <c r="L504" i="37"/>
  <c r="L505" i="37"/>
  <c r="L506" i="37"/>
  <c r="L507" i="37"/>
  <c r="L508" i="37"/>
  <c r="L509" i="37"/>
  <c r="L510" i="37"/>
  <c r="L511" i="37"/>
  <c r="L512" i="37"/>
  <c r="L513" i="37"/>
  <c r="L514" i="37"/>
  <c r="L515" i="37"/>
  <c r="L516" i="37"/>
  <c r="L517" i="37"/>
  <c r="L518" i="37"/>
  <c r="L519" i="37"/>
  <c r="L520" i="37"/>
  <c r="L521" i="37"/>
  <c r="L522" i="37"/>
  <c r="L523" i="37"/>
  <c r="L524" i="37"/>
  <c r="L525" i="37"/>
  <c r="L526" i="37"/>
  <c r="L527" i="37"/>
  <c r="L528" i="37"/>
  <c r="L529" i="37"/>
  <c r="L530" i="37"/>
  <c r="L531" i="37"/>
  <c r="L532" i="37"/>
  <c r="L533" i="37"/>
  <c r="L534" i="37"/>
  <c r="L535" i="37"/>
  <c r="L536" i="37"/>
  <c r="L537" i="37"/>
  <c r="L538" i="37"/>
  <c r="L539" i="37"/>
  <c r="L540" i="37"/>
  <c r="L541" i="37"/>
  <c r="L542" i="37"/>
  <c r="L543" i="37"/>
  <c r="L544" i="37"/>
  <c r="L545" i="37"/>
  <c r="L546" i="37"/>
  <c r="L547" i="37"/>
  <c r="L548" i="37"/>
  <c r="L549" i="37"/>
  <c r="L550" i="37"/>
  <c r="L551" i="37"/>
  <c r="L552" i="37"/>
  <c r="L553" i="37"/>
  <c r="L554" i="37"/>
  <c r="L555" i="37"/>
  <c r="L556" i="37"/>
  <c r="L557" i="37"/>
  <c r="L558" i="37"/>
  <c r="L559" i="37"/>
  <c r="L560" i="37"/>
  <c r="L561" i="37"/>
  <c r="L562" i="37"/>
  <c r="L563" i="37"/>
  <c r="L564" i="37"/>
  <c r="L565" i="37"/>
  <c r="L566" i="37"/>
  <c r="L567" i="37"/>
  <c r="L568" i="37"/>
  <c r="L569" i="37"/>
  <c r="L570" i="37"/>
  <c r="L571" i="37"/>
  <c r="L572" i="37"/>
  <c r="L573" i="37"/>
  <c r="L574" i="37"/>
  <c r="L575" i="37"/>
  <c r="L576" i="37"/>
  <c r="L577" i="37"/>
  <c r="L578" i="37"/>
  <c r="L579" i="37"/>
  <c r="L580" i="37"/>
  <c r="L581" i="37"/>
  <c r="L582" i="37"/>
  <c r="L583" i="37"/>
  <c r="L584" i="37"/>
  <c r="L585" i="37"/>
  <c r="L586" i="37"/>
  <c r="L587" i="37"/>
  <c r="L588" i="37"/>
  <c r="L589" i="37"/>
  <c r="L590" i="37"/>
  <c r="L591" i="37"/>
  <c r="L592" i="37"/>
  <c r="L593" i="37"/>
  <c r="L594" i="37"/>
  <c r="L595" i="37"/>
  <c r="L596" i="37"/>
  <c r="L597" i="37"/>
  <c r="L598" i="37"/>
  <c r="L599" i="37"/>
  <c r="L600" i="37"/>
  <c r="L601" i="37"/>
  <c r="L602" i="37"/>
  <c r="L603" i="37"/>
  <c r="L604" i="37"/>
  <c r="L605" i="37"/>
  <c r="L606" i="37"/>
  <c r="L607" i="37"/>
  <c r="L608" i="37"/>
  <c r="L609" i="37"/>
  <c r="L610" i="37"/>
  <c r="L611" i="37"/>
  <c r="L612" i="37"/>
  <c r="L613" i="37"/>
  <c r="L614" i="37"/>
  <c r="L615" i="37"/>
  <c r="L616" i="37"/>
  <c r="L617" i="37"/>
  <c r="L618" i="37"/>
  <c r="L619" i="37"/>
  <c r="L620" i="37"/>
  <c r="L621" i="37"/>
  <c r="L622" i="37"/>
  <c r="L623" i="37"/>
  <c r="L624" i="37"/>
  <c r="L625" i="37"/>
  <c r="L626" i="37"/>
  <c r="L627" i="37"/>
  <c r="L628" i="37"/>
  <c r="L629" i="37"/>
  <c r="L630" i="37"/>
  <c r="L631" i="37"/>
  <c r="L632" i="37"/>
  <c r="L633" i="37"/>
  <c r="L634" i="37"/>
  <c r="L635" i="37"/>
  <c r="L636" i="37"/>
  <c r="L637" i="37"/>
  <c r="L638" i="37"/>
  <c r="L639" i="37"/>
  <c r="L640" i="37"/>
  <c r="L641" i="37"/>
  <c r="L642" i="37"/>
  <c r="L643" i="37"/>
  <c r="L644" i="37"/>
  <c r="L645" i="37"/>
  <c r="L646" i="37"/>
  <c r="L647" i="37"/>
  <c r="L648" i="37"/>
  <c r="L649" i="37"/>
  <c r="L650" i="37"/>
  <c r="L651" i="37"/>
  <c r="L652" i="37"/>
  <c r="L653" i="37"/>
  <c r="L654" i="37"/>
  <c r="L655" i="37"/>
  <c r="L656" i="37"/>
  <c r="L657" i="37"/>
  <c r="L658" i="37"/>
  <c r="L659" i="37"/>
  <c r="L660" i="37"/>
  <c r="L661" i="37"/>
  <c r="L662" i="37"/>
  <c r="L663" i="37"/>
  <c r="L664" i="37"/>
  <c r="L665" i="37"/>
  <c r="L666" i="37"/>
  <c r="L667" i="37"/>
  <c r="L668" i="37"/>
  <c r="L669" i="37"/>
  <c r="L670" i="37"/>
  <c r="L671" i="37"/>
  <c r="L672" i="37"/>
  <c r="L673" i="37"/>
  <c r="L674" i="37"/>
  <c r="L675" i="37"/>
  <c r="L676" i="37"/>
  <c r="L677" i="37"/>
  <c r="L678" i="37"/>
  <c r="L679" i="37"/>
  <c r="L680" i="37"/>
  <c r="L681" i="37"/>
  <c r="L682" i="37"/>
  <c r="L683" i="37"/>
  <c r="L684" i="37"/>
  <c r="L685" i="37"/>
  <c r="L686" i="37"/>
  <c r="L687" i="37"/>
  <c r="L688" i="37"/>
  <c r="L689" i="37"/>
  <c r="L690" i="37"/>
  <c r="L691" i="37"/>
  <c r="L692" i="37"/>
  <c r="L693" i="37"/>
  <c r="L694" i="37"/>
  <c r="L695" i="37"/>
  <c r="L696" i="37"/>
  <c r="L697" i="37"/>
  <c r="L698" i="37"/>
  <c r="L699" i="37"/>
  <c r="L700" i="37"/>
  <c r="L701" i="37"/>
  <c r="L702" i="37"/>
  <c r="L703" i="37"/>
  <c r="L704" i="37"/>
  <c r="L705" i="37"/>
  <c r="L706" i="37"/>
  <c r="L707" i="37"/>
  <c r="L708" i="37"/>
  <c r="L709" i="37"/>
  <c r="L710" i="37"/>
  <c r="L711" i="37"/>
  <c r="L712" i="37"/>
  <c r="L713" i="37"/>
  <c r="L714" i="37"/>
  <c r="L715" i="37"/>
  <c r="L716" i="37"/>
  <c r="L717" i="37"/>
  <c r="L718" i="37"/>
  <c r="L719" i="37"/>
  <c r="L720" i="37"/>
  <c r="L721" i="37"/>
  <c r="L722" i="37"/>
  <c r="L723" i="37"/>
  <c r="L724" i="37"/>
  <c r="L725" i="37"/>
  <c r="L726" i="37"/>
  <c r="L727" i="37"/>
  <c r="L728" i="37"/>
  <c r="L729" i="37"/>
  <c r="L730" i="37"/>
  <c r="L731" i="37"/>
  <c r="L732" i="37"/>
  <c r="L733" i="37"/>
  <c r="L734" i="37"/>
  <c r="L735" i="37"/>
  <c r="L736" i="37"/>
  <c r="L737" i="37"/>
  <c r="L738" i="37"/>
  <c r="L739" i="37"/>
  <c r="L740" i="37"/>
  <c r="L741" i="37"/>
  <c r="L742" i="37"/>
  <c r="L743" i="37"/>
  <c r="L744" i="37"/>
  <c r="L745" i="37"/>
  <c r="L746" i="37"/>
  <c r="L747" i="37"/>
  <c r="L748" i="37"/>
  <c r="L764" i="37"/>
  <c r="L765" i="37"/>
  <c r="L766" i="37"/>
  <c r="L767" i="37"/>
  <c r="L768" i="37"/>
  <c r="L769" i="37"/>
  <c r="L770" i="37"/>
  <c r="L771" i="37"/>
  <c r="L772" i="37"/>
  <c r="L773" i="37"/>
  <c r="L774" i="37"/>
  <c r="L775" i="37"/>
  <c r="L776" i="37"/>
  <c r="L777" i="37"/>
  <c r="L778" i="37"/>
  <c r="L779" i="37"/>
  <c r="L780" i="37"/>
  <c r="L781" i="37"/>
  <c r="L782" i="37"/>
  <c r="L783" i="37"/>
  <c r="L784" i="37"/>
  <c r="L785" i="37"/>
  <c r="L786" i="37"/>
  <c r="L787" i="37"/>
  <c r="L788" i="37"/>
  <c r="L789" i="37"/>
  <c r="L790" i="37"/>
  <c r="L791" i="37"/>
  <c r="L792" i="37"/>
  <c r="L793" i="37"/>
  <c r="L794" i="37"/>
  <c r="L795" i="37"/>
  <c r="L796" i="37"/>
  <c r="L797" i="37"/>
  <c r="L798" i="37"/>
  <c r="L799" i="37"/>
  <c r="L800" i="37"/>
  <c r="L801" i="37"/>
  <c r="L802" i="37"/>
  <c r="L803" i="37"/>
  <c r="L804" i="37"/>
  <c r="L805" i="37"/>
  <c r="L806" i="37"/>
  <c r="L807" i="37"/>
  <c r="L808" i="37"/>
  <c r="L809" i="37"/>
  <c r="L810" i="37"/>
  <c r="L811" i="37"/>
  <c r="L812" i="37"/>
  <c r="L813" i="37"/>
  <c r="L814" i="37"/>
  <c r="L815" i="37"/>
  <c r="L816" i="37"/>
  <c r="L817" i="37"/>
  <c r="L819" i="37"/>
  <c r="L820" i="37"/>
  <c r="L821" i="37"/>
  <c r="L822" i="37"/>
  <c r="L823" i="37"/>
  <c r="L824" i="37"/>
  <c r="L825" i="37"/>
  <c r="L826" i="37"/>
  <c r="L827" i="37"/>
  <c r="L828" i="37"/>
  <c r="L829" i="37"/>
  <c r="L830" i="37"/>
  <c r="L831" i="37"/>
  <c r="L832" i="37"/>
  <c r="L833" i="37"/>
  <c r="L834" i="37"/>
  <c r="L835" i="37"/>
  <c r="L836" i="37"/>
  <c r="L837" i="37"/>
  <c r="L838" i="37"/>
  <c r="L839" i="37"/>
  <c r="L840" i="37"/>
  <c r="L841" i="37"/>
  <c r="L842" i="37"/>
  <c r="L843" i="37"/>
  <c r="L844" i="37"/>
  <c r="L845" i="37"/>
  <c r="L846" i="37"/>
  <c r="L847" i="37"/>
  <c r="L848" i="37"/>
  <c r="L849" i="37"/>
  <c r="L852" i="37"/>
  <c r="L853" i="37"/>
  <c r="L854" i="37"/>
  <c r="L855" i="37"/>
  <c r="L856" i="37"/>
  <c r="L857" i="37"/>
  <c r="L858" i="37"/>
  <c r="L859" i="37"/>
  <c r="L921" i="37"/>
  <c r="L922" i="37"/>
  <c r="L923" i="37"/>
  <c r="L924" i="37"/>
  <c r="L925" i="37"/>
  <c r="L926" i="37"/>
  <c r="L927" i="37"/>
  <c r="L928" i="37"/>
  <c r="L929" i="37"/>
  <c r="L930" i="37"/>
  <c r="L931" i="37"/>
  <c r="L932" i="37"/>
  <c r="L933" i="37"/>
  <c r="L934" i="37"/>
  <c r="L935" i="37"/>
  <c r="L936" i="37"/>
  <c r="L937" i="37"/>
  <c r="L938" i="37"/>
  <c r="L939" i="37"/>
  <c r="L940" i="37"/>
  <c r="L941" i="37"/>
  <c r="L942" i="37"/>
  <c r="L943" i="37"/>
  <c r="L944" i="37"/>
  <c r="L945" i="37"/>
  <c r="L946" i="37"/>
  <c r="L947" i="37"/>
  <c r="L948" i="37"/>
  <c r="L949" i="37"/>
  <c r="L950" i="37"/>
  <c r="L951" i="37"/>
  <c r="L952" i="37"/>
  <c r="L953" i="37"/>
  <c r="L954" i="37"/>
  <c r="L955" i="37"/>
  <c r="L956" i="37"/>
  <c r="L957" i="37"/>
  <c r="L958" i="37"/>
  <c r="L959" i="37"/>
  <c r="L960" i="37"/>
  <c r="L961" i="37"/>
  <c r="L962" i="37"/>
  <c r="L963" i="37"/>
  <c r="L964" i="37"/>
  <c r="L965" i="37"/>
  <c r="L966" i="37"/>
  <c r="L967" i="37"/>
  <c r="L968" i="37"/>
  <c r="L969" i="37"/>
  <c r="L970" i="37"/>
  <c r="L971" i="37"/>
  <c r="L972" i="37"/>
  <c r="L973" i="37"/>
  <c r="L974" i="37"/>
  <c r="L975" i="37"/>
  <c r="L976" i="37"/>
  <c r="L977" i="37"/>
  <c r="L978" i="37"/>
  <c r="L979" i="37"/>
  <c r="L980" i="37"/>
  <c r="L981" i="37"/>
  <c r="L982" i="37"/>
  <c r="L983" i="37"/>
  <c r="L984" i="37"/>
  <c r="L985" i="37"/>
  <c r="L986" i="37"/>
  <c r="L987" i="37"/>
  <c r="L988" i="37"/>
  <c r="L989" i="37"/>
  <c r="L990" i="37"/>
  <c r="L991" i="37"/>
  <c r="L992" i="37"/>
  <c r="L993" i="37"/>
  <c r="L2" i="37"/>
  <c r="M2" i="37" s="1"/>
  <c r="D48" i="4"/>
  <c r="F48" i="4" s="1"/>
  <c r="F30" i="1" s="1"/>
  <c r="F47" i="4"/>
  <c r="D43" i="4"/>
  <c r="N17" i="40" l="1"/>
  <c r="M2" i="46"/>
  <c r="F28" i="4"/>
  <c r="G42" i="1"/>
  <c r="N7" i="46"/>
  <c r="M6" i="41"/>
  <c r="M6" i="39"/>
  <c r="M14" i="40"/>
  <c r="N9" i="40"/>
  <c r="N9" i="41"/>
  <c r="M2" i="45"/>
  <c r="N49" i="51"/>
  <c r="J44" i="1" s="1"/>
  <c r="N10" i="39"/>
  <c r="M10" i="40"/>
  <c r="M20" i="48"/>
  <c r="M6" i="40"/>
  <c r="L25" i="48"/>
  <c r="M4" i="48"/>
  <c r="N10" i="49"/>
  <c r="J42" i="1" s="1"/>
  <c r="M13" i="50"/>
  <c r="G43" i="1" s="1"/>
  <c r="N15" i="39"/>
  <c r="N4" i="44"/>
  <c r="M49" i="51"/>
  <c r="G44" i="1" s="1"/>
  <c r="M14" i="39"/>
  <c r="M15" i="40"/>
  <c r="M7" i="40"/>
  <c r="M11" i="41"/>
  <c r="M3" i="41"/>
  <c r="M2" i="43"/>
  <c r="N3" i="44"/>
  <c r="M16" i="48"/>
  <c r="N7" i="39"/>
  <c r="L16" i="39"/>
  <c r="N11" i="39"/>
  <c r="N3" i="39"/>
  <c r="N13" i="40"/>
  <c r="N5" i="40"/>
  <c r="M10" i="41"/>
  <c r="N13" i="41"/>
  <c r="N5" i="41"/>
  <c r="N4" i="43"/>
  <c r="M2" i="44"/>
  <c r="M9" i="44"/>
  <c r="N8" i="44"/>
  <c r="N2" i="48"/>
  <c r="M12" i="48"/>
  <c r="M11" i="40"/>
  <c r="M3" i="40"/>
  <c r="M7" i="41"/>
  <c r="L10" i="44"/>
  <c r="B83" i="2" s="1"/>
  <c r="B84" i="2" s="1"/>
  <c r="F28" i="1" s="1"/>
  <c r="N7" i="44"/>
  <c r="M2" i="48"/>
  <c r="M24" i="48"/>
  <c r="M8" i="48"/>
  <c r="B57" i="2"/>
  <c r="D57" i="2"/>
  <c r="B66" i="2"/>
  <c r="D66" i="2"/>
  <c r="N22" i="48"/>
  <c r="N18" i="48"/>
  <c r="N14" i="48"/>
  <c r="N10" i="48"/>
  <c r="N6" i="48"/>
  <c r="L19" i="47"/>
  <c r="M13" i="39"/>
  <c r="M9" i="39"/>
  <c r="M5" i="39"/>
  <c r="M6" i="46"/>
  <c r="M15" i="47"/>
  <c r="M11" i="47"/>
  <c r="M7" i="47"/>
  <c r="M3" i="47"/>
  <c r="M12" i="39"/>
  <c r="M8" i="39"/>
  <c r="M4" i="39"/>
  <c r="N5" i="39"/>
  <c r="N16" i="40"/>
  <c r="N12" i="40"/>
  <c r="N8" i="40"/>
  <c r="N4" i="40"/>
  <c r="L18" i="40"/>
  <c r="M2" i="41"/>
  <c r="N12" i="41"/>
  <c r="N8" i="41"/>
  <c r="N4" i="41"/>
  <c r="L14" i="41"/>
  <c r="M3" i="43"/>
  <c r="M4" i="43" s="1"/>
  <c r="L4" i="43"/>
  <c r="N6" i="44"/>
  <c r="M5" i="46"/>
  <c r="M18" i="47"/>
  <c r="M14" i="47"/>
  <c r="M10" i="47"/>
  <c r="M6" i="47"/>
  <c r="M23" i="48"/>
  <c r="M19" i="48"/>
  <c r="M15" i="48"/>
  <c r="M11" i="48"/>
  <c r="M7" i="48"/>
  <c r="M3" i="48"/>
  <c r="N21" i="48"/>
  <c r="N17" i="48"/>
  <c r="N13" i="48"/>
  <c r="N9" i="48"/>
  <c r="N5" i="48"/>
  <c r="N5" i="44"/>
  <c r="M4" i="46"/>
  <c r="L7" i="46"/>
  <c r="M17" i="47"/>
  <c r="M13" i="47"/>
  <c r="M9" i="47"/>
  <c r="M5" i="47"/>
  <c r="M3" i="46"/>
  <c r="M16" i="47"/>
  <c r="M12" i="47"/>
  <c r="M8" i="47"/>
  <c r="M4" i="47"/>
  <c r="N2" i="47"/>
  <c r="N19" i="47" s="1"/>
  <c r="J21" i="1" s="1"/>
  <c r="N2" i="42"/>
  <c r="N2" i="40"/>
  <c r="N2" i="39"/>
  <c r="F43" i="4"/>
  <c r="F29" i="1" s="1"/>
  <c r="G29" i="1" s="1"/>
  <c r="I30" i="1"/>
  <c r="J30" i="1" s="1"/>
  <c r="N992" i="37"/>
  <c r="M992" i="37"/>
  <c r="N988" i="37"/>
  <c r="M988" i="37"/>
  <c r="N984" i="37"/>
  <c r="M984" i="37"/>
  <c r="N980" i="37"/>
  <c r="M980" i="37"/>
  <c r="N976" i="37"/>
  <c r="M976" i="37"/>
  <c r="N972" i="37"/>
  <c r="M972" i="37"/>
  <c r="N968" i="37"/>
  <c r="M968" i="37"/>
  <c r="N964" i="37"/>
  <c r="M964" i="37"/>
  <c r="N993" i="37"/>
  <c r="M993" i="37"/>
  <c r="N991" i="37"/>
  <c r="M991" i="37"/>
  <c r="N989" i="37"/>
  <c r="M989" i="37"/>
  <c r="N987" i="37"/>
  <c r="M987" i="37"/>
  <c r="N985" i="37"/>
  <c r="M985" i="37"/>
  <c r="N983" i="37"/>
  <c r="M983" i="37"/>
  <c r="N981" i="37"/>
  <c r="M981" i="37"/>
  <c r="N979" i="37"/>
  <c r="M979" i="37"/>
  <c r="N977" i="37"/>
  <c r="M977" i="37"/>
  <c r="N975" i="37"/>
  <c r="M975" i="37"/>
  <c r="N973" i="37"/>
  <c r="M973" i="37"/>
  <c r="N971" i="37"/>
  <c r="M971" i="37"/>
  <c r="N969" i="37"/>
  <c r="M969" i="37"/>
  <c r="N967" i="37"/>
  <c r="M967" i="37"/>
  <c r="N965" i="37"/>
  <c r="M965" i="37"/>
  <c r="N963" i="37"/>
  <c r="M963" i="37"/>
  <c r="N961" i="37"/>
  <c r="M961" i="37"/>
  <c r="N959" i="37"/>
  <c r="M959" i="37"/>
  <c r="N957" i="37"/>
  <c r="M957" i="37"/>
  <c r="N955" i="37"/>
  <c r="M955" i="37"/>
  <c r="N953" i="37"/>
  <c r="M953" i="37"/>
  <c r="N951" i="37"/>
  <c r="M951" i="37"/>
  <c r="N949" i="37"/>
  <c r="M949" i="37"/>
  <c r="N947" i="37"/>
  <c r="M947" i="37"/>
  <c r="N945" i="37"/>
  <c r="M945" i="37"/>
  <c r="N943" i="37"/>
  <c r="M943" i="37"/>
  <c r="N941" i="37"/>
  <c r="M941" i="37"/>
  <c r="N939" i="37"/>
  <c r="M939" i="37"/>
  <c r="N937" i="37"/>
  <c r="M937" i="37"/>
  <c r="N935" i="37"/>
  <c r="M935" i="37"/>
  <c r="N933" i="37"/>
  <c r="M933" i="37"/>
  <c r="N931" i="37"/>
  <c r="M931" i="37"/>
  <c r="N929" i="37"/>
  <c r="M929" i="37"/>
  <c r="N927" i="37"/>
  <c r="M927" i="37"/>
  <c r="N925" i="37"/>
  <c r="M925" i="37"/>
  <c r="N923" i="37"/>
  <c r="M923" i="37"/>
  <c r="N921" i="37"/>
  <c r="M921" i="37"/>
  <c r="N919" i="37"/>
  <c r="M919" i="37"/>
  <c r="N917" i="37"/>
  <c r="M917" i="37"/>
  <c r="N915" i="37"/>
  <c r="M915" i="37"/>
  <c r="N913" i="37"/>
  <c r="M913" i="37"/>
  <c r="N911" i="37"/>
  <c r="M911" i="37"/>
  <c r="N909" i="37"/>
  <c r="M909" i="37"/>
  <c r="N907" i="37"/>
  <c r="M907" i="37"/>
  <c r="N905" i="37"/>
  <c r="M905" i="37"/>
  <c r="N903" i="37"/>
  <c r="M903" i="37"/>
  <c r="N901" i="37"/>
  <c r="M901" i="37"/>
  <c r="N899" i="37"/>
  <c r="M899" i="37"/>
  <c r="N897" i="37"/>
  <c r="M897" i="37"/>
  <c r="N895" i="37"/>
  <c r="M895" i="37"/>
  <c r="N893" i="37"/>
  <c r="M893" i="37"/>
  <c r="N891" i="37"/>
  <c r="M891" i="37"/>
  <c r="N889" i="37"/>
  <c r="M889" i="37"/>
  <c r="N887" i="37"/>
  <c r="M887" i="37"/>
  <c r="N885" i="37"/>
  <c r="M885" i="37"/>
  <c r="N883" i="37"/>
  <c r="M883" i="37"/>
  <c r="N881" i="37"/>
  <c r="M881" i="37"/>
  <c r="N879" i="37"/>
  <c r="M879" i="37"/>
  <c r="N877" i="37"/>
  <c r="M877" i="37"/>
  <c r="N875" i="37"/>
  <c r="M875" i="37"/>
  <c r="N873" i="37"/>
  <c r="M873" i="37"/>
  <c r="N871" i="37"/>
  <c r="M871" i="37"/>
  <c r="N869" i="37"/>
  <c r="M869" i="37"/>
  <c r="N867" i="37"/>
  <c r="M867" i="37"/>
  <c r="N865" i="37"/>
  <c r="M865" i="37"/>
  <c r="N863" i="37"/>
  <c r="M863" i="37"/>
  <c r="N861" i="37"/>
  <c r="M861" i="37"/>
  <c r="N859" i="37"/>
  <c r="M859" i="37"/>
  <c r="N857" i="37"/>
  <c r="M857" i="37"/>
  <c r="N855" i="37"/>
  <c r="M855" i="37"/>
  <c r="N853" i="37"/>
  <c r="M853" i="37"/>
  <c r="N851" i="37"/>
  <c r="M851" i="37"/>
  <c r="N849" i="37"/>
  <c r="M849" i="37"/>
  <c r="N847" i="37"/>
  <c r="M847" i="37"/>
  <c r="N845" i="37"/>
  <c r="M845" i="37"/>
  <c r="N843" i="37"/>
  <c r="M843" i="37"/>
  <c r="N841" i="37"/>
  <c r="M841" i="37"/>
  <c r="N839" i="37"/>
  <c r="M839" i="37"/>
  <c r="N837" i="37"/>
  <c r="M837" i="37"/>
  <c r="N835" i="37"/>
  <c r="M835" i="37"/>
  <c r="N833" i="37"/>
  <c r="M833" i="37"/>
  <c r="N831" i="37"/>
  <c r="M831" i="37"/>
  <c r="N829" i="37"/>
  <c r="M829" i="37"/>
  <c r="N827" i="37"/>
  <c r="M827" i="37"/>
  <c r="N825" i="37"/>
  <c r="M825" i="37"/>
  <c r="N823" i="37"/>
  <c r="M823" i="37"/>
  <c r="N821" i="37"/>
  <c r="M821" i="37"/>
  <c r="N819" i="37"/>
  <c r="M819" i="37"/>
  <c r="N817" i="37"/>
  <c r="M817" i="37"/>
  <c r="N815" i="37"/>
  <c r="M815" i="37"/>
  <c r="N813" i="37"/>
  <c r="M813" i="37"/>
  <c r="N811" i="37"/>
  <c r="M811" i="37"/>
  <c r="N809" i="37"/>
  <c r="M809" i="37"/>
  <c r="N807" i="37"/>
  <c r="M807" i="37"/>
  <c r="N805" i="37"/>
  <c r="M805" i="37"/>
  <c r="N803" i="37"/>
  <c r="M803" i="37"/>
  <c r="N801" i="37"/>
  <c r="M801" i="37"/>
  <c r="N799" i="37"/>
  <c r="M799" i="37"/>
  <c r="N797" i="37"/>
  <c r="M797" i="37"/>
  <c r="N795" i="37"/>
  <c r="M795" i="37"/>
  <c r="N793" i="37"/>
  <c r="M793" i="37"/>
  <c r="N791" i="37"/>
  <c r="M791" i="37"/>
  <c r="N789" i="37"/>
  <c r="M789" i="37"/>
  <c r="N787" i="37"/>
  <c r="M787" i="37"/>
  <c r="N785" i="37"/>
  <c r="M785" i="37"/>
  <c r="N783" i="37"/>
  <c r="M783" i="37"/>
  <c r="N781" i="37"/>
  <c r="M781" i="37"/>
  <c r="N779" i="37"/>
  <c r="M779" i="37"/>
  <c r="N777" i="37"/>
  <c r="M777" i="37"/>
  <c r="N775" i="37"/>
  <c r="M775" i="37"/>
  <c r="N773" i="37"/>
  <c r="M773" i="37"/>
  <c r="N771" i="37"/>
  <c r="M771" i="37"/>
  <c r="N769" i="37"/>
  <c r="M769" i="37"/>
  <c r="N767" i="37"/>
  <c r="M767" i="37"/>
  <c r="N765" i="37"/>
  <c r="M765" i="37"/>
  <c r="N763" i="37"/>
  <c r="M763" i="37"/>
  <c r="N761" i="37"/>
  <c r="M761" i="37"/>
  <c r="N759" i="37"/>
  <c r="M759" i="37"/>
  <c r="N757" i="37"/>
  <c r="M757" i="37"/>
  <c r="N755" i="37"/>
  <c r="M755" i="37"/>
  <c r="N753" i="37"/>
  <c r="M753" i="37"/>
  <c r="N751" i="37"/>
  <c r="M751" i="37"/>
  <c r="N749" i="37"/>
  <c r="M749" i="37"/>
  <c r="N747" i="37"/>
  <c r="M747" i="37"/>
  <c r="N745" i="37"/>
  <c r="M745" i="37"/>
  <c r="N743" i="37"/>
  <c r="M743" i="37"/>
  <c r="N741" i="37"/>
  <c r="M741" i="37"/>
  <c r="N739" i="37"/>
  <c r="M739" i="37"/>
  <c r="N737" i="37"/>
  <c r="M737" i="37"/>
  <c r="N735" i="37"/>
  <c r="M735" i="37"/>
  <c r="N733" i="37"/>
  <c r="M733" i="37"/>
  <c r="N731" i="37"/>
  <c r="M731" i="37"/>
  <c r="N729" i="37"/>
  <c r="M729" i="37"/>
  <c r="N727" i="37"/>
  <c r="M727" i="37"/>
  <c r="N725" i="37"/>
  <c r="M725" i="37"/>
  <c r="N723" i="37"/>
  <c r="M723" i="37"/>
  <c r="N721" i="37"/>
  <c r="M721" i="37"/>
  <c r="N719" i="37"/>
  <c r="M719" i="37"/>
  <c r="N717" i="37"/>
  <c r="M717" i="37"/>
  <c r="N715" i="37"/>
  <c r="M715" i="37"/>
  <c r="N713" i="37"/>
  <c r="M713" i="37"/>
  <c r="N711" i="37"/>
  <c r="M711" i="37"/>
  <c r="N709" i="37"/>
  <c r="M709" i="37"/>
  <c r="N707" i="37"/>
  <c r="M707" i="37"/>
  <c r="N705" i="37"/>
  <c r="M705" i="37"/>
  <c r="N703" i="37"/>
  <c r="M703" i="37"/>
  <c r="N701" i="37"/>
  <c r="M701" i="37"/>
  <c r="N699" i="37"/>
  <c r="M699" i="37"/>
  <c r="N697" i="37"/>
  <c r="M697" i="37"/>
  <c r="N695" i="37"/>
  <c r="M695" i="37"/>
  <c r="N693" i="37"/>
  <c r="M693" i="37"/>
  <c r="N691" i="37"/>
  <c r="M691" i="37"/>
  <c r="N689" i="37"/>
  <c r="M689" i="37"/>
  <c r="N687" i="37"/>
  <c r="M687" i="37"/>
  <c r="N685" i="37"/>
  <c r="M685" i="37"/>
  <c r="N683" i="37"/>
  <c r="M683" i="37"/>
  <c r="N681" i="37"/>
  <c r="M681" i="37"/>
  <c r="N679" i="37"/>
  <c r="M679" i="37"/>
  <c r="N677" i="37"/>
  <c r="M677" i="37"/>
  <c r="N675" i="37"/>
  <c r="M675" i="37"/>
  <c r="N673" i="37"/>
  <c r="M673" i="37"/>
  <c r="N671" i="37"/>
  <c r="M671" i="37"/>
  <c r="N669" i="37"/>
  <c r="M669" i="37"/>
  <c r="N667" i="37"/>
  <c r="M667" i="37"/>
  <c r="N665" i="37"/>
  <c r="M665" i="37"/>
  <c r="N663" i="37"/>
  <c r="M663" i="37"/>
  <c r="N661" i="37"/>
  <c r="M661" i="37"/>
  <c r="N659" i="37"/>
  <c r="M659" i="37"/>
  <c r="N657" i="37"/>
  <c r="M657" i="37"/>
  <c r="N655" i="37"/>
  <c r="M655" i="37"/>
  <c r="N653" i="37"/>
  <c r="M653" i="37"/>
  <c r="N651" i="37"/>
  <c r="M651" i="37"/>
  <c r="N649" i="37"/>
  <c r="M649" i="37"/>
  <c r="N647" i="37"/>
  <c r="M647" i="37"/>
  <c r="N645" i="37"/>
  <c r="M645" i="37"/>
  <c r="N643" i="37"/>
  <c r="M643" i="37"/>
  <c r="N641" i="37"/>
  <c r="M641" i="37"/>
  <c r="N639" i="37"/>
  <c r="M639" i="37"/>
  <c r="N637" i="37"/>
  <c r="M637" i="37"/>
  <c r="N635" i="37"/>
  <c r="M635" i="37"/>
  <c r="N633" i="37"/>
  <c r="M633" i="37"/>
  <c r="N631" i="37"/>
  <c r="M631" i="37"/>
  <c r="N629" i="37"/>
  <c r="M629" i="37"/>
  <c r="N627" i="37"/>
  <c r="M627" i="37"/>
  <c r="N625" i="37"/>
  <c r="M625" i="37"/>
  <c r="N623" i="37"/>
  <c r="M623" i="37"/>
  <c r="N621" i="37"/>
  <c r="M621" i="37"/>
  <c r="N619" i="37"/>
  <c r="M619" i="37"/>
  <c r="N617" i="37"/>
  <c r="M617" i="37"/>
  <c r="N615" i="37"/>
  <c r="M615" i="37"/>
  <c r="N613" i="37"/>
  <c r="M613" i="37"/>
  <c r="N611" i="37"/>
  <c r="M611" i="37"/>
  <c r="N609" i="37"/>
  <c r="M609" i="37"/>
  <c r="N607" i="37"/>
  <c r="M607" i="37"/>
  <c r="N605" i="37"/>
  <c r="M605" i="37"/>
  <c r="N603" i="37"/>
  <c r="M603" i="37"/>
  <c r="N601" i="37"/>
  <c r="M601" i="37"/>
  <c r="N599" i="37"/>
  <c r="M599" i="37"/>
  <c r="N597" i="37"/>
  <c r="M597" i="37"/>
  <c r="N595" i="37"/>
  <c r="M595" i="37"/>
  <c r="N593" i="37"/>
  <c r="M593" i="37"/>
  <c r="N591" i="37"/>
  <c r="M591" i="37"/>
  <c r="N589" i="37"/>
  <c r="M589" i="37"/>
  <c r="N587" i="37"/>
  <c r="M587" i="37"/>
  <c r="N585" i="37"/>
  <c r="M585" i="37"/>
  <c r="N583" i="37"/>
  <c r="M583" i="37"/>
  <c r="N581" i="37"/>
  <c r="M581" i="37"/>
  <c r="N579" i="37"/>
  <c r="M579" i="37"/>
  <c r="N577" i="37"/>
  <c r="M577" i="37"/>
  <c r="N575" i="37"/>
  <c r="M575" i="37"/>
  <c r="N573" i="37"/>
  <c r="M573" i="37"/>
  <c r="N571" i="37"/>
  <c r="M571" i="37"/>
  <c r="N569" i="37"/>
  <c r="M569" i="37"/>
  <c r="N567" i="37"/>
  <c r="M567" i="37"/>
  <c r="N565" i="37"/>
  <c r="M565" i="37"/>
  <c r="N563" i="37"/>
  <c r="M563" i="37"/>
  <c r="N561" i="37"/>
  <c r="M561" i="37"/>
  <c r="N559" i="37"/>
  <c r="M559" i="37"/>
  <c r="N557" i="37"/>
  <c r="M557" i="37"/>
  <c r="N555" i="37"/>
  <c r="M555" i="37"/>
  <c r="N553" i="37"/>
  <c r="M553" i="37"/>
  <c r="N551" i="37"/>
  <c r="M551" i="37"/>
  <c r="N549" i="37"/>
  <c r="M549" i="37"/>
  <c r="N547" i="37"/>
  <c r="M547" i="37"/>
  <c r="N545" i="37"/>
  <c r="M545" i="37"/>
  <c r="N543" i="37"/>
  <c r="M543" i="37"/>
  <c r="N541" i="37"/>
  <c r="M541" i="37"/>
  <c r="N539" i="37"/>
  <c r="M539" i="37"/>
  <c r="N537" i="37"/>
  <c r="M537" i="37"/>
  <c r="N535" i="37"/>
  <c r="M535" i="37"/>
  <c r="N533" i="37"/>
  <c r="M533" i="37"/>
  <c r="N531" i="37"/>
  <c r="M531" i="37"/>
  <c r="N529" i="37"/>
  <c r="M529" i="37"/>
  <c r="N527" i="37"/>
  <c r="M527" i="37"/>
  <c r="N525" i="37"/>
  <c r="M525" i="37"/>
  <c r="N523" i="37"/>
  <c r="M523" i="37"/>
  <c r="N521" i="37"/>
  <c r="M521" i="37"/>
  <c r="N519" i="37"/>
  <c r="M519" i="37"/>
  <c r="N517" i="37"/>
  <c r="M517" i="37"/>
  <c r="N515" i="37"/>
  <c r="M515" i="37"/>
  <c r="N990" i="37"/>
  <c r="M990" i="37"/>
  <c r="N986" i="37"/>
  <c r="M986" i="37"/>
  <c r="N982" i="37"/>
  <c r="M982" i="37"/>
  <c r="N978" i="37"/>
  <c r="M978" i="37"/>
  <c r="N974" i="37"/>
  <c r="M974" i="37"/>
  <c r="N970" i="37"/>
  <c r="M970" i="37"/>
  <c r="N966" i="37"/>
  <c r="M966" i="37"/>
  <c r="N962" i="37"/>
  <c r="M962" i="37"/>
  <c r="N960" i="37"/>
  <c r="M960" i="37"/>
  <c r="N958" i="37"/>
  <c r="M958" i="37"/>
  <c r="N956" i="37"/>
  <c r="M956" i="37"/>
  <c r="N954" i="37"/>
  <c r="M954" i="37"/>
  <c r="N952" i="37"/>
  <c r="M952" i="37"/>
  <c r="N950" i="37"/>
  <c r="M950" i="37"/>
  <c r="N948" i="37"/>
  <c r="M948" i="37"/>
  <c r="N946" i="37"/>
  <c r="M946" i="37"/>
  <c r="N944" i="37"/>
  <c r="M944" i="37"/>
  <c r="N942" i="37"/>
  <c r="M942" i="37"/>
  <c r="N940" i="37"/>
  <c r="M940" i="37"/>
  <c r="N938" i="37"/>
  <c r="M938" i="37"/>
  <c r="N936" i="37"/>
  <c r="M936" i="37"/>
  <c r="N934" i="37"/>
  <c r="M934" i="37"/>
  <c r="N932" i="37"/>
  <c r="M932" i="37"/>
  <c r="N930" i="37"/>
  <c r="M930" i="37"/>
  <c r="N928" i="37"/>
  <c r="M928" i="37"/>
  <c r="N926" i="37"/>
  <c r="M926" i="37"/>
  <c r="N924" i="37"/>
  <c r="M924" i="37"/>
  <c r="N922" i="37"/>
  <c r="M922" i="37"/>
  <c r="N920" i="37"/>
  <c r="M920" i="37"/>
  <c r="N918" i="37"/>
  <c r="M918" i="37"/>
  <c r="N916" i="37"/>
  <c r="M916" i="37"/>
  <c r="N914" i="37"/>
  <c r="M914" i="37"/>
  <c r="N912" i="37"/>
  <c r="M912" i="37"/>
  <c r="N910" i="37"/>
  <c r="M910" i="37"/>
  <c r="N908" i="37"/>
  <c r="M908" i="37"/>
  <c r="N906" i="37"/>
  <c r="M906" i="37"/>
  <c r="N904" i="37"/>
  <c r="M904" i="37"/>
  <c r="N902" i="37"/>
  <c r="M902" i="37"/>
  <c r="N900" i="37"/>
  <c r="M900" i="37"/>
  <c r="N898" i="37"/>
  <c r="M898" i="37"/>
  <c r="N896" i="37"/>
  <c r="M896" i="37"/>
  <c r="N894" i="37"/>
  <c r="M894" i="37"/>
  <c r="N892" i="37"/>
  <c r="M892" i="37"/>
  <c r="N890" i="37"/>
  <c r="M890" i="37"/>
  <c r="N888" i="37"/>
  <c r="M888" i="37"/>
  <c r="N886" i="37"/>
  <c r="M886" i="37"/>
  <c r="N884" i="37"/>
  <c r="M884" i="37"/>
  <c r="N882" i="37"/>
  <c r="M882" i="37"/>
  <c r="N880" i="37"/>
  <c r="M880" i="37"/>
  <c r="N878" i="37"/>
  <c r="M878" i="37"/>
  <c r="N876" i="37"/>
  <c r="M876" i="37"/>
  <c r="N874" i="37"/>
  <c r="M874" i="37"/>
  <c r="N872" i="37"/>
  <c r="M872" i="37"/>
  <c r="N870" i="37"/>
  <c r="M870" i="37"/>
  <c r="N868" i="37"/>
  <c r="M868" i="37"/>
  <c r="N866" i="37"/>
  <c r="M866" i="37"/>
  <c r="N864" i="37"/>
  <c r="M864" i="37"/>
  <c r="N862" i="37"/>
  <c r="M862" i="37"/>
  <c r="N860" i="37"/>
  <c r="M860" i="37"/>
  <c r="N858" i="37"/>
  <c r="M858" i="37"/>
  <c r="N856" i="37"/>
  <c r="M856" i="37"/>
  <c r="N854" i="37"/>
  <c r="M854" i="37"/>
  <c r="N852" i="37"/>
  <c r="M852" i="37"/>
  <c r="N850" i="37"/>
  <c r="M850" i="37"/>
  <c r="N848" i="37"/>
  <c r="M848" i="37"/>
  <c r="N846" i="37"/>
  <c r="M846" i="37"/>
  <c r="N844" i="37"/>
  <c r="M844" i="37"/>
  <c r="N842" i="37"/>
  <c r="M842" i="37"/>
  <c r="N840" i="37"/>
  <c r="M840" i="37"/>
  <c r="N838" i="37"/>
  <c r="M838" i="37"/>
  <c r="N836" i="37"/>
  <c r="M836" i="37"/>
  <c r="N834" i="37"/>
  <c r="M834" i="37"/>
  <c r="N832" i="37"/>
  <c r="M832" i="37"/>
  <c r="N830" i="37"/>
  <c r="M830" i="37"/>
  <c r="N828" i="37"/>
  <c r="M828" i="37"/>
  <c r="N826" i="37"/>
  <c r="M826" i="37"/>
  <c r="N824" i="37"/>
  <c r="M824" i="37"/>
  <c r="N822" i="37"/>
  <c r="M822" i="37"/>
  <c r="N820" i="37"/>
  <c r="M820" i="37"/>
  <c r="N818" i="37"/>
  <c r="M818" i="37"/>
  <c r="N816" i="37"/>
  <c r="M816" i="37"/>
  <c r="N814" i="37"/>
  <c r="M814" i="37"/>
  <c r="N812" i="37"/>
  <c r="M812" i="37"/>
  <c r="N810" i="37"/>
  <c r="M810" i="37"/>
  <c r="N808" i="37"/>
  <c r="M808" i="37"/>
  <c r="N806" i="37"/>
  <c r="M806" i="37"/>
  <c r="N804" i="37"/>
  <c r="M804" i="37"/>
  <c r="N802" i="37"/>
  <c r="M802" i="37"/>
  <c r="N800" i="37"/>
  <c r="M800" i="37"/>
  <c r="N798" i="37"/>
  <c r="M798" i="37"/>
  <c r="N796" i="37"/>
  <c r="M796" i="37"/>
  <c r="N794" i="37"/>
  <c r="M794" i="37"/>
  <c r="N792" i="37"/>
  <c r="M792" i="37"/>
  <c r="N790" i="37"/>
  <c r="M790" i="37"/>
  <c r="N788" i="37"/>
  <c r="M788" i="37"/>
  <c r="N786" i="37"/>
  <c r="M786" i="37"/>
  <c r="N784" i="37"/>
  <c r="M784" i="37"/>
  <c r="N782" i="37"/>
  <c r="M782" i="37"/>
  <c r="N780" i="37"/>
  <c r="M780" i="37"/>
  <c r="N778" i="37"/>
  <c r="M778" i="37"/>
  <c r="N776" i="37"/>
  <c r="M776" i="37"/>
  <c r="N774" i="37"/>
  <c r="M774" i="37"/>
  <c r="N772" i="37"/>
  <c r="M772" i="37"/>
  <c r="N770" i="37"/>
  <c r="M770" i="37"/>
  <c r="N768" i="37"/>
  <c r="M768" i="37"/>
  <c r="N766" i="37"/>
  <c r="M766" i="37"/>
  <c r="N764" i="37"/>
  <c r="M764" i="37"/>
  <c r="N762" i="37"/>
  <c r="M762" i="37"/>
  <c r="N760" i="37"/>
  <c r="M760" i="37"/>
  <c r="N758" i="37"/>
  <c r="M758" i="37"/>
  <c r="N756" i="37"/>
  <c r="M756" i="37"/>
  <c r="N754" i="37"/>
  <c r="M754" i="37"/>
  <c r="N752" i="37"/>
  <c r="M752" i="37"/>
  <c r="N750" i="37"/>
  <c r="M750" i="37"/>
  <c r="N748" i="37"/>
  <c r="M748" i="37"/>
  <c r="N746" i="37"/>
  <c r="M746" i="37"/>
  <c r="N744" i="37"/>
  <c r="M744" i="37"/>
  <c r="N742" i="37"/>
  <c r="M742" i="37"/>
  <c r="N740" i="37"/>
  <c r="M740" i="37"/>
  <c r="N738" i="37"/>
  <c r="M738" i="37"/>
  <c r="N736" i="37"/>
  <c r="M736" i="37"/>
  <c r="N734" i="37"/>
  <c r="M734" i="37"/>
  <c r="N732" i="37"/>
  <c r="M732" i="37"/>
  <c r="N730" i="37"/>
  <c r="M730" i="37"/>
  <c r="N728" i="37"/>
  <c r="M728" i="37"/>
  <c r="N726" i="37"/>
  <c r="M726" i="37"/>
  <c r="N724" i="37"/>
  <c r="M724" i="37"/>
  <c r="N722" i="37"/>
  <c r="M722" i="37"/>
  <c r="N720" i="37"/>
  <c r="M720" i="37"/>
  <c r="N718" i="37"/>
  <c r="M718" i="37"/>
  <c r="N716" i="37"/>
  <c r="M716" i="37"/>
  <c r="N714" i="37"/>
  <c r="M714" i="37"/>
  <c r="N712" i="37"/>
  <c r="M712" i="37"/>
  <c r="N710" i="37"/>
  <c r="M710" i="37"/>
  <c r="N708" i="37"/>
  <c r="M708" i="37"/>
  <c r="N706" i="37"/>
  <c r="M706" i="37"/>
  <c r="N704" i="37"/>
  <c r="M704" i="37"/>
  <c r="N702" i="37"/>
  <c r="M702" i="37"/>
  <c r="N700" i="37"/>
  <c r="M700" i="37"/>
  <c r="N698" i="37"/>
  <c r="M698" i="37"/>
  <c r="N696" i="37"/>
  <c r="M696" i="37"/>
  <c r="N694" i="37"/>
  <c r="M694" i="37"/>
  <c r="N692" i="37"/>
  <c r="M692" i="37"/>
  <c r="N690" i="37"/>
  <c r="M690" i="37"/>
  <c r="N688" i="37"/>
  <c r="M688" i="37"/>
  <c r="N686" i="37"/>
  <c r="M686" i="37"/>
  <c r="N684" i="37"/>
  <c r="M684" i="37"/>
  <c r="N682" i="37"/>
  <c r="M682" i="37"/>
  <c r="N680" i="37"/>
  <c r="M680" i="37"/>
  <c r="N678" i="37"/>
  <c r="M678" i="37"/>
  <c r="N676" i="37"/>
  <c r="M676" i="37"/>
  <c r="N674" i="37"/>
  <c r="M674" i="37"/>
  <c r="N672" i="37"/>
  <c r="M672" i="37"/>
  <c r="N670" i="37"/>
  <c r="M670" i="37"/>
  <c r="N668" i="37"/>
  <c r="M668" i="37"/>
  <c r="N666" i="37"/>
  <c r="M666" i="37"/>
  <c r="N664" i="37"/>
  <c r="M664" i="37"/>
  <c r="N662" i="37"/>
  <c r="M662" i="37"/>
  <c r="N660" i="37"/>
  <c r="M660" i="37"/>
  <c r="N658" i="37"/>
  <c r="M658" i="37"/>
  <c r="N656" i="37"/>
  <c r="M656" i="37"/>
  <c r="N654" i="37"/>
  <c r="M654" i="37"/>
  <c r="N652" i="37"/>
  <c r="M652" i="37"/>
  <c r="N650" i="37"/>
  <c r="M650" i="37"/>
  <c r="N648" i="37"/>
  <c r="M648" i="37"/>
  <c r="N646" i="37"/>
  <c r="M646" i="37"/>
  <c r="N644" i="37"/>
  <c r="M644" i="37"/>
  <c r="N642" i="37"/>
  <c r="M642" i="37"/>
  <c r="N640" i="37"/>
  <c r="M640" i="37"/>
  <c r="N638" i="37"/>
  <c r="M638" i="37"/>
  <c r="N636" i="37"/>
  <c r="M636" i="37"/>
  <c r="N634" i="37"/>
  <c r="M634" i="37"/>
  <c r="N632" i="37"/>
  <c r="M632" i="37"/>
  <c r="N630" i="37"/>
  <c r="M630" i="37"/>
  <c r="N628" i="37"/>
  <c r="M628" i="37"/>
  <c r="N626" i="37"/>
  <c r="M626" i="37"/>
  <c r="N624" i="37"/>
  <c r="M624" i="37"/>
  <c r="N622" i="37"/>
  <c r="M622" i="37"/>
  <c r="N620" i="37"/>
  <c r="M620" i="37"/>
  <c r="N618" i="37"/>
  <c r="M618" i="37"/>
  <c r="N616" i="37"/>
  <c r="M616" i="37"/>
  <c r="N614" i="37"/>
  <c r="M614" i="37"/>
  <c r="N612" i="37"/>
  <c r="M612" i="37"/>
  <c r="N610" i="37"/>
  <c r="M610" i="37"/>
  <c r="N608" i="37"/>
  <c r="M608" i="37"/>
  <c r="N606" i="37"/>
  <c r="M606" i="37"/>
  <c r="N604" i="37"/>
  <c r="M604" i="37"/>
  <c r="N602" i="37"/>
  <c r="M602" i="37"/>
  <c r="N600" i="37"/>
  <c r="M600" i="37"/>
  <c r="N598" i="37"/>
  <c r="M598" i="37"/>
  <c r="N596" i="37"/>
  <c r="M596" i="37"/>
  <c r="N594" i="37"/>
  <c r="M594" i="37"/>
  <c r="N592" i="37"/>
  <c r="M592" i="37"/>
  <c r="N590" i="37"/>
  <c r="M590" i="37"/>
  <c r="N588" i="37"/>
  <c r="M588" i="37"/>
  <c r="N586" i="37"/>
  <c r="M586" i="37"/>
  <c r="N584" i="37"/>
  <c r="M584" i="37"/>
  <c r="N582" i="37"/>
  <c r="M582" i="37"/>
  <c r="N580" i="37"/>
  <c r="M580" i="37"/>
  <c r="N578" i="37"/>
  <c r="M578" i="37"/>
  <c r="N576" i="37"/>
  <c r="M576" i="37"/>
  <c r="N574" i="37"/>
  <c r="M574" i="37"/>
  <c r="N572" i="37"/>
  <c r="M572" i="37"/>
  <c r="N570" i="37"/>
  <c r="M570" i="37"/>
  <c r="N568" i="37"/>
  <c r="M568" i="37"/>
  <c r="N566" i="37"/>
  <c r="M566" i="37"/>
  <c r="N564" i="37"/>
  <c r="M564" i="37"/>
  <c r="N562" i="37"/>
  <c r="M562" i="37"/>
  <c r="N560" i="37"/>
  <c r="M560" i="37"/>
  <c r="N558" i="37"/>
  <c r="M558" i="37"/>
  <c r="N556" i="37"/>
  <c r="M556" i="37"/>
  <c r="N554" i="37"/>
  <c r="M554" i="37"/>
  <c r="N552" i="37"/>
  <c r="M552" i="37"/>
  <c r="N550" i="37"/>
  <c r="M550" i="37"/>
  <c r="N548" i="37"/>
  <c r="M548" i="37"/>
  <c r="N546" i="37"/>
  <c r="M546" i="37"/>
  <c r="N544" i="37"/>
  <c r="M544" i="37"/>
  <c r="N542" i="37"/>
  <c r="M542" i="37"/>
  <c r="N540" i="37"/>
  <c r="M540" i="37"/>
  <c r="N538" i="37"/>
  <c r="M538" i="37"/>
  <c r="N536" i="37"/>
  <c r="M536" i="37"/>
  <c r="N534" i="37"/>
  <c r="M534" i="37"/>
  <c r="N532" i="37"/>
  <c r="M532" i="37"/>
  <c r="N530" i="37"/>
  <c r="M530" i="37"/>
  <c r="N528" i="37"/>
  <c r="M528" i="37"/>
  <c r="N526" i="37"/>
  <c r="M526" i="37"/>
  <c r="N524" i="37"/>
  <c r="M524" i="37"/>
  <c r="N522" i="37"/>
  <c r="M522" i="37"/>
  <c r="N520" i="37"/>
  <c r="M520" i="37"/>
  <c r="N518" i="37"/>
  <c r="M518" i="37"/>
  <c r="N516" i="37"/>
  <c r="M516" i="37"/>
  <c r="N514" i="37"/>
  <c r="M514" i="37"/>
  <c r="N512" i="37"/>
  <c r="M512" i="37"/>
  <c r="N513" i="37"/>
  <c r="M513" i="37"/>
  <c r="N511" i="37"/>
  <c r="M511" i="37"/>
  <c r="N509" i="37"/>
  <c r="M509" i="37"/>
  <c r="N507" i="37"/>
  <c r="M507" i="37"/>
  <c r="N505" i="37"/>
  <c r="M505" i="37"/>
  <c r="N503" i="37"/>
  <c r="M503" i="37"/>
  <c r="N501" i="37"/>
  <c r="M501" i="37"/>
  <c r="N499" i="37"/>
  <c r="M499" i="37"/>
  <c r="N497" i="37"/>
  <c r="M497" i="37"/>
  <c r="N495" i="37"/>
  <c r="M495" i="37"/>
  <c r="N493" i="37"/>
  <c r="M493" i="37"/>
  <c r="N491" i="37"/>
  <c r="M491" i="37"/>
  <c r="N489" i="37"/>
  <c r="M489" i="37"/>
  <c r="N487" i="37"/>
  <c r="M487" i="37"/>
  <c r="N485" i="37"/>
  <c r="M485" i="37"/>
  <c r="N483" i="37"/>
  <c r="M483" i="37"/>
  <c r="N481" i="37"/>
  <c r="M481" i="37"/>
  <c r="N479" i="37"/>
  <c r="M479" i="37"/>
  <c r="N477" i="37"/>
  <c r="M477" i="37"/>
  <c r="N475" i="37"/>
  <c r="M475" i="37"/>
  <c r="N473" i="37"/>
  <c r="M473" i="37"/>
  <c r="N471" i="37"/>
  <c r="M471" i="37"/>
  <c r="N469" i="37"/>
  <c r="M469" i="37"/>
  <c r="N467" i="37"/>
  <c r="M467" i="37"/>
  <c r="N465" i="37"/>
  <c r="M465" i="37"/>
  <c r="N463" i="37"/>
  <c r="M463" i="37"/>
  <c r="N461" i="37"/>
  <c r="M461" i="37"/>
  <c r="N459" i="37"/>
  <c r="M459" i="37"/>
  <c r="N457" i="37"/>
  <c r="M457" i="37"/>
  <c r="N455" i="37"/>
  <c r="M455" i="37"/>
  <c r="N453" i="37"/>
  <c r="M453" i="37"/>
  <c r="N451" i="37"/>
  <c r="M451" i="37"/>
  <c r="N449" i="37"/>
  <c r="M449" i="37"/>
  <c r="N447" i="37"/>
  <c r="M447" i="37"/>
  <c r="N445" i="37"/>
  <c r="M445" i="37"/>
  <c r="N443" i="37"/>
  <c r="M443" i="37"/>
  <c r="N441" i="37"/>
  <c r="M441" i="37"/>
  <c r="N439" i="37"/>
  <c r="M439" i="37"/>
  <c r="N437" i="37"/>
  <c r="M437" i="37"/>
  <c r="N435" i="37"/>
  <c r="M435" i="37"/>
  <c r="N433" i="37"/>
  <c r="M433" i="37"/>
  <c r="N431" i="37"/>
  <c r="M431" i="37"/>
  <c r="N429" i="37"/>
  <c r="M429" i="37"/>
  <c r="N427" i="37"/>
  <c r="M427" i="37"/>
  <c r="N425" i="37"/>
  <c r="M425" i="37"/>
  <c r="N423" i="37"/>
  <c r="M423" i="37"/>
  <c r="N421" i="37"/>
  <c r="M421" i="37"/>
  <c r="N419" i="37"/>
  <c r="M419" i="37"/>
  <c r="N417" i="37"/>
  <c r="M417" i="37"/>
  <c r="N415" i="37"/>
  <c r="M415" i="37"/>
  <c r="N413" i="37"/>
  <c r="M413" i="37"/>
  <c r="N411" i="37"/>
  <c r="M411" i="37"/>
  <c r="N409" i="37"/>
  <c r="M409" i="37"/>
  <c r="N407" i="37"/>
  <c r="M407" i="37"/>
  <c r="N405" i="37"/>
  <c r="M405" i="37"/>
  <c r="N403" i="37"/>
  <c r="M403" i="37"/>
  <c r="N401" i="37"/>
  <c r="M401" i="37"/>
  <c r="N399" i="37"/>
  <c r="M399" i="37"/>
  <c r="N397" i="37"/>
  <c r="M397" i="37"/>
  <c r="N395" i="37"/>
  <c r="M395" i="37"/>
  <c r="N393" i="37"/>
  <c r="M393" i="37"/>
  <c r="N391" i="37"/>
  <c r="M391" i="37"/>
  <c r="N389" i="37"/>
  <c r="M389" i="37"/>
  <c r="N387" i="37"/>
  <c r="M387" i="37"/>
  <c r="N385" i="37"/>
  <c r="M385" i="37"/>
  <c r="N383" i="37"/>
  <c r="M383" i="37"/>
  <c r="N381" i="37"/>
  <c r="M381" i="37"/>
  <c r="N379" i="37"/>
  <c r="M379" i="37"/>
  <c r="N377" i="37"/>
  <c r="M377" i="37"/>
  <c r="N375" i="37"/>
  <c r="M375" i="37"/>
  <c r="N373" i="37"/>
  <c r="M373" i="37"/>
  <c r="N371" i="37"/>
  <c r="M371" i="37"/>
  <c r="N369" i="37"/>
  <c r="M369" i="37"/>
  <c r="N367" i="37"/>
  <c r="M367" i="37"/>
  <c r="N365" i="37"/>
  <c r="M365" i="37"/>
  <c r="N363" i="37"/>
  <c r="M363" i="37"/>
  <c r="N361" i="37"/>
  <c r="M361" i="37"/>
  <c r="N359" i="37"/>
  <c r="M359" i="37"/>
  <c r="N357" i="37"/>
  <c r="M357" i="37"/>
  <c r="N355" i="37"/>
  <c r="M355" i="37"/>
  <c r="N353" i="37"/>
  <c r="M353" i="37"/>
  <c r="N351" i="37"/>
  <c r="M351" i="37"/>
  <c r="N349" i="37"/>
  <c r="M349" i="37"/>
  <c r="N347" i="37"/>
  <c r="M347" i="37"/>
  <c r="N345" i="37"/>
  <c r="M345" i="37"/>
  <c r="N343" i="37"/>
  <c r="M343" i="37"/>
  <c r="N341" i="37"/>
  <c r="M341" i="37"/>
  <c r="N339" i="37"/>
  <c r="M339" i="37"/>
  <c r="N337" i="37"/>
  <c r="M337" i="37"/>
  <c r="N335" i="37"/>
  <c r="M335" i="37"/>
  <c r="N333" i="37"/>
  <c r="M333" i="37"/>
  <c r="N331" i="37"/>
  <c r="M331" i="37"/>
  <c r="N329" i="37"/>
  <c r="M329" i="37"/>
  <c r="N327" i="37"/>
  <c r="M327" i="37"/>
  <c r="N325" i="37"/>
  <c r="M325" i="37"/>
  <c r="N323" i="37"/>
  <c r="M323" i="37"/>
  <c r="N321" i="37"/>
  <c r="M321" i="37"/>
  <c r="N319" i="37"/>
  <c r="M319" i="37"/>
  <c r="N317" i="37"/>
  <c r="M317" i="37"/>
  <c r="N315" i="37"/>
  <c r="M315" i="37"/>
  <c r="N313" i="37"/>
  <c r="M313" i="37"/>
  <c r="N311" i="37"/>
  <c r="M311" i="37"/>
  <c r="N309" i="37"/>
  <c r="M309" i="37"/>
  <c r="N307" i="37"/>
  <c r="M307" i="37"/>
  <c r="N305" i="37"/>
  <c r="M305" i="37"/>
  <c r="N303" i="37"/>
  <c r="M303" i="37"/>
  <c r="N301" i="37"/>
  <c r="M301" i="37"/>
  <c r="N299" i="37"/>
  <c r="M299" i="37"/>
  <c r="N297" i="37"/>
  <c r="M297" i="37"/>
  <c r="N295" i="37"/>
  <c r="M295" i="37"/>
  <c r="N293" i="37"/>
  <c r="M293" i="37"/>
  <c r="N291" i="37"/>
  <c r="M291" i="37"/>
  <c r="N289" i="37"/>
  <c r="M289" i="37"/>
  <c r="N287" i="37"/>
  <c r="M287" i="37"/>
  <c r="N285" i="37"/>
  <c r="M285" i="37"/>
  <c r="N283" i="37"/>
  <c r="M283" i="37"/>
  <c r="N281" i="37"/>
  <c r="M281" i="37"/>
  <c r="N279" i="37"/>
  <c r="M279" i="37"/>
  <c r="N277" i="37"/>
  <c r="M277" i="37"/>
  <c r="N275" i="37"/>
  <c r="M275" i="37"/>
  <c r="N273" i="37"/>
  <c r="M273" i="37"/>
  <c r="N271" i="37"/>
  <c r="M271" i="37"/>
  <c r="N269" i="37"/>
  <c r="M269" i="37"/>
  <c r="N267" i="37"/>
  <c r="M267" i="37"/>
  <c r="N265" i="37"/>
  <c r="M265" i="37"/>
  <c r="N263" i="37"/>
  <c r="M263" i="37"/>
  <c r="N261" i="37"/>
  <c r="M261" i="37"/>
  <c r="N259" i="37"/>
  <c r="M259" i="37"/>
  <c r="N257" i="37"/>
  <c r="M257" i="37"/>
  <c r="N255" i="37"/>
  <c r="M255" i="37"/>
  <c r="N253" i="37"/>
  <c r="M253" i="37"/>
  <c r="N251" i="37"/>
  <c r="M251" i="37"/>
  <c r="N249" i="37"/>
  <c r="M249" i="37"/>
  <c r="N247" i="37"/>
  <c r="M247" i="37"/>
  <c r="N245" i="37"/>
  <c r="M245" i="37"/>
  <c r="N243" i="37"/>
  <c r="M243" i="37"/>
  <c r="N241" i="37"/>
  <c r="M241" i="37"/>
  <c r="N239" i="37"/>
  <c r="M239" i="37"/>
  <c r="N237" i="37"/>
  <c r="M237" i="37"/>
  <c r="N235" i="37"/>
  <c r="M235" i="37"/>
  <c r="N233" i="37"/>
  <c r="M233" i="37"/>
  <c r="N231" i="37"/>
  <c r="M231" i="37"/>
  <c r="N229" i="37"/>
  <c r="M229" i="37"/>
  <c r="N227" i="37"/>
  <c r="M227" i="37"/>
  <c r="N225" i="37"/>
  <c r="M225" i="37"/>
  <c r="N223" i="37"/>
  <c r="M223" i="37"/>
  <c r="N221" i="37"/>
  <c r="M221" i="37"/>
  <c r="N219" i="37"/>
  <c r="M219" i="37"/>
  <c r="N217" i="37"/>
  <c r="M217" i="37"/>
  <c r="N215" i="37"/>
  <c r="M215" i="37"/>
  <c r="N213" i="37"/>
  <c r="M213" i="37"/>
  <c r="N211" i="37"/>
  <c r="M211" i="37"/>
  <c r="N209" i="37"/>
  <c r="M209" i="37"/>
  <c r="N207" i="37"/>
  <c r="M207" i="37"/>
  <c r="N205" i="37"/>
  <c r="M205" i="37"/>
  <c r="N203" i="37"/>
  <c r="M203" i="37"/>
  <c r="N201" i="37"/>
  <c r="M201" i="37"/>
  <c r="N199" i="37"/>
  <c r="M199" i="37"/>
  <c r="N197" i="37"/>
  <c r="M197" i="37"/>
  <c r="N195" i="37"/>
  <c r="M195" i="37"/>
  <c r="N193" i="37"/>
  <c r="M193" i="37"/>
  <c r="N191" i="37"/>
  <c r="M191" i="37"/>
  <c r="N189" i="37"/>
  <c r="M189" i="37"/>
  <c r="N187" i="37"/>
  <c r="M187" i="37"/>
  <c r="N185" i="37"/>
  <c r="M185" i="37"/>
  <c r="N183" i="37"/>
  <c r="M183" i="37"/>
  <c r="N181" i="37"/>
  <c r="M181" i="37"/>
  <c r="N179" i="37"/>
  <c r="M179" i="37"/>
  <c r="N177" i="37"/>
  <c r="M177" i="37"/>
  <c r="N175" i="37"/>
  <c r="M175" i="37"/>
  <c r="N173" i="37"/>
  <c r="M173" i="37"/>
  <c r="N171" i="37"/>
  <c r="M171" i="37"/>
  <c r="N169" i="37"/>
  <c r="M169" i="37"/>
  <c r="N167" i="37"/>
  <c r="M167" i="37"/>
  <c r="N165" i="37"/>
  <c r="M165" i="37"/>
  <c r="N163" i="37"/>
  <c r="M163" i="37"/>
  <c r="N161" i="37"/>
  <c r="M161" i="37"/>
  <c r="N159" i="37"/>
  <c r="M159" i="37"/>
  <c r="N157" i="37"/>
  <c r="M157" i="37"/>
  <c r="N155" i="37"/>
  <c r="M155" i="37"/>
  <c r="N153" i="37"/>
  <c r="M153" i="37"/>
  <c r="N151" i="37"/>
  <c r="M151" i="37"/>
  <c r="N149" i="37"/>
  <c r="M149" i="37"/>
  <c r="N147" i="37"/>
  <c r="M147" i="37"/>
  <c r="N145" i="37"/>
  <c r="M145" i="37"/>
  <c r="N143" i="37"/>
  <c r="M143" i="37"/>
  <c r="N141" i="37"/>
  <c r="M141" i="37"/>
  <c r="N139" i="37"/>
  <c r="M139" i="37"/>
  <c r="N137" i="37"/>
  <c r="M137" i="37"/>
  <c r="N135" i="37"/>
  <c r="M135" i="37"/>
  <c r="N133" i="37"/>
  <c r="M133" i="37"/>
  <c r="N131" i="37"/>
  <c r="M131" i="37"/>
  <c r="N129" i="37"/>
  <c r="M129" i="37"/>
  <c r="N127" i="37"/>
  <c r="M127" i="37"/>
  <c r="N125" i="37"/>
  <c r="M125" i="37"/>
  <c r="N123" i="37"/>
  <c r="M123" i="37"/>
  <c r="N121" i="37"/>
  <c r="M121" i="37"/>
  <c r="N119" i="37"/>
  <c r="M119" i="37"/>
  <c r="N117" i="37"/>
  <c r="M117" i="37"/>
  <c r="N115" i="37"/>
  <c r="M115" i="37"/>
  <c r="N113" i="37"/>
  <c r="M113" i="37"/>
  <c r="N111" i="37"/>
  <c r="M111" i="37"/>
  <c r="N109" i="37"/>
  <c r="M109" i="37"/>
  <c r="N107" i="37"/>
  <c r="M107" i="37"/>
  <c r="N105" i="37"/>
  <c r="M105" i="37"/>
  <c r="N103" i="37"/>
  <c r="M103" i="37"/>
  <c r="N101" i="37"/>
  <c r="M101" i="37"/>
  <c r="N99" i="37"/>
  <c r="M99" i="37"/>
  <c r="N97" i="37"/>
  <c r="M97" i="37"/>
  <c r="N95" i="37"/>
  <c r="M95" i="37"/>
  <c r="N93" i="37"/>
  <c r="M93" i="37"/>
  <c r="N91" i="37"/>
  <c r="M91" i="37"/>
  <c r="N89" i="37"/>
  <c r="M89" i="37"/>
  <c r="N87" i="37"/>
  <c r="M87" i="37"/>
  <c r="N85" i="37"/>
  <c r="M85" i="37"/>
  <c r="N83" i="37"/>
  <c r="M83" i="37"/>
  <c r="N81" i="37"/>
  <c r="M81" i="37"/>
  <c r="N79" i="37"/>
  <c r="M79" i="37"/>
  <c r="N77" i="37"/>
  <c r="M77" i="37"/>
  <c r="N75" i="37"/>
  <c r="M75" i="37"/>
  <c r="N73" i="37"/>
  <c r="M73" i="37"/>
  <c r="N71" i="37"/>
  <c r="M71" i="37"/>
  <c r="N69" i="37"/>
  <c r="M69" i="37"/>
  <c r="N67" i="37"/>
  <c r="M67" i="37"/>
  <c r="N65" i="37"/>
  <c r="M65" i="37"/>
  <c r="N63" i="37"/>
  <c r="M63" i="37"/>
  <c r="N61" i="37"/>
  <c r="M61" i="37"/>
  <c r="N59" i="37"/>
  <c r="M59" i="37"/>
  <c r="N57" i="37"/>
  <c r="M57" i="37"/>
  <c r="N55" i="37"/>
  <c r="M55" i="37"/>
  <c r="N53" i="37"/>
  <c r="M53" i="37"/>
  <c r="N51" i="37"/>
  <c r="M51" i="37"/>
  <c r="N49" i="37"/>
  <c r="M49" i="37"/>
  <c r="N47" i="37"/>
  <c r="M47" i="37"/>
  <c r="N45" i="37"/>
  <c r="M45" i="37"/>
  <c r="N43" i="37"/>
  <c r="M43" i="37"/>
  <c r="N41" i="37"/>
  <c r="M41" i="37"/>
  <c r="N39" i="37"/>
  <c r="M39" i="37"/>
  <c r="N37" i="37"/>
  <c r="M37" i="37"/>
  <c r="N35" i="37"/>
  <c r="M35" i="37"/>
  <c r="N33" i="37"/>
  <c r="M33" i="37"/>
  <c r="N31" i="37"/>
  <c r="M31" i="37"/>
  <c r="N29" i="37"/>
  <c r="M29" i="37"/>
  <c r="N27" i="37"/>
  <c r="M27" i="37"/>
  <c r="N25" i="37"/>
  <c r="M25" i="37"/>
  <c r="N23" i="37"/>
  <c r="M23" i="37"/>
  <c r="N21" i="37"/>
  <c r="M21" i="37"/>
  <c r="N19" i="37"/>
  <c r="M19" i="37"/>
  <c r="N17" i="37"/>
  <c r="M17" i="37"/>
  <c r="N15" i="37"/>
  <c r="M15" i="37"/>
  <c r="N13" i="37"/>
  <c r="M13" i="37"/>
  <c r="N11" i="37"/>
  <c r="M11" i="37"/>
  <c r="N9" i="37"/>
  <c r="M9" i="37"/>
  <c r="N7" i="37"/>
  <c r="M7" i="37"/>
  <c r="N5" i="37"/>
  <c r="M5" i="37"/>
  <c r="N3" i="37"/>
  <c r="M3" i="37"/>
  <c r="N510" i="37"/>
  <c r="M510" i="37"/>
  <c r="N508" i="37"/>
  <c r="M508" i="37"/>
  <c r="N506" i="37"/>
  <c r="M506" i="37"/>
  <c r="N504" i="37"/>
  <c r="M504" i="37"/>
  <c r="N502" i="37"/>
  <c r="M502" i="37"/>
  <c r="N500" i="37"/>
  <c r="M500" i="37"/>
  <c r="N498" i="37"/>
  <c r="M498" i="37"/>
  <c r="N496" i="37"/>
  <c r="M496" i="37"/>
  <c r="N494" i="37"/>
  <c r="M494" i="37"/>
  <c r="N492" i="37"/>
  <c r="M492" i="37"/>
  <c r="N490" i="37"/>
  <c r="M490" i="37"/>
  <c r="N488" i="37"/>
  <c r="M488" i="37"/>
  <c r="N486" i="37"/>
  <c r="M486" i="37"/>
  <c r="N484" i="37"/>
  <c r="M484" i="37"/>
  <c r="N482" i="37"/>
  <c r="M482" i="37"/>
  <c r="N480" i="37"/>
  <c r="M480" i="37"/>
  <c r="N478" i="37"/>
  <c r="M478" i="37"/>
  <c r="N476" i="37"/>
  <c r="M476" i="37"/>
  <c r="N474" i="37"/>
  <c r="M474" i="37"/>
  <c r="N472" i="37"/>
  <c r="M472" i="37"/>
  <c r="N470" i="37"/>
  <c r="M470" i="37"/>
  <c r="N468" i="37"/>
  <c r="M468" i="37"/>
  <c r="N466" i="37"/>
  <c r="M466" i="37"/>
  <c r="N464" i="37"/>
  <c r="M464" i="37"/>
  <c r="N462" i="37"/>
  <c r="M462" i="37"/>
  <c r="N460" i="37"/>
  <c r="M460" i="37"/>
  <c r="N458" i="37"/>
  <c r="M458" i="37"/>
  <c r="N456" i="37"/>
  <c r="M456" i="37"/>
  <c r="N454" i="37"/>
  <c r="M454" i="37"/>
  <c r="N452" i="37"/>
  <c r="M452" i="37"/>
  <c r="N450" i="37"/>
  <c r="M450" i="37"/>
  <c r="N448" i="37"/>
  <c r="M448" i="37"/>
  <c r="N446" i="37"/>
  <c r="M446" i="37"/>
  <c r="N444" i="37"/>
  <c r="M444" i="37"/>
  <c r="N442" i="37"/>
  <c r="M442" i="37"/>
  <c r="N440" i="37"/>
  <c r="M440" i="37"/>
  <c r="N438" i="37"/>
  <c r="M438" i="37"/>
  <c r="N436" i="37"/>
  <c r="M436" i="37"/>
  <c r="N434" i="37"/>
  <c r="M434" i="37"/>
  <c r="N432" i="37"/>
  <c r="M432" i="37"/>
  <c r="N430" i="37"/>
  <c r="M430" i="37"/>
  <c r="N428" i="37"/>
  <c r="M428" i="37"/>
  <c r="N426" i="37"/>
  <c r="M426" i="37"/>
  <c r="N424" i="37"/>
  <c r="M424" i="37"/>
  <c r="N422" i="37"/>
  <c r="M422" i="37"/>
  <c r="N420" i="37"/>
  <c r="M420" i="37"/>
  <c r="N418" i="37"/>
  <c r="M418" i="37"/>
  <c r="N416" i="37"/>
  <c r="M416" i="37"/>
  <c r="N414" i="37"/>
  <c r="M414" i="37"/>
  <c r="N412" i="37"/>
  <c r="M412" i="37"/>
  <c r="N410" i="37"/>
  <c r="M410" i="37"/>
  <c r="N408" i="37"/>
  <c r="M408" i="37"/>
  <c r="N406" i="37"/>
  <c r="M406" i="37"/>
  <c r="N404" i="37"/>
  <c r="M404" i="37"/>
  <c r="N402" i="37"/>
  <c r="M402" i="37"/>
  <c r="N400" i="37"/>
  <c r="M400" i="37"/>
  <c r="N398" i="37"/>
  <c r="M398" i="37"/>
  <c r="N396" i="37"/>
  <c r="M396" i="37"/>
  <c r="N394" i="37"/>
  <c r="M394" i="37"/>
  <c r="N392" i="37"/>
  <c r="M392" i="37"/>
  <c r="N390" i="37"/>
  <c r="M390" i="37"/>
  <c r="N388" i="37"/>
  <c r="M388" i="37"/>
  <c r="N386" i="37"/>
  <c r="M386" i="37"/>
  <c r="N384" i="37"/>
  <c r="M384" i="37"/>
  <c r="N382" i="37"/>
  <c r="M382" i="37"/>
  <c r="N380" i="37"/>
  <c r="M380" i="37"/>
  <c r="N378" i="37"/>
  <c r="M378" i="37"/>
  <c r="N376" i="37"/>
  <c r="M376" i="37"/>
  <c r="N374" i="37"/>
  <c r="M374" i="37"/>
  <c r="N372" i="37"/>
  <c r="M372" i="37"/>
  <c r="N370" i="37"/>
  <c r="M370" i="37"/>
  <c r="N368" i="37"/>
  <c r="M368" i="37"/>
  <c r="N366" i="37"/>
  <c r="M366" i="37"/>
  <c r="N364" i="37"/>
  <c r="M364" i="37"/>
  <c r="N362" i="37"/>
  <c r="M362" i="37"/>
  <c r="N360" i="37"/>
  <c r="M360" i="37"/>
  <c r="N358" i="37"/>
  <c r="M358" i="37"/>
  <c r="N356" i="37"/>
  <c r="M356" i="37"/>
  <c r="N354" i="37"/>
  <c r="M354" i="37"/>
  <c r="N352" i="37"/>
  <c r="M352" i="37"/>
  <c r="N350" i="37"/>
  <c r="M350" i="37"/>
  <c r="N348" i="37"/>
  <c r="M348" i="37"/>
  <c r="N346" i="37"/>
  <c r="M346" i="37"/>
  <c r="N344" i="37"/>
  <c r="M344" i="37"/>
  <c r="N342" i="37"/>
  <c r="M342" i="37"/>
  <c r="N340" i="37"/>
  <c r="M340" i="37"/>
  <c r="N338" i="37"/>
  <c r="M338" i="37"/>
  <c r="N336" i="37"/>
  <c r="M336" i="37"/>
  <c r="N334" i="37"/>
  <c r="M334" i="37"/>
  <c r="N332" i="37"/>
  <c r="M332" i="37"/>
  <c r="N330" i="37"/>
  <c r="M330" i="37"/>
  <c r="N328" i="37"/>
  <c r="M328" i="37"/>
  <c r="N326" i="37"/>
  <c r="M326" i="37"/>
  <c r="N324" i="37"/>
  <c r="M324" i="37"/>
  <c r="N322" i="37"/>
  <c r="M322" i="37"/>
  <c r="N320" i="37"/>
  <c r="M320" i="37"/>
  <c r="N318" i="37"/>
  <c r="M318" i="37"/>
  <c r="N316" i="37"/>
  <c r="M316" i="37"/>
  <c r="N314" i="37"/>
  <c r="M314" i="37"/>
  <c r="N312" i="37"/>
  <c r="M312" i="37"/>
  <c r="N310" i="37"/>
  <c r="M310" i="37"/>
  <c r="N308" i="37"/>
  <c r="M308" i="37"/>
  <c r="N306" i="37"/>
  <c r="M306" i="37"/>
  <c r="N304" i="37"/>
  <c r="M304" i="37"/>
  <c r="N302" i="37"/>
  <c r="M302" i="37"/>
  <c r="N300" i="37"/>
  <c r="M300" i="37"/>
  <c r="N298" i="37"/>
  <c r="M298" i="37"/>
  <c r="N296" i="37"/>
  <c r="M296" i="37"/>
  <c r="N294" i="37"/>
  <c r="M294" i="37"/>
  <c r="N292" i="37"/>
  <c r="M292" i="37"/>
  <c r="N290" i="37"/>
  <c r="M290" i="37"/>
  <c r="N288" i="37"/>
  <c r="M288" i="37"/>
  <c r="N286" i="37"/>
  <c r="M286" i="37"/>
  <c r="N284" i="37"/>
  <c r="M284" i="37"/>
  <c r="N282" i="37"/>
  <c r="M282" i="37"/>
  <c r="N280" i="37"/>
  <c r="M280" i="37"/>
  <c r="N278" i="37"/>
  <c r="M278" i="37"/>
  <c r="N276" i="37"/>
  <c r="M276" i="37"/>
  <c r="N274" i="37"/>
  <c r="M274" i="37"/>
  <c r="N272" i="37"/>
  <c r="M272" i="37"/>
  <c r="N270" i="37"/>
  <c r="M270" i="37"/>
  <c r="N268" i="37"/>
  <c r="M268" i="37"/>
  <c r="N266" i="37"/>
  <c r="M266" i="37"/>
  <c r="N264" i="37"/>
  <c r="M264" i="37"/>
  <c r="N262" i="37"/>
  <c r="M262" i="37"/>
  <c r="N260" i="37"/>
  <c r="M260" i="37"/>
  <c r="N258" i="37"/>
  <c r="M258" i="37"/>
  <c r="N256" i="37"/>
  <c r="M256" i="37"/>
  <c r="N254" i="37"/>
  <c r="M254" i="37"/>
  <c r="N252" i="37"/>
  <c r="M252" i="37"/>
  <c r="N250" i="37"/>
  <c r="M250" i="37"/>
  <c r="N248" i="37"/>
  <c r="M248" i="37"/>
  <c r="N246" i="37"/>
  <c r="M246" i="37"/>
  <c r="N244" i="37"/>
  <c r="M244" i="37"/>
  <c r="N242" i="37"/>
  <c r="M242" i="37"/>
  <c r="N240" i="37"/>
  <c r="M240" i="37"/>
  <c r="N238" i="37"/>
  <c r="M238" i="37"/>
  <c r="N236" i="37"/>
  <c r="M236" i="37"/>
  <c r="N234" i="37"/>
  <c r="M234" i="37"/>
  <c r="N232" i="37"/>
  <c r="M232" i="37"/>
  <c r="N230" i="37"/>
  <c r="M230" i="37"/>
  <c r="N228" i="37"/>
  <c r="M228" i="37"/>
  <c r="N226" i="37"/>
  <c r="M226" i="37"/>
  <c r="N224" i="37"/>
  <c r="M224" i="37"/>
  <c r="N222" i="37"/>
  <c r="M222" i="37"/>
  <c r="N220" i="37"/>
  <c r="M220" i="37"/>
  <c r="N218" i="37"/>
  <c r="M218" i="37"/>
  <c r="N216" i="37"/>
  <c r="M216" i="37"/>
  <c r="N214" i="37"/>
  <c r="M214" i="37"/>
  <c r="N212" i="37"/>
  <c r="M212" i="37"/>
  <c r="N210" i="37"/>
  <c r="M210" i="37"/>
  <c r="N208" i="37"/>
  <c r="M208" i="37"/>
  <c r="N206" i="37"/>
  <c r="M206" i="37"/>
  <c r="N204" i="37"/>
  <c r="M204" i="37"/>
  <c r="N202" i="37"/>
  <c r="M202" i="37"/>
  <c r="N200" i="37"/>
  <c r="M200" i="37"/>
  <c r="N198" i="37"/>
  <c r="M198" i="37"/>
  <c r="N196" i="37"/>
  <c r="M196" i="37"/>
  <c r="N194" i="37"/>
  <c r="M194" i="37"/>
  <c r="N192" i="37"/>
  <c r="M192" i="37"/>
  <c r="N190" i="37"/>
  <c r="M190" i="37"/>
  <c r="N188" i="37"/>
  <c r="M188" i="37"/>
  <c r="N186" i="37"/>
  <c r="M186" i="37"/>
  <c r="N184" i="37"/>
  <c r="M184" i="37"/>
  <c r="N182" i="37"/>
  <c r="M182" i="37"/>
  <c r="N180" i="37"/>
  <c r="M180" i="37"/>
  <c r="N178" i="37"/>
  <c r="M178" i="37"/>
  <c r="N176" i="37"/>
  <c r="M176" i="37"/>
  <c r="N174" i="37"/>
  <c r="M174" i="37"/>
  <c r="N172" i="37"/>
  <c r="M172" i="37"/>
  <c r="N170" i="37"/>
  <c r="M170" i="37"/>
  <c r="N168" i="37"/>
  <c r="M168" i="37"/>
  <c r="N166" i="37"/>
  <c r="M166" i="37"/>
  <c r="N164" i="37"/>
  <c r="M164" i="37"/>
  <c r="N162" i="37"/>
  <c r="M162" i="37"/>
  <c r="N160" i="37"/>
  <c r="M160" i="37"/>
  <c r="N158" i="37"/>
  <c r="M158" i="37"/>
  <c r="N156" i="37"/>
  <c r="M156" i="37"/>
  <c r="N154" i="37"/>
  <c r="M154" i="37"/>
  <c r="N152" i="37"/>
  <c r="M152" i="37"/>
  <c r="N150" i="37"/>
  <c r="M150" i="37"/>
  <c r="N148" i="37"/>
  <c r="M148" i="37"/>
  <c r="N146" i="37"/>
  <c r="M146" i="37"/>
  <c r="N144" i="37"/>
  <c r="M144" i="37"/>
  <c r="N142" i="37"/>
  <c r="M142" i="37"/>
  <c r="N140" i="37"/>
  <c r="M140" i="37"/>
  <c r="N138" i="37"/>
  <c r="M138" i="37"/>
  <c r="N136" i="37"/>
  <c r="M136" i="37"/>
  <c r="N134" i="37"/>
  <c r="M134" i="37"/>
  <c r="N132" i="37"/>
  <c r="M132" i="37"/>
  <c r="N130" i="37"/>
  <c r="M130" i="37"/>
  <c r="N128" i="37"/>
  <c r="M128" i="37"/>
  <c r="N126" i="37"/>
  <c r="M126" i="37"/>
  <c r="N124" i="37"/>
  <c r="M124" i="37"/>
  <c r="N122" i="37"/>
  <c r="M122" i="37"/>
  <c r="N120" i="37"/>
  <c r="M120" i="37"/>
  <c r="N118" i="37"/>
  <c r="M118" i="37"/>
  <c r="N116" i="37"/>
  <c r="M116" i="37"/>
  <c r="N114" i="37"/>
  <c r="M114" i="37"/>
  <c r="N112" i="37"/>
  <c r="M112" i="37"/>
  <c r="N110" i="37"/>
  <c r="M110" i="37"/>
  <c r="N108" i="37"/>
  <c r="M108" i="37"/>
  <c r="N106" i="37"/>
  <c r="M106" i="37"/>
  <c r="N104" i="37"/>
  <c r="M104" i="37"/>
  <c r="N102" i="37"/>
  <c r="M102" i="37"/>
  <c r="N100" i="37"/>
  <c r="M100" i="37"/>
  <c r="N98" i="37"/>
  <c r="M98" i="37"/>
  <c r="N96" i="37"/>
  <c r="M96" i="37"/>
  <c r="N94" i="37"/>
  <c r="M94" i="37"/>
  <c r="N92" i="37"/>
  <c r="M92" i="37"/>
  <c r="N90" i="37"/>
  <c r="M90" i="37"/>
  <c r="N88" i="37"/>
  <c r="M88" i="37"/>
  <c r="N86" i="37"/>
  <c r="M86" i="37"/>
  <c r="N84" i="37"/>
  <c r="M84" i="37"/>
  <c r="N82" i="37"/>
  <c r="M82" i="37"/>
  <c r="N80" i="37"/>
  <c r="M80" i="37"/>
  <c r="N78" i="37"/>
  <c r="M78" i="37"/>
  <c r="N76" i="37"/>
  <c r="M76" i="37"/>
  <c r="N74" i="37"/>
  <c r="M74" i="37"/>
  <c r="N72" i="37"/>
  <c r="M72" i="37"/>
  <c r="N70" i="37"/>
  <c r="M70" i="37"/>
  <c r="N68" i="37"/>
  <c r="M68" i="37"/>
  <c r="N66" i="37"/>
  <c r="M66" i="37"/>
  <c r="N64" i="37"/>
  <c r="M64" i="37"/>
  <c r="N62" i="37"/>
  <c r="M62" i="37"/>
  <c r="N60" i="37"/>
  <c r="M60" i="37"/>
  <c r="N58" i="37"/>
  <c r="M58" i="37"/>
  <c r="N56" i="37"/>
  <c r="M56" i="37"/>
  <c r="N54" i="37"/>
  <c r="M54" i="37"/>
  <c r="N52" i="37"/>
  <c r="M52" i="37"/>
  <c r="N50" i="37"/>
  <c r="M50" i="37"/>
  <c r="N48" i="37"/>
  <c r="M48" i="37"/>
  <c r="N46" i="37"/>
  <c r="M46" i="37"/>
  <c r="N44" i="37"/>
  <c r="M44" i="37"/>
  <c r="N42" i="37"/>
  <c r="M42" i="37"/>
  <c r="N40" i="37"/>
  <c r="M40" i="37"/>
  <c r="N38" i="37"/>
  <c r="M38" i="37"/>
  <c r="N36" i="37"/>
  <c r="M36" i="37"/>
  <c r="N34" i="37"/>
  <c r="M34" i="37"/>
  <c r="N32" i="37"/>
  <c r="M32" i="37"/>
  <c r="N30" i="37"/>
  <c r="M30" i="37"/>
  <c r="N28" i="37"/>
  <c r="M28" i="37"/>
  <c r="N26" i="37"/>
  <c r="M26" i="37"/>
  <c r="N24" i="37"/>
  <c r="M24" i="37"/>
  <c r="N22" i="37"/>
  <c r="M22" i="37"/>
  <c r="N20" i="37"/>
  <c r="M20" i="37"/>
  <c r="N18" i="37"/>
  <c r="M18" i="37"/>
  <c r="N16" i="37"/>
  <c r="M16" i="37"/>
  <c r="N14" i="37"/>
  <c r="M14" i="37"/>
  <c r="N12" i="37"/>
  <c r="M12" i="37"/>
  <c r="N10" i="37"/>
  <c r="M10" i="37"/>
  <c r="N8" i="37"/>
  <c r="M8" i="37"/>
  <c r="N6" i="37"/>
  <c r="M6" i="37"/>
  <c r="N4" i="37"/>
  <c r="M4" i="37"/>
  <c r="N2" i="37"/>
  <c r="I12" i="1"/>
  <c r="F12" i="1"/>
  <c r="B11" i="4"/>
  <c r="B7" i="4"/>
  <c r="F42" i="4"/>
  <c r="I27" i="1"/>
  <c r="J27" i="1" s="1"/>
  <c r="F27" i="1"/>
  <c r="G27" i="1" s="1"/>
  <c r="F32" i="4"/>
  <c r="N10" i="44" l="1"/>
  <c r="M14" i="41"/>
  <c r="G25" i="1" s="1"/>
  <c r="M10" i="44"/>
  <c r="M18" i="40"/>
  <c r="N16" i="39"/>
  <c r="M7" i="46"/>
  <c r="G30" i="1" s="1"/>
  <c r="N25" i="48"/>
  <c r="N14" i="41"/>
  <c r="J25" i="1" s="1"/>
  <c r="I29" i="1"/>
  <c r="J29" i="1" s="1"/>
  <c r="N18" i="40"/>
  <c r="M25" i="48"/>
  <c r="M19" i="47"/>
  <c r="G21" i="1" s="1"/>
  <c r="N994" i="37"/>
  <c r="M16" i="39"/>
  <c r="G28" i="1"/>
  <c r="D75" i="2"/>
  <c r="D76" i="2" s="1"/>
  <c r="D77" i="2" s="1"/>
  <c r="B75" i="2"/>
  <c r="B76" i="2" s="1"/>
  <c r="B78" i="2" s="1"/>
  <c r="M994" i="37"/>
  <c r="I26" i="1"/>
  <c r="J26" i="1" s="1"/>
  <c r="F26" i="1"/>
  <c r="G26" i="1" s="1"/>
  <c r="B86" i="2"/>
  <c r="I28" i="1" s="1"/>
  <c r="J28" i="1" s="1"/>
  <c r="D67" i="2"/>
  <c r="D69" i="2" s="1"/>
  <c r="B67" i="2"/>
  <c r="B68" i="2" s="1"/>
  <c r="G23" i="1" s="1"/>
  <c r="D58" i="2"/>
  <c r="D59" i="2" s="1"/>
  <c r="B58" i="2"/>
  <c r="B59" i="2" s="1"/>
  <c r="D78" i="2" l="1"/>
  <c r="F78" i="2" s="1"/>
  <c r="J24" i="1" s="1"/>
  <c r="B77" i="2"/>
  <c r="B69" i="2"/>
  <c r="J23" i="1" s="1"/>
  <c r="D68" i="2"/>
  <c r="F68" i="2" s="1"/>
  <c r="D60" i="2"/>
  <c r="F59" i="2"/>
  <c r="F22" i="1" s="1"/>
  <c r="G22" i="1" s="1"/>
  <c r="B60" i="2"/>
  <c r="K17" i="32"/>
  <c r="D18" i="1" s="1"/>
  <c r="L5" i="32"/>
  <c r="M5" i="32" s="1"/>
  <c r="L6" i="32"/>
  <c r="M6" i="32" s="1"/>
  <c r="N6" i="32"/>
  <c r="L7" i="32"/>
  <c r="M7" i="32" s="1"/>
  <c r="L8" i="32"/>
  <c r="M8" i="32" s="1"/>
  <c r="L9" i="32"/>
  <c r="N9" i="32" s="1"/>
  <c r="L10" i="32"/>
  <c r="M10" i="32" s="1"/>
  <c r="L11" i="32"/>
  <c r="N11" i="32" s="1"/>
  <c r="L12" i="32"/>
  <c r="M12" i="32" s="1"/>
  <c r="L13" i="32"/>
  <c r="M13" i="32" s="1"/>
  <c r="L14" i="32"/>
  <c r="M14" i="32" s="1"/>
  <c r="L15" i="32"/>
  <c r="M15" i="32" s="1"/>
  <c r="L16" i="32"/>
  <c r="M16" i="32" s="1"/>
  <c r="L3" i="32"/>
  <c r="M3" i="32" s="1"/>
  <c r="L4" i="32"/>
  <c r="M4" i="32" s="1"/>
  <c r="L2" i="32"/>
  <c r="M2" i="32" s="1"/>
  <c r="K26" i="28"/>
  <c r="D17" i="1" s="1"/>
  <c r="L3" i="28"/>
  <c r="M3" i="28" s="1"/>
  <c r="L4" i="28"/>
  <c r="N4" i="28" s="1"/>
  <c r="L5" i="28"/>
  <c r="M5" i="28" s="1"/>
  <c r="L6" i="28"/>
  <c r="M6" i="28" s="1"/>
  <c r="L7" i="28"/>
  <c r="N7" i="28" s="1"/>
  <c r="L8" i="28"/>
  <c r="N8" i="28" s="1"/>
  <c r="L9" i="28"/>
  <c r="M9" i="28" s="1"/>
  <c r="L10" i="28"/>
  <c r="M10" i="28" s="1"/>
  <c r="L11" i="28"/>
  <c r="M11" i="28" s="1"/>
  <c r="L12" i="28"/>
  <c r="N12" i="28" s="1"/>
  <c r="L13" i="28"/>
  <c r="M13" i="28" s="1"/>
  <c r="L14" i="28"/>
  <c r="M14" i="28" s="1"/>
  <c r="L15" i="28"/>
  <c r="N15" i="28" s="1"/>
  <c r="L16" i="28"/>
  <c r="N16" i="28" s="1"/>
  <c r="L17" i="28"/>
  <c r="M17" i="28" s="1"/>
  <c r="L18" i="28"/>
  <c r="M18" i="28" s="1"/>
  <c r="L19" i="28"/>
  <c r="M19" i="28" s="1"/>
  <c r="L20" i="28"/>
  <c r="N20" i="28" s="1"/>
  <c r="L21" i="28"/>
  <c r="M21" i="28" s="1"/>
  <c r="L22" i="28"/>
  <c r="M22" i="28" s="1"/>
  <c r="L23" i="28"/>
  <c r="N23" i="28" s="1"/>
  <c r="L24" i="28"/>
  <c r="N24" i="28" s="1"/>
  <c r="L25" i="28"/>
  <c r="M25" i="28" s="1"/>
  <c r="L2" i="28"/>
  <c r="N2" i="28" s="1"/>
  <c r="K11" i="23"/>
  <c r="D16" i="1" s="1"/>
  <c r="L3" i="23"/>
  <c r="N3" i="23" s="1"/>
  <c r="L4" i="23"/>
  <c r="N4" i="23" s="1"/>
  <c r="L5" i="23"/>
  <c r="M5" i="23" s="1"/>
  <c r="L6" i="23"/>
  <c r="N6" i="23" s="1"/>
  <c r="L7" i="23"/>
  <c r="N7" i="23" s="1"/>
  <c r="L8" i="23"/>
  <c r="N8" i="23" s="1"/>
  <c r="L9" i="23"/>
  <c r="M9" i="23" s="1"/>
  <c r="L10" i="23"/>
  <c r="N10" i="23" s="1"/>
  <c r="L2" i="23"/>
  <c r="N2" i="23" s="1"/>
  <c r="K4" i="22"/>
  <c r="D15" i="1" s="1"/>
  <c r="L3" i="22"/>
  <c r="N3" i="22" s="1"/>
  <c r="L2" i="22"/>
  <c r="N2" i="22" s="1"/>
  <c r="K14" i="20"/>
  <c r="D14" i="1" s="1"/>
  <c r="L3" i="20"/>
  <c r="M3" i="20" s="1"/>
  <c r="L4" i="20"/>
  <c r="M4" i="20" s="1"/>
  <c r="L5" i="20"/>
  <c r="N5" i="20" s="1"/>
  <c r="L6" i="20"/>
  <c r="M6" i="20" s="1"/>
  <c r="L7" i="20"/>
  <c r="M7" i="20" s="1"/>
  <c r="L8" i="20"/>
  <c r="N8" i="20" s="1"/>
  <c r="L9" i="20"/>
  <c r="N9" i="20" s="1"/>
  <c r="L10" i="20"/>
  <c r="M10" i="20" s="1"/>
  <c r="L11" i="20"/>
  <c r="M11" i="20" s="1"/>
  <c r="L12" i="20"/>
  <c r="M12" i="20" s="1"/>
  <c r="L13" i="20"/>
  <c r="N13" i="20" s="1"/>
  <c r="L2" i="20"/>
  <c r="N2" i="20" s="1"/>
  <c r="M9" i="32" l="1"/>
  <c r="M7" i="28"/>
  <c r="M11" i="32"/>
  <c r="N22" i="28"/>
  <c r="N15" i="32"/>
  <c r="M9" i="20"/>
  <c r="M23" i="28"/>
  <c r="N14" i="28"/>
  <c r="N7" i="20"/>
  <c r="M15" i="28"/>
  <c r="N6" i="28"/>
  <c r="M8" i="20"/>
  <c r="N11" i="20"/>
  <c r="N3" i="20"/>
  <c r="M3" i="22"/>
  <c r="M20" i="28"/>
  <c r="M12" i="28"/>
  <c r="M4" i="28"/>
  <c r="N19" i="28"/>
  <c r="N11" i="28"/>
  <c r="N3" i="28"/>
  <c r="N3" i="32"/>
  <c r="F60" i="2"/>
  <c r="I22" i="1" s="1"/>
  <c r="J22" i="1" s="1"/>
  <c r="N4" i="20"/>
  <c r="M2" i="20"/>
  <c r="M13" i="20"/>
  <c r="M5" i="20"/>
  <c r="N18" i="28"/>
  <c r="N10" i="28"/>
  <c r="N12" i="32"/>
  <c r="N12" i="20"/>
  <c r="N4" i="22"/>
  <c r="L4" i="22"/>
  <c r="M24" i="28"/>
  <c r="M16" i="28"/>
  <c r="M8" i="28"/>
  <c r="N14" i="32"/>
  <c r="N7" i="32"/>
  <c r="M17" i="32"/>
  <c r="N9" i="23"/>
  <c r="L11" i="23"/>
  <c r="N5" i="23"/>
  <c r="M8" i="23"/>
  <c r="N10" i="20"/>
  <c r="N6" i="20"/>
  <c r="M2" i="22"/>
  <c r="M4" i="22" s="1"/>
  <c r="M2" i="23"/>
  <c r="M7" i="23"/>
  <c r="M3" i="23"/>
  <c r="N25" i="28"/>
  <c r="N21" i="28"/>
  <c r="N17" i="28"/>
  <c r="N13" i="28"/>
  <c r="N9" i="28"/>
  <c r="N5" i="28"/>
  <c r="N4" i="32"/>
  <c r="N13" i="32"/>
  <c r="N10" i="32"/>
  <c r="N5" i="32"/>
  <c r="L14" i="20"/>
  <c r="M4" i="23"/>
  <c r="M10" i="23"/>
  <c r="M6" i="23"/>
  <c r="M2" i="28"/>
  <c r="L26" i="28"/>
  <c r="B39" i="2" s="1"/>
  <c r="D39" i="2" s="1"/>
  <c r="N16" i="32"/>
  <c r="N8" i="32"/>
  <c r="L17" i="32"/>
  <c r="B48" i="2" s="1"/>
  <c r="D48" i="2" s="1"/>
  <c r="F69" i="2"/>
  <c r="F77" i="2"/>
  <c r="G24" i="1" s="1"/>
  <c r="N2" i="32"/>
  <c r="K6" i="19"/>
  <c r="D13" i="1" s="1"/>
  <c r="L3" i="19"/>
  <c r="N3" i="19" s="1"/>
  <c r="L4" i="19"/>
  <c r="M4" i="19" s="1"/>
  <c r="L5" i="19"/>
  <c r="M5" i="19" s="1"/>
  <c r="L2" i="19"/>
  <c r="M2" i="19" s="1"/>
  <c r="K6" i="18"/>
  <c r="D12" i="1" s="1"/>
  <c r="L3" i="18"/>
  <c r="M3" i="18" s="1"/>
  <c r="L4" i="18"/>
  <c r="M4" i="18" s="1"/>
  <c r="L5" i="18"/>
  <c r="M5" i="18" s="1"/>
  <c r="L2" i="18"/>
  <c r="M2" i="18" s="1"/>
  <c r="K5" i="16"/>
  <c r="D11" i="1" s="1"/>
  <c r="L3" i="16"/>
  <c r="M3" i="16" s="1"/>
  <c r="L4" i="16"/>
  <c r="M4" i="16" s="1"/>
  <c r="L2" i="16"/>
  <c r="N2" i="16" s="1"/>
  <c r="K12" i="14"/>
  <c r="D10" i="1" s="1"/>
  <c r="L3" i="14"/>
  <c r="N3" i="14" s="1"/>
  <c r="L4" i="14"/>
  <c r="M4" i="14" s="1"/>
  <c r="L5" i="14"/>
  <c r="N5" i="14" s="1"/>
  <c r="L6" i="14"/>
  <c r="N6" i="14" s="1"/>
  <c r="L7" i="14"/>
  <c r="N7" i="14" s="1"/>
  <c r="L8" i="14"/>
  <c r="M8" i="14" s="1"/>
  <c r="L9" i="14"/>
  <c r="N9" i="14" s="1"/>
  <c r="L10" i="14"/>
  <c r="N10" i="14" s="1"/>
  <c r="L11" i="14"/>
  <c r="N11" i="14" s="1"/>
  <c r="L2" i="14"/>
  <c r="N2" i="14" s="1"/>
  <c r="K20" i="13"/>
  <c r="D9" i="1" s="1"/>
  <c r="L3" i="13"/>
  <c r="N3" i="13" s="1"/>
  <c r="L4" i="13"/>
  <c r="M4" i="13" s="1"/>
  <c r="L5" i="13"/>
  <c r="N5" i="13" s="1"/>
  <c r="L6" i="13"/>
  <c r="N6" i="13" s="1"/>
  <c r="L7" i="13"/>
  <c r="N7" i="13" s="1"/>
  <c r="L8" i="13"/>
  <c r="M8" i="13" s="1"/>
  <c r="L9" i="13"/>
  <c r="N9" i="13" s="1"/>
  <c r="L10" i="13"/>
  <c r="N10" i="13" s="1"/>
  <c r="L11" i="13"/>
  <c r="N11" i="13" s="1"/>
  <c r="L12" i="13"/>
  <c r="M12" i="13" s="1"/>
  <c r="L13" i="13"/>
  <c r="N13" i="13" s="1"/>
  <c r="L14" i="13"/>
  <c r="N14" i="13" s="1"/>
  <c r="L15" i="13"/>
  <c r="N15" i="13" s="1"/>
  <c r="L16" i="13"/>
  <c r="M16" i="13" s="1"/>
  <c r="L17" i="13"/>
  <c r="N17" i="13" s="1"/>
  <c r="L18" i="13"/>
  <c r="N18" i="13" s="1"/>
  <c r="L19" i="13"/>
  <c r="N19" i="13" s="1"/>
  <c r="L2" i="13"/>
  <c r="N2" i="13" s="1"/>
  <c r="K8" i="12"/>
  <c r="D8" i="1" s="1"/>
  <c r="L3" i="12"/>
  <c r="N3" i="12" s="1"/>
  <c r="L4" i="12"/>
  <c r="M4" i="12" s="1"/>
  <c r="L5" i="12"/>
  <c r="N5" i="12" s="1"/>
  <c r="L6" i="12"/>
  <c r="N6" i="12" s="1"/>
  <c r="L7" i="12"/>
  <c r="N7" i="12" s="1"/>
  <c r="L2" i="12"/>
  <c r="N2" i="12" s="1"/>
  <c r="K41" i="10"/>
  <c r="D7" i="1" s="1"/>
  <c r="L40" i="10"/>
  <c r="N40" i="10" s="1"/>
  <c r="L39" i="10"/>
  <c r="N39" i="10" s="1"/>
  <c r="L38" i="10"/>
  <c r="N38" i="10" s="1"/>
  <c r="L37" i="10"/>
  <c r="N37" i="10" s="1"/>
  <c r="L36" i="10"/>
  <c r="N36" i="10" s="1"/>
  <c r="L35" i="10"/>
  <c r="N35" i="10" s="1"/>
  <c r="L34" i="10"/>
  <c r="N34" i="10" s="1"/>
  <c r="L33" i="10"/>
  <c r="N33" i="10" s="1"/>
  <c r="L32" i="10"/>
  <c r="N32" i="10" s="1"/>
  <c r="L31" i="10"/>
  <c r="N31" i="10" s="1"/>
  <c r="L30" i="10"/>
  <c r="N30" i="10" s="1"/>
  <c r="L3" i="10"/>
  <c r="M3" i="10" s="1"/>
  <c r="L4" i="10"/>
  <c r="M4" i="10" s="1"/>
  <c r="L5" i="10"/>
  <c r="M5" i="10" s="1"/>
  <c r="L6" i="10"/>
  <c r="N6" i="10" s="1"/>
  <c r="L7" i="10"/>
  <c r="M7" i="10" s="1"/>
  <c r="L8" i="10"/>
  <c r="M8" i="10" s="1"/>
  <c r="L9" i="10"/>
  <c r="M9" i="10" s="1"/>
  <c r="L10" i="10"/>
  <c r="M10" i="10" s="1"/>
  <c r="L11" i="10"/>
  <c r="M11" i="10" s="1"/>
  <c r="L12" i="10"/>
  <c r="M12" i="10" s="1"/>
  <c r="L13" i="10"/>
  <c r="M13" i="10" s="1"/>
  <c r="L14" i="10"/>
  <c r="N14" i="10" s="1"/>
  <c r="L15" i="10"/>
  <c r="M15" i="10" s="1"/>
  <c r="L16" i="10"/>
  <c r="M16" i="10" s="1"/>
  <c r="L17" i="10"/>
  <c r="M17" i="10" s="1"/>
  <c r="N17" i="10"/>
  <c r="L18" i="10"/>
  <c r="M18" i="10" s="1"/>
  <c r="L19" i="10"/>
  <c r="M19" i="10" s="1"/>
  <c r="L20" i="10"/>
  <c r="M20" i="10" s="1"/>
  <c r="N20" i="10"/>
  <c r="L21" i="10"/>
  <c r="M21" i="10" s="1"/>
  <c r="L22" i="10"/>
  <c r="N22" i="10" s="1"/>
  <c r="L23" i="10"/>
  <c r="M23" i="10" s="1"/>
  <c r="L24" i="10"/>
  <c r="M24" i="10" s="1"/>
  <c r="L25" i="10"/>
  <c r="M25" i="10" s="1"/>
  <c r="L26" i="10"/>
  <c r="M26" i="10" s="1"/>
  <c r="L27" i="10"/>
  <c r="M27" i="10" s="1"/>
  <c r="L28" i="10"/>
  <c r="M28" i="10" s="1"/>
  <c r="L29" i="10"/>
  <c r="M29" i="10" s="1"/>
  <c r="L2" i="10"/>
  <c r="N2" i="10" s="1"/>
  <c r="K21" i="9"/>
  <c r="D6" i="1" s="1"/>
  <c r="L3" i="9"/>
  <c r="M3" i="9" s="1"/>
  <c r="L4" i="9"/>
  <c r="N4" i="9" s="1"/>
  <c r="L5" i="9"/>
  <c r="N5" i="9" s="1"/>
  <c r="L6" i="9"/>
  <c r="M6" i="9" s="1"/>
  <c r="L7" i="9"/>
  <c r="M7" i="9" s="1"/>
  <c r="L8" i="9"/>
  <c r="N8" i="9" s="1"/>
  <c r="L9" i="9"/>
  <c r="N9" i="9" s="1"/>
  <c r="L10" i="9"/>
  <c r="M10" i="9" s="1"/>
  <c r="L11" i="9"/>
  <c r="M11" i="9" s="1"/>
  <c r="L12" i="9"/>
  <c r="N12" i="9" s="1"/>
  <c r="L13" i="9"/>
  <c r="N13" i="9" s="1"/>
  <c r="L14" i="9"/>
  <c r="M14" i="9" s="1"/>
  <c r="L15" i="9"/>
  <c r="M15" i="9" s="1"/>
  <c r="L16" i="9"/>
  <c r="N16" i="9" s="1"/>
  <c r="L17" i="9"/>
  <c r="N17" i="9" s="1"/>
  <c r="L18" i="9"/>
  <c r="M18" i="9" s="1"/>
  <c r="L19" i="9"/>
  <c r="M19" i="9" s="1"/>
  <c r="L20" i="9"/>
  <c r="N20" i="9" s="1"/>
  <c r="L2" i="9"/>
  <c r="M2" i="9" s="1"/>
  <c r="K25" i="8"/>
  <c r="D5" i="1" s="1"/>
  <c r="L24" i="8"/>
  <c r="N24" i="8" s="1"/>
  <c r="L23" i="8"/>
  <c r="N23" i="8" s="1"/>
  <c r="L22" i="8"/>
  <c r="N22" i="8" s="1"/>
  <c r="L21" i="8"/>
  <c r="N21" i="8" s="1"/>
  <c r="L20" i="8"/>
  <c r="N20" i="8" s="1"/>
  <c r="L3" i="8"/>
  <c r="M3" i="8" s="1"/>
  <c r="L4" i="8"/>
  <c r="M4" i="8" s="1"/>
  <c r="L5" i="8"/>
  <c r="N5" i="8" s="1"/>
  <c r="M5" i="8"/>
  <c r="L6" i="8"/>
  <c r="M6" i="8" s="1"/>
  <c r="L7" i="8"/>
  <c r="M7" i="8" s="1"/>
  <c r="L8" i="8"/>
  <c r="M8" i="8" s="1"/>
  <c r="L9" i="8"/>
  <c r="M9" i="8" s="1"/>
  <c r="L10" i="8"/>
  <c r="M10" i="8" s="1"/>
  <c r="L11" i="8"/>
  <c r="M11" i="8" s="1"/>
  <c r="L12" i="8"/>
  <c r="M12" i="8" s="1"/>
  <c r="L13" i="8"/>
  <c r="N13" i="8" s="1"/>
  <c r="L14" i="8"/>
  <c r="M14" i="8" s="1"/>
  <c r="L15" i="8"/>
  <c r="M15" i="8" s="1"/>
  <c r="L16" i="8"/>
  <c r="M16" i="8" s="1"/>
  <c r="L17" i="8"/>
  <c r="N17" i="8" s="1"/>
  <c r="L18" i="8"/>
  <c r="M18" i="8" s="1"/>
  <c r="L19" i="8"/>
  <c r="N19" i="8" s="1"/>
  <c r="L2" i="8"/>
  <c r="N2" i="8" s="1"/>
  <c r="K6" i="5"/>
  <c r="D3" i="1" s="1"/>
  <c r="L3" i="5"/>
  <c r="M3" i="5" s="1"/>
  <c r="L4" i="5"/>
  <c r="N4" i="5" s="1"/>
  <c r="L5" i="5"/>
  <c r="N5" i="5" s="1"/>
  <c r="L2" i="5"/>
  <c r="M2" i="5" s="1"/>
  <c r="M19" i="8" l="1"/>
  <c r="M14" i="20"/>
  <c r="N18" i="10"/>
  <c r="N4" i="10"/>
  <c r="N11" i="8"/>
  <c r="M5" i="5"/>
  <c r="N16" i="8"/>
  <c r="N9" i="8"/>
  <c r="M13" i="8"/>
  <c r="N11" i="23"/>
  <c r="M17" i="8"/>
  <c r="N8" i="8"/>
  <c r="M4" i="5"/>
  <c r="N26" i="10"/>
  <c r="N10" i="10"/>
  <c r="M36" i="10"/>
  <c r="M7" i="12"/>
  <c r="N4" i="13"/>
  <c r="M11" i="14"/>
  <c r="M13" i="9"/>
  <c r="M3" i="12"/>
  <c r="M7" i="14"/>
  <c r="M3" i="19"/>
  <c r="N3" i="8"/>
  <c r="M5" i="9"/>
  <c r="N25" i="10"/>
  <c r="M22" i="10"/>
  <c r="N15" i="10"/>
  <c r="N9" i="10"/>
  <c r="M6" i="10"/>
  <c r="M19" i="13"/>
  <c r="N4" i="14"/>
  <c r="M3" i="13"/>
  <c r="M8" i="9"/>
  <c r="M20" i="8"/>
  <c r="M34" i="10"/>
  <c r="M15" i="13"/>
  <c r="N16" i="13"/>
  <c r="M6" i="18"/>
  <c r="N14" i="20"/>
  <c r="M20" i="9"/>
  <c r="M12" i="9"/>
  <c r="M4" i="9"/>
  <c r="N28" i="10"/>
  <c r="N12" i="10"/>
  <c r="M11" i="13"/>
  <c r="N12" i="13"/>
  <c r="M3" i="14"/>
  <c r="N5" i="18"/>
  <c r="M26" i="28"/>
  <c r="M16" i="9"/>
  <c r="M6" i="5"/>
  <c r="N14" i="8"/>
  <c r="N12" i="8"/>
  <c r="N6" i="8"/>
  <c r="N4" i="8"/>
  <c r="M17" i="9"/>
  <c r="M9" i="9"/>
  <c r="N23" i="10"/>
  <c r="M14" i="10"/>
  <c r="N7" i="10"/>
  <c r="N4" i="12"/>
  <c r="N8" i="12" s="1"/>
  <c r="M7" i="13"/>
  <c r="N8" i="13"/>
  <c r="N8" i="14"/>
  <c r="N26" i="28"/>
  <c r="M6" i="19"/>
  <c r="N19" i="9"/>
  <c r="N15" i="9"/>
  <c r="N11" i="9"/>
  <c r="N7" i="9"/>
  <c r="N3" i="9"/>
  <c r="L41" i="10"/>
  <c r="L8" i="12"/>
  <c r="L20" i="13"/>
  <c r="L12" i="14"/>
  <c r="N4" i="16"/>
  <c r="L5" i="16"/>
  <c r="L6" i="5"/>
  <c r="B15" i="2" s="1"/>
  <c r="D15" i="2" s="1"/>
  <c r="L25" i="8"/>
  <c r="N18" i="9"/>
  <c r="N14" i="9"/>
  <c r="N10" i="9"/>
  <c r="N6" i="9"/>
  <c r="M2" i="10"/>
  <c r="M32" i="10"/>
  <c r="M40" i="10"/>
  <c r="M6" i="12"/>
  <c r="M18" i="13"/>
  <c r="M14" i="13"/>
  <c r="M10" i="13"/>
  <c r="M6" i="13"/>
  <c r="M10" i="14"/>
  <c r="M6" i="14"/>
  <c r="N3" i="16"/>
  <c r="N5" i="16" s="1"/>
  <c r="N4" i="18"/>
  <c r="L6" i="18"/>
  <c r="N5" i="19"/>
  <c r="N3" i="5"/>
  <c r="N15" i="8"/>
  <c r="N7" i="8"/>
  <c r="M24" i="8"/>
  <c r="N29" i="10"/>
  <c r="N24" i="10"/>
  <c r="N21" i="10"/>
  <c r="N16" i="10"/>
  <c r="N13" i="10"/>
  <c r="N8" i="10"/>
  <c r="N5" i="10"/>
  <c r="M30" i="10"/>
  <c r="M38" i="10"/>
  <c r="M2" i="12"/>
  <c r="M5" i="12"/>
  <c r="M2" i="13"/>
  <c r="M17" i="13"/>
  <c r="M13" i="13"/>
  <c r="M9" i="13"/>
  <c r="M5" i="13"/>
  <c r="M2" i="14"/>
  <c r="M9" i="14"/>
  <c r="M5" i="14"/>
  <c r="N3" i="18"/>
  <c r="N4" i="19"/>
  <c r="L6" i="19"/>
  <c r="M2" i="8"/>
  <c r="N18" i="8"/>
  <c r="N10" i="8"/>
  <c r="M22" i="8"/>
  <c r="L21" i="9"/>
  <c r="N27" i="10"/>
  <c r="N19" i="10"/>
  <c r="N11" i="10"/>
  <c r="N3" i="10"/>
  <c r="M2" i="16"/>
  <c r="M5" i="16" s="1"/>
  <c r="N17" i="32"/>
  <c r="M11" i="23"/>
  <c r="G16" i="1" s="1"/>
  <c r="N2" i="19"/>
  <c r="N6" i="19" s="1"/>
  <c r="N2" i="18"/>
  <c r="M31" i="10"/>
  <c r="M33" i="10"/>
  <c r="M35" i="10"/>
  <c r="M37" i="10"/>
  <c r="M39" i="10"/>
  <c r="N2" i="9"/>
  <c r="M21" i="8"/>
  <c r="M23" i="8"/>
  <c r="G4" i="1"/>
  <c r="N2" i="5"/>
  <c r="N6" i="18" l="1"/>
  <c r="M21" i="9"/>
  <c r="N12" i="14"/>
  <c r="N20" i="13"/>
  <c r="N41" i="10"/>
  <c r="N6" i="5"/>
  <c r="N21" i="9"/>
  <c r="M12" i="14"/>
  <c r="N25" i="8"/>
  <c r="B7" i="2"/>
  <c r="B8" i="2" s="1"/>
  <c r="M25" i="8"/>
  <c r="M8" i="12"/>
  <c r="M41" i="10"/>
  <c r="M20" i="13"/>
  <c r="D24" i="2"/>
  <c r="D25" i="2" s="1"/>
  <c r="B24" i="2"/>
  <c r="D27" i="2" l="1"/>
  <c r="D26" i="2"/>
  <c r="J20" i="1"/>
  <c r="G20" i="1"/>
  <c r="J12" i="1" l="1"/>
  <c r="D33" i="2"/>
  <c r="B33" i="2"/>
  <c r="D32" i="2"/>
  <c r="B32" i="2"/>
  <c r="J7" i="1" l="1"/>
  <c r="G7" i="1"/>
  <c r="J4" i="1"/>
  <c r="J6" i="1"/>
  <c r="G6" i="1"/>
  <c r="J15" i="1"/>
  <c r="G15" i="1"/>
  <c r="J14" i="1"/>
  <c r="G14" i="1"/>
  <c r="J16" i="1"/>
  <c r="G12" i="1"/>
  <c r="B49" i="2"/>
  <c r="D49" i="2"/>
  <c r="J9" i="1"/>
  <c r="J8" i="1"/>
  <c r="J5" i="1"/>
  <c r="D50" i="2" l="1"/>
  <c r="D51" i="2"/>
  <c r="B50" i="2"/>
  <c r="B51" i="2"/>
  <c r="G9" i="1"/>
  <c r="G8" i="1"/>
  <c r="G5" i="1"/>
  <c r="F50" i="2" l="1"/>
  <c r="F18" i="1" s="1"/>
  <c r="G18" i="1" s="1"/>
  <c r="F51" i="2"/>
  <c r="I18" i="1" s="1"/>
  <c r="J18" i="1" s="1"/>
  <c r="I13" i="1"/>
  <c r="J13" i="1" s="1"/>
  <c r="F13" i="1"/>
  <c r="G13" i="1" s="1"/>
  <c r="B3" i="4"/>
  <c r="B25" i="2" l="1"/>
  <c r="D40" i="2"/>
  <c r="B40" i="2"/>
  <c r="D42" i="2" l="1"/>
  <c r="D41" i="2"/>
  <c r="B42" i="2"/>
  <c r="J17" i="1" s="1"/>
  <c r="B41" i="2"/>
  <c r="G17" i="1" s="1"/>
  <c r="B26" i="2"/>
  <c r="B27" i="2"/>
  <c r="F33" i="2"/>
  <c r="I11" i="1" s="1"/>
  <c r="J11" i="1" s="1"/>
  <c r="F32" i="2"/>
  <c r="F11" i="1" s="1"/>
  <c r="G11" i="1" s="1"/>
  <c r="F26" i="2" l="1"/>
  <c r="G10" i="1"/>
  <c r="F27" i="2"/>
  <c r="J10" i="1"/>
  <c r="F41" i="2"/>
  <c r="F42" i="2"/>
  <c r="D16" i="2"/>
  <c r="B16" i="2"/>
  <c r="D7" i="2"/>
  <c r="F7" i="2" l="1"/>
  <c r="D18" i="2"/>
  <c r="D17" i="2"/>
  <c r="D8" i="2"/>
  <c r="D9" i="2"/>
  <c r="B9" i="2"/>
  <c r="B17" i="2"/>
  <c r="B18" i="2"/>
  <c r="F8" i="2" l="1"/>
  <c r="F2" i="1" s="1"/>
  <c r="G2" i="1" s="1"/>
  <c r="G65" i="1" s="1"/>
  <c r="F17" i="2"/>
  <c r="F18" i="2"/>
  <c r="F9" i="2"/>
  <c r="I2" i="1" s="1"/>
  <c r="J2" i="1" s="1"/>
  <c r="J65" i="1" s="1"/>
</calcChain>
</file>

<file path=xl/sharedStrings.xml><?xml version="1.0" encoding="utf-8"?>
<sst xmlns="http://schemas.openxmlformats.org/spreadsheetml/2006/main" count="17059" uniqueCount="864">
  <si>
    <t>Project Number</t>
  </si>
  <si>
    <t>Project Name</t>
  </si>
  <si>
    <t>Project Type</t>
  </si>
  <si>
    <t>N/A</t>
  </si>
  <si>
    <t>FM# 230108-1 (Pond 3)</t>
  </si>
  <si>
    <t>Wet detention</t>
  </si>
  <si>
    <t>FM# 230108-1 (Pond 4)</t>
  </si>
  <si>
    <t>Dry detention</t>
  </si>
  <si>
    <t>FM# 230262-4</t>
  </si>
  <si>
    <t>FM# 230262-5</t>
  </si>
  <si>
    <t>FM# 230262-3</t>
  </si>
  <si>
    <t>FM# 230262-2</t>
  </si>
  <si>
    <t>FM# 230295-1</t>
  </si>
  <si>
    <t>SPN 99004-1585</t>
  </si>
  <si>
    <t>SPN 99004-1585 (Lake 3)</t>
  </si>
  <si>
    <t>FM# 228758-1</t>
  </si>
  <si>
    <t>FM# 228819-1
(Basin A and B)</t>
  </si>
  <si>
    <t>Exfiltration trench</t>
  </si>
  <si>
    <t>FM# 228821-1 (East)</t>
  </si>
  <si>
    <t>FM# 228831-1</t>
  </si>
  <si>
    <t>FM# 228801-1</t>
  </si>
  <si>
    <t>FM# 405504-1</t>
  </si>
  <si>
    <t>FM# 405167-1</t>
  </si>
  <si>
    <t>FM# 230288-2</t>
  </si>
  <si>
    <t>FM# 231812-2</t>
  </si>
  <si>
    <t>FM# 426373-3</t>
  </si>
  <si>
    <t>FM# 419890-1</t>
  </si>
  <si>
    <t>Wet and dry detention</t>
  </si>
  <si>
    <t>FDOT-1</t>
  </si>
  <si>
    <t>FDOT-2</t>
  </si>
  <si>
    <t>FDOT-3</t>
  </si>
  <si>
    <t>FDOT-4</t>
  </si>
  <si>
    <t>FDOT-5</t>
  </si>
  <si>
    <t>FDOT-6</t>
  </si>
  <si>
    <t>FDOT-7</t>
  </si>
  <si>
    <t>FDOT-8</t>
  </si>
  <si>
    <t>FDOT-9</t>
  </si>
  <si>
    <t>FDOT-10</t>
  </si>
  <si>
    <t>FDOT-11</t>
  </si>
  <si>
    <t>FDOT-12</t>
  </si>
  <si>
    <t>FDOT-13</t>
  </si>
  <si>
    <t>FDOT-14</t>
  </si>
  <si>
    <t>FDOT-15</t>
  </si>
  <si>
    <t>FDOT-16</t>
  </si>
  <si>
    <t>FDOT-17</t>
  </si>
  <si>
    <t>FDOT-18</t>
  </si>
  <si>
    <t>FDOT-19</t>
  </si>
  <si>
    <t>FDOT-20</t>
  </si>
  <si>
    <t>FDOT-21</t>
  </si>
  <si>
    <t>FDOT-22</t>
  </si>
  <si>
    <t>FDOT-23</t>
  </si>
  <si>
    <t>FDOT-24</t>
  </si>
  <si>
    <t>FDOT-25</t>
  </si>
  <si>
    <t>FDOT-26</t>
  </si>
  <si>
    <t>FDOT-27</t>
  </si>
  <si>
    <t>FDOT-28</t>
  </si>
  <si>
    <t>FDOT-29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</si>
  <si>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</si>
  <si>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</si>
  <si>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</si>
  <si>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</si>
  <si>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</si>
  <si>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</si>
  <si>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</si>
  <si>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Street Sweeping</t>
  </si>
  <si>
    <t>Education</t>
  </si>
  <si>
    <t>Pamphlets</t>
  </si>
  <si>
    <t>Provided</t>
  </si>
  <si>
    <t>Required</t>
  </si>
  <si>
    <t>Difference</t>
  </si>
  <si>
    <t>residence time</t>
  </si>
  <si>
    <t>days</t>
  </si>
  <si>
    <t>TN efficiency</t>
  </si>
  <si>
    <t>TP efficiency</t>
  </si>
  <si>
    <t xml:space="preserve">residence time = </t>
  </si>
  <si>
    <t>(wet pond volume)/(annual runoff)*365</t>
  </si>
  <si>
    <t>wet pond volume:</t>
  </si>
  <si>
    <t>annual runoff:</t>
  </si>
  <si>
    <t>ac-ft/yr</t>
  </si>
  <si>
    <t>2 to 4 lanes</t>
  </si>
  <si>
    <t>(wet pond volume)/(annual runoff)</t>
  </si>
  <si>
    <t>ac-ft</t>
  </si>
  <si>
    <t>runoff</t>
  </si>
  <si>
    <t>wet pond</t>
  </si>
  <si>
    <t>retention</t>
  </si>
  <si>
    <t>inches</t>
  </si>
  <si>
    <t>efficiency</t>
  </si>
  <si>
    <t>FM# 228821-1 (West 1 A)</t>
  </si>
  <si>
    <t>HYDGRP</t>
  </si>
  <si>
    <t>B/D</t>
  </si>
  <si>
    <t>NORTH FORK</t>
  </si>
  <si>
    <t>C/D</t>
  </si>
  <si>
    <t>C-24</t>
  </si>
  <si>
    <t>A</t>
  </si>
  <si>
    <t>A/D</t>
  </si>
  <si>
    <t>D</t>
  </si>
  <si>
    <t>C-23</t>
  </si>
  <si>
    <t>waiting on map</t>
  </si>
  <si>
    <t>SOUTH FORK</t>
  </si>
  <si>
    <t>FM# 228821-1 (West)</t>
  </si>
  <si>
    <t>BASINS 4 5 6</t>
  </si>
  <si>
    <t>ROC</t>
  </si>
  <si>
    <t>Runoff Ac-ft</t>
  </si>
  <si>
    <t>TN lbs/yr</t>
  </si>
  <si>
    <t>TP lbs/yr</t>
  </si>
  <si>
    <t>FM# 228819-1 (Basins A and B)</t>
  </si>
  <si>
    <t>42.7%/0.0%</t>
  </si>
  <si>
    <t>80.1%/0.0</t>
  </si>
  <si>
    <t>Entity</t>
  </si>
  <si>
    <t>2 to 4 lanes - only treatment for half the lanes</t>
  </si>
  <si>
    <t>PROJ_NAME</t>
  </si>
  <si>
    <t>LAND_COVER</t>
  </si>
  <si>
    <t>SLRWPP_WSH</t>
  </si>
  <si>
    <t>TP_ADD</t>
  </si>
  <si>
    <t>RAIN_IN</t>
  </si>
  <si>
    <t>BASEFLW_FT</t>
  </si>
  <si>
    <t>TN_EMC</t>
  </si>
  <si>
    <t>TP_EMC</t>
  </si>
  <si>
    <t>SUM_ACRES</t>
  </si>
  <si>
    <t>FM# 228819-1 (Basin D)</t>
  </si>
  <si>
    <t>FM# 228819-1 (Basin E)</t>
  </si>
  <si>
    <t>FM# 230978-1 (Pond West)</t>
  </si>
  <si>
    <t>FM# 410717-1 SR-70 Widening Kings Highway To Jenkins Road (West Basin)</t>
  </si>
  <si>
    <t>FDOT-38</t>
  </si>
  <si>
    <t>FDOT-41</t>
  </si>
  <si>
    <t>FDOT-43</t>
  </si>
  <si>
    <t>FDOT-44</t>
  </si>
  <si>
    <t>SR 615 Midway Road to Edwards Road (Basin E)</t>
  </si>
  <si>
    <t>SR 713 (King's Hwy) Turn Lanes</t>
  </si>
  <si>
    <t>FM# 230297-1 SR A1A Roadway Improvements (S-335D)</t>
  </si>
  <si>
    <t>Johnson Honda of Stuart Turn Lane (Basin A &amp; B)</t>
  </si>
  <si>
    <t>FM# 228852-1 Osprey Ridge Pud-SR 76 Improvements</t>
  </si>
  <si>
    <t>FM# 228852-1 SR 76 Improvements - Kanner Professional Center</t>
  </si>
  <si>
    <t>Swales</t>
  </si>
  <si>
    <t>Acres</t>
  </si>
  <si>
    <t>TP_Add</t>
  </si>
  <si>
    <t>Rain_in</t>
  </si>
  <si>
    <t>Baseflw_ft</t>
  </si>
  <si>
    <t>C-44 S-153</t>
  </si>
  <si>
    <t>Subbasin</t>
  </si>
  <si>
    <t>FDOT District 4 MS4</t>
  </si>
  <si>
    <t>SR 615 Midway Road to Edwards Road (Basin B-1)</t>
  </si>
  <si>
    <t>FM# 228852-1 SR 76 Drainage Improvements at Cabana Point (Pond 9A)</t>
  </si>
  <si>
    <t>FM# 230978-1 Indian Street Bridge (Pond West)</t>
  </si>
  <si>
    <t>Prjct_Name</t>
  </si>
  <si>
    <t>SLRWPP_wsh</t>
  </si>
  <si>
    <t>FDOT-35 (Basin B-1)</t>
  </si>
  <si>
    <t>FDOT-36 (Basin E)</t>
  </si>
  <si>
    <t>FDOT-37 (West Basin)</t>
  </si>
  <si>
    <t>FDOT-42 (Pond 9A)</t>
  </si>
  <si>
    <t>39.5%/0%</t>
  </si>
  <si>
    <t>69.4%/0%</t>
  </si>
  <si>
    <t>41.1%/1.5%</t>
  </si>
  <si>
    <t>72.9%/3.4%</t>
  </si>
  <si>
    <t>4 to 6 lanes</t>
  </si>
  <si>
    <t>6 to 8 lanes</t>
  </si>
  <si>
    <t>38.3%/0%</t>
  </si>
  <si>
    <t>67.3%/0%</t>
  </si>
  <si>
    <t>FM# 230978-1 Indian Street Bridge (Pond East)</t>
  </si>
  <si>
    <t>Name</t>
  </si>
  <si>
    <t>East Pond</t>
  </si>
  <si>
    <t>Indian River Project</t>
  </si>
  <si>
    <t>split 25% FDOT/75% Martin County</t>
  </si>
  <si>
    <t>FDOT-30</t>
  </si>
  <si>
    <t>FDOT-31</t>
  </si>
  <si>
    <t>FM# 228851-1 (Basin A)</t>
  </si>
  <si>
    <t>FM# 228851-1</t>
  </si>
  <si>
    <t>FDOT-32</t>
  </si>
  <si>
    <t>FDOT-33</t>
  </si>
  <si>
    <t>FDOT-34</t>
  </si>
  <si>
    <t>FDOT-35</t>
  </si>
  <si>
    <t>FDOT-36</t>
  </si>
  <si>
    <t>FDOT-37</t>
  </si>
  <si>
    <t>FDOT-39</t>
  </si>
  <si>
    <t>FDOT-40</t>
  </si>
  <si>
    <t>FM# 230132-1 (System No. 1)</t>
  </si>
  <si>
    <t>FM# 228819-1 (Basin C)</t>
  </si>
  <si>
    <t>Dry retention</t>
  </si>
  <si>
    <t>FM# 230296-1</t>
  </si>
  <si>
    <t>Dry swales</t>
  </si>
  <si>
    <t>FM# 230297-1 State Road A1A Roadway Improvements Phase 3</t>
  </si>
  <si>
    <t>FM# 228758-1 State Road 702 Jensen Beach Causeway</t>
  </si>
  <si>
    <t>located in the Mid Coastal sub-basin</t>
  </si>
  <si>
    <t>FDOT-42</t>
  </si>
  <si>
    <t>FDOT-46</t>
  </si>
  <si>
    <t>Pjct_Name</t>
  </si>
  <si>
    <t>FDOT-44-45</t>
  </si>
  <si>
    <t>FDOT-41-43</t>
  </si>
  <si>
    <t>FM# 419250-2 SR 710 Bridge Replacement - 100A, 100B, and 200</t>
  </si>
  <si>
    <t>FM# 419250-2 SR 710 Bridge Replacement - 300 and 500</t>
  </si>
  <si>
    <t>FM# 413046-1 SR 9 Widening</t>
  </si>
  <si>
    <t>FM# 423022-1 CR 68 Orange Ave</t>
  </si>
  <si>
    <t xml:space="preserve">Not Quantified </t>
  </si>
  <si>
    <t xml:space="preserve">Notes </t>
  </si>
  <si>
    <t>FDOT-45</t>
  </si>
  <si>
    <t>FDOT-47</t>
  </si>
  <si>
    <t>FDOT-48</t>
  </si>
  <si>
    <t>FDOT-49</t>
  </si>
  <si>
    <t>FDOT-50</t>
  </si>
  <si>
    <t>FDOT-51</t>
  </si>
  <si>
    <t>FDOT-52</t>
  </si>
  <si>
    <t>FDOT-53</t>
  </si>
  <si>
    <t>FDOT-54</t>
  </si>
  <si>
    <t>FDOT-55</t>
  </si>
  <si>
    <t>FDOT-56</t>
  </si>
  <si>
    <t>231440-2 Midway Rd Widening, 25th St to US 1 (Pond 1&amp;2)</t>
  </si>
  <si>
    <t>231440-2 Midway Rd Widening, 25th St to US 1 (Pond 3&amp;4)</t>
  </si>
  <si>
    <t>231440-2 Midway Rd Widening, 25th St to US 1 (Pond 5)</t>
  </si>
  <si>
    <t>230978-2 CR 714 Martin Highway Widening - Danforth Basin</t>
  </si>
  <si>
    <t>230978-2 CR 714 Martin Highway Widening - Wetlands Basin</t>
  </si>
  <si>
    <t>422641-3 SR 76 Widening from I-95 to Monterey Rd Pond 1</t>
  </si>
  <si>
    <t>422641-3 SR 76 Widening from I-95 to Monterey Rd
Pond 2A</t>
  </si>
  <si>
    <t>422641-3 SR 76 Widening from I-95 to Monterey Rd
Pond 2B</t>
  </si>
  <si>
    <t>422641-3 SR 76 Widening from I-95 to Monterey Rd
Pond 3</t>
  </si>
  <si>
    <t>422641-3 SR 76 Widening from I-95 to Monterey Rd
Pond 4</t>
  </si>
  <si>
    <t>422641-3 SR 76 Widening from I-95 to Monterey Rd
Pond 8</t>
  </si>
  <si>
    <t xml:space="preserve">Project Number </t>
  </si>
  <si>
    <t xml:space="preserve">Project Name </t>
  </si>
  <si>
    <t xml:space="preserve">Project Type </t>
  </si>
  <si>
    <t xml:space="preserve">TN Reduction (lbs/yr) </t>
  </si>
  <si>
    <t xml:space="preserve">TP Reduction (lbs/yr) </t>
  </si>
  <si>
    <t>Reporting Year</t>
  </si>
  <si>
    <t>FDOT-57</t>
  </si>
  <si>
    <t xml:space="preserve">Fertilizer Cessation </t>
  </si>
  <si>
    <t>Fertilizer Application Cessation</t>
  </si>
  <si>
    <t>FID</t>
  </si>
  <si>
    <t>Shape</t>
  </si>
  <si>
    <t>FID_FDOT_P</t>
  </si>
  <si>
    <t>Proj_Nmbr</t>
  </si>
  <si>
    <t>Proj_Name</t>
  </si>
  <si>
    <t>FID_Load_E</t>
  </si>
  <si>
    <t>FLUCS_LEV3</t>
  </si>
  <si>
    <t>LU_Desc</t>
  </si>
  <si>
    <t>Acres_1</t>
  </si>
  <si>
    <t>PO_Name</t>
  </si>
  <si>
    <t>TN_Load</t>
  </si>
  <si>
    <t>TP_Load</t>
  </si>
  <si>
    <t>TN_AvgPerA</t>
  </si>
  <si>
    <t>TP_AvgPerA</t>
  </si>
  <si>
    <t>Polygon</t>
  </si>
  <si>
    <t>FDOT-01, FDOT-02, FDOT-45</t>
  </si>
  <si>
    <t>Medium Density Under Construction</t>
  </si>
  <si>
    <t>NorthFork_129</t>
  </si>
  <si>
    <t>Commercial and Services</t>
  </si>
  <si>
    <t>NorthFork_140</t>
  </si>
  <si>
    <t>FDOT-03</t>
  </si>
  <si>
    <t>Improved Pastures</t>
  </si>
  <si>
    <t>C24_211</t>
  </si>
  <si>
    <t>Woodland Pastures</t>
  </si>
  <si>
    <t>C24_213</t>
  </si>
  <si>
    <t>Citrus Groves</t>
  </si>
  <si>
    <t>C24_221</t>
  </si>
  <si>
    <t>Channelized River, Stream, Waterway</t>
  </si>
  <si>
    <t>C24_512</t>
  </si>
  <si>
    <t>Roads and Highways</t>
  </si>
  <si>
    <t>C24_814</t>
  </si>
  <si>
    <t>Rural Residential</t>
  </si>
  <si>
    <t>TenMile_118</t>
  </si>
  <si>
    <t>TenMile_211</t>
  </si>
  <si>
    <t>TenMile_221</t>
  </si>
  <si>
    <t>Abandoned Groves</t>
  </si>
  <si>
    <t>TenMile_224</t>
  </si>
  <si>
    <t>Fallow Crop Land</t>
  </si>
  <si>
    <t>TenMile_261</t>
  </si>
  <si>
    <t>Herbaceous (Dry Prairie)</t>
  </si>
  <si>
    <t>TenMile_310</t>
  </si>
  <si>
    <t>Live Oak</t>
  </si>
  <si>
    <t>TenMile_427</t>
  </si>
  <si>
    <t>TenMile_814</t>
  </si>
  <si>
    <t>SR 615 (Basin B-1)</t>
  </si>
  <si>
    <t>Fixed Single Family Units</t>
  </si>
  <si>
    <t>NorthFork_111</t>
  </si>
  <si>
    <t>NorthFork_118</t>
  </si>
  <si>
    <t>Shrub and Brushland</t>
  </si>
  <si>
    <t>NorthFork_320</t>
  </si>
  <si>
    <t>Upland Hardwood Forests</t>
  </si>
  <si>
    <t>NorthFork_420</t>
  </si>
  <si>
    <t>Hardwood - Coniferous Mixed</t>
  </si>
  <si>
    <t>NorthFork_434</t>
  </si>
  <si>
    <t>NorthFork_814</t>
  </si>
  <si>
    <t>SR 615 (Basin E)</t>
  </si>
  <si>
    <t>NorthFork_121</t>
  </si>
  <si>
    <t>Educational Facilities</t>
  </si>
  <si>
    <t>NorthFork_171</t>
  </si>
  <si>
    <t>Natural River, Stream, Waterway</t>
  </si>
  <si>
    <t>NorthFork_511</t>
  </si>
  <si>
    <t>NorthFork_512</t>
  </si>
  <si>
    <t>FM# 410717-1 (West Basin)</t>
  </si>
  <si>
    <t>SR 713 (King's Hwy)</t>
  </si>
  <si>
    <t>Unimproved Pastures</t>
  </si>
  <si>
    <t>NorthFork_212</t>
  </si>
  <si>
    <t>Johnson Honda (Basin A and B)</t>
  </si>
  <si>
    <t>SouthFork_140</t>
  </si>
  <si>
    <t>SouthFork_814</t>
  </si>
  <si>
    <t>FM# 228852-1 (Pond 9A)</t>
  </si>
  <si>
    <t>SouthFork_121</t>
  </si>
  <si>
    <t>Multiple Dwelling Units, Low Rise Two stories or less</t>
  </si>
  <si>
    <t>SouthFork_133</t>
  </si>
  <si>
    <t>SouthFork_171</t>
  </si>
  <si>
    <t>Ornamentals</t>
  </si>
  <si>
    <t>SouthFork_243</t>
  </si>
  <si>
    <t>Brazilian Pepper</t>
  </si>
  <si>
    <t>SouthFork_422</t>
  </si>
  <si>
    <t>FM# 228852-1 (Osprey Ridge PUD)</t>
  </si>
  <si>
    <t>FM# 228852-1 (Kanner Center)</t>
  </si>
  <si>
    <t>FDOT-58, FDOT-59</t>
  </si>
  <si>
    <t>FM# 432705-1</t>
  </si>
  <si>
    <t>Mixed Rangeland</t>
  </si>
  <si>
    <t>Pine Flatwoods</t>
  </si>
  <si>
    <t>Mixed Wetland Hardwoods</t>
  </si>
  <si>
    <t>Hydric Pine Flatwoods</t>
  </si>
  <si>
    <t>Freshwater Marshes</t>
  </si>
  <si>
    <t>FM# 230978-2 (Danforth Basin)</t>
  </si>
  <si>
    <t>Institutional</t>
  </si>
  <si>
    <t>Melaleuca</t>
  </si>
  <si>
    <t>FM# 230978-2 (Wetlands Basin)</t>
  </si>
  <si>
    <t>Wetland Coniferous Forests</t>
  </si>
  <si>
    <t>SouthFork_411</t>
  </si>
  <si>
    <t>SouthFork_620</t>
  </si>
  <si>
    <t>SouthFork_641</t>
  </si>
  <si>
    <t>FM# 231440-2 (Pond 1&amp;2)</t>
  </si>
  <si>
    <t>NorthFork_310</t>
  </si>
  <si>
    <t>NorthFork_330</t>
  </si>
  <si>
    <t>Slough Waters</t>
  </si>
  <si>
    <t>NorthFork_560</t>
  </si>
  <si>
    <t>FM# 231440-2 (Pond 3&amp;4)</t>
  </si>
  <si>
    <t>NorthFork_170</t>
  </si>
  <si>
    <t>FM# 422641-3 (Pond 2A)</t>
  </si>
  <si>
    <t>SouthFork_111</t>
  </si>
  <si>
    <t>Golf Courses</t>
  </si>
  <si>
    <t>SouthFork_182</t>
  </si>
  <si>
    <t>SouthFork_434</t>
  </si>
  <si>
    <t>FM# 231440-2 (Pond 5)</t>
  </si>
  <si>
    <t>Retail Sales and Services</t>
  </si>
  <si>
    <t>NorthFork_141</t>
  </si>
  <si>
    <t>Open Land</t>
  </si>
  <si>
    <t>NorthFork_190</t>
  </si>
  <si>
    <t>NorthFork_243</t>
  </si>
  <si>
    <t>NorthFork_617</t>
  </si>
  <si>
    <t>FM# 422641-3 (Pond 1)</t>
  </si>
  <si>
    <t>SouthFork_511</t>
  </si>
  <si>
    <t>FM# 422641-3 (Pond 2B)</t>
  </si>
  <si>
    <t>SouthFork_141</t>
  </si>
  <si>
    <t>SouthFork_190</t>
  </si>
  <si>
    <t>SouthFork_320</t>
  </si>
  <si>
    <t>FM# 422641-3 (Pond 3)</t>
  </si>
  <si>
    <t>SouthFork_118</t>
  </si>
  <si>
    <t>Low Density Under Construction</t>
  </si>
  <si>
    <t>SouthFork_119</t>
  </si>
  <si>
    <t>Mobile Home Units Six or more dwelling units per acre</t>
  </si>
  <si>
    <t>SouthFork_132</t>
  </si>
  <si>
    <t>FM# 422641-3 (Pond 4)</t>
  </si>
  <si>
    <t>SouthFork_170</t>
  </si>
  <si>
    <t>SouthFork_617</t>
  </si>
  <si>
    <t>FM# 422641-3 (Pond 8)</t>
  </si>
  <si>
    <t>FDOT-04</t>
  </si>
  <si>
    <t>Specialty Farms</t>
  </si>
  <si>
    <t>TenMile_250</t>
  </si>
  <si>
    <t>Other Light Industrial</t>
  </si>
  <si>
    <t>TenMile_155</t>
  </si>
  <si>
    <t>TenMile_170</t>
  </si>
  <si>
    <t>Row Crops</t>
  </si>
  <si>
    <t>TenMile_214</t>
  </si>
  <si>
    <t>TenMile_243</t>
  </si>
  <si>
    <t>TenMile_320</t>
  </si>
  <si>
    <t>TenMile_420</t>
  </si>
  <si>
    <t>TenMile_422</t>
  </si>
  <si>
    <t>TenMile_434</t>
  </si>
  <si>
    <t>TenMile_512</t>
  </si>
  <si>
    <t>FDOT-05</t>
  </si>
  <si>
    <t>C24_212</t>
  </si>
  <si>
    <t>C24_310</t>
  </si>
  <si>
    <t>C24_617</t>
  </si>
  <si>
    <t>C24_641</t>
  </si>
  <si>
    <t>Wet Prairies</t>
  </si>
  <si>
    <t>C24_643</t>
  </si>
  <si>
    <t>FDOT-06</t>
  </si>
  <si>
    <t>C23_121</t>
  </si>
  <si>
    <t>C23_211</t>
  </si>
  <si>
    <t>C23_212</t>
  </si>
  <si>
    <t>C23_213</t>
  </si>
  <si>
    <t>Dairies</t>
  </si>
  <si>
    <t>C23_252</t>
  </si>
  <si>
    <t>C23_617</t>
  </si>
  <si>
    <t>Cypress</t>
  </si>
  <si>
    <t>C23_621</t>
  </si>
  <si>
    <t>C23_641</t>
  </si>
  <si>
    <t>C23_643</t>
  </si>
  <si>
    <t>FDOT-07</t>
  </si>
  <si>
    <t>FDOT-08</t>
  </si>
  <si>
    <t>NorthFork_411</t>
  </si>
  <si>
    <t>NorthFork_641</t>
  </si>
  <si>
    <t>FDOT-09</t>
  </si>
  <si>
    <t>NorthFork_133</t>
  </si>
  <si>
    <t>Wetland Forested Mixed</t>
  </si>
  <si>
    <t>NorthFork_630</t>
  </si>
  <si>
    <t>Electric Power Facilities</t>
  </si>
  <si>
    <t>NorthFork_831</t>
  </si>
  <si>
    <t>FM# 228819-1
(Basins A and B)</t>
  </si>
  <si>
    <t>NorthMid_121</t>
  </si>
  <si>
    <t>NorthMid_140</t>
  </si>
  <si>
    <t>NorthMid_141</t>
  </si>
  <si>
    <t>Embayments opening directly into the Gulf of Mexico or the Atlantic Ocean</t>
  </si>
  <si>
    <t>NorthMid_541</t>
  </si>
  <si>
    <t>Communications</t>
  </si>
  <si>
    <t>SouthFork_330</t>
  </si>
  <si>
    <t>SouthFork_625</t>
  </si>
  <si>
    <t>NorthFork_422</t>
  </si>
  <si>
    <t>Electrical Power Transmission Lines</t>
  </si>
  <si>
    <t>NorthFork_832</t>
  </si>
  <si>
    <t>C23_221</t>
  </si>
  <si>
    <t>C23_411</t>
  </si>
  <si>
    <t>C23_434</t>
  </si>
  <si>
    <t>C23_512</t>
  </si>
  <si>
    <t>Dikes and Levees</t>
  </si>
  <si>
    <t>C23_747</t>
  </si>
  <si>
    <t>C23_814</t>
  </si>
  <si>
    <t>NorthFork_747</t>
  </si>
  <si>
    <t>FM# 230978-1 (Pond East)</t>
  </si>
  <si>
    <t>Reservoirs</t>
  </si>
  <si>
    <t>SouthFork_530</t>
  </si>
  <si>
    <t>Mangrove Swamps</t>
  </si>
  <si>
    <t>SouthFork_612</t>
  </si>
  <si>
    <t>Parks and Zoos</t>
  </si>
  <si>
    <t>SouthFork_185</t>
  </si>
  <si>
    <t>Sum of Acres_1</t>
  </si>
  <si>
    <t>Row Labels</t>
  </si>
  <si>
    <t>Grand Total</t>
  </si>
  <si>
    <t>Sum of TN_Load</t>
  </si>
  <si>
    <t>Sum of TP_Load</t>
  </si>
  <si>
    <t>See FDOT-01</t>
  </si>
  <si>
    <t>updated with new load estimation values</t>
  </si>
  <si>
    <t>missing shapefiles</t>
  </si>
  <si>
    <t>still TBD</t>
  </si>
  <si>
    <t>changed from previous spreadsheet (see notes)</t>
  </si>
  <si>
    <t>NOTES:</t>
  </si>
  <si>
    <t>Wet Detention Pond</t>
  </si>
  <si>
    <t>56-01316-P</t>
  </si>
  <si>
    <t>residence time: not provided in permit, therefore used equation:</t>
  </si>
  <si>
    <t>(App 150227-5)</t>
  </si>
  <si>
    <t>(PPV)/(annual runoff inputs)*365</t>
  </si>
  <si>
    <t>PPV Pond 1</t>
  </si>
  <si>
    <t>from drainage report part 2 pg 69</t>
  </si>
  <si>
    <t>PPV Pond 2</t>
  </si>
  <si>
    <t>from drainage report part 2 pg 74</t>
  </si>
  <si>
    <t>PPV total:</t>
  </si>
  <si>
    <t>addition of two lines above</t>
  </si>
  <si>
    <t>from model</t>
  </si>
  <si>
    <t>calculated using residence time calc above</t>
  </si>
  <si>
    <t>PPV Pond 4:</t>
  </si>
  <si>
    <t>from drainage report part 2 pg 79</t>
  </si>
  <si>
    <t>PPV Pond 5:</t>
  </si>
  <si>
    <t>from draiange report part 2 pg 84</t>
  </si>
  <si>
    <t>43-02393-P</t>
  </si>
  <si>
    <t>(App 130125-1)</t>
  </si>
  <si>
    <t>required found on pg 8 and provided on pg 22 of drainage report</t>
  </si>
  <si>
    <t>required found on pg 8 and provided on pg 23 of drainage report</t>
  </si>
  <si>
    <t>43-00785-S</t>
  </si>
  <si>
    <t>(App 140110-18)</t>
  </si>
  <si>
    <t>provided found on pg 54 of drainage report; required assumed 14 per Martin Co requirements</t>
  </si>
  <si>
    <t>provided found on pg 57 of drainage report; required assumed 14 per Martin Co requirements</t>
  </si>
  <si>
    <t>provided found on pg 60 of drainage report; required assumed 14 per Martin Co requirements</t>
  </si>
  <si>
    <t>provided found on pg 78 of drainage report; required assumed 14 per Martin Co requirements</t>
  </si>
  <si>
    <t>provided found on pg 93 of drainage report; required assumed 14 per Martin Co requirements</t>
  </si>
  <si>
    <t>Info submitted for 5-Year Review Update and verified</t>
  </si>
  <si>
    <t>FDOT-4 and St Lucie County agreed to split credit 25% to FDOT and 75% to the County.</t>
  </si>
  <si>
    <t>FDOT-01,-02, and 45 credits are being combined and displayed for FDOT-01 per conversation between DEP and FDOT.</t>
  </si>
  <si>
    <t>FDOT-02 and FDOT-45 updated based on conversations with FDOT - will reference FDOT-01 in project table going forward</t>
  </si>
  <si>
    <t>newly entered/calculated/estimated</t>
  </si>
  <si>
    <t>Summary' Tab Color Key</t>
  </si>
  <si>
    <t>TOTAL</t>
  </si>
  <si>
    <t>FM# 230108-1 SR 68 Orange Ave. (40% credit)</t>
  </si>
  <si>
    <t>Shapefile acres don't match up with project table acres treated</t>
  </si>
  <si>
    <t>Shape *</t>
  </si>
  <si>
    <t>FID_SLE_Lo</t>
  </si>
  <si>
    <t>RunoffPerA</t>
  </si>
  <si>
    <t>Runoff</t>
  </si>
  <si>
    <t>NorthFork</t>
  </si>
  <si>
    <t>TenMile</t>
  </si>
  <si>
    <t>C24</t>
  </si>
  <si>
    <t>C23</t>
  </si>
  <si>
    <t>NorthMid</t>
  </si>
  <si>
    <t>SME_111</t>
  </si>
  <si>
    <t>SME</t>
  </si>
  <si>
    <t>SME_133</t>
  </si>
  <si>
    <t>SME_541</t>
  </si>
  <si>
    <t>B4_140</t>
  </si>
  <si>
    <t>B4</t>
  </si>
  <si>
    <t>B4_411</t>
  </si>
  <si>
    <t>B6_140</t>
  </si>
  <si>
    <t>B6</t>
  </si>
  <si>
    <t>B6_320</t>
  </si>
  <si>
    <t>B6_411</t>
  </si>
  <si>
    <t>B6_814</t>
  </si>
  <si>
    <t>B6_820</t>
  </si>
  <si>
    <t>SC_140</t>
  </si>
  <si>
    <t>SC</t>
  </si>
  <si>
    <t>SC_814</t>
  </si>
  <si>
    <t>B6_190</t>
  </si>
  <si>
    <t>B6_434</t>
  </si>
  <si>
    <t>SouthFork</t>
  </si>
  <si>
    <t>B4_133</t>
  </si>
  <si>
    <t>B6_118</t>
  </si>
  <si>
    <t>B6_121</t>
  </si>
  <si>
    <t>B6_133</t>
  </si>
  <si>
    <t>B6_170</t>
  </si>
  <si>
    <t>B6_171</t>
  </si>
  <si>
    <t>B6_422</t>
  </si>
  <si>
    <t>B6_424</t>
  </si>
  <si>
    <t>B6_620</t>
  </si>
  <si>
    <t>C44_310</t>
  </si>
  <si>
    <t>C44</t>
  </si>
  <si>
    <t>C44_320</t>
  </si>
  <si>
    <t>C44_330</t>
  </si>
  <si>
    <t>C44_411</t>
  </si>
  <si>
    <t>C44_617</t>
  </si>
  <si>
    <t>C44_625</t>
  </si>
  <si>
    <t>C44_641</t>
  </si>
  <si>
    <t>FM# 422641-2</t>
  </si>
  <si>
    <t>FDOT-60</t>
  </si>
  <si>
    <t>SouthFork_129</t>
  </si>
  <si>
    <t>SouthFork_211</t>
  </si>
  <si>
    <t>Tree Nurseries</t>
  </si>
  <si>
    <t>SouthFork_241</t>
  </si>
  <si>
    <t>SouthFork_250</t>
  </si>
  <si>
    <t>SouthFork_310</t>
  </si>
  <si>
    <t>FM# 230256-6</t>
  </si>
  <si>
    <t>FDOT-61</t>
  </si>
  <si>
    <t>NorthFork_211</t>
  </si>
  <si>
    <t>NorthFork_155</t>
  </si>
  <si>
    <t>FM# 230256-7</t>
  </si>
  <si>
    <t>FDOT-62</t>
  </si>
  <si>
    <t>Other Heavy Industrial</t>
  </si>
  <si>
    <t>NorthFork_156</t>
  </si>
  <si>
    <t>FDOT-58</t>
  </si>
  <si>
    <t>FDOT-59</t>
  </si>
  <si>
    <t>Grass swales without swale blocks or raised culverts</t>
  </si>
  <si>
    <t>BMP Treatment Train</t>
  </si>
  <si>
    <t>Project is underway</t>
  </si>
  <si>
    <t>FDOT-1   FM# 230108-1 (Pond 3)</t>
  </si>
  <si>
    <t>FDOT-09   SPN 99004-1585 (Lake 3)</t>
  </si>
  <si>
    <t>FDOT-10   FM# 228819-1 (Basins A and B)</t>
  </si>
  <si>
    <t>FDOT-16   FM# 230288-2</t>
  </si>
  <si>
    <t>FDOT-17   FM# 419890-1</t>
  </si>
  <si>
    <t>FDOT-21   FM# 230978-1 (Pond West)</t>
  </si>
  <si>
    <t>FDOT-22   SR 615 Midway Road to Edwards Road (Basin B-1)</t>
  </si>
  <si>
    <t>FDOT-23   SR 615 Midway Road to Edwards Road (Basin E)</t>
  </si>
  <si>
    <t>FDOT-27   FM# 228852-1 SR 76 Drainage Improvements at Cabana Point</t>
  </si>
  <si>
    <t>Sum of Runoff</t>
  </si>
  <si>
    <t>TenMile_111</t>
  </si>
  <si>
    <t>TenMile_121</t>
  </si>
  <si>
    <t>TenMile_129</t>
  </si>
  <si>
    <t>TenMile_140</t>
  </si>
  <si>
    <t>TenMile_213</t>
  </si>
  <si>
    <t>TenMile_411</t>
  </si>
  <si>
    <t>Pine - Mesic Oak</t>
  </si>
  <si>
    <t>TenMile_414</t>
  </si>
  <si>
    <t>TenMile_617</t>
  </si>
  <si>
    <t>TenMile_832</t>
  </si>
  <si>
    <t>B4_118</t>
  </si>
  <si>
    <t>B4_121</t>
  </si>
  <si>
    <t>B4_129</t>
  </si>
  <si>
    <t>B4_141</t>
  </si>
  <si>
    <t>B4_170</t>
  </si>
  <si>
    <t>B4_182</t>
  </si>
  <si>
    <t>B4_211</t>
  </si>
  <si>
    <t>B4_241</t>
  </si>
  <si>
    <t>B4_243</t>
  </si>
  <si>
    <t>B4_320</t>
  </si>
  <si>
    <t>B4_330</t>
  </si>
  <si>
    <t>B4_434</t>
  </si>
  <si>
    <t>B4_617</t>
  </si>
  <si>
    <t>B4_641</t>
  </si>
  <si>
    <t>B4_814</t>
  </si>
  <si>
    <t>B5_118</t>
  </si>
  <si>
    <t>B5</t>
  </si>
  <si>
    <t>B5_140</t>
  </si>
  <si>
    <t>B5_243</t>
  </si>
  <si>
    <t>Horse Farms</t>
  </si>
  <si>
    <t>B5_251</t>
  </si>
  <si>
    <t>B5_411</t>
  </si>
  <si>
    <t>B5_617</t>
  </si>
  <si>
    <t>B5_641</t>
  </si>
  <si>
    <t>B6_141</t>
  </si>
  <si>
    <t>B6_182</t>
  </si>
  <si>
    <t>B6_617</t>
  </si>
  <si>
    <t>B6_625</t>
  </si>
  <si>
    <t>C23_118</t>
  </si>
  <si>
    <t>C23_141</t>
  </si>
  <si>
    <t>Commercial and Services Under Construction</t>
  </si>
  <si>
    <t>C23_149</t>
  </si>
  <si>
    <t>Abandoned Mine Land</t>
  </si>
  <si>
    <t>C23_167</t>
  </si>
  <si>
    <t>C23_182</t>
  </si>
  <si>
    <t>C23_261</t>
  </si>
  <si>
    <t>C23_310</t>
  </si>
  <si>
    <t>C23_320</t>
  </si>
  <si>
    <t>C23_330</t>
  </si>
  <si>
    <t>C23_530</t>
  </si>
  <si>
    <t>Disturbed Land</t>
  </si>
  <si>
    <t>C23_740</t>
  </si>
  <si>
    <t>C23_832</t>
  </si>
  <si>
    <t>C24_121</t>
  </si>
  <si>
    <t>C24_140</t>
  </si>
  <si>
    <t>C24_261</t>
  </si>
  <si>
    <t>C24_320</t>
  </si>
  <si>
    <t>C24_411</t>
  </si>
  <si>
    <t>C24_530</t>
  </si>
  <si>
    <t>C24_625</t>
  </si>
  <si>
    <t>C24_832</t>
  </si>
  <si>
    <t>C44_118</t>
  </si>
  <si>
    <t>C44_132</t>
  </si>
  <si>
    <t>C44_140</t>
  </si>
  <si>
    <t>Cemeteries</t>
  </si>
  <si>
    <t>C44_148</t>
  </si>
  <si>
    <t>C44_185</t>
  </si>
  <si>
    <t>C44_190</t>
  </si>
  <si>
    <t>Inactive Land with street pattern but without structures</t>
  </si>
  <si>
    <t>C44_192</t>
  </si>
  <si>
    <t>C44_211</t>
  </si>
  <si>
    <t>C44_212</t>
  </si>
  <si>
    <t>C44_213</t>
  </si>
  <si>
    <t>C44_214</t>
  </si>
  <si>
    <t>Field Crops</t>
  </si>
  <si>
    <t>C44_215</t>
  </si>
  <si>
    <t>C44_221</t>
  </si>
  <si>
    <t>C44_224</t>
  </si>
  <si>
    <t>C44_241</t>
  </si>
  <si>
    <t>C44_243</t>
  </si>
  <si>
    <t>C44_251</t>
  </si>
  <si>
    <t>C44_261</t>
  </si>
  <si>
    <t>Palmetto Prairies</t>
  </si>
  <si>
    <t>C44_321</t>
  </si>
  <si>
    <t>C44_420</t>
  </si>
  <si>
    <t>C44_427</t>
  </si>
  <si>
    <t>C44_434</t>
  </si>
  <si>
    <t>Coniferous Plantations</t>
  </si>
  <si>
    <t>C44_441</t>
  </si>
  <si>
    <t>Forest Regeneration Areas</t>
  </si>
  <si>
    <t>C44_443</t>
  </si>
  <si>
    <t>C44_512</t>
  </si>
  <si>
    <t>C44_530</t>
  </si>
  <si>
    <t>C44_643</t>
  </si>
  <si>
    <t>Spoil Areas</t>
  </si>
  <si>
    <t>C44_743</t>
  </si>
  <si>
    <t>Transportation</t>
  </si>
  <si>
    <t>C44_810</t>
  </si>
  <si>
    <t>C44_814</t>
  </si>
  <si>
    <t>C44_832</t>
  </si>
  <si>
    <t>NorthMid_111</t>
  </si>
  <si>
    <t>NorthMid_133</t>
  </si>
  <si>
    <t>NorthMid_149</t>
  </si>
  <si>
    <t>NorthMid_170</t>
  </si>
  <si>
    <t>NorthMid_171</t>
  </si>
  <si>
    <t>NorthMid_185</t>
  </si>
  <si>
    <t>NorthMid_190</t>
  </si>
  <si>
    <t>NorthMid_192</t>
  </si>
  <si>
    <t>NorthMid_411</t>
  </si>
  <si>
    <t>NorthMid_434</t>
  </si>
  <si>
    <t>NorthMid_617</t>
  </si>
  <si>
    <t>NorthMid_630</t>
  </si>
  <si>
    <t>NorthMid_641</t>
  </si>
  <si>
    <t>NorthMid_643</t>
  </si>
  <si>
    <t>NorthMid_810</t>
  </si>
  <si>
    <t>NorthMid_814</t>
  </si>
  <si>
    <t>Mobile Home Units</t>
  </si>
  <si>
    <t>NorthFork_122</t>
  </si>
  <si>
    <t>NorthFork_132</t>
  </si>
  <si>
    <t>NorthFork_148</t>
  </si>
  <si>
    <t>NorthFork_149</t>
  </si>
  <si>
    <t>NorthFork_167</t>
  </si>
  <si>
    <t>NorthFork_182</t>
  </si>
  <si>
    <t>Marinas and Fish Camps</t>
  </si>
  <si>
    <t>NorthFork_184</t>
  </si>
  <si>
    <t>NorthFork_192</t>
  </si>
  <si>
    <t>NorthFork_213</t>
  </si>
  <si>
    <t>NorthFork_224</t>
  </si>
  <si>
    <t>NorthFork_321</t>
  </si>
  <si>
    <t>NorthFork_427</t>
  </si>
  <si>
    <t>Australian Pines</t>
  </si>
  <si>
    <t>NorthFork_437</t>
  </si>
  <si>
    <t>NorthFork_530</t>
  </si>
  <si>
    <t>NorthFork_541</t>
  </si>
  <si>
    <t>NorthFork_612</t>
  </si>
  <si>
    <t>NorthFork_625</t>
  </si>
  <si>
    <t>Emergent Aquatic Vegetation</t>
  </si>
  <si>
    <t>NorthFork_644</t>
  </si>
  <si>
    <t>NorthFork_810</t>
  </si>
  <si>
    <t>NorthFork_820</t>
  </si>
  <si>
    <t>Solid Waste Disposal</t>
  </si>
  <si>
    <t>NorthFork_835</t>
  </si>
  <si>
    <t>S153_211</t>
  </si>
  <si>
    <t>S153</t>
  </si>
  <si>
    <t>S153_310</t>
  </si>
  <si>
    <t>S153_810</t>
  </si>
  <si>
    <t>SC_121</t>
  </si>
  <si>
    <t>SC_122</t>
  </si>
  <si>
    <t>SC_141</t>
  </si>
  <si>
    <t>SC_411</t>
  </si>
  <si>
    <t>SME_121</t>
  </si>
  <si>
    <t>SME_140</t>
  </si>
  <si>
    <t>SME_141</t>
  </si>
  <si>
    <t>SME_170</t>
  </si>
  <si>
    <t>SME_190</t>
  </si>
  <si>
    <t>SME_411</t>
  </si>
  <si>
    <t>Airports</t>
  </si>
  <si>
    <t>SME_811</t>
  </si>
  <si>
    <t>SME_814</t>
  </si>
  <si>
    <t>High Density Under Construction</t>
  </si>
  <si>
    <t>SouthFork_139</t>
  </si>
  <si>
    <t>SouthFork_148</t>
  </si>
  <si>
    <t>SouthFork_155</t>
  </si>
  <si>
    <t>SouthFork_184</t>
  </si>
  <si>
    <t>SouthFork_192</t>
  </si>
  <si>
    <t>SouthFork_213</t>
  </si>
  <si>
    <t>SouthFork_214</t>
  </si>
  <si>
    <t>SouthFork_221</t>
  </si>
  <si>
    <t>SouthFork_224</t>
  </si>
  <si>
    <t>SouthFork_420</t>
  </si>
  <si>
    <t>SouthFork_441</t>
  </si>
  <si>
    <t>SouthFork_512</t>
  </si>
  <si>
    <t>SouthFork_541</t>
  </si>
  <si>
    <t>SouthFork_621</t>
  </si>
  <si>
    <t>SouthFork_740</t>
  </si>
  <si>
    <t>(2019) updated with new allocation area baseload</t>
  </si>
  <si>
    <t>All tabs following 'Education - New Allocation' contain GIS information based on old model.</t>
  </si>
  <si>
    <t>(blank)</t>
  </si>
  <si>
    <t>Average of TN_AvgPerA</t>
  </si>
  <si>
    <t>Average of TP_AvgPerA</t>
  </si>
  <si>
    <t>Min of Average of TN_AvgPerA</t>
  </si>
  <si>
    <t>Max of Average of TN_AvgPerA</t>
  </si>
  <si>
    <t>Average of Average of TN_AvgPerA</t>
  </si>
  <si>
    <t>Min of Average of TP_AvgPerA</t>
  </si>
  <si>
    <t>Max of Average of TP_AvgPerA</t>
  </si>
  <si>
    <t>Average of Average of TP_AvgPerA</t>
  </si>
  <si>
    <t>Project Number: FDOT-58</t>
  </si>
  <si>
    <r>
      <t>Project Name: FM</t>
    </r>
    <r>
      <rPr>
        <sz val="11"/>
        <color theme="1"/>
        <rFont val="Times New Roman"/>
        <family val="1"/>
      </rPr>
      <t># 432705-1</t>
    </r>
  </si>
  <si>
    <t>Data Provided to FDEP:</t>
  </si>
  <si>
    <t>Project Type:</t>
  </si>
  <si>
    <t>Dry Detention Swales</t>
  </si>
  <si>
    <t>Project Zone:</t>
  </si>
  <si>
    <t>C-44 Canal</t>
  </si>
  <si>
    <t>Permit No.:</t>
  </si>
  <si>
    <t>43-00802-S (App. No.: 150827-4)</t>
  </si>
  <si>
    <t>Treated Acres:</t>
  </si>
  <si>
    <t>[From Permit and Dry Detention Acreage Calculations]</t>
  </si>
  <si>
    <t>TN &amp;TP Estimations:</t>
  </si>
  <si>
    <t xml:space="preserve">  ○</t>
  </si>
  <si>
    <t>TN &amp; TP credit calculations:</t>
  </si>
  <si>
    <t>Project FM# 432705-1 includes 50.5 acres of BMPs, 76% of which are dry detention and 24% of which are dry retention.</t>
  </si>
  <si>
    <t>76% Dry Detention</t>
  </si>
  <si>
    <t>Verified TN Base Load (lbs/yr):</t>
  </si>
  <si>
    <t>[TN base load from column P of PLSM summary sheet]</t>
  </si>
  <si>
    <t>TN Base Load treated with Dry Detention (lbs/yr):</t>
  </si>
  <si>
    <t>[76% of the TN base load]</t>
  </si>
  <si>
    <t>TN Reduction from BMP:</t>
  </si>
  <si>
    <t>TN Credit (lbs/yr):</t>
  </si>
  <si>
    <t>[TN Base Load * TN Efficiency]</t>
  </si>
  <si>
    <t>50% TN Credit (lbs/yr):</t>
  </si>
  <si>
    <t>[Per BMP Efficiency Table, 50% because without ditch blocks]</t>
  </si>
  <si>
    <t>Verified TP Base Load (lbs/yr):</t>
  </si>
  <si>
    <t>[TP base load from column Q of PLSM summary sheet]</t>
  </si>
  <si>
    <t>TP Base Load treated with Dry Detention (lbs/yr):</t>
  </si>
  <si>
    <t>[76% of the TP base load]</t>
  </si>
  <si>
    <t>TP Reduction from BMP:</t>
  </si>
  <si>
    <t>TP Credit (lbs/yr):</t>
  </si>
  <si>
    <t>[TP Base Load * TP Efficiency]</t>
  </si>
  <si>
    <t>50% TP Credit (lbs/yr):</t>
  </si>
  <si>
    <t>TN &amp; TP removal credit totals:</t>
  </si>
  <si>
    <t>Total Nitrogen:</t>
  </si>
  <si>
    <t>lbs/yr</t>
  </si>
  <si>
    <t>Total Phosphorus:</t>
  </si>
  <si>
    <t>Project Number: FDOT-59</t>
  </si>
  <si>
    <t>Dry Retention Swales</t>
  </si>
  <si>
    <t>[From Permit and Dry Retention Acreage Calculations]</t>
  </si>
  <si>
    <t>24% Dry Retention</t>
  </si>
  <si>
    <t>TN Base Load treated with Dry Retention (lbs/yr):</t>
  </si>
  <si>
    <t>[24% of the TN base load]</t>
  </si>
  <si>
    <t>TP Base Load treated with Dry Retention (lbs/yr):</t>
  </si>
  <si>
    <t>[24% of the TP base load]</t>
  </si>
  <si>
    <t>FID *</t>
  </si>
  <si>
    <t>Submit_PN</t>
  </si>
  <si>
    <t>Submit_Dat</t>
  </si>
  <si>
    <t>ID</t>
  </si>
  <si>
    <t>Type</t>
  </si>
  <si>
    <t>FID_SLE_LoadEstimation_August2019</t>
  </si>
  <si>
    <t>OBJECTID</t>
  </si>
  <si>
    <t>LandUse</t>
  </si>
  <si>
    <t>PO_Name_1</t>
  </si>
  <si>
    <t xml:space="preserve"> </t>
  </si>
  <si>
    <t>Dry Detention</t>
  </si>
  <si>
    <t>located in the South Coastal sub-basin; FDOT stated this can be removed since it doesn't provide treatment above requirement</t>
  </si>
  <si>
    <t>Received Shapefile 8/19/2019</t>
  </si>
  <si>
    <t xml:space="preserve">FDOT-60   FM# 422641-2 </t>
  </si>
  <si>
    <t>FDOT-61   FM# 230256-6</t>
  </si>
  <si>
    <t>FID_FDOT_Projects_2019</t>
  </si>
  <si>
    <t>Shape_Leng</t>
  </si>
  <si>
    <t>Shape_Length</t>
  </si>
  <si>
    <t>Shape_Area</t>
  </si>
  <si>
    <t>56-01432-P</t>
  </si>
  <si>
    <t>(App 160421-9)</t>
  </si>
  <si>
    <t>Wet Pond 1</t>
  </si>
  <si>
    <t>Wet Pond 2</t>
  </si>
  <si>
    <t>Wet Pond total:</t>
  </si>
  <si>
    <t>from permit page 12</t>
  </si>
  <si>
    <t>from permit page 17</t>
  </si>
  <si>
    <t>FDOT-62   FM# 230256-7</t>
  </si>
  <si>
    <t>FID_Drain_Area</t>
  </si>
  <si>
    <t>FM_Num</t>
  </si>
  <si>
    <t>Perm_Num</t>
  </si>
  <si>
    <t>Sub_Basin</t>
  </si>
  <si>
    <t>SR_Num</t>
  </si>
  <si>
    <t>Descript</t>
  </si>
  <si>
    <t>Area_Acres</t>
  </si>
  <si>
    <t>419250-2</t>
  </si>
  <si>
    <t>43-00802-S</t>
  </si>
  <si>
    <t>100A</t>
  </si>
  <si>
    <t>C-44</t>
  </si>
  <si>
    <t>bridge replacement</t>
  </si>
  <si>
    <t>413046-1</t>
  </si>
  <si>
    <t>79-00151-S</t>
  </si>
  <si>
    <t>North Fork St Lucie</t>
  </si>
  <si>
    <t>widening</t>
  </si>
  <si>
    <t>TN_Load1</t>
  </si>
  <si>
    <t>TP_Load1</t>
  </si>
  <si>
    <t>Runoff1</t>
  </si>
  <si>
    <t>FDOT41</t>
  </si>
  <si>
    <t>FDOT42</t>
  </si>
  <si>
    <t>FDOT43</t>
  </si>
  <si>
    <t>Total TN load</t>
  </si>
  <si>
    <t>Total TP Load</t>
  </si>
  <si>
    <t>Total Runoff</t>
  </si>
  <si>
    <t>Total Acres</t>
  </si>
  <si>
    <t>Project is underway; permit acreage is 38.95</t>
  </si>
  <si>
    <t>Project is underway; permit acreage is 24.87</t>
  </si>
  <si>
    <t>New documents and calculations provided for credits March 2019; see "D4 Fert Cessation Calculations 2019" pdf and related emails</t>
  </si>
  <si>
    <t>FDOT-44 is a joint project between St Lucie County and FDOT. This portion of 68 (west of Interstate 95) is actually a county road, not state road. The county and FDOT District 4 have agreed to split credit 25% to FDOT and 75% to SLC. Still need info from SLC to calculate credit.</t>
  </si>
  <si>
    <t>Grass Swales, buffers, etc.</t>
  </si>
  <si>
    <t>Can discuss additional credits for grass swales, natural land buffers, etc. in allocation area that have not been accounted.</t>
  </si>
  <si>
    <t>FDOT-63?</t>
  </si>
  <si>
    <t>TN Starting Load (lbs/yr)</t>
  </si>
  <si>
    <t>TN Required Reductions (lbs/yr)</t>
  </si>
  <si>
    <t>% Required TN Reduction</t>
  </si>
  <si>
    <t>TP Starting Load (lbs/yr)</t>
  </si>
  <si>
    <t>TP Required Reductions (lbs/yr)</t>
  </si>
  <si>
    <t>% Required TP Reduction</t>
  </si>
  <si>
    <t>FDOT D4</t>
  </si>
  <si>
    <t>* Includes 705.6 lbs/yr reallocated from St. Lucie County due to allocation boundary review</t>
  </si>
  <si>
    <t>* Includes 232.8 lbs/yr reallocated from St. Lucie County due to allocation boundary review</t>
  </si>
  <si>
    <t>* Includes 115.6 lbs/yr reallocated from St. Lucie County due to allocation boundary review</t>
  </si>
  <si>
    <t>* Includes 75.1 lbs/yr reallocated from St. Lucie County due to allocation boundary review</t>
  </si>
  <si>
    <t>FID_Additional_FDOT_Allocation_From_SLC</t>
  </si>
  <si>
    <t>AREAACRES</t>
  </si>
  <si>
    <t>Notes</t>
  </si>
  <si>
    <t>D4_Edits</t>
  </si>
  <si>
    <t>FDOT</t>
  </si>
  <si>
    <t>Agreed</t>
  </si>
  <si>
    <t>Agreed, but FDOT trimmed polygon to ROW</t>
  </si>
  <si>
    <t>Totals:</t>
  </si>
  <si>
    <t>Req Reduction % (NF):</t>
  </si>
  <si>
    <t>Req Load Reduction:</t>
  </si>
  <si>
    <t>* Reallocation from St. Lucie County</t>
  </si>
  <si>
    <t>UPDATED AUGUST 2019</t>
  </si>
  <si>
    <t>Starting load values updated using load estimation generated from new WaSh model outputs - August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</si>
</sst>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#,##0.0"/>
    <numFmt numFmtId="165" formatCode="0.0%"/>
    <numFmt numFmtId="166" formatCode="0.0"/>
    <numFmt numFmtId="167" formatCode="0.00000000000"/>
    <numFmt numFmtId="168" formatCode="0.000"/>
    <numFmt numFmtId="169" formatCode="0.00000000000000000"/>
    <numFmt numFmtId="170" formatCode="0.00000"/>
    <numFmt numFmtId="171" formatCode="0.0000%"/>
    <numFmt numFmtId="172" formatCode="0.000%"/>
    <numFmt numFmtId="173" formatCode="0.0000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7.7"/>
      <color theme="10"/>
      <name val="Calibri"/>
      <family val="2"/>
    </font>
    <font>
      <sz val="11"/>
      <color indexed="8"/>
      <name val="Calibri"/>
      <family val="2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u/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6" applyNumberFormat="0" applyAlignment="0" applyProtection="0"/>
    <xf numFmtId="0" fontId="13" fillId="6" borderId="7" applyNumberFormat="0" applyAlignment="0" applyProtection="0"/>
    <xf numFmtId="0" fontId="14" fillId="6" borderId="6" applyNumberFormat="0" applyAlignment="0" applyProtection="0"/>
    <xf numFmtId="0" fontId="15" fillId="0" borderId="8" applyNumberFormat="0" applyFill="0" applyAlignment="0" applyProtection="0"/>
    <xf numFmtId="0" fontId="16" fillId="7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/>
    <xf numFmtId="0" fontId="1" fillId="0" borderId="0"/>
    <xf numFmtId="0" fontId="1" fillId="8" borderId="10" applyNumberFormat="0" applyFont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8" borderId="10" applyNumberFormat="0" applyFont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</cellStyleXfs>
  <cellXfs count="230">
    <xf numFmtId="0" fontId="0" fillId="0" borderId="0" xfId="0"/>
    <xf numFmtId="0" fontId="4" fillId="0" borderId="0" xfId="0" applyFont="1"/>
    <xf numFmtId="165" fontId="0" fillId="0" borderId="0" xfId="0" applyNumberFormat="1"/>
    <xf numFmtId="0" fontId="0" fillId="0" borderId="0" xfId="0" applyFont="1"/>
    <xf numFmtId="1" fontId="0" fillId="0" borderId="0" xfId="0" applyNumberFormat="1" applyFont="1"/>
    <xf numFmtId="166" fontId="0" fillId="0" borderId="0" xfId="0" applyNumberFormat="1"/>
    <xf numFmtId="1" fontId="0" fillId="0" borderId="0" xfId="0" applyNumberFormat="1"/>
    <xf numFmtId="167" fontId="0" fillId="0" borderId="0" xfId="0" applyNumberFormat="1"/>
    <xf numFmtId="1" fontId="0" fillId="0" borderId="0" xfId="0" applyNumberFormat="1" applyAlignment="1">
      <alignment wrapText="1"/>
    </xf>
    <xf numFmtId="168" fontId="0" fillId="0" borderId="0" xfId="0" applyNumberFormat="1"/>
    <xf numFmtId="2" fontId="0" fillId="0" borderId="0" xfId="0" applyNumberFormat="1"/>
    <xf numFmtId="0" fontId="0" fillId="0" borderId="0" xfId="0" applyBorder="1"/>
    <xf numFmtId="1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165" fontId="0" fillId="0" borderId="0" xfId="0" applyNumberFormat="1" applyFont="1"/>
    <xf numFmtId="2" fontId="0" fillId="0" borderId="0" xfId="0" applyNumberFormat="1" applyFont="1"/>
    <xf numFmtId="1" fontId="0" fillId="0" borderId="0" xfId="0" applyNumberFormat="1" applyBorder="1"/>
    <xf numFmtId="0" fontId="0" fillId="0" borderId="0" xfId="0" applyBorder="1" applyAlignment="1">
      <alignment horizontal="left"/>
    </xf>
    <xf numFmtId="1" fontId="0" fillId="0" borderId="0" xfId="0" applyNumberFormat="1" applyAlignment="1">
      <alignment horizontal="left"/>
    </xf>
    <xf numFmtId="4" fontId="0" fillId="0" borderId="0" xfId="0" applyNumberFormat="1"/>
    <xf numFmtId="169" fontId="0" fillId="0" borderId="0" xfId="0" applyNumberFormat="1"/>
    <xf numFmtId="0" fontId="24" fillId="0" borderId="1" xfId="0" applyFont="1" applyBorder="1" applyAlignment="1">
      <alignment horizontal="center" wrapText="1"/>
    </xf>
    <xf numFmtId="0" fontId="0" fillId="0" borderId="0" xfId="0" applyNumberFormat="1"/>
    <xf numFmtId="0" fontId="23" fillId="33" borderId="1" xfId="0" applyFont="1" applyFill="1" applyBorder="1" applyAlignment="1">
      <alignment horizontal="center" vertical="center" wrapText="1"/>
    </xf>
    <xf numFmtId="170" fontId="0" fillId="0" borderId="0" xfId="0" applyNumberFormat="1"/>
    <xf numFmtId="0" fontId="0" fillId="0" borderId="0" xfId="0" applyAlignment="1">
      <alignment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36" borderId="0" xfId="0" applyFill="1"/>
    <xf numFmtId="0" fontId="0" fillId="0" borderId="0" xfId="0"/>
    <xf numFmtId="0" fontId="4" fillId="0" borderId="0" xfId="0" applyFont="1"/>
    <xf numFmtId="165" fontId="0" fillId="0" borderId="0" xfId="0" applyNumberFormat="1"/>
    <xf numFmtId="0" fontId="0" fillId="0" borderId="0" xfId="0" applyFont="1"/>
    <xf numFmtId="2" fontId="0" fillId="0" borderId="0" xfId="0" applyNumberFormat="1"/>
    <xf numFmtId="165" fontId="0" fillId="0" borderId="0" xfId="0" applyNumberFormat="1" applyFont="1"/>
    <xf numFmtId="170" fontId="0" fillId="0" borderId="0" xfId="0" applyNumberFormat="1"/>
    <xf numFmtId="165" fontId="0" fillId="0" borderId="0" xfId="52" applyNumberFormat="1" applyFont="1"/>
    <xf numFmtId="0" fontId="0" fillId="0" borderId="0" xfId="0" applyFill="1"/>
    <xf numFmtId="165" fontId="0" fillId="0" borderId="0" xfId="52" applyNumberFormat="1" applyFont="1" applyFill="1"/>
    <xf numFmtId="165" fontId="0" fillId="0" borderId="0" xfId="0" applyNumberFormat="1" applyFont="1" applyFill="1"/>
    <xf numFmtId="10" fontId="0" fillId="0" borderId="0" xfId="0" applyNumberFormat="1" applyFill="1"/>
    <xf numFmtId="9" fontId="0" fillId="0" borderId="0" xfId="52" applyFont="1" applyFill="1"/>
    <xf numFmtId="171" fontId="0" fillId="0" borderId="0" xfId="52" applyNumberFormat="1" applyFont="1"/>
    <xf numFmtId="172" fontId="0" fillId="0" borderId="0" xfId="52" applyNumberFormat="1" applyFont="1"/>
    <xf numFmtId="2" fontId="0" fillId="0" borderId="0" xfId="0" applyNumberFormat="1" applyFill="1"/>
    <xf numFmtId="0" fontId="0" fillId="0" borderId="0" xfId="0" applyBorder="1"/>
    <xf numFmtId="0" fontId="17" fillId="0" borderId="0" xfId="0" applyFont="1"/>
    <xf numFmtId="0" fontId="4" fillId="0" borderId="0" xfId="0" applyFont="1" applyFill="1"/>
    <xf numFmtId="0" fontId="0" fillId="0" borderId="21" xfId="0" applyBorder="1"/>
    <xf numFmtId="0" fontId="0" fillId="0" borderId="22" xfId="0" applyBorder="1"/>
    <xf numFmtId="0" fontId="0" fillId="0" borderId="24" xfId="0" applyBorder="1"/>
    <xf numFmtId="0" fontId="17" fillId="35" borderId="15" xfId="0" applyFont="1" applyFill="1" applyBorder="1"/>
    <xf numFmtId="0" fontId="0" fillId="36" borderId="26" xfId="0" applyFill="1" applyBorder="1"/>
    <xf numFmtId="0" fontId="0" fillId="39" borderId="26" xfId="0" applyFill="1" applyBorder="1"/>
    <xf numFmtId="0" fontId="0" fillId="34" borderId="26" xfId="0" applyFill="1" applyBorder="1"/>
    <xf numFmtId="0" fontId="25" fillId="0" borderId="0" xfId="0" applyFont="1"/>
    <xf numFmtId="0" fontId="26" fillId="0" borderId="0" xfId="0" applyFont="1"/>
    <xf numFmtId="0" fontId="26" fillId="0" borderId="0" xfId="0" applyFont="1" applyFill="1"/>
    <xf numFmtId="0" fontId="25" fillId="0" borderId="0" xfId="0" applyFont="1" applyFill="1"/>
    <xf numFmtId="0" fontId="26" fillId="0" borderId="0" xfId="0" applyFont="1" applyAlignment="1">
      <alignment horizontal="center"/>
    </xf>
    <xf numFmtId="166" fontId="26" fillId="0" borderId="0" xfId="0" applyNumberFormat="1" applyFont="1"/>
    <xf numFmtId="164" fontId="26" fillId="0" borderId="0" xfId="0" applyNumberFormat="1" applyFont="1"/>
    <xf numFmtId="0" fontId="0" fillId="41" borderId="0" xfId="0" applyFill="1"/>
    <xf numFmtId="0" fontId="0" fillId="38" borderId="2" xfId="0" applyFill="1" applyBorder="1"/>
    <xf numFmtId="0" fontId="28" fillId="33" borderId="1" xfId="1" applyFont="1" applyFill="1" applyBorder="1" applyAlignment="1">
      <alignment horizontal="center" vertical="center" wrapText="1"/>
    </xf>
    <xf numFmtId="166" fontId="28" fillId="33" borderId="1" xfId="1" applyNumberFormat="1" applyFont="1" applyFill="1" applyBorder="1" applyAlignment="1">
      <alignment horizontal="center" vertical="center" wrapText="1"/>
    </xf>
    <xf numFmtId="0" fontId="27" fillId="0" borderId="1" xfId="46" applyFont="1" applyFill="1" applyBorder="1" applyAlignment="1">
      <alignment horizontal="left" vertical="center" wrapText="1"/>
    </xf>
    <xf numFmtId="0" fontId="27" fillId="0" borderId="15" xfId="46" applyFont="1" applyFill="1" applyBorder="1" applyAlignment="1">
      <alignment horizontal="left" vertical="center" wrapText="1"/>
    </xf>
    <xf numFmtId="0" fontId="30" fillId="0" borderId="1" xfId="0" applyFont="1" applyFill="1" applyBorder="1" applyAlignment="1">
      <alignment horizontal="left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3" fontId="30" fillId="41" borderId="1" xfId="0" applyNumberFormat="1" applyFont="1" applyFill="1" applyBorder="1" applyAlignment="1">
      <alignment horizontal="center" vertical="center" wrapText="1"/>
    </xf>
    <xf numFmtId="0" fontId="27" fillId="37" borderId="1" xfId="22" applyFont="1" applyFill="1" applyBorder="1" applyAlignment="1">
      <alignment horizontal="left" vertical="center" wrapText="1"/>
    </xf>
    <xf numFmtId="0" fontId="27" fillId="0" borderId="1" xfId="22" applyFont="1" applyFill="1" applyBorder="1" applyAlignment="1">
      <alignment vertical="center" wrapText="1"/>
    </xf>
    <xf numFmtId="0" fontId="30" fillId="0" borderId="1" xfId="0" applyFont="1" applyBorder="1" applyAlignment="1">
      <alignment horizontal="left" vertical="center" wrapText="1"/>
    </xf>
    <xf numFmtId="164" fontId="29" fillId="33" borderId="1" xfId="0" applyNumberFormat="1" applyFont="1" applyFill="1" applyBorder="1" applyAlignment="1">
      <alignment horizontal="center" vertical="center" wrapText="1"/>
    </xf>
    <xf numFmtId="0" fontId="29" fillId="33" borderId="1" xfId="0" applyFont="1" applyFill="1" applyBorder="1" applyAlignment="1">
      <alignment horizontal="center" vertical="center" wrapText="1"/>
    </xf>
    <xf numFmtId="166" fontId="29" fillId="33" borderId="1" xfId="0" applyNumberFormat="1" applyFont="1" applyFill="1" applyBorder="1" applyAlignment="1">
      <alignment horizontal="center" vertical="center" wrapText="1"/>
    </xf>
    <xf numFmtId="0" fontId="29" fillId="33" borderId="1" xfId="0" applyFont="1" applyFill="1" applyBorder="1" applyAlignment="1">
      <alignment vertical="center"/>
    </xf>
    <xf numFmtId="0" fontId="27" fillId="0" borderId="1" xfId="1" applyFont="1" applyFill="1" applyBorder="1" applyAlignment="1">
      <alignment horizontal="left" vertical="center" wrapText="1"/>
    </xf>
    <xf numFmtId="0" fontId="27" fillId="0" borderId="1" xfId="1" applyFont="1" applyFill="1" applyBorder="1" applyAlignment="1">
      <alignment horizontal="center" vertical="center" wrapText="1"/>
    </xf>
    <xf numFmtId="166" fontId="27" fillId="41" borderId="2" xfId="3" applyNumberFormat="1" applyFont="1" applyFill="1" applyBorder="1" applyAlignment="1">
      <alignment horizontal="center" vertical="center" wrapText="1"/>
    </xf>
    <xf numFmtId="4" fontId="30" fillId="35" borderId="1" xfId="0" applyNumberFormat="1" applyFont="1" applyFill="1" applyBorder="1" applyAlignment="1">
      <alignment horizontal="center" vertical="center"/>
    </xf>
    <xf numFmtId="165" fontId="27" fillId="0" borderId="1" xfId="52" applyNumberFormat="1" applyFont="1" applyFill="1" applyBorder="1" applyAlignment="1">
      <alignment horizontal="center" vertical="center"/>
    </xf>
    <xf numFmtId="166" fontId="30" fillId="0" borderId="1" xfId="0" applyNumberFormat="1" applyFont="1" applyFill="1" applyBorder="1" applyAlignment="1">
      <alignment horizontal="center" vertical="center"/>
    </xf>
    <xf numFmtId="165" fontId="30" fillId="0" borderId="1" xfId="0" applyNumberFormat="1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vertical="center"/>
    </xf>
    <xf numFmtId="166" fontId="27" fillId="41" borderId="1" xfId="3" applyNumberFormat="1" applyFont="1" applyFill="1" applyBorder="1" applyAlignment="1">
      <alignment horizontal="center" vertical="center" wrapText="1"/>
    </xf>
    <xf numFmtId="164" fontId="30" fillId="0" borderId="1" xfId="0" applyNumberFormat="1" applyFont="1" applyFill="1" applyBorder="1" applyAlignment="1">
      <alignment horizontal="center" vertical="center"/>
    </xf>
    <xf numFmtId="166" fontId="27" fillId="0" borderId="1" xfId="3" applyNumberFormat="1" applyFont="1" applyFill="1" applyBorder="1" applyAlignment="1">
      <alignment horizontal="center" vertical="center" wrapText="1"/>
    </xf>
    <xf numFmtId="164" fontId="30" fillId="35" borderId="1" xfId="0" applyNumberFormat="1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165" fontId="30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166" fontId="27" fillId="0" borderId="1" xfId="1" applyNumberFormat="1" applyFont="1" applyFill="1" applyBorder="1" applyAlignment="1">
      <alignment horizontal="center" vertical="center" wrapText="1"/>
    </xf>
    <xf numFmtId="164" fontId="30" fillId="0" borderId="1" xfId="0" applyNumberFormat="1" applyFont="1" applyBorder="1" applyAlignment="1">
      <alignment horizontal="center" vertical="center"/>
    </xf>
    <xf numFmtId="0" fontId="27" fillId="0" borderId="1" xfId="1" applyFont="1" applyBorder="1" applyAlignment="1">
      <alignment horizontal="left" vertical="center" wrapText="1"/>
    </xf>
    <xf numFmtId="166" fontId="27" fillId="0" borderId="1" xfId="3" applyNumberFormat="1" applyFont="1" applyBorder="1" applyAlignment="1">
      <alignment horizontal="center" vertical="center" wrapText="1"/>
    </xf>
    <xf numFmtId="0" fontId="27" fillId="0" borderId="1" xfId="3" applyFont="1" applyBorder="1" applyAlignment="1">
      <alignment horizontal="left" vertical="center" wrapText="1"/>
    </xf>
    <xf numFmtId="0" fontId="27" fillId="0" borderId="1" xfId="3" applyFont="1" applyFill="1" applyBorder="1" applyAlignment="1">
      <alignment horizontal="center" vertical="center" wrapText="1"/>
    </xf>
    <xf numFmtId="165" fontId="27" fillId="0" borderId="1" xfId="0" applyNumberFormat="1" applyFont="1" applyBorder="1" applyAlignment="1">
      <alignment horizontal="center" vertical="center"/>
    </xf>
    <xf numFmtId="166" fontId="27" fillId="0" borderId="1" xfId="0" applyNumberFormat="1" applyFont="1" applyFill="1" applyBorder="1" applyAlignment="1">
      <alignment horizontal="center" vertical="center"/>
    </xf>
    <xf numFmtId="164" fontId="27" fillId="0" borderId="1" xfId="0" applyNumberFormat="1" applyFont="1" applyBorder="1" applyAlignment="1">
      <alignment horizontal="center" vertical="center"/>
    </xf>
    <xf numFmtId="10" fontId="30" fillId="0" borderId="1" xfId="0" applyNumberFormat="1" applyFont="1" applyFill="1" applyBorder="1" applyAlignment="1">
      <alignment horizontal="center" vertical="center"/>
    </xf>
    <xf numFmtId="164" fontId="27" fillId="0" borderId="1" xfId="0" applyNumberFormat="1" applyFont="1" applyFill="1" applyBorder="1" applyAlignment="1">
      <alignment horizontal="center" vertical="center"/>
    </xf>
    <xf numFmtId="0" fontId="27" fillId="0" borderId="1" xfId="3" applyFont="1" applyFill="1" applyBorder="1" applyAlignment="1">
      <alignment horizontal="left" vertical="center" wrapText="1"/>
    </xf>
    <xf numFmtId="0" fontId="27" fillId="0" borderId="1" xfId="46" applyFont="1" applyFill="1" applyBorder="1" applyAlignment="1">
      <alignment horizontal="center" vertical="center" wrapText="1"/>
    </xf>
    <xf numFmtId="0" fontId="27" fillId="0" borderId="15" xfId="46" applyFont="1" applyFill="1" applyBorder="1" applyAlignment="1">
      <alignment horizontal="center" vertical="center" wrapText="1"/>
    </xf>
    <xf numFmtId="166" fontId="27" fillId="0" borderId="15" xfId="1" applyNumberFormat="1" applyFont="1" applyFill="1" applyBorder="1" applyAlignment="1">
      <alignment horizontal="center" vertical="center" wrapText="1"/>
    </xf>
    <xf numFmtId="0" fontId="27" fillId="0" borderId="13" xfId="1" applyFont="1" applyFill="1" applyBorder="1" applyAlignment="1">
      <alignment horizontal="left" vertical="center" wrapText="1"/>
    </xf>
    <xf numFmtId="0" fontId="30" fillId="0" borderId="12" xfId="0" applyFont="1" applyBorder="1" applyAlignment="1">
      <alignment horizontal="left" vertical="center" wrapText="1"/>
    </xf>
    <xf numFmtId="0" fontId="30" fillId="0" borderId="12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165" fontId="30" fillId="34" borderId="1" xfId="0" applyNumberFormat="1" applyFont="1" applyFill="1" applyBorder="1" applyAlignment="1">
      <alignment horizontal="center" vertical="center"/>
    </xf>
    <xf numFmtId="164" fontId="30" fillId="34" borderId="1" xfId="0" applyNumberFormat="1" applyFont="1" applyFill="1" applyBorder="1" applyAlignment="1">
      <alignment horizontal="center" vertical="center"/>
    </xf>
    <xf numFmtId="0" fontId="27" fillId="0" borderId="16" xfId="1" applyFont="1" applyFill="1" applyBorder="1" applyAlignment="1">
      <alignment horizontal="left" vertical="center" wrapText="1"/>
    </xf>
    <xf numFmtId="0" fontId="30" fillId="0" borderId="17" xfId="0" applyFont="1" applyBorder="1" applyAlignment="1">
      <alignment horizontal="left" vertical="center" wrapText="1"/>
    </xf>
    <xf numFmtId="0" fontId="30" fillId="0" borderId="17" xfId="0" applyFont="1" applyBorder="1" applyAlignment="1">
      <alignment horizontal="center" vertical="center" wrapText="1"/>
    </xf>
    <xf numFmtId="0" fontId="30" fillId="0" borderId="20" xfId="0" applyFont="1" applyBorder="1" applyAlignment="1">
      <alignment horizontal="center" vertical="center" wrapText="1"/>
    </xf>
    <xf numFmtId="166" fontId="27" fillId="0" borderId="14" xfId="3" applyNumberFormat="1" applyFont="1" applyFill="1" applyBorder="1" applyAlignment="1">
      <alignment horizontal="left" vertical="center"/>
    </xf>
    <xf numFmtId="166" fontId="27" fillId="0" borderId="18" xfId="3" applyNumberFormat="1" applyFont="1" applyFill="1" applyBorder="1" applyAlignment="1">
      <alignment horizontal="left" vertical="center"/>
    </xf>
    <xf numFmtId="0" fontId="30" fillId="0" borderId="1" xfId="0" applyFont="1" applyBorder="1" applyAlignment="1">
      <alignment horizontal="center" vertical="center" wrapText="1"/>
    </xf>
    <xf numFmtId="166" fontId="30" fillId="34" borderId="1" xfId="0" applyNumberFormat="1" applyFont="1" applyFill="1" applyBorder="1" applyAlignment="1">
      <alignment horizontal="center" vertical="center"/>
    </xf>
    <xf numFmtId="166" fontId="27" fillId="34" borderId="1" xfId="3" applyNumberFormat="1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vertical="center" wrapText="1"/>
    </xf>
    <xf numFmtId="0" fontId="27" fillId="37" borderId="1" xfId="22" applyFont="1" applyFill="1" applyBorder="1" applyAlignment="1">
      <alignment vertical="center"/>
    </xf>
    <xf numFmtId="0" fontId="27" fillId="37" borderId="1" xfId="22" applyFont="1" applyFill="1" applyBorder="1" applyAlignment="1">
      <alignment horizontal="center" vertical="center"/>
    </xf>
    <xf numFmtId="166" fontId="27" fillId="0" borderId="1" xfId="22" applyNumberFormat="1" applyFont="1" applyFill="1" applyBorder="1" applyAlignment="1">
      <alignment horizontal="center" vertical="center"/>
    </xf>
    <xf numFmtId="164" fontId="27" fillId="0" borderId="1" xfId="22" applyNumberFormat="1" applyFont="1" applyFill="1" applyBorder="1" applyAlignment="1">
      <alignment horizontal="center" vertical="center"/>
    </xf>
    <xf numFmtId="165" fontId="27" fillId="0" borderId="1" xfId="22" applyNumberFormat="1" applyFont="1" applyFill="1" applyBorder="1" applyAlignment="1">
      <alignment horizontal="center" vertical="center"/>
    </xf>
    <xf numFmtId="164" fontId="27" fillId="37" borderId="1" xfId="22" applyNumberFormat="1" applyFont="1" applyFill="1" applyBorder="1" applyAlignment="1">
      <alignment horizontal="left" vertical="center"/>
    </xf>
    <xf numFmtId="164" fontId="27" fillId="37" borderId="1" xfId="22" applyNumberFormat="1" applyFont="1" applyFill="1" applyBorder="1" applyAlignment="1">
      <alignment horizontal="center" vertical="center"/>
    </xf>
    <xf numFmtId="164" fontId="27" fillId="0" borderId="1" xfId="22" applyNumberFormat="1" applyFont="1" applyFill="1" applyBorder="1" applyAlignment="1">
      <alignment horizontal="left" vertical="center"/>
    </xf>
    <xf numFmtId="0" fontId="27" fillId="36" borderId="1" xfId="1" applyFont="1" applyFill="1" applyBorder="1" applyAlignment="1">
      <alignment vertical="center"/>
    </xf>
    <xf numFmtId="0" fontId="27" fillId="0" borderId="1" xfId="1" applyFont="1" applyBorder="1" applyAlignment="1">
      <alignment horizontal="center" vertical="center" wrapText="1"/>
    </xf>
    <xf numFmtId="0" fontId="30" fillId="36" borderId="1" xfId="0" applyFont="1" applyFill="1" applyBorder="1" applyAlignment="1">
      <alignment vertical="center"/>
    </xf>
    <xf numFmtId="164" fontId="27" fillId="35" borderId="1" xfId="22" applyNumberFormat="1" applyFont="1" applyFill="1" applyBorder="1" applyAlignment="1">
      <alignment horizontal="center" vertical="center"/>
    </xf>
    <xf numFmtId="0" fontId="32" fillId="40" borderId="2" xfId="0" applyFont="1" applyFill="1" applyBorder="1" applyAlignment="1">
      <alignment horizontal="center"/>
    </xf>
    <xf numFmtId="43" fontId="33" fillId="40" borderId="23" xfId="51" applyFont="1" applyFill="1" applyBorder="1" applyAlignment="1">
      <alignment horizontal="center"/>
    </xf>
    <xf numFmtId="164" fontId="33" fillId="40" borderId="23" xfId="0" applyNumberFormat="1" applyFont="1" applyFill="1" applyBorder="1" applyAlignment="1">
      <alignment horizontal="center"/>
    </xf>
    <xf numFmtId="0" fontId="33" fillId="40" borderId="24" xfId="0" applyFont="1" applyFill="1" applyBorder="1" applyAlignment="1">
      <alignment horizontal="center"/>
    </xf>
    <xf numFmtId="43" fontId="33" fillId="40" borderId="24" xfId="51" applyFont="1" applyFill="1" applyBorder="1" applyAlignment="1">
      <alignment horizontal="center"/>
    </xf>
    <xf numFmtId="166" fontId="27" fillId="41" borderId="1" xfId="1" applyNumberFormat="1" applyFont="1" applyFill="1" applyBorder="1" applyAlignment="1">
      <alignment horizontal="center" vertical="center"/>
    </xf>
    <xf numFmtId="166" fontId="30" fillId="41" borderId="1" xfId="0" applyNumberFormat="1" applyFont="1" applyFill="1" applyBorder="1" applyAlignment="1">
      <alignment horizontal="center" vertical="center"/>
    </xf>
    <xf numFmtId="0" fontId="0" fillId="42" borderId="0" xfId="0" applyFill="1"/>
    <xf numFmtId="0" fontId="0" fillId="41" borderId="0" xfId="0" applyFill="1" applyAlignment="1">
      <alignment horizontal="left"/>
    </xf>
    <xf numFmtId="0" fontId="0" fillId="41" borderId="0" xfId="0" applyNumberFormat="1" applyFill="1"/>
    <xf numFmtId="166" fontId="27" fillId="37" borderId="14" xfId="3" applyNumberFormat="1" applyFont="1" applyFill="1" applyBorder="1" applyAlignment="1">
      <alignment horizontal="left" vertical="center"/>
    </xf>
    <xf numFmtId="164" fontId="30" fillId="37" borderId="1" xfId="0" applyNumberFormat="1" applyFont="1" applyFill="1" applyBorder="1" applyAlignment="1">
      <alignment horizontal="center" vertical="center"/>
    </xf>
    <xf numFmtId="165" fontId="30" fillId="37" borderId="1" xfId="0" applyNumberFormat="1" applyFont="1" applyFill="1" applyBorder="1" applyAlignment="1">
      <alignment horizontal="center" vertical="center"/>
    </xf>
    <xf numFmtId="9" fontId="30" fillId="37" borderId="1" xfId="52" applyFont="1" applyFill="1" applyBorder="1" applyAlignment="1">
      <alignment horizontal="center" vertical="center"/>
    </xf>
    <xf numFmtId="166" fontId="30" fillId="37" borderId="1" xfId="0" applyNumberFormat="1" applyFont="1" applyFill="1" applyBorder="1" applyAlignment="1">
      <alignment horizontal="center" vertical="center"/>
    </xf>
    <xf numFmtId="9" fontId="30" fillId="37" borderId="1" xfId="0" applyNumberFormat="1" applyFont="1" applyFill="1" applyBorder="1" applyAlignment="1">
      <alignment horizontal="center" vertical="center"/>
    </xf>
    <xf numFmtId="0" fontId="0" fillId="0" borderId="0" xfId="0"/>
    <xf numFmtId="0" fontId="34" fillId="0" borderId="0" xfId="0" applyFont="1"/>
    <xf numFmtId="0" fontId="34" fillId="0" borderId="0" xfId="0" applyFont="1" applyFill="1"/>
    <xf numFmtId="0" fontId="35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4" fillId="0" borderId="0" xfId="0" applyFont="1" applyAlignment="1">
      <alignment horizontal="right" vertical="center"/>
    </xf>
    <xf numFmtId="0" fontId="34" fillId="0" borderId="0" xfId="0" applyFont="1" applyFill="1" applyAlignment="1">
      <alignment vertical="center"/>
    </xf>
    <xf numFmtId="0" fontId="26" fillId="0" borderId="0" xfId="0" applyFont="1" applyFill="1" applyAlignment="1">
      <alignment horizontal="left"/>
    </xf>
    <xf numFmtId="0" fontId="26" fillId="0" borderId="0" xfId="0" applyFont="1" applyAlignment="1">
      <alignment wrapText="1"/>
    </xf>
    <xf numFmtId="0" fontId="34" fillId="0" borderId="0" xfId="0" applyFont="1" applyAlignment="1"/>
    <xf numFmtId="0" fontId="26" fillId="0" borderId="0" xfId="0" applyFont="1" applyFill="1" applyAlignment="1">
      <alignment horizontal="center" wrapText="1"/>
    </xf>
    <xf numFmtId="0" fontId="26" fillId="0" borderId="0" xfId="0" applyFont="1" applyFill="1"/>
    <xf numFmtId="0" fontId="36" fillId="0" borderId="0" xfId="0" applyFont="1" applyFill="1" applyAlignment="1">
      <alignment horizontal="left" vertical="center"/>
    </xf>
    <xf numFmtId="166" fontId="37" fillId="0" borderId="0" xfId="0" applyNumberFormat="1" applyFont="1"/>
    <xf numFmtId="0" fontId="39" fillId="0" borderId="0" xfId="0" applyFont="1" applyAlignment="1">
      <alignment vertical="center"/>
    </xf>
    <xf numFmtId="0" fontId="35" fillId="0" borderId="0" xfId="0" applyFont="1" applyFill="1" applyAlignment="1">
      <alignment vertical="center"/>
    </xf>
    <xf numFmtId="166" fontId="39" fillId="0" borderId="0" xfId="0" applyNumberFormat="1" applyFont="1" applyFill="1" applyAlignment="1">
      <alignment horizontal="right" wrapText="1"/>
    </xf>
    <xf numFmtId="165" fontId="39" fillId="0" borderId="0" xfId="0" applyNumberFormat="1" applyFont="1" applyAlignment="1">
      <alignment wrapText="1"/>
    </xf>
    <xf numFmtId="166" fontId="39" fillId="0" borderId="0" xfId="0" applyNumberFormat="1" applyFont="1"/>
    <xf numFmtId="166" fontId="39" fillId="0" borderId="0" xfId="0" applyNumberFormat="1" applyFont="1" applyFill="1" applyAlignment="1">
      <alignment wrapText="1"/>
    </xf>
    <xf numFmtId="0" fontId="35" fillId="0" borderId="0" xfId="0" applyFont="1"/>
    <xf numFmtId="166" fontId="40" fillId="0" borderId="0" xfId="0" applyNumberFormat="1" applyFont="1" applyAlignment="1">
      <alignment wrapText="1"/>
    </xf>
    <xf numFmtId="166" fontId="34" fillId="0" borderId="0" xfId="0" applyNumberFormat="1" applyFont="1"/>
    <xf numFmtId="166" fontId="39" fillId="0" borderId="0" xfId="0" applyNumberFormat="1" applyFont="1" applyAlignment="1">
      <alignment vertical="center"/>
    </xf>
    <xf numFmtId="0" fontId="26" fillId="0" borderId="0" xfId="0" applyFont="1" applyFill="1" applyAlignment="1">
      <alignment horizontal="left" vertical="center" wrapText="1"/>
    </xf>
    <xf numFmtId="0" fontId="0" fillId="0" borderId="0" xfId="0"/>
    <xf numFmtId="0" fontId="34" fillId="0" borderId="0" xfId="0" applyFont="1"/>
    <xf numFmtId="0" fontId="34" fillId="0" borderId="0" xfId="0" applyFont="1" applyFill="1"/>
    <xf numFmtId="0" fontId="35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4" fillId="0" borderId="0" xfId="0" applyFont="1" applyAlignment="1">
      <alignment horizontal="right" vertical="center"/>
    </xf>
    <xf numFmtId="0" fontId="34" fillId="0" borderId="0" xfId="0" applyFont="1" applyFill="1" applyAlignment="1">
      <alignment vertical="center"/>
    </xf>
    <xf numFmtId="0" fontId="26" fillId="0" borderId="0" xfId="0" applyFont="1" applyFill="1" applyAlignment="1">
      <alignment horizontal="left"/>
    </xf>
    <xf numFmtId="0" fontId="26" fillId="0" borderId="0" xfId="0" applyFont="1" applyAlignment="1">
      <alignment wrapText="1"/>
    </xf>
    <xf numFmtId="0" fontId="34" fillId="0" borderId="0" xfId="0" applyFont="1" applyAlignment="1"/>
    <xf numFmtId="0" fontId="26" fillId="0" borderId="0" xfId="0" applyFont="1" applyFill="1" applyAlignment="1">
      <alignment horizontal="center" wrapText="1"/>
    </xf>
    <xf numFmtId="0" fontId="4" fillId="0" borderId="0" xfId="0" applyFont="1"/>
    <xf numFmtId="0" fontId="26" fillId="0" borderId="0" xfId="0" applyFont="1" applyFill="1"/>
    <xf numFmtId="0" fontId="36" fillId="0" borderId="0" xfId="0" applyFont="1" applyFill="1" applyAlignment="1">
      <alignment horizontal="left" vertical="center"/>
    </xf>
    <xf numFmtId="166" fontId="37" fillId="0" borderId="0" xfId="0" applyNumberFormat="1" applyFont="1"/>
    <xf numFmtId="166" fontId="38" fillId="0" borderId="0" xfId="0" applyNumberFormat="1" applyFont="1" applyAlignment="1">
      <alignment wrapText="1"/>
    </xf>
    <xf numFmtId="0" fontId="39" fillId="0" borderId="0" xfId="0" applyFont="1" applyAlignment="1">
      <alignment vertical="center"/>
    </xf>
    <xf numFmtId="0" fontId="35" fillId="0" borderId="0" xfId="0" applyFont="1" applyFill="1" applyAlignment="1">
      <alignment vertical="center"/>
    </xf>
    <xf numFmtId="166" fontId="39" fillId="0" borderId="0" xfId="0" applyNumberFormat="1" applyFont="1" applyFill="1" applyAlignment="1">
      <alignment horizontal="right" wrapText="1"/>
    </xf>
    <xf numFmtId="165" fontId="39" fillId="0" borderId="0" xfId="0" applyNumberFormat="1" applyFont="1" applyAlignment="1">
      <alignment wrapText="1"/>
    </xf>
    <xf numFmtId="166" fontId="39" fillId="0" borderId="0" xfId="0" applyNumberFormat="1" applyFont="1"/>
    <xf numFmtId="166" fontId="39" fillId="0" borderId="0" xfId="0" applyNumberFormat="1" applyFont="1" applyFill="1" applyAlignment="1">
      <alignment wrapText="1"/>
    </xf>
    <xf numFmtId="0" fontId="35" fillId="0" borderId="0" xfId="0" applyFont="1"/>
    <xf numFmtId="166" fontId="34" fillId="0" borderId="0" xfId="0" applyNumberFormat="1" applyFont="1"/>
    <xf numFmtId="166" fontId="39" fillId="0" borderId="0" xfId="0" applyNumberFormat="1" applyFont="1" applyAlignment="1">
      <alignment vertical="center"/>
    </xf>
    <xf numFmtId="173" fontId="0" fillId="0" borderId="0" xfId="0" applyNumberFormat="1"/>
    <xf numFmtId="166" fontId="27" fillId="37" borderId="1" xfId="22" applyNumberFormat="1" applyFont="1" applyFill="1" applyBorder="1" applyAlignment="1">
      <alignment horizontal="center" vertical="center"/>
    </xf>
    <xf numFmtId="165" fontId="30" fillId="37" borderId="1" xfId="52" applyNumberFormat="1" applyFont="1" applyFill="1" applyBorder="1" applyAlignment="1">
      <alignment horizontal="center" vertical="center"/>
    </xf>
    <xf numFmtId="0" fontId="30" fillId="37" borderId="1" xfId="0" applyFont="1" applyFill="1" applyBorder="1" applyAlignment="1">
      <alignment horizontal="center" vertical="center"/>
    </xf>
    <xf numFmtId="165" fontId="30" fillId="37" borderId="1" xfId="52" applyNumberFormat="1" applyFont="1" applyFill="1" applyBorder="1" applyAlignment="1">
      <alignment horizontal="center"/>
    </xf>
    <xf numFmtId="166" fontId="30" fillId="37" borderId="1" xfId="0" applyNumberFormat="1" applyFont="1" applyFill="1" applyBorder="1" applyAlignment="1">
      <alignment horizontal="center"/>
    </xf>
    <xf numFmtId="166" fontId="30" fillId="35" borderId="1" xfId="0" applyNumberFormat="1" applyFont="1" applyFill="1" applyBorder="1" applyAlignment="1">
      <alignment horizontal="center" vertical="center" wrapText="1"/>
    </xf>
    <xf numFmtId="9" fontId="27" fillId="0" borderId="1" xfId="52" applyFont="1" applyFill="1" applyBorder="1" applyAlignment="1">
      <alignment horizontal="center" vertical="center"/>
    </xf>
    <xf numFmtId="165" fontId="30" fillId="0" borderId="1" xfId="52" applyNumberFormat="1" applyFont="1" applyFill="1" applyBorder="1" applyAlignment="1">
      <alignment horizontal="center" vertical="center"/>
    </xf>
    <xf numFmtId="166" fontId="30" fillId="0" borderId="1" xfId="0" applyNumberFormat="1" applyFont="1" applyFill="1" applyBorder="1" applyAlignment="1">
      <alignment horizontal="center"/>
    </xf>
    <xf numFmtId="0" fontId="35" fillId="39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/>
    <xf numFmtId="9" fontId="0" fillId="0" borderId="1" xfId="52" applyNumberFormat="1" applyFont="1" applyBorder="1"/>
    <xf numFmtId="9" fontId="0" fillId="0" borderId="1" xfId="52" applyFont="1" applyBorder="1"/>
    <xf numFmtId="0" fontId="0" fillId="0" borderId="13" xfId="0" quotePrefix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4" xfId="0" applyBorder="1" applyAlignment="1">
      <alignment horizontal="center"/>
    </xf>
    <xf numFmtId="0" fontId="30" fillId="0" borderId="1" xfId="0" applyFont="1" applyFill="1" applyBorder="1" applyAlignment="1">
      <alignment horizontal="left" vertical="center" wrapText="1"/>
    </xf>
    <xf numFmtId="0" fontId="34" fillId="0" borderId="0" xfId="0" applyFont="1" applyAlignment="1">
      <alignment horizontal="left" wrapText="1"/>
    </xf>
    <xf numFmtId="0" fontId="35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</cellXfs>
  <cellStyles count="56">
    <cellStyle name="20% - Accent1" xfId="23" builtinId="30" customBuiltin="1"/>
    <cellStyle name="20% - Accent2" xfId="27" builtinId="34" customBuiltin="1"/>
    <cellStyle name="20% - Accent3" xfId="31" builtinId="38" customBuiltin="1"/>
    <cellStyle name="20% - Accent4" xfId="35" builtinId="42" customBuiltin="1"/>
    <cellStyle name="20% - Accent5" xfId="39" builtinId="46" customBuiltin="1"/>
    <cellStyle name="20% - Accent6" xfId="43" builtinId="50" customBuiltin="1"/>
    <cellStyle name="40% - Accent1" xfId="24" builtinId="31" customBuiltin="1"/>
    <cellStyle name="40% - Accent2" xfId="28" builtinId="35" customBuiltin="1"/>
    <cellStyle name="40% - Accent3" xfId="32" builtinId="39" customBuiltin="1"/>
    <cellStyle name="40% - Accent4" xfId="36" builtinId="43" customBuiltin="1"/>
    <cellStyle name="40% - Accent5" xfId="40" builtinId="47" customBuiltin="1"/>
    <cellStyle name="40% - Accent6" xfId="44" builtinId="51" customBuiltin="1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51" builtinId="3"/>
    <cellStyle name="Comma 2" xfId="2" xr:uid="{00000000-0005-0000-0000-00001B000000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Hyperlink 2" xfId="49" xr:uid="{00000000-0005-0000-0000-000022000000}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2" xfId="3" xr:uid="{00000000-0005-0000-0000-000027000000}"/>
    <cellStyle name="Normal 2 2" xfId="47" xr:uid="{00000000-0005-0000-0000-000028000000}"/>
    <cellStyle name="Normal 3" xfId="4" xr:uid="{00000000-0005-0000-0000-000029000000}"/>
    <cellStyle name="Normal 3 2" xfId="53" xr:uid="{00000000-0005-0000-0000-000029000000}"/>
    <cellStyle name="Normal 4" xfId="5" xr:uid="{00000000-0005-0000-0000-00002A000000}"/>
    <cellStyle name="Normal 5" xfId="1" xr:uid="{00000000-0005-0000-0000-00002B000000}"/>
    <cellStyle name="Normal 6" xfId="46" xr:uid="{00000000-0005-0000-0000-00002C000000}"/>
    <cellStyle name="Normal 6 2" xfId="54" xr:uid="{00000000-0005-0000-0000-00002C000000}"/>
    <cellStyle name="Normal 6 2 2" xfId="55" xr:uid="{250A08A6-0195-4FCF-9274-AF91307C4EBF}"/>
    <cellStyle name="Note 2" xfId="50" xr:uid="{00000000-0005-0000-0000-00002D000000}"/>
    <cellStyle name="Note 3" xfId="48" xr:uid="{00000000-0005-0000-0000-00002E000000}"/>
    <cellStyle name="Output" xfId="15" builtinId="21" customBuiltin="1"/>
    <cellStyle name="Percent" xfId="52" builtinId="5"/>
    <cellStyle name="Title" xfId="6" builtinId="15" customBuiltin="1"/>
    <cellStyle name="Total" xfId="21" builtinId="25" customBuiltin="1"/>
    <cellStyle name="Warning Text" xfId="19" builtinId="11" customBuiltin="1"/>
  </cellStyles>
  <dxfs count="2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pivotCacheDefinition" Target="pivotCache/pivotCacheDefinition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pivotCacheDefinition" Target="pivotCache/pivotCacheDefinition2.xml"/><Relationship Id="rId58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.100\data\Documents%20and%20Settings\User\My%20Documents\St.%20Lucie\Allocations\Bob%20Calcs%201208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>
        <row r="1">
          <cell r="C1" t="str">
            <v>FLUCCS</v>
          </cell>
        </row>
      </sheetData>
      <sheetData sheetId="1">
        <row r="3">
          <cell r="A3" t="str">
            <v>Low-Density Residential</v>
          </cell>
        </row>
      </sheetData>
      <sheetData sheetId="2">
        <row r="1">
          <cell r="B1" t="str">
            <v>A</v>
          </cell>
        </row>
      </sheetData>
      <sheetData sheetId="3">
        <row r="32">
          <cell r="A32" t="str">
            <v>North Fork</v>
          </cell>
        </row>
      </sheetData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/>
      <sheetData sheetId="6"/>
      <sheetData sheetId="7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rowell, Breanna" refreshedDate="43599.663823842595" createdVersion="6" refreshedVersion="6" minRefreshableVersion="3" recordCount="470" xr:uid="{6DF4E733-3F3A-474F-8830-FDE31A7CAE82}">
  <cacheSource type="worksheet">
    <worksheetSource ref="A1:R471" sheet="2019 GIS Load Estimation"/>
  </cacheSource>
  <cacheFields count="18">
    <cacheField name="FID" numFmtId="0">
      <sharedItems containsSemiMixedTypes="0" containsString="0" containsNumber="1" containsInteger="1" minValue="0" maxValue="469"/>
    </cacheField>
    <cacheField name="Shape *" numFmtId="0">
      <sharedItems/>
    </cacheField>
    <cacheField name="FID_SLE_Lo" numFmtId="0">
      <sharedItems containsSemiMixedTypes="0" containsString="0" containsNumber="1" containsInteger="1" minValue="24" maxValue="15474"/>
    </cacheField>
    <cacheField name="FLUCS_LEV3" numFmtId="0">
      <sharedItems containsSemiMixedTypes="0" containsString="0" containsNumber="1" containsInteger="1" minValue="111" maxValue="832"/>
    </cacheField>
    <cacheField name="LU_Desc" numFmtId="0">
      <sharedItems/>
    </cacheField>
    <cacheField name="PO_Name" numFmtId="0">
      <sharedItems/>
    </cacheField>
    <cacheField name="Acres" numFmtId="0">
      <sharedItems containsSemiMixedTypes="0" containsString="0" containsNumber="1" minValue="1.83E-4" maxValue="16473.099999999999"/>
    </cacheField>
    <cacheField name="Subbasin" numFmtId="0">
      <sharedItems/>
    </cacheField>
    <cacheField name="TN_AvgPerA" numFmtId="0">
      <sharedItems containsSemiMixedTypes="0" containsString="0" containsNumber="1" minValue="3.7587760000000001" maxValue="85.984882999999996"/>
    </cacheField>
    <cacheField name="TP_AvgPerA" numFmtId="0">
      <sharedItems containsSemiMixedTypes="0" containsString="0" containsNumber="1" minValue="0.59953400000000001" maxValue="24.000473"/>
    </cacheField>
    <cacheField name="RunoffPerA" numFmtId="0">
      <sharedItems containsSemiMixedTypes="0" containsString="0" containsNumber="1" minValue="0.86543700000000001" maxValue="2.1866620000000001"/>
    </cacheField>
    <cacheField name="TN_Load" numFmtId="0">
      <sharedItems containsSemiMixedTypes="0" containsString="0" containsNumber="1" minValue="7.7000000000000001E-5" maxValue="1426.69"/>
    </cacheField>
    <cacheField name="TP_Load" numFmtId="0">
      <sharedItems containsSemiMixedTypes="0" containsString="0" containsNumber="1" minValue="1.2999999999999999E-5" maxValue="398.22399999999999"/>
    </cacheField>
    <cacheField name="Runoff" numFmtId="0">
      <sharedItems containsSemiMixedTypes="0" containsString="0" containsNumber="1" minValue="1.7E-5" maxValue="109.062"/>
    </cacheField>
    <cacheField name="FID_FDOT_P" numFmtId="0">
      <sharedItems containsSemiMixedTypes="0" containsString="0" containsNumber="1" containsInteger="1" minValue="0" maxValue="40"/>
    </cacheField>
    <cacheField name="Acres_1" numFmtId="0">
      <sharedItems containsSemiMixedTypes="0" containsString="0" containsNumber="1" minValue="1.2999999999999999E-5" maxValue="83.448249000000004"/>
    </cacheField>
    <cacheField name="Proj_Name" numFmtId="0">
      <sharedItems/>
    </cacheField>
    <cacheField name="Proj_Nmbr" numFmtId="0">
      <sharedItems count="41">
        <s v="FDOT-01, FDOT-02, FDOT-45"/>
        <s v="FDOT-03"/>
        <s v="FDOT-04"/>
        <s v="FDOT-05"/>
        <s v="FDOT-06"/>
        <s v="FDOT-07"/>
        <s v="FDOT-08"/>
        <s v="FDOT-09"/>
        <s v="FDOT-10"/>
        <s v="FDOT-11"/>
        <s v="FDOT-12"/>
        <s v="FDOT-13"/>
        <s v="FDOT-14"/>
        <s v="FDOT-15"/>
        <s v="FDOT-16"/>
        <s v="FDOT-17"/>
        <s v="FDOT-20"/>
        <s v="FDOT-21"/>
        <s v="FDOT-22"/>
        <s v="FDOT-23"/>
        <s v="FDOT-24"/>
        <s v="FDOT-25"/>
        <s v="FDOT-26"/>
        <s v="FDOT-27"/>
        <s v="FDOT-28"/>
        <s v="FDOT-29"/>
        <s v="FDOT-46"/>
        <s v="FDOT-47"/>
        <s v="FDOT-48"/>
        <s v="FDOT-49"/>
        <s v="FDOT-50"/>
        <s v="FDOT-51"/>
        <s v="FDOT-52"/>
        <s v="FDOT-53"/>
        <s v="FDOT-54"/>
        <s v="FDOT-55"/>
        <s v="FDOT-56"/>
        <s v="FDOT-58, FDOT-59"/>
        <s v="FDOT-60"/>
        <s v="FDOT-61"/>
        <s v="FDOT-62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avis, Sara C." refreshedDate="43607.572141203702" createdVersion="6" refreshedVersion="6" minRefreshableVersion="3" recordCount="471" xr:uid="{C4E02DE5-16AA-42E9-8BB4-B45AB9DD7FFB}">
  <cacheSource type="worksheet">
    <worksheetSource ref="A1:R1048576" sheet="2019 GIS Load Estimation (2)"/>
  </cacheSource>
  <cacheFields count="18">
    <cacheField name="FID" numFmtId="0">
      <sharedItems containsString="0" containsBlank="1" containsNumber="1" containsInteger="1" minValue="0" maxValue="469"/>
    </cacheField>
    <cacheField name="Shape *" numFmtId="0">
      <sharedItems containsBlank="1"/>
    </cacheField>
    <cacheField name="FID_SLE_Lo" numFmtId="0">
      <sharedItems containsString="0" containsBlank="1" containsNumber="1" containsInteger="1" minValue="24" maxValue="15474"/>
    </cacheField>
    <cacheField name="FLUCS_LEV3" numFmtId="0">
      <sharedItems containsString="0" containsBlank="1" containsNumber="1" containsInteger="1" minValue="111" maxValue="832"/>
    </cacheField>
    <cacheField name="LU_Desc" numFmtId="0">
      <sharedItems containsBlank="1" count="54">
        <s v="Medium Density Under Construction"/>
        <s v="Commercial and Services"/>
        <s v="Rural Residential"/>
        <s v="Improved Pastures"/>
        <s v="Citrus Groves"/>
        <s v="Abandoned Groves"/>
        <s v="Fallow Crop Land"/>
        <s v="Herbaceous (Dry Prairie)"/>
        <s v="Live Oak"/>
        <s v="Roads and Highways"/>
        <s v="Woodland Pastures"/>
        <s v="Channelized River, Stream, Waterway"/>
        <s v="Other Light Industrial"/>
        <s v="Institutional"/>
        <s v="Row Crops"/>
        <s v="Ornamentals"/>
        <s v="Specialty Farms"/>
        <s v="Shrub and Brushland"/>
        <s v="Upland Hardwood Forests"/>
        <s v="Brazilian Pepper"/>
        <s v="Hardwood - Coniferous Mixed"/>
        <s v="Unimproved Pastures"/>
        <s v="Mixed Wetland Hardwoods"/>
        <s v="Freshwater Marshes"/>
        <s v="Wet Prairies"/>
        <s v="Fixed Single Family Units"/>
        <s v="Dairies"/>
        <s v="Cypress"/>
        <s v="Retail Sales and Services"/>
        <s v="Educational Facilities"/>
        <s v="Pine Flatwoods"/>
        <s v="Multiple Dwelling Units, Low Rise Two stories or less"/>
        <s v="Open Land"/>
        <s v="Wetland Forested Mixed"/>
        <s v="Electric Power Facilities"/>
        <s v="Embayments opening directly into the Gulf of Mexico or the Atlantic Ocean"/>
        <s v="Communications"/>
        <s v="Mixed Rangeland"/>
        <s v="Hydric Pine Flatwoods"/>
        <s v="Electrical Power Transmission Lines"/>
        <s v="Dikes and Levees"/>
        <s v="Reservoirs"/>
        <s v="Mangrove Swamps"/>
        <s v="Parks and Zoos"/>
        <s v="Natural River, Stream, Waterway"/>
        <s v="Slough Waters"/>
        <s v="Melaleuca"/>
        <s v="Wetland Coniferous Forests"/>
        <s v="Golf Courses"/>
        <s v="Low Density Under Construction"/>
        <s v="Mobile Home Units Six or more dwelling units per acre"/>
        <s v="Tree Nurseries"/>
        <s v="Other Heavy Industrial"/>
        <m/>
      </sharedItems>
    </cacheField>
    <cacheField name="PO_Name" numFmtId="0">
      <sharedItems containsBlank="1"/>
    </cacheField>
    <cacheField name="Acres" numFmtId="0">
      <sharedItems containsString="0" containsBlank="1" containsNumber="1" minValue="1.83E-4" maxValue="16473.099999999999"/>
    </cacheField>
    <cacheField name="Subbasin" numFmtId="0">
      <sharedItems containsBlank="1" count="12">
        <s v="NorthFork"/>
        <s v="TenMile"/>
        <s v="C24"/>
        <s v="C23"/>
        <s v="NorthMid"/>
        <s v="SME"/>
        <s v="B4"/>
        <s v="B6"/>
        <s v="SC"/>
        <s v="SouthFork"/>
        <s v="C44"/>
        <m/>
      </sharedItems>
    </cacheField>
    <cacheField name="TN_AvgPerA" numFmtId="0">
      <sharedItems containsString="0" containsBlank="1" containsNumber="1" minValue="3.7587760000000001" maxValue="85.984882999999996"/>
    </cacheField>
    <cacheField name="TP_AvgPerA" numFmtId="0">
      <sharedItems containsString="0" containsBlank="1" containsNumber="1" minValue="0.59953400000000001" maxValue="24.000473"/>
    </cacheField>
    <cacheField name="RunoffPerA" numFmtId="0">
      <sharedItems containsString="0" containsBlank="1" containsNumber="1" minValue="0.86543700000000001" maxValue="2.1866620000000001"/>
    </cacheField>
    <cacheField name="TN_Load" numFmtId="0">
      <sharedItems containsString="0" containsBlank="1" containsNumber="1" minValue="7.7000000000000001E-5" maxValue="1426.69"/>
    </cacheField>
    <cacheField name="TP_Load" numFmtId="0">
      <sharedItems containsString="0" containsBlank="1" containsNumber="1" minValue="1.2999999999999999E-5" maxValue="398.22399999999999"/>
    </cacheField>
    <cacheField name="Runoff" numFmtId="0">
      <sharedItems containsString="0" containsBlank="1" containsNumber="1" minValue="1.7E-5" maxValue="109.062"/>
    </cacheField>
    <cacheField name="FID_FDOT_P" numFmtId="0">
      <sharedItems containsString="0" containsBlank="1" containsNumber="1" containsInteger="1" minValue="0" maxValue="40"/>
    </cacheField>
    <cacheField name="Acres_1" numFmtId="0">
      <sharedItems containsString="0" containsBlank="1" containsNumber="1" minValue="1.2999999999999999E-5" maxValue="83.448249000000004"/>
    </cacheField>
    <cacheField name="Proj_Name" numFmtId="0">
      <sharedItems containsBlank="1"/>
    </cacheField>
    <cacheField name="Proj_Nmbr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avis, Sara C." refreshedDate="43607.591639814818" createdVersion="6" refreshedVersion="6" minRefreshableVersion="3" recordCount="141" xr:uid="{55FE3AAA-AB30-4645-8E80-6ED03D827954}">
  <cacheSource type="worksheet">
    <worksheetSource ref="A1:D1048576" sheet="Pivot"/>
  </cacheSource>
  <cacheFields count="4">
    <cacheField name="Subbasin" numFmtId="0">
      <sharedItems containsBlank="1"/>
    </cacheField>
    <cacheField name="LU_Desc" numFmtId="0">
      <sharedItems containsBlank="1" count="55">
        <s v="(blank)"/>
        <s v="Abandoned Groves"/>
        <s v="Brazilian Pepper"/>
        <s v="Channelized River, Stream, Waterway"/>
        <s v="Citrus Groves"/>
        <s v="Commercial and Services"/>
        <s v="Communications"/>
        <s v="Cypress"/>
        <s v="Dairies"/>
        <s v="Dikes and Levees"/>
        <s v="Educational Facilities"/>
        <s v="Electric Power Facilities"/>
        <s v="Electrical Power Transmission Lines"/>
        <s v="Embayments opening directly into the Gulf of Mexico or the Atlantic Ocean"/>
        <s v="Fallow Crop Land"/>
        <s v="Fixed Single Family Units"/>
        <s v="Freshwater Marshes"/>
        <s v="Golf Courses"/>
        <s v="Hardwood - Coniferous Mixed"/>
        <s v="Herbaceous (Dry Prairie)"/>
        <s v="Hydric Pine Flatwoods"/>
        <s v="Improved Pastures"/>
        <s v="Institutional"/>
        <s v="Live Oak"/>
        <s v="Low Density Under Construction"/>
        <s v="Mangrove Swamps"/>
        <s v="Medium Density Under Construction"/>
        <s v="Melaleuca"/>
        <s v="Mixed Rangeland"/>
        <s v="Mixed Wetland Hardwoods"/>
        <s v="Mobile Home Units Six or more dwelling units per acre"/>
        <s v="Multiple Dwelling Units, Low Rise Two stories or less"/>
        <s v="Natural River, Stream, Waterway"/>
        <s v="Open Land"/>
        <s v="Ornamentals"/>
        <s v="Other Heavy Industrial"/>
        <s v="Other Light Industrial"/>
        <s v="Parks and Zoos"/>
        <s v="Pine Flatwoods"/>
        <s v="Reservoirs"/>
        <s v="Retail Sales and Services"/>
        <s v="Roads and Highways"/>
        <s v="Row Crops"/>
        <s v="Rural Residential"/>
        <s v="Shrub and Brushland"/>
        <s v="Slough Waters"/>
        <s v="Specialty Farms"/>
        <s v="Tree Nurseries"/>
        <s v="Unimproved Pastures"/>
        <s v="Upland Hardwood Forests"/>
        <s v="Wet Prairies"/>
        <s v="Wetland Coniferous Forests"/>
        <s v="Wetland Forested Mixed"/>
        <s v="Woodland Pastures"/>
        <m/>
      </sharedItems>
    </cacheField>
    <cacheField name="Average of TN_AvgPerA" numFmtId="0">
      <sharedItems containsString="0" containsBlank="1" containsNumber="1" minValue="3.7587759999999997" maxValue="85.984882999999996"/>
    </cacheField>
    <cacheField name="Average of TP_AvgPerA" numFmtId="0">
      <sharedItems containsString="0" containsBlank="1" containsNumber="1" minValue="0.59953400000000001" maxValue="24.00047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70">
  <r>
    <n v="188"/>
    <s v="Polygon"/>
    <n v="8336"/>
    <n v="129"/>
    <s v="Medium Density Under Construction"/>
    <s v="NorthFork_129"/>
    <n v="423.66500000000002"/>
    <s v="NorthFork"/>
    <n v="10.942111000000001"/>
    <n v="1.7858099999999999"/>
    <n v="1.979358"/>
    <n v="14.707100000000001"/>
    <n v="2.40028"/>
    <n v="2.6604199999999998"/>
    <n v="23"/>
    <n v="1.3440840000000001"/>
    <s v="FM# 230108-1 (Pond 3)"/>
    <x v="0"/>
  </r>
  <r>
    <n v="220"/>
    <s v="Polygon"/>
    <n v="8570"/>
    <n v="140"/>
    <s v="Commercial and Services"/>
    <s v="NorthFork_140"/>
    <n v="20.609000000000002"/>
    <s v="NorthFork"/>
    <n v="11.781447"/>
    <n v="1.875837"/>
    <n v="2.004032"/>
    <n v="5.3859899999999996"/>
    <n v="0.85755499999999996"/>
    <n v="0.91615999999999997"/>
    <n v="23"/>
    <n v="0.45715800000000001"/>
    <s v="FM# 230108-1 (Pond 3)"/>
    <x v="0"/>
  </r>
  <r>
    <n v="0"/>
    <s v="Polygon"/>
    <n v="24"/>
    <n v="118"/>
    <s v="Rural Residential"/>
    <s v="TenMile_118"/>
    <n v="42.072899999999997"/>
    <s v="TenMile"/>
    <n v="8.2568870000000008"/>
    <n v="1.6271500000000001"/>
    <n v="1.500591"/>
    <n v="9.2972099999999998"/>
    <n v="1.83216"/>
    <n v="1.6896599999999999"/>
    <n v="24"/>
    <n v="1.1259950000000001"/>
    <s v="FM# 230262-4"/>
    <x v="1"/>
  </r>
  <r>
    <n v="3"/>
    <s v="Polygon"/>
    <n v="100"/>
    <n v="211"/>
    <s v="Improved Pastures"/>
    <s v="TenMile_211"/>
    <n v="64.635000000000005"/>
    <s v="TenMile"/>
    <n v="7.8572749999999996"/>
    <n v="1.7049589999999999"/>
    <n v="1.193654"/>
    <n v="3.0492300000000001"/>
    <n v="0.66165499999999999"/>
    <n v="0.463229"/>
    <n v="24"/>
    <n v="0.38807700000000001"/>
    <s v="FM# 230262-4"/>
    <x v="1"/>
  </r>
  <r>
    <n v="4"/>
    <s v="Polygon"/>
    <n v="101"/>
    <n v="211"/>
    <s v="Improved Pastures"/>
    <s v="TenMile_211"/>
    <n v="1450.78"/>
    <s v="TenMile"/>
    <n v="7.8572749999999996"/>
    <n v="1.7049589999999999"/>
    <n v="1.193654"/>
    <n v="7.1400000000000005E-2"/>
    <n v="1.5493E-2"/>
    <n v="1.0847000000000001E-2"/>
    <n v="24"/>
    <n v="9.0869999999999996E-3"/>
    <s v="FM# 230262-4"/>
    <x v="1"/>
  </r>
  <r>
    <n v="5"/>
    <s v="Polygon"/>
    <n v="102"/>
    <n v="211"/>
    <s v="Improved Pastures"/>
    <s v="TenMile_211"/>
    <n v="217.63900000000001"/>
    <s v="TenMile"/>
    <n v="7.8572749999999996"/>
    <n v="1.7049589999999999"/>
    <n v="1.193654"/>
    <n v="1.0789299999999999"/>
    <n v="0.23411799999999999"/>
    <n v="0.163908"/>
    <n v="24"/>
    <n v="0.13731599999999999"/>
    <s v="FM# 230262-4"/>
    <x v="1"/>
  </r>
  <r>
    <n v="15"/>
    <s v="Polygon"/>
    <n v="208"/>
    <n v="221"/>
    <s v="Citrus Groves"/>
    <s v="TenMile_221"/>
    <n v="2056.52"/>
    <s v="TenMile"/>
    <n v="6.7372990000000001"/>
    <n v="1.2935399999999999"/>
    <n v="1.135799"/>
    <n v="37.102499999999999"/>
    <n v="7.12357"/>
    <n v="6.25488"/>
    <n v="24"/>
    <n v="5.5070309999999996"/>
    <s v="FM# 230262-4"/>
    <x v="1"/>
  </r>
  <r>
    <n v="17"/>
    <s v="Polygon"/>
    <n v="245"/>
    <n v="224"/>
    <s v="Abandoned Groves"/>
    <s v="TenMile_224"/>
    <n v="215.852"/>
    <s v="TenMile"/>
    <n v="5.2743549999999999"/>
    <n v="1.09999"/>
    <n v="1.0148919999999999"/>
    <n v="4.73203"/>
    <n v="0.98688600000000004"/>
    <n v="0.91053799999999996"/>
    <n v="24"/>
    <n v="0.897177"/>
    <s v="FM# 230262-4"/>
    <x v="1"/>
  </r>
  <r>
    <n v="18"/>
    <s v="Polygon"/>
    <n v="248"/>
    <n v="224"/>
    <s v="Abandoned Groves"/>
    <s v="TenMile_224"/>
    <n v="72.898200000000003"/>
    <s v="TenMile"/>
    <n v="5.2743549999999999"/>
    <n v="1.09999"/>
    <n v="1.0148919999999999"/>
    <n v="20.055299999999999"/>
    <n v="4.18262"/>
    <n v="3.8590499999999999"/>
    <n v="24"/>
    <n v="3.8024209999999998"/>
    <s v="FM# 230262-4"/>
    <x v="1"/>
  </r>
  <r>
    <n v="21"/>
    <s v="Polygon"/>
    <n v="309"/>
    <n v="261"/>
    <s v="Fallow Crop Land"/>
    <s v="TenMile_261"/>
    <n v="137.369"/>
    <s v="TenMile"/>
    <n v="5.9449420000000002"/>
    <n v="1.217948"/>
    <n v="1.0743990000000001"/>
    <n v="40.393999999999998"/>
    <n v="8.2755700000000001"/>
    <n v="7.3002000000000002"/>
    <n v="24"/>
    <n v="6.794683"/>
    <s v="FM# 230262-4"/>
    <x v="1"/>
  </r>
  <r>
    <n v="24"/>
    <s v="Polygon"/>
    <n v="354"/>
    <n v="310"/>
    <s v="Herbaceous (Dry Prairie)"/>
    <s v="TenMile_310"/>
    <n v="29.7211"/>
    <s v="TenMile"/>
    <n v="7.0874870000000003"/>
    <n v="1.446652"/>
    <n v="1.3943000000000001"/>
    <n v="0.96655100000000005"/>
    <n v="0.19728599999999999"/>
    <n v="0.19014700000000001"/>
    <n v="24"/>
    <n v="0.136374"/>
    <s v="FM# 230262-4"/>
    <x v="1"/>
  </r>
  <r>
    <n v="30"/>
    <s v="Polygon"/>
    <n v="410"/>
    <n v="427"/>
    <s v="Live Oak"/>
    <s v="TenMile_427"/>
    <n v="6.0348600000000001"/>
    <s v="TenMile"/>
    <n v="5.9178860000000002"/>
    <n v="1.20865"/>
    <n v="1.0435540000000001"/>
    <n v="0.66069999999999995"/>
    <n v="0.134939"/>
    <n v="0.116507"/>
    <n v="24"/>
    <n v="0.11164499999999999"/>
    <s v="FM# 230262-4"/>
    <x v="1"/>
  </r>
  <r>
    <n v="33"/>
    <s v="Polygon"/>
    <n v="603"/>
    <n v="814"/>
    <s v="Roads and Highways"/>
    <s v="TenMile_814"/>
    <n v="67.9011"/>
    <s v="TenMile"/>
    <n v="7.4891139999999998"/>
    <n v="1.4839720000000001"/>
    <n v="1.3069379999999999"/>
    <n v="455.81900000000002"/>
    <n v="90.320700000000002"/>
    <n v="79.545699999999997"/>
    <n v="24"/>
    <n v="60.864178000000003"/>
    <s v="FM# 230262-4"/>
    <x v="1"/>
  </r>
  <r>
    <n v="109"/>
    <s v="Polygon"/>
    <n v="3818"/>
    <n v="211"/>
    <s v="Improved Pastures"/>
    <s v="C24_211"/>
    <n v="1297.3399999999999"/>
    <s v="C24"/>
    <n v="8.5875350000000008"/>
    <n v="1.9399230000000001"/>
    <n v="1.2240340000000001"/>
    <n v="36.446199999999997"/>
    <n v="8.2331900000000005"/>
    <n v="5.1948999999999996"/>
    <n v="24"/>
    <n v="4.2440810000000004"/>
    <s v="FM# 230262-4"/>
    <x v="1"/>
  </r>
  <r>
    <n v="123"/>
    <s v="Polygon"/>
    <n v="4031"/>
    <n v="213"/>
    <s v="Woodland Pastures"/>
    <s v="C24_213"/>
    <n v="4.99261"/>
    <s v="C24"/>
    <n v="8.2906200000000005"/>
    <n v="1.848895"/>
    <n v="1.2124490000000001"/>
    <n v="5.1425900000000002"/>
    <n v="1.1468499999999999"/>
    <n v="0.75207100000000005"/>
    <n v="24"/>
    <n v="0.62029100000000004"/>
    <s v="FM# 230262-4"/>
    <x v="1"/>
  </r>
  <r>
    <n v="128"/>
    <s v="Polygon"/>
    <n v="4179"/>
    <n v="221"/>
    <s v="Citrus Groves"/>
    <s v="C24_221"/>
    <n v="1055.6300000000001"/>
    <s v="C24"/>
    <n v="7.55748"/>
    <n v="1.4697009999999999"/>
    <n v="1.265998"/>
    <n v="39.058199999999999"/>
    <n v="7.59565"/>
    <n v="6.5428800000000003"/>
    <n v="24"/>
    <n v="5.168158"/>
    <s v="FM# 230262-4"/>
    <x v="1"/>
  </r>
  <r>
    <n v="130"/>
    <s v="Polygon"/>
    <n v="4302"/>
    <n v="512"/>
    <s v="Channelized River, Stream, Waterway"/>
    <s v="C24_512"/>
    <n v="4.7863300000000004"/>
    <s v="C24"/>
    <n v="8.9105399999999992"/>
    <n v="1.7446459999999999"/>
    <n v="1.4707619999999999"/>
    <n v="40.3018"/>
    <n v="7.89093"/>
    <n v="6.6521699999999999"/>
    <n v="24"/>
    <n v="4.522939"/>
    <s v="FM# 230262-4"/>
    <x v="1"/>
  </r>
  <r>
    <n v="132"/>
    <s v="Polygon"/>
    <n v="4308"/>
    <n v="512"/>
    <s v="Channelized River, Stream, Waterway"/>
    <s v="C24_512"/>
    <n v="398.35"/>
    <s v="C24"/>
    <n v="8.9105399999999992"/>
    <n v="1.7446459999999999"/>
    <n v="1.4707619999999999"/>
    <n v="1.77121"/>
    <n v="0.34679599999999999"/>
    <n v="0.292354"/>
    <n v="24"/>
    <n v="0.19877700000000001"/>
    <s v="FM# 230262-4"/>
    <x v="1"/>
  </r>
  <r>
    <n v="145"/>
    <s v="Polygon"/>
    <n v="5580"/>
    <n v="814"/>
    <s v="Roads and Highways"/>
    <s v="C24_814"/>
    <n v="5.7749000000000002E-2"/>
    <s v="C24"/>
    <n v="9.5589980000000008"/>
    <n v="1.555534"/>
    <n v="1.8651199999999999"/>
    <n v="0.29906899999999997"/>
    <n v="4.8667000000000002E-2"/>
    <n v="5.8353000000000002E-2"/>
    <n v="24"/>
    <n v="3.1287000000000002E-2"/>
    <s v="FM# 230262-4"/>
    <x v="1"/>
  </r>
  <r>
    <n v="146"/>
    <s v="Polygon"/>
    <n v="5581"/>
    <n v="814"/>
    <s v="Roads and Highways"/>
    <s v="C24_814"/>
    <n v="7.8531899999999997"/>
    <s v="C24"/>
    <n v="9.5589980000000008"/>
    <n v="1.555534"/>
    <n v="1.8651199999999999"/>
    <n v="71.5779"/>
    <n v="11.6479"/>
    <n v="13.965999999999999"/>
    <n v="24"/>
    <n v="7.4880079999999998"/>
    <s v="FM# 230262-4"/>
    <x v="1"/>
  </r>
  <r>
    <n v="1"/>
    <s v="Polygon"/>
    <n v="84"/>
    <n v="155"/>
    <s v="Other Light Industrial"/>
    <s v="TenMile_155"/>
    <n v="17.969100000000001"/>
    <s v="TenMile"/>
    <n v="6.9665150000000002"/>
    <n v="1.3715999999999999"/>
    <n v="1.152884"/>
    <n v="3.2600000000000001E-4"/>
    <n v="6.3999999999999997E-5"/>
    <n v="5.3999999999999998E-5"/>
    <n v="25"/>
    <n v="4.6999999999999997E-5"/>
    <s v="FM# 230262-5"/>
    <x v="2"/>
  </r>
  <r>
    <n v="2"/>
    <s v="Polygon"/>
    <n v="92"/>
    <n v="170"/>
    <s v="Institutional"/>
    <s v="TenMile_170"/>
    <n v="225.44800000000001"/>
    <s v="TenMile"/>
    <n v="6.3582650000000003"/>
    <n v="1.233392"/>
    <n v="1.6839519999999999"/>
    <n v="7.1684999999999999"/>
    <n v="1.39056"/>
    <n v="1.8985399999999999"/>
    <n v="25"/>
    <n v="1.1274299999999999"/>
    <s v="FM# 230262-5"/>
    <x v="2"/>
  </r>
  <r>
    <n v="6"/>
    <s v="Polygon"/>
    <n v="102"/>
    <n v="211"/>
    <s v="Improved Pastures"/>
    <s v="TenMile_211"/>
    <n v="217.63900000000001"/>
    <s v="TenMile"/>
    <n v="7.8572749999999996"/>
    <n v="1.7049589999999999"/>
    <n v="1.193654"/>
    <n v="7.8031300000000003"/>
    <n v="1.6932100000000001"/>
    <n v="1.18543"/>
    <n v="25"/>
    <n v="0.99310900000000002"/>
    <s v="FM# 230262-5"/>
    <x v="2"/>
  </r>
  <r>
    <n v="7"/>
    <s v="Polygon"/>
    <n v="107"/>
    <n v="211"/>
    <s v="Improved Pastures"/>
    <s v="TenMile_211"/>
    <n v="141.07400000000001"/>
    <s v="TenMile"/>
    <n v="7.8572749999999996"/>
    <n v="1.7049589999999999"/>
    <n v="1.193654"/>
    <n v="11.001099999999999"/>
    <n v="2.38714"/>
    <n v="1.6712499999999999"/>
    <n v="25"/>
    <n v="1.4001129999999999"/>
    <s v="FM# 230262-5"/>
    <x v="2"/>
  </r>
  <r>
    <n v="8"/>
    <s v="Polygon"/>
    <n v="111"/>
    <n v="211"/>
    <s v="Improved Pastures"/>
    <s v="TenMile_211"/>
    <n v="179.06200000000001"/>
    <s v="TenMile"/>
    <n v="7.8572749999999996"/>
    <n v="1.7049589999999999"/>
    <n v="1.193654"/>
    <n v="1.92557"/>
    <n v="0.41783199999999998"/>
    <n v="0.29252699999999998"/>
    <n v="25"/>
    <n v="0.24506800000000001"/>
    <s v="FM# 230262-5"/>
    <x v="2"/>
  </r>
  <r>
    <n v="9"/>
    <s v="Polygon"/>
    <n v="119"/>
    <n v="211"/>
    <s v="Improved Pastures"/>
    <s v="TenMile_211"/>
    <n v="210.393"/>
    <s v="TenMile"/>
    <n v="7.8572749999999996"/>
    <n v="1.7049589999999999"/>
    <n v="1.193654"/>
    <n v="2.0426E-2"/>
    <n v="4.4320000000000002E-3"/>
    <n v="3.1029999999999999E-3"/>
    <n v="25"/>
    <n v="2.5999999999999999E-3"/>
    <s v="FM# 230262-5"/>
    <x v="2"/>
  </r>
  <r>
    <n v="10"/>
    <s v="Polygon"/>
    <n v="124"/>
    <n v="211"/>
    <s v="Improved Pastures"/>
    <s v="TenMile_211"/>
    <n v="66.153899999999993"/>
    <s v="TenMile"/>
    <n v="7.8572749999999996"/>
    <n v="1.7049589999999999"/>
    <n v="1.193654"/>
    <n v="6.0119400000000001"/>
    <n v="1.30454"/>
    <n v="0.91331499999999999"/>
    <n v="25"/>
    <n v="0.76514300000000002"/>
    <s v="FM# 230262-5"/>
    <x v="2"/>
  </r>
  <r>
    <n v="11"/>
    <s v="Polygon"/>
    <n v="194"/>
    <n v="214"/>
    <s v="Row Crops"/>
    <s v="TenMile_214"/>
    <n v="190.411"/>
    <s v="TenMile"/>
    <n v="9.4460239999999995"/>
    <n v="2.2920159999999998"/>
    <n v="1.261601"/>
    <n v="6.8485800000000001"/>
    <n v="1.6617599999999999"/>
    <n v="0.91468899999999997"/>
    <n v="25"/>
    <n v="0.72502299999999997"/>
    <s v="FM# 230262-5"/>
    <x v="2"/>
  </r>
  <r>
    <n v="12"/>
    <s v="Polygon"/>
    <n v="202"/>
    <n v="221"/>
    <s v="Citrus Groves"/>
    <s v="TenMile_221"/>
    <n v="79.957999999999998"/>
    <s v="TenMile"/>
    <n v="6.7372990000000001"/>
    <n v="1.2935399999999999"/>
    <n v="1.135799"/>
    <n v="6.3031800000000002"/>
    <n v="1.2101900000000001"/>
    <n v="1.0626100000000001"/>
    <n v="25"/>
    <n v="0.93556600000000001"/>
    <s v="FM# 230262-5"/>
    <x v="2"/>
  </r>
  <r>
    <n v="13"/>
    <s v="Polygon"/>
    <n v="203"/>
    <n v="221"/>
    <s v="Citrus Groves"/>
    <s v="TenMile_221"/>
    <n v="26.651399999999999"/>
    <s v="TenMile"/>
    <n v="6.7372990000000001"/>
    <n v="1.2935399999999999"/>
    <n v="1.135799"/>
    <n v="2.5236999999999999E-2"/>
    <n v="4.8450000000000003E-3"/>
    <n v="4.2550000000000001E-3"/>
    <n v="25"/>
    <n v="3.7460000000000002E-3"/>
    <s v="FM# 230262-5"/>
    <x v="2"/>
  </r>
  <r>
    <n v="14"/>
    <s v="Polygon"/>
    <n v="204"/>
    <n v="221"/>
    <s v="Citrus Groves"/>
    <s v="TenMile_221"/>
    <n v="143.21199999999999"/>
    <s v="TenMile"/>
    <n v="6.7372990000000001"/>
    <n v="1.2935399999999999"/>
    <n v="1.135799"/>
    <n v="2.0258999999999999E-2"/>
    <n v="3.8899999999999998E-3"/>
    <n v="3.4150000000000001E-3"/>
    <n v="25"/>
    <n v="3.0070000000000001E-3"/>
    <s v="FM# 230262-5"/>
    <x v="2"/>
  </r>
  <r>
    <n v="16"/>
    <s v="Polygon"/>
    <n v="208"/>
    <n v="221"/>
    <s v="Citrus Groves"/>
    <s v="TenMile_221"/>
    <n v="2056.52"/>
    <s v="TenMile"/>
    <n v="6.7372990000000001"/>
    <n v="1.2935399999999999"/>
    <n v="1.135799"/>
    <n v="1.86164"/>
    <n v="0.357429"/>
    <n v="0.31384299999999998"/>
    <n v="25"/>
    <n v="0.27631899999999998"/>
    <s v="FM# 230262-5"/>
    <x v="2"/>
  </r>
  <r>
    <n v="19"/>
    <s v="Polygon"/>
    <n v="298"/>
    <n v="243"/>
    <s v="Ornamentals"/>
    <s v="TenMile_243"/>
    <n v="79.094800000000006"/>
    <s v="TenMile"/>
    <n v="7.4893580000000002"/>
    <n v="1.561723"/>
    <n v="1.237112"/>
    <n v="11.6287"/>
    <n v="2.42489"/>
    <n v="1.9208700000000001"/>
    <n v="25"/>
    <n v="1.552702"/>
    <s v="FM# 230262-5"/>
    <x v="2"/>
  </r>
  <r>
    <n v="20"/>
    <s v="Polygon"/>
    <n v="306"/>
    <n v="250"/>
    <s v="Specialty Farms"/>
    <s v="TenMile_250"/>
    <n v="9.1564499999999995"/>
    <s v="TenMile"/>
    <n v="8.1255919999999993"/>
    <n v="1.716032"/>
    <n v="1.2003760000000001"/>
    <n v="0.22836500000000001"/>
    <n v="4.8228E-2"/>
    <n v="3.3736000000000002E-2"/>
    <n v="25"/>
    <n v="2.8104000000000001E-2"/>
    <s v="FM# 230262-5"/>
    <x v="2"/>
  </r>
  <r>
    <n v="22"/>
    <s v="Polygon"/>
    <n v="313"/>
    <n v="261"/>
    <s v="Fallow Crop Land"/>
    <s v="TenMile_261"/>
    <n v="130.77000000000001"/>
    <s v="TenMile"/>
    <n v="5.9449420000000002"/>
    <n v="1.217948"/>
    <n v="1.0743990000000001"/>
    <n v="1.05324"/>
    <n v="0.215778"/>
    <n v="0.19034599999999999"/>
    <n v="25"/>
    <n v="0.17716499999999999"/>
    <s v="FM# 230262-5"/>
    <x v="2"/>
  </r>
  <r>
    <n v="23"/>
    <s v="Polygon"/>
    <n v="319"/>
    <n v="261"/>
    <s v="Fallow Crop Land"/>
    <s v="TenMile_261"/>
    <n v="16.783999999999999"/>
    <s v="TenMile"/>
    <n v="5.9449420000000002"/>
    <n v="1.217948"/>
    <n v="1.0743990000000001"/>
    <n v="4.8149300000000004"/>
    <n v="0.98643999999999998"/>
    <n v="0.87017699999999998"/>
    <n v="25"/>
    <n v="0.80991999999999997"/>
    <s v="FM# 230262-5"/>
    <x v="2"/>
  </r>
  <r>
    <n v="25"/>
    <s v="Polygon"/>
    <n v="355"/>
    <n v="310"/>
    <s v="Herbaceous (Dry Prairie)"/>
    <s v="TenMile_310"/>
    <n v="21.3995"/>
    <s v="TenMile"/>
    <n v="7.0874870000000003"/>
    <n v="1.446652"/>
    <n v="1.3943000000000001"/>
    <n v="0.77976900000000005"/>
    <n v="0.159161"/>
    <n v="0.15340100000000001"/>
    <n v="25"/>
    <n v="0.11002000000000001"/>
    <s v="FM# 230262-5"/>
    <x v="2"/>
  </r>
  <r>
    <n v="26"/>
    <s v="Polygon"/>
    <n v="376"/>
    <n v="320"/>
    <s v="Shrub and Brushland"/>
    <s v="TenMile_320"/>
    <n v="5.1374199999999997"/>
    <s v="TenMile"/>
    <n v="7.7191850000000004"/>
    <n v="1.675716"/>
    <n v="1.353815"/>
    <n v="1.37243"/>
    <n v="0.297933"/>
    <n v="0.240701"/>
    <n v="25"/>
    <n v="0.17779500000000001"/>
    <s v="FM# 230262-5"/>
    <x v="2"/>
  </r>
  <r>
    <n v="27"/>
    <s v="Polygon"/>
    <n v="378"/>
    <n v="320"/>
    <s v="Shrub and Brushland"/>
    <s v="TenMile_320"/>
    <n v="11.662000000000001"/>
    <s v="TenMile"/>
    <n v="7.7191850000000004"/>
    <n v="1.675716"/>
    <n v="1.353815"/>
    <n v="3.4101599999999999"/>
    <n v="0.74029400000000001"/>
    <n v="0.59808600000000001"/>
    <n v="25"/>
    <n v="0.441778"/>
    <s v="FM# 230262-5"/>
    <x v="2"/>
  </r>
  <r>
    <n v="28"/>
    <s v="Polygon"/>
    <n v="402"/>
    <n v="420"/>
    <s v="Upland Hardwood Forests"/>
    <s v="TenMile_420"/>
    <n v="6.0217299999999998"/>
    <s v="TenMile"/>
    <n v="7.2062330000000001"/>
    <n v="1.1940900000000001"/>
    <n v="1.430118"/>
    <n v="7.5067700000000004"/>
    <n v="1.2438899999999999"/>
    <n v="1.48976"/>
    <n v="25"/>
    <n v="1.0417050000000001"/>
    <s v="FM# 230262-5"/>
    <x v="2"/>
  </r>
  <r>
    <n v="29"/>
    <s v="Polygon"/>
    <n v="406"/>
    <n v="422"/>
    <s v="Brazilian Pepper"/>
    <s v="TenMile_422"/>
    <n v="11.8607"/>
    <s v="TenMile"/>
    <n v="5.9895199999999997"/>
    <n v="1.16137"/>
    <n v="1.096482"/>
    <n v="3.2827299999999999"/>
    <n v="0.63652200000000003"/>
    <n v="0.60095799999999999"/>
    <n v="25"/>
    <n v="0.54807899999999998"/>
    <s v="FM# 230262-5"/>
    <x v="2"/>
  </r>
  <r>
    <n v="31"/>
    <s v="Polygon"/>
    <n v="418"/>
    <n v="434"/>
    <s v="Hardwood - Coniferous Mixed"/>
    <s v="TenMile_434"/>
    <n v="4.1045199999999999"/>
    <s v="TenMile"/>
    <n v="7.5444300000000002"/>
    <n v="1.400323"/>
    <n v="1.4042300000000001"/>
    <n v="2.22038"/>
    <n v="0.41212599999999999"/>
    <n v="0.41327599999999998"/>
    <n v="25"/>
    <n v="0.29430800000000001"/>
    <s v="FM# 230262-5"/>
    <x v="2"/>
  </r>
  <r>
    <n v="32"/>
    <s v="Polygon"/>
    <n v="427"/>
    <n v="512"/>
    <s v="Channelized River, Stream, Waterway"/>
    <s v="TenMile_512"/>
    <n v="260.517"/>
    <s v="TenMile"/>
    <n v="6.8561699999999997"/>
    <n v="1.431851"/>
    <n v="1.1144019999999999"/>
    <n v="6.0298699999999998"/>
    <n v="1.25928"/>
    <n v="0.98009500000000005"/>
    <n v="25"/>
    <n v="0.87948000000000004"/>
    <s v="FM# 230262-5"/>
    <x v="2"/>
  </r>
  <r>
    <n v="34"/>
    <s v="Polygon"/>
    <n v="603"/>
    <n v="814"/>
    <s v="Roads and Highways"/>
    <s v="TenMile_814"/>
    <n v="67.9011"/>
    <s v="TenMile"/>
    <n v="7.4891139999999998"/>
    <n v="1.4839720000000001"/>
    <n v="1.3069379999999999"/>
    <n v="43.146700000000003"/>
    <n v="8.54955"/>
    <n v="7.5296000000000003"/>
    <n v="25"/>
    <n v="5.7612579999999998"/>
    <s v="FM# 230262-5"/>
    <x v="2"/>
  </r>
  <r>
    <n v="35"/>
    <s v="Polygon"/>
    <n v="605"/>
    <n v="814"/>
    <s v="Roads and Highways"/>
    <s v="TenMile_814"/>
    <n v="95.486199999999997"/>
    <s v="TenMile"/>
    <n v="7.4891139999999998"/>
    <n v="1.4839720000000001"/>
    <n v="1.3069379999999999"/>
    <n v="624.95299999999997"/>
    <n v="123.83499999999999"/>
    <n v="109.062"/>
    <n v="25"/>
    <n v="83.448249000000004"/>
    <s v="FM# 230262-5"/>
    <x v="2"/>
  </r>
  <r>
    <n v="36"/>
    <s v="Polygon"/>
    <n v="607"/>
    <n v="814"/>
    <s v="Roads and Highways"/>
    <s v="TenMile_814"/>
    <n v="75.385099999999994"/>
    <s v="TenMile"/>
    <n v="7.4891139999999998"/>
    <n v="1.4839720000000001"/>
    <n v="1.3069379999999999"/>
    <n v="164.35499999999999"/>
    <n v="32.567"/>
    <n v="28.681799999999999"/>
    <n v="25"/>
    <n v="21.945843"/>
    <s v="FM# 230262-5"/>
    <x v="2"/>
  </r>
  <r>
    <n v="110"/>
    <s v="Polygon"/>
    <n v="3818"/>
    <n v="211"/>
    <s v="Improved Pastures"/>
    <s v="C24_211"/>
    <n v="1297.3399999999999"/>
    <s v="C24"/>
    <n v="8.5875350000000008"/>
    <n v="1.9399230000000001"/>
    <n v="1.2240340000000001"/>
    <n v="211.11500000000001"/>
    <n v="47.691000000000003"/>
    <n v="30.0916"/>
    <n v="26"/>
    <n v="24.583942"/>
    <s v="FM# 230262-3"/>
    <x v="3"/>
  </r>
  <r>
    <n v="111"/>
    <s v="Polygon"/>
    <n v="3822"/>
    <n v="211"/>
    <s v="Improved Pastures"/>
    <s v="C24_211"/>
    <n v="239.54900000000001"/>
    <s v="C24"/>
    <n v="8.5875350000000008"/>
    <n v="1.9399230000000001"/>
    <n v="1.2240340000000001"/>
    <n v="345.12099999999998"/>
    <n v="77.962800000000001"/>
    <n v="49.1922"/>
    <n v="26"/>
    <n v="40.188603000000001"/>
    <s v="FM# 230262-3"/>
    <x v="3"/>
  </r>
  <r>
    <n v="112"/>
    <s v="Polygon"/>
    <n v="3846"/>
    <n v="211"/>
    <s v="Improved Pastures"/>
    <s v="C24_211"/>
    <n v="16473.099999999999"/>
    <s v="C24"/>
    <n v="8.5875350000000008"/>
    <n v="1.9399230000000001"/>
    <n v="1.2240340000000001"/>
    <n v="84.335499999999996"/>
    <n v="19.051400000000001"/>
    <n v="12.020799999999999"/>
    <n v="26"/>
    <n v="9.8206849999999992"/>
    <s v="FM# 230262-3"/>
    <x v="3"/>
  </r>
  <r>
    <n v="115"/>
    <s v="Polygon"/>
    <n v="3879"/>
    <n v="212"/>
    <s v="Unimproved Pastures"/>
    <s v="C24_212"/>
    <n v="400.15"/>
    <s v="C24"/>
    <n v="8.2300789999999999"/>
    <n v="1.833553"/>
    <n v="1.203595"/>
    <n v="269.10199999999998"/>
    <n v="59.952399999999997"/>
    <n v="39.354399999999998"/>
    <n v="26"/>
    <n v="32.697398"/>
    <s v="FM# 230262-3"/>
    <x v="3"/>
  </r>
  <r>
    <n v="116"/>
    <s v="Polygon"/>
    <n v="3881"/>
    <n v="212"/>
    <s v="Unimproved Pastures"/>
    <s v="C24_212"/>
    <n v="31.0898"/>
    <s v="C24"/>
    <n v="8.2300789999999999"/>
    <n v="1.833553"/>
    <n v="1.203595"/>
    <n v="60.871699999999997"/>
    <n v="13.561400000000001"/>
    <n v="8.9020899999999994"/>
    <n v="26"/>
    <n v="7.3962479999999999"/>
    <s v="FM# 230262-3"/>
    <x v="3"/>
  </r>
  <r>
    <n v="117"/>
    <s v="Polygon"/>
    <n v="3913"/>
    <n v="212"/>
    <s v="Unimproved Pastures"/>
    <s v="C24_212"/>
    <n v="882.59400000000005"/>
    <s v="C24"/>
    <n v="8.2300789999999999"/>
    <n v="1.833553"/>
    <n v="1.203595"/>
    <n v="376.887"/>
    <n v="83.965400000000002"/>
    <n v="55.117199999999997"/>
    <n v="26"/>
    <n v="45.793837000000003"/>
    <s v="FM# 230262-3"/>
    <x v="3"/>
  </r>
  <r>
    <n v="121"/>
    <s v="Polygon"/>
    <n v="4026"/>
    <n v="213"/>
    <s v="Woodland Pastures"/>
    <s v="C24_213"/>
    <n v="104.681"/>
    <s v="C24"/>
    <n v="8.2906200000000005"/>
    <n v="1.848895"/>
    <n v="1.2124490000000001"/>
    <n v="38.229599999999998"/>
    <n v="8.5256000000000007"/>
    <n v="5.5908300000000004"/>
    <n v="26"/>
    <n v="4.6111849999999999"/>
    <s v="FM# 230262-3"/>
    <x v="3"/>
  </r>
  <r>
    <n v="122"/>
    <s v="Polygon"/>
    <n v="4027"/>
    <n v="213"/>
    <s v="Woodland Pastures"/>
    <s v="C24_213"/>
    <n v="8.4698899999999995"/>
    <s v="C24"/>
    <n v="8.2906200000000005"/>
    <n v="1.848895"/>
    <n v="1.2124490000000001"/>
    <n v="9.4878699999999991"/>
    <n v="2.1158899999999998"/>
    <n v="1.38754"/>
    <n v="26"/>
    <n v="1.1444099999999999"/>
    <s v="FM# 230262-3"/>
    <x v="3"/>
  </r>
  <r>
    <n v="124"/>
    <s v="Polygon"/>
    <n v="4032"/>
    <n v="213"/>
    <s v="Woodland Pastures"/>
    <s v="C24_213"/>
    <n v="89.666600000000003"/>
    <s v="C24"/>
    <n v="8.2906200000000005"/>
    <n v="1.848895"/>
    <n v="1.2124490000000001"/>
    <n v="9.9594000000000002E-2"/>
    <n v="2.2211000000000002E-2"/>
    <n v="1.4565E-2"/>
    <n v="26"/>
    <n v="1.2012999999999999E-2"/>
    <s v="FM# 230262-3"/>
    <x v="3"/>
  </r>
  <r>
    <n v="125"/>
    <s v="Polygon"/>
    <n v="4033"/>
    <n v="213"/>
    <s v="Woodland Pastures"/>
    <s v="C24_213"/>
    <n v="30.9802"/>
    <s v="C24"/>
    <n v="8.2906200000000005"/>
    <n v="1.848895"/>
    <n v="1.2124490000000001"/>
    <n v="3.8671799999999998"/>
    <n v="0.86242099999999999"/>
    <n v="0.56555"/>
    <n v="26"/>
    <n v="0.46645199999999998"/>
    <s v="FM# 230262-3"/>
    <x v="3"/>
  </r>
  <r>
    <n v="126"/>
    <s v="Polygon"/>
    <n v="4037"/>
    <n v="213"/>
    <s v="Woodland Pastures"/>
    <s v="C24_213"/>
    <n v="13.363099999999999"/>
    <s v="C24"/>
    <n v="8.2906200000000005"/>
    <n v="1.848895"/>
    <n v="1.2124490000000001"/>
    <n v="11.263199999999999"/>
    <n v="2.5118100000000001"/>
    <n v="1.64717"/>
    <n v="26"/>
    <n v="1.3585480000000001"/>
    <s v="FM# 230262-3"/>
    <x v="3"/>
  </r>
  <r>
    <n v="127"/>
    <s v="Polygon"/>
    <n v="4176"/>
    <n v="221"/>
    <s v="Citrus Groves"/>
    <s v="C24_221"/>
    <n v="606.68700000000001"/>
    <s v="C24"/>
    <n v="7.55748"/>
    <n v="1.4697009999999999"/>
    <n v="1.265998"/>
    <n v="37.4696"/>
    <n v="7.2867100000000002"/>
    <n v="6.2767600000000003"/>
    <n v="26"/>
    <n v="4.9579510000000004"/>
    <s v="FM# 230262-3"/>
    <x v="3"/>
  </r>
  <r>
    <n v="129"/>
    <s v="Polygon"/>
    <n v="4229"/>
    <n v="310"/>
    <s v="Herbaceous (Dry Prairie)"/>
    <s v="C24_310"/>
    <n v="19.8386"/>
    <s v="C24"/>
    <n v="7.086932"/>
    <n v="1.448442"/>
    <n v="1.2547170000000001"/>
    <n v="124.14700000000001"/>
    <n v="25.3734"/>
    <n v="21.979800000000001"/>
    <n v="26"/>
    <n v="17.517726"/>
    <s v="FM# 230262-3"/>
    <x v="3"/>
  </r>
  <r>
    <n v="131"/>
    <s v="Polygon"/>
    <n v="4302"/>
    <n v="512"/>
    <s v="Channelized River, Stream, Waterway"/>
    <s v="C24_512"/>
    <n v="4.7863300000000004"/>
    <s v="C24"/>
    <n v="8.9105399999999992"/>
    <n v="1.7446459999999999"/>
    <n v="1.4707619999999999"/>
    <n v="1.4664900000000001"/>
    <n v="0.28713300000000003"/>
    <n v="0.24205699999999999"/>
    <n v="26"/>
    <n v="0.164579"/>
    <s v="FM# 230262-3"/>
    <x v="3"/>
  </r>
  <r>
    <n v="134"/>
    <s v="Polygon"/>
    <n v="4520"/>
    <n v="617"/>
    <s v="Mixed Wetland Hardwoods"/>
    <s v="C24_617"/>
    <n v="3.1971799999999999"/>
    <s v="C24"/>
    <n v="6.3998710000000001"/>
    <n v="1.3113950000000001"/>
    <n v="1.0526420000000001"/>
    <n v="2.0425599999999999"/>
    <n v="0.41853899999999999"/>
    <n v="0.33595700000000001"/>
    <n v="26"/>
    <n v="0.319156"/>
    <s v="FM# 230262-3"/>
    <x v="3"/>
  </r>
  <r>
    <n v="135"/>
    <s v="Polygon"/>
    <n v="4532"/>
    <n v="617"/>
    <s v="Mixed Wetland Hardwoods"/>
    <s v="C24_617"/>
    <n v="3.5914000000000001"/>
    <s v="C24"/>
    <n v="6.3998710000000001"/>
    <n v="1.3113950000000001"/>
    <n v="1.0526420000000001"/>
    <n v="2.8419099999999999"/>
    <n v="0.58233500000000005"/>
    <n v="0.46743400000000002"/>
    <n v="26"/>
    <n v="0.44405800000000001"/>
    <s v="FM# 230262-3"/>
    <x v="3"/>
  </r>
  <r>
    <n v="136"/>
    <s v="Polygon"/>
    <n v="4546"/>
    <n v="617"/>
    <s v="Mixed Wetland Hardwoods"/>
    <s v="C24_617"/>
    <n v="2.0896599999999999"/>
    <s v="C24"/>
    <n v="6.3998710000000001"/>
    <n v="1.3113950000000001"/>
    <n v="1.0526420000000001"/>
    <n v="3.5314100000000002"/>
    <n v="0.72362000000000004"/>
    <n v="0.58084199999999997"/>
    <n v="26"/>
    <n v="0.55179400000000001"/>
    <s v="FM# 230262-3"/>
    <x v="3"/>
  </r>
  <r>
    <n v="137"/>
    <s v="Polygon"/>
    <n v="4549"/>
    <n v="617"/>
    <s v="Mixed Wetland Hardwoods"/>
    <s v="C24_617"/>
    <n v="7.55145"/>
    <s v="C24"/>
    <n v="6.3998710000000001"/>
    <n v="1.3113950000000001"/>
    <n v="1.0526420000000001"/>
    <n v="6.415"/>
    <n v="1.3144899999999999"/>
    <n v="1.0551299999999999"/>
    <n v="26"/>
    <n v="1.0023629999999999"/>
    <s v="FM# 230262-3"/>
    <x v="3"/>
  </r>
  <r>
    <n v="138"/>
    <s v="Polygon"/>
    <n v="4550"/>
    <n v="617"/>
    <s v="Mixed Wetland Hardwoods"/>
    <s v="C24_617"/>
    <n v="15.0192"/>
    <s v="C24"/>
    <n v="6.3998710000000001"/>
    <n v="1.3113950000000001"/>
    <n v="1.0526420000000001"/>
    <n v="5.1996399999999996"/>
    <n v="1.0654600000000001"/>
    <n v="0.85523000000000005"/>
    <n v="26"/>
    <n v="0.81245999999999996"/>
    <s v="FM# 230262-3"/>
    <x v="3"/>
  </r>
  <r>
    <n v="139"/>
    <s v="Polygon"/>
    <n v="5077"/>
    <n v="641"/>
    <s v="Freshwater Marshes"/>
    <s v="C24_641"/>
    <n v="17.604399999999998"/>
    <s v="C24"/>
    <n v="7.7580710000000002"/>
    <n v="1.669235"/>
    <n v="1.201147"/>
    <n v="0.49670500000000001"/>
    <n v="0.10687199999999999"/>
    <n v="7.6902999999999999E-2"/>
    <n v="26"/>
    <n v="6.4023999999999998E-2"/>
    <s v="FM# 230262-3"/>
    <x v="3"/>
  </r>
  <r>
    <n v="140"/>
    <s v="Polygon"/>
    <n v="5096"/>
    <n v="641"/>
    <s v="Freshwater Marshes"/>
    <s v="C24_641"/>
    <n v="4.2031200000000002"/>
    <s v="C24"/>
    <n v="7.7580710000000002"/>
    <n v="1.669235"/>
    <n v="1.201147"/>
    <n v="8.2612699999999997"/>
    <n v="1.7775000000000001"/>
    <n v="1.2790600000000001"/>
    <n v="26"/>
    <n v="1.064862"/>
    <s v="FM# 230262-3"/>
    <x v="3"/>
  </r>
  <r>
    <n v="141"/>
    <s v="Polygon"/>
    <n v="5099"/>
    <n v="641"/>
    <s v="Freshwater Marshes"/>
    <s v="C24_641"/>
    <n v="4.2721900000000002"/>
    <s v="C24"/>
    <n v="7.7580710000000002"/>
    <n v="1.669235"/>
    <n v="1.201147"/>
    <n v="0.391046"/>
    <n v="8.4138000000000004E-2"/>
    <n v="6.0544000000000001E-2"/>
    <n v="26"/>
    <n v="5.0404999999999998E-2"/>
    <s v="FM# 230262-3"/>
    <x v="3"/>
  </r>
  <r>
    <n v="143"/>
    <s v="Polygon"/>
    <n v="5494"/>
    <n v="643"/>
    <s v="Wet Prairies"/>
    <s v="C24_643"/>
    <n v="4.2901899999999999"/>
    <s v="C24"/>
    <n v="8.1257359999999998"/>
    <n v="1.7442089999999999"/>
    <n v="1.2544729999999999"/>
    <n v="0.47610400000000003"/>
    <n v="0.102197"/>
    <n v="7.3501999999999998E-2"/>
    <n v="26"/>
    <n v="5.8591999999999998E-2"/>
    <s v="FM# 230262-3"/>
    <x v="3"/>
  </r>
  <r>
    <n v="144"/>
    <s v="Polygon"/>
    <n v="5498"/>
    <n v="643"/>
    <s v="Wet Prairies"/>
    <s v="C24_643"/>
    <n v="23.4998"/>
    <s v="C24"/>
    <n v="8.1257359999999998"/>
    <n v="1.7442089999999999"/>
    <n v="1.2544729999999999"/>
    <n v="6.9010000000000002E-2"/>
    <n v="1.4813E-2"/>
    <n v="1.0654E-2"/>
    <n v="26"/>
    <n v="8.4930000000000005E-3"/>
    <s v="FM# 230262-3"/>
    <x v="3"/>
  </r>
  <r>
    <n v="74"/>
    <s v="Polygon"/>
    <n v="1567"/>
    <n v="121"/>
    <s v="Fixed Single Family Units"/>
    <s v="C23_121"/>
    <n v="4.4843200000000003"/>
    <s v="C23"/>
    <n v="13.885444"/>
    <n v="2.6532089999999999"/>
    <n v="1.976529"/>
    <n v="14.2102"/>
    <n v="2.7152599999999998"/>
    <n v="2.0227499999999998"/>
    <n v="27"/>
    <n v="1.023387"/>
    <s v="FM# 230262-2"/>
    <x v="4"/>
  </r>
  <r>
    <n v="75"/>
    <s v="Polygon"/>
    <n v="1671"/>
    <n v="211"/>
    <s v="Improved Pastures"/>
    <s v="C23_211"/>
    <n v="662.68299999999999"/>
    <s v="C23"/>
    <n v="7.805536"/>
    <n v="2.404601"/>
    <n v="1.1346339999999999"/>
    <n v="183.434"/>
    <n v="56.5092"/>
    <n v="26.664400000000001"/>
    <n v="27"/>
    <n v="23.500461999999999"/>
    <s v="FM# 230262-2"/>
    <x v="4"/>
  </r>
  <r>
    <n v="76"/>
    <s v="Polygon"/>
    <n v="1672"/>
    <n v="211"/>
    <s v="Improved Pastures"/>
    <s v="C23_211"/>
    <n v="36.182000000000002"/>
    <s v="C23"/>
    <n v="7.805536"/>
    <n v="2.404601"/>
    <n v="1.1346339999999999"/>
    <n v="5.3498200000000002"/>
    <n v="1.6480900000000001"/>
    <n v="0.77766400000000002"/>
    <n v="27"/>
    <n v="0.685388"/>
    <s v="FM# 230262-2"/>
    <x v="4"/>
  </r>
  <r>
    <n v="77"/>
    <s v="Polygon"/>
    <n v="1693"/>
    <n v="211"/>
    <s v="Improved Pastures"/>
    <s v="C23_211"/>
    <n v="1743.88"/>
    <s v="C23"/>
    <n v="7.805536"/>
    <n v="2.404601"/>
    <n v="1.1346339999999999"/>
    <n v="543.13499999999999"/>
    <n v="167.32"/>
    <n v="78.951499999999996"/>
    <n v="27"/>
    <n v="69.583290000000005"/>
    <s v="FM# 230262-2"/>
    <x v="4"/>
  </r>
  <r>
    <n v="78"/>
    <s v="Polygon"/>
    <n v="1744"/>
    <n v="212"/>
    <s v="Unimproved Pastures"/>
    <s v="C23_212"/>
    <n v="62.851799999999997"/>
    <s v="C23"/>
    <n v="7.9052499999999997"/>
    <n v="2.4317820000000001"/>
    <n v="1.171179"/>
    <n v="59.125100000000003"/>
    <n v="18.187799999999999"/>
    <n v="8.7594999999999992"/>
    <n v="27"/>
    <n v="7.4792160000000001"/>
    <s v="FM# 230262-2"/>
    <x v="4"/>
  </r>
  <r>
    <n v="79"/>
    <s v="Polygon"/>
    <n v="1751"/>
    <n v="212"/>
    <s v="Unimproved Pastures"/>
    <s v="C23_212"/>
    <n v="25.556899999999999"/>
    <s v="C23"/>
    <n v="7.9052499999999997"/>
    <n v="2.4317820000000001"/>
    <n v="1.171179"/>
    <n v="3.83358"/>
    <n v="1.17927"/>
    <n v="0.56795200000000001"/>
    <n v="27"/>
    <n v="0.48493999999999998"/>
    <s v="FM# 230262-2"/>
    <x v="4"/>
  </r>
  <r>
    <n v="80"/>
    <s v="Polygon"/>
    <n v="1761"/>
    <n v="212"/>
    <s v="Unimproved Pastures"/>
    <s v="C23_212"/>
    <n v="4.9782099999999998"/>
    <s v="C23"/>
    <n v="7.9052499999999997"/>
    <n v="2.4317820000000001"/>
    <n v="1.171179"/>
    <n v="16.4681"/>
    <n v="5.0658399999999997"/>
    <n v="2.4397799999999998"/>
    <n v="27"/>
    <n v="2.08318"/>
    <s v="FM# 230262-2"/>
    <x v="4"/>
  </r>
  <r>
    <n v="81"/>
    <s v="Polygon"/>
    <n v="1763"/>
    <n v="212"/>
    <s v="Unimproved Pastures"/>
    <s v="C23_212"/>
    <n v="93.6571"/>
    <s v="C23"/>
    <n v="7.9052499999999997"/>
    <n v="2.4317820000000001"/>
    <n v="1.171179"/>
    <n v="32.790500000000002"/>
    <n v="10.0869"/>
    <n v="4.8579800000000004"/>
    <n v="27"/>
    <n v="4.1479359999999996"/>
    <s v="FM# 230262-2"/>
    <x v="4"/>
  </r>
  <r>
    <n v="82"/>
    <s v="Polygon"/>
    <n v="1899"/>
    <n v="213"/>
    <s v="Woodland Pastures"/>
    <s v="C23_213"/>
    <n v="13.8096"/>
    <s v="C23"/>
    <n v="8.0966009999999997"/>
    <n v="2.4611510000000001"/>
    <n v="1.160115"/>
    <n v="0.82944799999999996"/>
    <n v="0.25213000000000002"/>
    <n v="0.11884699999999999"/>
    <n v="27"/>
    <n v="0.10244399999999999"/>
    <s v="FM# 230262-2"/>
    <x v="4"/>
  </r>
  <r>
    <n v="83"/>
    <s v="Polygon"/>
    <n v="1906"/>
    <n v="213"/>
    <s v="Woodland Pastures"/>
    <s v="C23_213"/>
    <n v="121.70399999999999"/>
    <s v="C23"/>
    <n v="8.0966009999999997"/>
    <n v="2.4611510000000001"/>
    <n v="1.160115"/>
    <n v="106.55"/>
    <n v="32.388300000000001"/>
    <n v="15.2669"/>
    <n v="27"/>
    <n v="13.159803"/>
    <s v="FM# 230262-2"/>
    <x v="4"/>
  </r>
  <r>
    <n v="84"/>
    <s v="Polygon"/>
    <n v="1915"/>
    <n v="213"/>
    <s v="Woodland Pastures"/>
    <s v="C23_213"/>
    <n v="691.69600000000003"/>
    <s v="C23"/>
    <n v="8.0966009999999997"/>
    <n v="2.4611510000000001"/>
    <n v="1.160115"/>
    <n v="328.577"/>
    <n v="99.878699999999995"/>
    <n v="47.079900000000002"/>
    <n v="27"/>
    <n v="40.582098999999999"/>
    <s v="FM# 230262-2"/>
    <x v="4"/>
  </r>
  <r>
    <n v="85"/>
    <s v="Polygon"/>
    <n v="1919"/>
    <n v="213"/>
    <s v="Woodland Pastures"/>
    <s v="C23_213"/>
    <n v="7.2608100000000002"/>
    <s v="C23"/>
    <n v="8.0966009999999997"/>
    <n v="2.4611510000000001"/>
    <n v="1.160115"/>
    <n v="40.0124"/>
    <n v="12.162699999999999"/>
    <n v="5.7331399999999997"/>
    <n v="27"/>
    <n v="4.9418699999999998"/>
    <s v="FM# 230262-2"/>
    <x v="4"/>
  </r>
  <r>
    <n v="86"/>
    <s v="Polygon"/>
    <n v="1920"/>
    <n v="213"/>
    <s v="Woodland Pastures"/>
    <s v="C23_213"/>
    <n v="4.1268200000000004"/>
    <s v="C23"/>
    <n v="8.0966009999999997"/>
    <n v="2.4611510000000001"/>
    <n v="1.160115"/>
    <n v="33.413200000000003"/>
    <n v="10.156700000000001"/>
    <n v="4.7875899999999998"/>
    <n v="27"/>
    <n v="4.1268200000000004"/>
    <s v="FM# 230262-2"/>
    <x v="4"/>
  </r>
  <r>
    <n v="88"/>
    <s v="Polygon"/>
    <n v="2005"/>
    <n v="252"/>
    <s v="Dairies"/>
    <s v="C23_252"/>
    <n v="401.9"/>
    <s v="C23"/>
    <n v="85.984882999999996"/>
    <n v="24.000473"/>
    <n v="1.0791139999999999"/>
    <n v="1426.69"/>
    <n v="398.22399999999999"/>
    <n v="17.905000000000001"/>
    <n v="27"/>
    <n v="16.592348000000001"/>
    <s v="FM# 230262-2"/>
    <x v="4"/>
  </r>
  <r>
    <n v="92"/>
    <s v="Polygon"/>
    <n v="2546"/>
    <n v="617"/>
    <s v="Mixed Wetland Hardwoods"/>
    <s v="C23_617"/>
    <n v="9.1129099999999994"/>
    <s v="C23"/>
    <n v="6.7795009999999998"/>
    <n v="1.8415090000000001"/>
    <n v="1.0386550000000001"/>
    <n v="0.89388900000000004"/>
    <n v="0.24280599999999999"/>
    <n v="0.13694899999999999"/>
    <n v="27"/>
    <n v="0.131852"/>
    <s v="FM# 230262-2"/>
    <x v="4"/>
  </r>
  <r>
    <n v="93"/>
    <s v="Polygon"/>
    <n v="2563"/>
    <n v="617"/>
    <s v="Mixed Wetland Hardwoods"/>
    <s v="C23_617"/>
    <n v="454.97500000000002"/>
    <s v="C23"/>
    <n v="6.7795009999999998"/>
    <n v="1.8415090000000001"/>
    <n v="1.0386550000000001"/>
    <n v="65.877300000000005"/>
    <n v="17.894200000000001"/>
    <n v="10.092700000000001"/>
    <n v="27"/>
    <n v="9.7171240000000001"/>
    <s v="FM# 230262-2"/>
    <x v="4"/>
  </r>
  <r>
    <n v="94"/>
    <s v="Polygon"/>
    <n v="2601"/>
    <n v="617"/>
    <s v="Mixed Wetland Hardwoods"/>
    <s v="C23_617"/>
    <n v="2.8320599999999998"/>
    <s v="C23"/>
    <n v="6.7795009999999998"/>
    <n v="1.8415090000000001"/>
    <n v="1.0386550000000001"/>
    <n v="0.33273799999999998"/>
    <n v="9.0381000000000003E-2"/>
    <n v="5.0977000000000001E-2"/>
    <n v="27"/>
    <n v="4.9079999999999999E-2"/>
    <s v="FM# 230262-2"/>
    <x v="4"/>
  </r>
  <r>
    <n v="95"/>
    <s v="Polygon"/>
    <n v="2607"/>
    <n v="617"/>
    <s v="Mixed Wetland Hardwoods"/>
    <s v="C23_617"/>
    <n v="344.67200000000003"/>
    <s v="C23"/>
    <n v="6.7795009999999998"/>
    <n v="1.8415090000000001"/>
    <n v="1.0386550000000001"/>
    <n v="12.1692"/>
    <n v="3.3054999999999999"/>
    <n v="1.8643799999999999"/>
    <n v="27"/>
    <n v="1.794997"/>
    <s v="FM# 230262-2"/>
    <x v="4"/>
  </r>
  <r>
    <n v="96"/>
    <s v="Polygon"/>
    <n v="2634"/>
    <n v="621"/>
    <s v="Cypress"/>
    <s v="C23_621"/>
    <n v="7.1459900000000003"/>
    <s v="C23"/>
    <n v="3.7587760000000001"/>
    <n v="0.90976400000000002"/>
    <n v="0.86543700000000001"/>
    <n v="0.23252800000000001"/>
    <n v="5.6279999999999997E-2"/>
    <n v="5.3538000000000002E-2"/>
    <n v="27"/>
    <n v="6.1863000000000001E-2"/>
    <s v="FM# 230262-2"/>
    <x v="4"/>
  </r>
  <r>
    <n v="97"/>
    <s v="Polygon"/>
    <n v="2639"/>
    <n v="621"/>
    <s v="Cypress"/>
    <s v="C23_621"/>
    <n v="1246.0999999999999"/>
    <s v="C23"/>
    <n v="3.7587760000000001"/>
    <n v="0.90976400000000002"/>
    <n v="0.86543700000000001"/>
    <n v="0.23725499999999999"/>
    <n v="5.7424999999999997E-2"/>
    <n v="5.4627000000000002E-2"/>
    <n v="27"/>
    <n v="6.3119999999999996E-2"/>
    <s v="FM# 230262-2"/>
    <x v="4"/>
  </r>
  <r>
    <n v="98"/>
    <s v="Polygon"/>
    <n v="2640"/>
    <n v="621"/>
    <s v="Cypress"/>
    <s v="C23_621"/>
    <n v="2.23001"/>
    <s v="C23"/>
    <n v="3.7587760000000001"/>
    <n v="0.90976400000000002"/>
    <n v="0.86543700000000001"/>
    <n v="3.45946"/>
    <n v="0.83731699999999998"/>
    <n v="0.79652000000000001"/>
    <n v="27"/>
    <n v="0.92036799999999996"/>
    <s v="FM# 230262-2"/>
    <x v="4"/>
  </r>
  <r>
    <n v="99"/>
    <s v="Polygon"/>
    <n v="3385"/>
    <n v="641"/>
    <s v="Freshwater Marshes"/>
    <s v="C23_641"/>
    <n v="2.7344300000000001"/>
    <s v="C23"/>
    <n v="6.8310129999999996"/>
    <n v="1.9655990000000001"/>
    <n v="1.083494"/>
    <n v="8.7502200000000006"/>
    <n v="2.5178500000000001"/>
    <n v="1.38791"/>
    <n v="27"/>
    <n v="1.2809550000000001"/>
    <s v="FM# 230262-2"/>
    <x v="4"/>
  </r>
  <r>
    <n v="100"/>
    <s v="Polygon"/>
    <n v="3390"/>
    <n v="641"/>
    <s v="Freshwater Marshes"/>
    <s v="C23_641"/>
    <n v="14.5519"/>
    <s v="C23"/>
    <n v="6.8310129999999996"/>
    <n v="1.9655990000000001"/>
    <n v="1.083494"/>
    <n v="16.682700000000001"/>
    <n v="4.8003900000000002"/>
    <n v="2.6461100000000002"/>
    <n v="27"/>
    <n v="2.4422030000000001"/>
    <s v="FM# 230262-2"/>
    <x v="4"/>
  </r>
  <r>
    <n v="101"/>
    <s v="Polygon"/>
    <n v="3402"/>
    <n v="641"/>
    <s v="Freshwater Marshes"/>
    <s v="C23_641"/>
    <n v="33.248600000000003"/>
    <s v="C23"/>
    <n v="6.8310129999999996"/>
    <n v="1.9655990000000001"/>
    <n v="1.083494"/>
    <n v="44.127699999999997"/>
    <n v="12.6976"/>
    <n v="6.9992700000000001"/>
    <n v="27"/>
    <n v="6.4599039999999999"/>
    <s v="FM# 230262-2"/>
    <x v="4"/>
  </r>
  <r>
    <n v="102"/>
    <s v="Polygon"/>
    <n v="3454"/>
    <n v="641"/>
    <s v="Freshwater Marshes"/>
    <s v="C23_641"/>
    <n v="20.27"/>
    <s v="C23"/>
    <n v="6.8310129999999996"/>
    <n v="1.9655990000000001"/>
    <n v="1.083494"/>
    <n v="25.234300000000001"/>
    <n v="7.2610799999999998"/>
    <n v="4.0025199999999996"/>
    <n v="27"/>
    <n v="3.6940810000000002"/>
    <s v="FM# 230262-2"/>
    <x v="4"/>
  </r>
  <r>
    <n v="103"/>
    <s v="Polygon"/>
    <n v="3460"/>
    <n v="641"/>
    <s v="Freshwater Marshes"/>
    <s v="C23_641"/>
    <n v="2.4293800000000001"/>
    <s v="C23"/>
    <n v="6.8310129999999996"/>
    <n v="1.9655990000000001"/>
    <n v="1.083494"/>
    <n v="1.5395000000000001"/>
    <n v="0.44298500000000002"/>
    <n v="0.24418599999999999"/>
    <n v="27"/>
    <n v="0.22536900000000001"/>
    <s v="FM# 230262-2"/>
    <x v="4"/>
  </r>
  <r>
    <n v="104"/>
    <s v="Polygon"/>
    <n v="3606"/>
    <n v="643"/>
    <s v="Wet Prairies"/>
    <s v="C23_643"/>
    <n v="28.106999999999999"/>
    <s v="C23"/>
    <n v="7.4540499999999996"/>
    <n v="2.2795380000000001"/>
    <n v="1.1331640000000001"/>
    <n v="12.088800000000001"/>
    <n v="3.6968999999999999"/>
    <n v="1.8377399999999999"/>
    <n v="27"/>
    <n v="1.621777"/>
    <s v="FM# 230262-2"/>
    <x v="4"/>
  </r>
  <r>
    <n v="108"/>
    <s v="Polygon"/>
    <n v="3810"/>
    <n v="211"/>
    <s v="Improved Pastures"/>
    <s v="C24_211"/>
    <n v="1.0113099999999999"/>
    <s v="C24"/>
    <n v="8.5875350000000008"/>
    <n v="1.9399230000000001"/>
    <n v="1.2240340000000001"/>
    <n v="8.6846700000000006"/>
    <n v="1.96187"/>
    <n v="1.2378800000000001"/>
    <n v="27"/>
    <n v="1.0113110000000001"/>
    <s v="FM# 230262-2"/>
    <x v="4"/>
  </r>
  <r>
    <n v="113"/>
    <s v="Polygon"/>
    <n v="3846"/>
    <n v="211"/>
    <s v="Improved Pastures"/>
    <s v="C24_211"/>
    <n v="16473.099999999999"/>
    <s v="C24"/>
    <n v="8.5875350000000008"/>
    <n v="1.9399230000000001"/>
    <n v="1.2240340000000001"/>
    <n v="83.415599999999998"/>
    <n v="18.843599999999999"/>
    <n v="11.889699999999999"/>
    <n v="27"/>
    <n v="9.7135719999999992"/>
    <s v="FM# 230262-2"/>
    <x v="4"/>
  </r>
  <r>
    <n v="114"/>
    <s v="Polygon"/>
    <n v="3872"/>
    <n v="212"/>
    <s v="Unimproved Pastures"/>
    <s v="C24_212"/>
    <n v="6.9140999999999994E-2"/>
    <s v="C24"/>
    <n v="8.2300789999999999"/>
    <n v="1.833553"/>
    <n v="1.203595"/>
    <n v="0.56903800000000004"/>
    <n v="0.126774"/>
    <n v="8.3218E-2"/>
    <n v="27"/>
    <n v="6.9140999999999994E-2"/>
    <s v="FM# 230262-2"/>
    <x v="4"/>
  </r>
  <r>
    <n v="118"/>
    <s v="Polygon"/>
    <n v="3913"/>
    <n v="212"/>
    <s v="Unimproved Pastures"/>
    <s v="C24_212"/>
    <n v="882.59400000000005"/>
    <s v="C24"/>
    <n v="8.2300789999999999"/>
    <n v="1.833553"/>
    <n v="1.203595"/>
    <n v="27.4116"/>
    <n v="6.1069500000000003"/>
    <n v="4.0087700000000002"/>
    <n v="27"/>
    <n v="3.3306650000000002"/>
    <s v="FM# 230262-2"/>
    <x v="4"/>
  </r>
  <r>
    <n v="119"/>
    <s v="Polygon"/>
    <n v="3997"/>
    <n v="213"/>
    <s v="Woodland Pastures"/>
    <s v="C24_213"/>
    <n v="9.2572299999999998"/>
    <s v="C24"/>
    <n v="8.2906200000000005"/>
    <n v="1.848895"/>
    <n v="1.2124490000000001"/>
    <n v="0.24983"/>
    <n v="5.5715000000000001E-2"/>
    <n v="3.6535999999999999E-2"/>
    <n v="27"/>
    <n v="3.0134000000000001E-2"/>
    <s v="FM# 230262-2"/>
    <x v="4"/>
  </r>
  <r>
    <n v="120"/>
    <s v="Polygon"/>
    <n v="4020"/>
    <n v="213"/>
    <s v="Woodland Pastures"/>
    <s v="C24_213"/>
    <n v="19.312799999999999"/>
    <s v="C24"/>
    <n v="8.2906200000000005"/>
    <n v="1.848895"/>
    <n v="1.2124490000000001"/>
    <n v="59.730600000000003"/>
    <n v="13.320499999999999"/>
    <n v="8.7352000000000007"/>
    <n v="27"/>
    <n v="7.2045950000000003"/>
    <s v="FM# 230262-2"/>
    <x v="4"/>
  </r>
  <r>
    <n v="133"/>
    <s v="Polygon"/>
    <n v="4517"/>
    <n v="617"/>
    <s v="Mixed Wetland Hardwoods"/>
    <s v="C24_617"/>
    <n v="6.26342"/>
    <s v="C24"/>
    <n v="6.3998710000000001"/>
    <n v="1.3113950000000001"/>
    <n v="1.0526420000000001"/>
    <n v="0.181918"/>
    <n v="3.7276999999999998E-2"/>
    <n v="2.9922000000000001E-2"/>
    <n v="27"/>
    <n v="2.8424999999999999E-2"/>
    <s v="FM# 230262-2"/>
    <x v="4"/>
  </r>
  <r>
    <n v="142"/>
    <s v="Polygon"/>
    <n v="5487"/>
    <n v="643"/>
    <s v="Wet Prairies"/>
    <s v="C24_643"/>
    <n v="9.8029999999999992E-3"/>
    <s v="C24"/>
    <n v="8.1257359999999998"/>
    <n v="1.7442089999999999"/>
    <n v="1.2544729999999999"/>
    <n v="7.9658000000000007E-2"/>
    <n v="1.7099E-2"/>
    <n v="1.2298E-2"/>
    <n v="27"/>
    <n v="9.8029999999999992E-3"/>
    <s v="FM# 230262-2"/>
    <x v="4"/>
  </r>
  <r>
    <n v="180"/>
    <s v="Polygon"/>
    <n v="8227"/>
    <n v="121"/>
    <s v="Fixed Single Family Units"/>
    <s v="NorthFork_121"/>
    <n v="888.47400000000005"/>
    <s v="NorthFork"/>
    <n v="11.819156"/>
    <n v="1.999854"/>
    <n v="2.097445"/>
    <n v="2.1087199999999999"/>
    <n v="0.35680499999999998"/>
    <n v="0.37421599999999999"/>
    <n v="28"/>
    <n v="0.17841499999999999"/>
    <s v="FM# 230295-1"/>
    <x v="5"/>
  </r>
  <r>
    <n v="182"/>
    <s v="Polygon"/>
    <n v="8236"/>
    <n v="121"/>
    <s v="Fixed Single Family Units"/>
    <s v="NorthFork_121"/>
    <n v="753.57399999999996"/>
    <s v="NorthFork"/>
    <n v="11.819156"/>
    <n v="1.999854"/>
    <n v="2.097445"/>
    <n v="0.68710000000000004"/>
    <n v="0.11626"/>
    <n v="0.121934"/>
    <n v="28"/>
    <n v="5.8133999999999998E-2"/>
    <s v="FM# 230295-1"/>
    <x v="5"/>
  </r>
  <r>
    <n v="193"/>
    <s v="Polygon"/>
    <n v="8469"/>
    <n v="140"/>
    <s v="Commercial and Services"/>
    <s v="NorthFork_140"/>
    <n v="23.022200000000002"/>
    <s v="NorthFork"/>
    <n v="11.781447"/>
    <n v="1.875837"/>
    <n v="2.004032"/>
    <n v="0.88591299999999995"/>
    <n v="0.14105500000000001"/>
    <n v="0.15069399999999999"/>
    <n v="28"/>
    <n v="7.5195999999999999E-2"/>
    <s v="FM# 230295-1"/>
    <x v="5"/>
  </r>
  <r>
    <n v="196"/>
    <s v="Polygon"/>
    <n v="8472"/>
    <n v="140"/>
    <s v="Commercial and Services"/>
    <s v="NorthFork_140"/>
    <n v="5.8003299999999998"/>
    <s v="NorthFork"/>
    <n v="11.781447"/>
    <n v="1.875837"/>
    <n v="2.004032"/>
    <n v="0.80457599999999996"/>
    <n v="0.128104"/>
    <n v="0.13685900000000001"/>
    <n v="28"/>
    <n v="6.8292000000000005E-2"/>
    <s v="FM# 230295-1"/>
    <x v="5"/>
  </r>
  <r>
    <n v="197"/>
    <s v="Polygon"/>
    <n v="8473"/>
    <n v="140"/>
    <s v="Commercial and Services"/>
    <s v="NorthFork_140"/>
    <n v="7.0651700000000002"/>
    <s v="NorthFork"/>
    <n v="11.781447"/>
    <n v="1.875837"/>
    <n v="2.004032"/>
    <n v="1.8983399999999999"/>
    <n v="0.30225299999999999"/>
    <n v="0.322909"/>
    <n v="28"/>
    <n v="0.16113"/>
    <s v="FM# 230295-1"/>
    <x v="5"/>
  </r>
  <r>
    <n v="198"/>
    <s v="Polygon"/>
    <n v="8483"/>
    <n v="140"/>
    <s v="Commercial and Services"/>
    <s v="NorthFork_140"/>
    <n v="25.958600000000001"/>
    <s v="NorthFork"/>
    <n v="11.781447"/>
    <n v="1.875837"/>
    <n v="2.004032"/>
    <n v="1.51742"/>
    <n v="0.24160300000000001"/>
    <n v="0.25811400000000001"/>
    <n v="28"/>
    <n v="0.12879699999999999"/>
    <s v="FM# 230295-1"/>
    <x v="5"/>
  </r>
  <r>
    <n v="227"/>
    <s v="Polygon"/>
    <n v="8593"/>
    <n v="141"/>
    <s v="Retail Sales and Services"/>
    <s v="NorthFork_141"/>
    <n v="10.560700000000001"/>
    <s v="NorthFork"/>
    <n v="12.123322"/>
    <n v="1.826476"/>
    <n v="2.0360770000000001"/>
    <n v="0.94608499999999995"/>
    <n v="0.142535"/>
    <n v="0.15889200000000001"/>
    <n v="28"/>
    <n v="7.8037999999999996E-2"/>
    <s v="FM# 230295-1"/>
    <x v="5"/>
  </r>
  <r>
    <n v="235"/>
    <s v="Polygon"/>
    <n v="8679"/>
    <n v="170"/>
    <s v="Institutional"/>
    <s v="NorthFork_170"/>
    <n v="3.7695699999999999"/>
    <s v="NorthFork"/>
    <n v="10.26698"/>
    <n v="1.78047"/>
    <n v="1.989349"/>
    <n v="0.38476500000000002"/>
    <n v="6.6725000000000007E-2"/>
    <n v="7.4552999999999994E-2"/>
    <n v="28"/>
    <n v="3.7476000000000002E-2"/>
    <s v="FM# 230295-1"/>
    <x v="5"/>
  </r>
  <r>
    <n v="238"/>
    <s v="Polygon"/>
    <n v="8750"/>
    <n v="171"/>
    <s v="Educational Facilities"/>
    <s v="NorthFork_171"/>
    <n v="5.7242899999999999"/>
    <s v="NorthFork"/>
    <n v="8.7485420000000005"/>
    <n v="1.5318830000000001"/>
    <n v="2.0143270000000002"/>
    <n v="0.38569999999999999"/>
    <n v="6.7537E-2"/>
    <n v="8.8805999999999996E-2"/>
    <n v="28"/>
    <n v="4.4087000000000001E-2"/>
    <s v="FM# 230295-1"/>
    <x v="5"/>
  </r>
  <r>
    <n v="296"/>
    <s v="Polygon"/>
    <n v="11651"/>
    <n v="814"/>
    <s v="Roads and Highways"/>
    <s v="NorthFork_814"/>
    <n v="1490.08"/>
    <s v="NorthFork"/>
    <n v="9.5935609999999993"/>
    <n v="1.571528"/>
    <n v="1.857308"/>
    <n v="156.416"/>
    <n v="25.622699999999998"/>
    <n v="30.2821"/>
    <n v="28"/>
    <n v="16.304300000000001"/>
    <s v="FM# 230295-1"/>
    <x v="5"/>
  </r>
  <r>
    <n v="192"/>
    <s v="Polygon"/>
    <n v="8463"/>
    <n v="140"/>
    <s v="Commercial and Services"/>
    <s v="NorthFork_140"/>
    <n v="9.6646000000000001"/>
    <s v="NorthFork"/>
    <n v="11.781447"/>
    <n v="1.875837"/>
    <n v="2.004032"/>
    <n v="4.8731099999999996"/>
    <n v="0.775895"/>
    <n v="0.82891899999999996"/>
    <n v="29"/>
    <n v="0.41362599999999999"/>
    <s v="SPN 99004-1585"/>
    <x v="6"/>
  </r>
  <r>
    <n v="194"/>
    <s v="Polygon"/>
    <n v="8469"/>
    <n v="140"/>
    <s v="Commercial and Services"/>
    <s v="NorthFork_140"/>
    <n v="23.022200000000002"/>
    <s v="NorthFork"/>
    <n v="11.781447"/>
    <n v="1.875837"/>
    <n v="2.004032"/>
    <n v="2.9529999999999998"/>
    <n v="0.47017599999999998"/>
    <n v="0.50230699999999995"/>
    <n v="29"/>
    <n v="0.25064799999999998"/>
    <s v="SPN 99004-1585"/>
    <x v="6"/>
  </r>
  <r>
    <n v="195"/>
    <s v="Polygon"/>
    <n v="8470"/>
    <n v="140"/>
    <s v="Commercial and Services"/>
    <s v="NorthFork_140"/>
    <n v="15.8697"/>
    <s v="NorthFork"/>
    <n v="11.781447"/>
    <n v="1.875837"/>
    <n v="2.004032"/>
    <n v="1.18943"/>
    <n v="0.18938099999999999"/>
    <n v="0.202323"/>
    <n v="29"/>
    <n v="0.10095800000000001"/>
    <s v="SPN 99004-1585"/>
    <x v="6"/>
  </r>
  <r>
    <n v="221"/>
    <s v="Polygon"/>
    <n v="8586"/>
    <n v="141"/>
    <s v="Retail Sales and Services"/>
    <s v="NorthFork_141"/>
    <n v="52.6646"/>
    <s v="NorthFork"/>
    <n v="12.123322"/>
    <n v="1.826476"/>
    <n v="2.0360770000000001"/>
    <n v="2.1895500000000001"/>
    <n v="0.32987300000000003"/>
    <n v="0.367728"/>
    <n v="29"/>
    <n v="0.18060599999999999"/>
    <s v="SPN 99004-1585"/>
    <x v="6"/>
  </r>
  <r>
    <n v="223"/>
    <s v="Polygon"/>
    <n v="8587"/>
    <n v="141"/>
    <s v="Retail Sales and Services"/>
    <s v="NorthFork_141"/>
    <n v="22.3018"/>
    <s v="NorthFork"/>
    <n v="12.123322"/>
    <n v="1.826476"/>
    <n v="2.0360770000000001"/>
    <n v="0.59937399999999996"/>
    <n v="9.0301000000000006E-2"/>
    <n v="0.100663"/>
    <n v="29"/>
    <n v="4.9439999999999998E-2"/>
    <s v="SPN 99004-1585"/>
    <x v="6"/>
  </r>
  <r>
    <n v="225"/>
    <s v="Polygon"/>
    <n v="8591"/>
    <n v="141"/>
    <s v="Retail Sales and Services"/>
    <s v="NorthFork_141"/>
    <n v="29.0883"/>
    <s v="NorthFork"/>
    <n v="12.123322"/>
    <n v="1.826476"/>
    <n v="2.0360770000000001"/>
    <n v="2.1617999999999998E-2"/>
    <n v="3.2569999999999999E-3"/>
    <n v="3.6310000000000001E-3"/>
    <n v="29"/>
    <n v="1.7830000000000001E-3"/>
    <s v="SPN 99004-1585"/>
    <x v="6"/>
  </r>
  <r>
    <n v="226"/>
    <s v="Polygon"/>
    <n v="8592"/>
    <n v="141"/>
    <s v="Retail Sales and Services"/>
    <s v="NorthFork_141"/>
    <n v="25.525400000000001"/>
    <s v="NorthFork"/>
    <n v="12.123322"/>
    <n v="1.826476"/>
    <n v="2.0360770000000001"/>
    <n v="2.9663900000000001"/>
    <n v="0.446911"/>
    <n v="0.498197"/>
    <n v="29"/>
    <n v="0.24468500000000001"/>
    <s v="SPN 99004-1585"/>
    <x v="6"/>
  </r>
  <r>
    <n v="263"/>
    <s v="Polygon"/>
    <n v="9310"/>
    <n v="411"/>
    <s v="Pine Flatwoods"/>
    <s v="NorthFork_411"/>
    <n v="50.822600000000001"/>
    <s v="NorthFork"/>
    <n v="6.8228039999999996"/>
    <n v="1.0638179999999999"/>
    <n v="1.5540670000000001"/>
    <n v="0.47542600000000002"/>
    <n v="7.4129E-2"/>
    <n v="0.10829"/>
    <n v="29"/>
    <n v="6.9681999999999994E-2"/>
    <s v="SPN 99004-1585"/>
    <x v="6"/>
  </r>
  <r>
    <n v="290"/>
    <s v="Polygon"/>
    <n v="11201"/>
    <n v="641"/>
    <s v="Freshwater Marshes"/>
    <s v="NorthFork_641"/>
    <n v="4.9561599999999997"/>
    <s v="NorthFork"/>
    <n v="6.8859149999999998"/>
    <n v="1.1455919999999999"/>
    <n v="1.5426070000000001"/>
    <n v="6.5161999999999998E-2"/>
    <n v="1.0841E-2"/>
    <n v="1.4598E-2"/>
    <n v="29"/>
    <n v="9.4629999999999992E-3"/>
    <s v="SPN 99004-1585"/>
    <x v="6"/>
  </r>
  <r>
    <n v="291"/>
    <s v="Polygon"/>
    <n v="11208"/>
    <n v="641"/>
    <s v="Freshwater Marshes"/>
    <s v="NorthFork_641"/>
    <n v="10.868499999999999"/>
    <s v="NorthFork"/>
    <n v="6.8859149999999998"/>
    <n v="1.1455919999999999"/>
    <n v="1.5426070000000001"/>
    <n v="2.1073000000000001E-2"/>
    <n v="3.506E-3"/>
    <n v="4.7210000000000004E-3"/>
    <n v="29"/>
    <n v="3.0599999999999998E-3"/>
    <s v="SPN 99004-1585"/>
    <x v="6"/>
  </r>
  <r>
    <n v="297"/>
    <s v="Polygon"/>
    <n v="11651"/>
    <n v="814"/>
    <s v="Roads and Highways"/>
    <s v="NorthFork_814"/>
    <n v="1490.08"/>
    <s v="NorthFork"/>
    <n v="9.5935609999999993"/>
    <n v="1.571528"/>
    <n v="1.857308"/>
    <n v="282.64699999999999"/>
    <n v="46.300600000000003"/>
    <n v="54.720300000000002"/>
    <n v="29"/>
    <n v="29.462159"/>
    <s v="SPN 99004-1585"/>
    <x v="6"/>
  </r>
  <r>
    <n v="189"/>
    <s v="Polygon"/>
    <n v="8371"/>
    <n v="133"/>
    <s v="Multiple Dwelling Units, Low Rise Two stories or less"/>
    <s v="NorthFork_133"/>
    <n v="45.807000000000002"/>
    <s v="NorthFork"/>
    <n v="11.488374"/>
    <n v="2.1865730000000001"/>
    <n v="2.0236360000000002"/>
    <n v="1.60067"/>
    <n v="0.30465500000000001"/>
    <n v="0.28195300000000001"/>
    <n v="30"/>
    <n v="0.13933000000000001"/>
    <s v="SPN 99004-1585 (Lake 3)"/>
    <x v="7"/>
  </r>
  <r>
    <n v="222"/>
    <s v="Polygon"/>
    <n v="8586"/>
    <n v="141"/>
    <s v="Retail Sales and Services"/>
    <s v="NorthFork_141"/>
    <n v="52.6646"/>
    <s v="NorthFork"/>
    <n v="12.123322"/>
    <n v="1.826476"/>
    <n v="2.0360770000000001"/>
    <n v="10.6647"/>
    <n v="1.60673"/>
    <n v="1.79111"/>
    <n v="30"/>
    <n v="0.879687"/>
    <s v="SPN 99004-1585 (Lake 3)"/>
    <x v="7"/>
  </r>
  <r>
    <n v="224"/>
    <s v="Polygon"/>
    <n v="8587"/>
    <n v="141"/>
    <s v="Retail Sales and Services"/>
    <s v="NorthFork_141"/>
    <n v="22.3018"/>
    <s v="NorthFork"/>
    <n v="12.123322"/>
    <n v="1.826476"/>
    <n v="2.0360770000000001"/>
    <n v="2.04053"/>
    <n v="0.307423"/>
    <n v="0.34270200000000001"/>
    <n v="30"/>
    <n v="0.16831499999999999"/>
    <s v="SPN 99004-1585 (Lake 3)"/>
    <x v="7"/>
  </r>
  <r>
    <n v="240"/>
    <s v="Polygon"/>
    <n v="8869"/>
    <n v="190"/>
    <s v="Open Land"/>
    <s v="NorthFork_190"/>
    <n v="2.4918399999999998"/>
    <s v="NorthFork"/>
    <n v="9.8502130000000001"/>
    <n v="1.689322"/>
    <n v="1.9439409999999999"/>
    <n v="5.0453999999999999E-2"/>
    <n v="8.6529999999999992E-3"/>
    <n v="9.9570000000000006E-3"/>
    <n v="30"/>
    <n v="5.1219999999999998E-3"/>
    <s v="SPN 99004-1585 (Lake 3)"/>
    <x v="7"/>
  </r>
  <r>
    <n v="262"/>
    <s v="Polygon"/>
    <n v="9276"/>
    <n v="411"/>
    <s v="Pine Flatwoods"/>
    <s v="NorthFork_411"/>
    <n v="11.2583"/>
    <s v="NorthFork"/>
    <n v="6.8228039999999996"/>
    <n v="1.0638179999999999"/>
    <n v="1.5540670000000001"/>
    <n v="1.4577899999999999"/>
    <n v="0.2273"/>
    <n v="0.33204899999999998"/>
    <n v="30"/>
    <n v="0.21366399999999999"/>
    <s v="SPN 99004-1585 (Lake 3)"/>
    <x v="7"/>
  </r>
  <r>
    <n v="288"/>
    <s v="Polygon"/>
    <n v="11089"/>
    <n v="630"/>
    <s v="Wetland Forested Mixed"/>
    <s v="NorthFork_630"/>
    <n v="6.8908100000000001"/>
    <s v="NorthFork"/>
    <n v="10.414375"/>
    <n v="1.775353"/>
    <n v="1.9775309999999999"/>
    <n v="2.6433999999999999E-2"/>
    <n v="4.5059999999999996E-3"/>
    <n v="5.019E-3"/>
    <n v="30"/>
    <n v="2.5379999999999999E-3"/>
    <s v="SPN 99004-1585 (Lake 3)"/>
    <x v="7"/>
  </r>
  <r>
    <n v="289"/>
    <s v="Polygon"/>
    <n v="11184"/>
    <n v="641"/>
    <s v="Freshwater Marshes"/>
    <s v="NorthFork_641"/>
    <n v="3.6389"/>
    <s v="NorthFork"/>
    <n v="6.8859149999999998"/>
    <n v="1.1455919999999999"/>
    <n v="1.5426070000000001"/>
    <n v="24.4087"/>
    <n v="4.0608199999999997"/>
    <n v="5.4681300000000004"/>
    <n v="30"/>
    <n v="3.5447350000000002"/>
    <s v="SPN 99004-1585 (Lake 3)"/>
    <x v="7"/>
  </r>
  <r>
    <n v="298"/>
    <s v="Polygon"/>
    <n v="11651"/>
    <n v="814"/>
    <s v="Roads and Highways"/>
    <s v="NorthFork_814"/>
    <n v="1490.08"/>
    <s v="NorthFork"/>
    <n v="9.5935609999999993"/>
    <n v="1.571528"/>
    <n v="1.857308"/>
    <n v="76.032200000000003"/>
    <n v="12.4549"/>
    <n v="14.719799999999999"/>
    <n v="30"/>
    <n v="7.925338"/>
    <s v="SPN 99004-1585 (Lake 3)"/>
    <x v="7"/>
  </r>
  <r>
    <n v="303"/>
    <s v="Polygon"/>
    <n v="11670"/>
    <n v="831"/>
    <s v="Electric Power Facilities"/>
    <s v="NorthFork_831"/>
    <n v="3.65863"/>
    <s v="NorthFork"/>
    <n v="6.858117"/>
    <n v="1.1074580000000001"/>
    <n v="1.515047"/>
    <n v="1.61093"/>
    <n v="0.26013599999999998"/>
    <n v="0.35587600000000003"/>
    <n v="30"/>
    <n v="0.23489399999999999"/>
    <s v="SPN 99004-1585 (Lake 3)"/>
    <x v="7"/>
  </r>
  <r>
    <n v="164"/>
    <s v="Polygon"/>
    <n v="7725"/>
    <n v="121"/>
    <s v="Fixed Single Family Units"/>
    <s v="NorthMid_121"/>
    <n v="4.6560000000000004E-3"/>
    <s v="NorthMid"/>
    <n v="10.597968"/>
    <n v="1.7723370000000001"/>
    <n v="1.9982530000000001"/>
    <n v="4.9313000000000003E-2"/>
    <n v="8.2470000000000009E-3"/>
    <n v="9.2980000000000007E-3"/>
    <n v="31"/>
    <n v="4.653E-3"/>
    <s v="FM# 228819-1_x000a_(Basins A and B)"/>
    <x v="8"/>
  </r>
  <r>
    <n v="165"/>
    <s v="Polygon"/>
    <n v="7754"/>
    <n v="140"/>
    <s v="Commercial and Services"/>
    <s v="NorthMid_140"/>
    <n v="9.4371100000000006"/>
    <s v="NorthMid"/>
    <n v="10.321685"/>
    <n v="1.573078"/>
    <n v="1.918366"/>
    <n v="12.3231"/>
    <n v="1.8781000000000001"/>
    <n v="2.29034"/>
    <n v="31"/>
    <n v="1.1939040000000001"/>
    <s v="FM# 228819-1_x000a_(Basins A and B)"/>
    <x v="8"/>
  </r>
  <r>
    <n v="167"/>
    <s v="Polygon"/>
    <n v="7769"/>
    <n v="141"/>
    <s v="Retail Sales and Services"/>
    <s v="NorthMid_141"/>
    <n v="6.0212399999999997"/>
    <s v="NorthMid"/>
    <n v="10.495656"/>
    <n v="1.5049060000000001"/>
    <n v="2.0081720000000001"/>
    <n v="8.7824899999999992"/>
    <n v="1.2592699999999999"/>
    <n v="1.68038"/>
    <n v="31"/>
    <n v="0.83677400000000002"/>
    <s v="FM# 228819-1_x000a_(Basins A and B)"/>
    <x v="8"/>
  </r>
  <r>
    <n v="309"/>
    <s v="Polygon"/>
    <n v="12827"/>
    <n v="111"/>
    <s v="Fixed Single Family Units"/>
    <s v="SME_111"/>
    <n v="208.78399999999999"/>
    <s v="SME"/>
    <n v="9.8435590000000008"/>
    <n v="1.71604"/>
    <n v="2.0080279999999999"/>
    <n v="15.2707"/>
    <n v="2.6621600000000001"/>
    <n v="3.1151300000000002"/>
    <n v="32"/>
    <n v="1.551339"/>
    <s v="FM# 228821-1 (West)"/>
    <x v="9"/>
  </r>
  <r>
    <n v="310"/>
    <s v="Polygon"/>
    <n v="12835"/>
    <n v="133"/>
    <s v="Multiple Dwelling Units, Low Rise Two stories or less"/>
    <s v="SME_133"/>
    <n v="199.11600000000001"/>
    <s v="SME"/>
    <n v="10.662836"/>
    <n v="2.1844049999999999"/>
    <n v="1.9402969999999999"/>
    <n v="6.50685"/>
    <n v="1.333"/>
    <n v="1.18404"/>
    <n v="32"/>
    <n v="0.610236"/>
    <s v="FM# 228821-1 (West)"/>
    <x v="9"/>
  </r>
  <r>
    <n v="311"/>
    <s v="Polygon"/>
    <n v="12905"/>
    <n v="541"/>
    <s v="Embayments opening directly into the Gulf of Mexico or the Atlantic Ocean"/>
    <s v="SME_541"/>
    <n v="1.5077E-2"/>
    <s v="SME"/>
    <n v="7.6953050000000003"/>
    <n v="1.2924290000000001"/>
    <n v="1.890633"/>
    <n v="5.7265999999999997E-2"/>
    <n v="9.6179999999999998E-3"/>
    <n v="1.4069999999999999E-2"/>
    <n v="32"/>
    <n v="7.4419999999999998E-3"/>
    <s v="FM# 228821-1 (West)"/>
    <x v="9"/>
  </r>
  <r>
    <n v="166"/>
    <s v="Polygon"/>
    <n v="7754"/>
    <n v="140"/>
    <s v="Commercial and Services"/>
    <s v="NorthMid_140"/>
    <n v="9.4371100000000006"/>
    <s v="NorthMid"/>
    <n v="10.321685"/>
    <n v="1.573078"/>
    <n v="1.918366"/>
    <n v="10.2774"/>
    <n v="1.56633"/>
    <n v="1.9101399999999999"/>
    <n v="33"/>
    <n v="0.99570999999999998"/>
    <s v="FM# 228821-1 (East)"/>
    <x v="10"/>
  </r>
  <r>
    <n v="168"/>
    <s v="Polygon"/>
    <n v="7882"/>
    <n v="541"/>
    <s v="Embayments opening directly into the Gulf of Mexico or the Atlantic Ocean"/>
    <s v="NorthMid_541"/>
    <n v="0.288022"/>
    <s v="NorthMid"/>
    <n v="6.6188039999999999"/>
    <n v="1.0996870000000001"/>
    <n v="1.7708029999999999"/>
    <n v="0.249641"/>
    <n v="4.1477E-2"/>
    <n v="6.6789000000000001E-2"/>
    <n v="33"/>
    <n v="3.7717000000000001E-2"/>
    <s v="FM# 228821-1 (East)"/>
    <x v="10"/>
  </r>
  <r>
    <n v="38"/>
    <s v="Polygon"/>
    <n v="681"/>
    <n v="140"/>
    <s v="Commercial and Services"/>
    <s v="B4_140"/>
    <n v="131.82900000000001"/>
    <s v="B4"/>
    <n v="10.758748000000001"/>
    <n v="1.747034"/>
    <n v="1.8006310000000001"/>
    <n v="10.4703"/>
    <n v="1.7001999999999999"/>
    <n v="1.7523599999999999"/>
    <n v="34"/>
    <n v="0.97319100000000003"/>
    <s v="FM# 228831-1"/>
    <x v="11"/>
  </r>
  <r>
    <n v="39"/>
    <s v="Polygon"/>
    <n v="759"/>
    <n v="411"/>
    <s v="Pine Flatwoods"/>
    <s v="B4_411"/>
    <n v="82.046499999999995"/>
    <s v="B4"/>
    <n v="4.9772600000000002"/>
    <n v="0.70677400000000001"/>
    <n v="1.2899099999999999"/>
    <n v="2.99464"/>
    <n v="0.42524099999999998"/>
    <n v="0.77609399999999995"/>
    <n v="34"/>
    <n v="0.60166500000000001"/>
    <s v="FM# 228831-1"/>
    <x v="11"/>
  </r>
  <r>
    <n v="46"/>
    <s v="Polygon"/>
    <n v="1384"/>
    <n v="140"/>
    <s v="Commercial and Services"/>
    <s v="B6_140"/>
    <n v="10.6129"/>
    <s v="B6"/>
    <n v="9.2811850000000007"/>
    <n v="1.3582639999999999"/>
    <n v="1.775104"/>
    <n v="18.0686"/>
    <n v="2.6442600000000001"/>
    <n v="3.4557600000000002"/>
    <n v="34"/>
    <n v="1.9467950000000001"/>
    <s v="FM# 228831-1"/>
    <x v="11"/>
  </r>
  <r>
    <n v="51"/>
    <s v="Polygon"/>
    <n v="1388"/>
    <n v="140"/>
    <s v="Commercial and Services"/>
    <s v="B6_140"/>
    <n v="30.468499999999999"/>
    <s v="B6"/>
    <n v="9.2811850000000007"/>
    <n v="1.3582639999999999"/>
    <n v="1.775104"/>
    <n v="15.9108"/>
    <n v="2.3284899999999999"/>
    <n v="3.0430799999999998"/>
    <n v="34"/>
    <n v="1.71431"/>
    <s v="FM# 228831-1"/>
    <x v="11"/>
  </r>
  <r>
    <n v="59"/>
    <s v="Polygon"/>
    <n v="1433"/>
    <n v="320"/>
    <s v="Shrub and Brushland"/>
    <s v="B6_320"/>
    <n v="12.3444"/>
    <s v="B6"/>
    <n v="6.4559259999999998"/>
    <n v="0.89579399999999998"/>
    <n v="1.540756"/>
    <n v="8.4306099999999997"/>
    <n v="1.1697900000000001"/>
    <n v="2.0120300000000002"/>
    <n v="34"/>
    <n v="1.305871"/>
    <s v="FM# 228831-1"/>
    <x v="11"/>
  </r>
  <r>
    <n v="62"/>
    <s v="Polygon"/>
    <n v="1449"/>
    <n v="411"/>
    <s v="Pine Flatwoods"/>
    <s v="B6_411"/>
    <n v="44.081400000000002"/>
    <s v="B6"/>
    <n v="6.6934500000000003"/>
    <n v="0.99065700000000001"/>
    <n v="1.5987610000000001"/>
    <n v="2.41153"/>
    <n v="0.35691600000000001"/>
    <n v="0.57600499999999999"/>
    <n v="34"/>
    <n v="0.36028199999999999"/>
    <s v="FM# 228831-1"/>
    <x v="11"/>
  </r>
  <r>
    <n v="71"/>
    <s v="Polygon"/>
    <n v="1528"/>
    <n v="814"/>
    <s v="Roads and Highways"/>
    <s v="B6_814"/>
    <n v="62.958199999999998"/>
    <s v="B6"/>
    <n v="6.7941729999999998"/>
    <n v="0.93106900000000004"/>
    <n v="1.6025199999999999"/>
    <n v="7.1980300000000002"/>
    <n v="0.98641299999999998"/>
    <n v="1.6977800000000001"/>
    <n v="34"/>
    <n v="1.0594410000000001"/>
    <s v="FM# 228831-1"/>
    <x v="11"/>
  </r>
  <r>
    <n v="72"/>
    <s v="Polygon"/>
    <n v="1530"/>
    <n v="820"/>
    <s v="Communications"/>
    <s v="B6_820"/>
    <n v="3.6594799999999998"/>
    <s v="B6"/>
    <n v="7.0207160000000002"/>
    <n v="0.84977999999999998"/>
    <n v="1.6760729999999999"/>
    <n v="8.2417499999999997"/>
    <n v="0.99757300000000004"/>
    <n v="1.96757"/>
    <n v="34"/>
    <n v="1.173918"/>
    <s v="FM# 228831-1"/>
    <x v="11"/>
  </r>
  <r>
    <n v="307"/>
    <s v="Polygon"/>
    <n v="12186"/>
    <n v="140"/>
    <s v="Commercial and Services"/>
    <s v="SC_140"/>
    <n v="16.6495"/>
    <s v="SC"/>
    <n v="12.066105"/>
    <n v="1.846098"/>
    <n v="2.076317"/>
    <n v="8.8763299999999994"/>
    <n v="1.3580700000000001"/>
    <n v="1.5274300000000001"/>
    <n v="35"/>
    <n v="0.73564200000000002"/>
    <s v="FM# 228801-1"/>
    <x v="12"/>
  </r>
  <r>
    <n v="308"/>
    <s v="Polygon"/>
    <n v="12823"/>
    <n v="814"/>
    <s v="Roads and Highways"/>
    <s v="SC_814"/>
    <n v="163.608"/>
    <s v="SC"/>
    <n v="11.698136999999999"/>
    <n v="2.0063559999999998"/>
    <n v="2.130468"/>
    <n v="14.546099999999999"/>
    <n v="2.4948100000000002"/>
    <n v="2.6491400000000001"/>
    <n v="35"/>
    <n v="1.2434540000000001"/>
    <s v="FM# 228801-1"/>
    <x v="12"/>
  </r>
  <r>
    <n v="57"/>
    <s v="Polygon"/>
    <n v="1406"/>
    <n v="190"/>
    <s v="Open Land"/>
    <s v="B6_190"/>
    <n v="2.8939699999999999"/>
    <s v="B6"/>
    <n v="9.4791480000000004"/>
    <n v="1.5358339999999999"/>
    <n v="1.834163"/>
    <n v="25.724599999999999"/>
    <n v="4.1679599999999999"/>
    <n v="4.9775700000000001"/>
    <n v="36"/>
    <n v="2.7138080000000002"/>
    <s v="FM# 405504-1"/>
    <x v="13"/>
  </r>
  <r>
    <n v="68"/>
    <s v="Polygon"/>
    <n v="1458"/>
    <n v="434"/>
    <s v="Hardwood - Coniferous Mixed"/>
    <s v="B6_434"/>
    <n v="204.625"/>
    <s v="B6"/>
    <n v="7.4178269999999999"/>
    <n v="1.1901790000000001"/>
    <n v="1.7402979999999999"/>
    <n v="63.56"/>
    <n v="10.1981"/>
    <n v="14.911799999999999"/>
    <n v="36"/>
    <n v="8.5685490000000009"/>
    <s v="FM# 405504-1"/>
    <x v="13"/>
  </r>
  <r>
    <n v="70"/>
    <s v="Polygon"/>
    <n v="1527"/>
    <n v="814"/>
    <s v="Roads and Highways"/>
    <s v="B6_814"/>
    <n v="32.899700000000003"/>
    <s v="B6"/>
    <n v="6.7941729999999998"/>
    <n v="0.93106900000000004"/>
    <n v="1.6025199999999999"/>
    <n v="118.084"/>
    <n v="16.182099999999998"/>
    <n v="27.852"/>
    <n v="36"/>
    <n v="17.380134999999999"/>
    <s v="FM# 405504-1"/>
    <x v="13"/>
  </r>
  <r>
    <n v="372"/>
    <s v="Polygon"/>
    <n v="13509"/>
    <n v="330"/>
    <s v="Mixed Rangeland"/>
    <s v="SouthFork_330"/>
    <n v="21.792999999999999"/>
    <s v="SouthFork"/>
    <n v="6.2122989999999998"/>
    <n v="1.1764460000000001"/>
    <n v="1.3821559999999999"/>
    <n v="0.500498"/>
    <n v="9.4781000000000004E-2"/>
    <n v="0.11135399999999999"/>
    <n v="36"/>
    <n v="8.0565999999999999E-2"/>
    <s v="FM# 405504-1"/>
    <x v="13"/>
  </r>
  <r>
    <n v="375"/>
    <s v="Polygon"/>
    <n v="13606"/>
    <n v="411"/>
    <s v="Pine Flatwoods"/>
    <s v="SouthFork_411"/>
    <n v="688.51400000000001"/>
    <s v="SouthFork"/>
    <n v="5.9979040000000001"/>
    <n v="0.90687899999999999"/>
    <n v="1.5020009999999999"/>
    <n v="21.7057"/>
    <n v="3.2818900000000002"/>
    <n v="5.4355700000000002"/>
    <n v="36"/>
    <n v="3.6188850000000001"/>
    <s v="FM# 405504-1"/>
    <x v="13"/>
  </r>
  <r>
    <n v="401"/>
    <s v="Polygon"/>
    <n v="14933"/>
    <n v="625"/>
    <s v="Hydric Pine Flatwoods"/>
    <s v="SouthFork_625"/>
    <n v="6.37059"/>
    <s v="SouthFork"/>
    <n v="5.4799730000000002"/>
    <n v="0.94498800000000005"/>
    <n v="1.3510439999999999"/>
    <n v="12.2598"/>
    <n v="2.1141299999999998"/>
    <n v="3.0225599999999999"/>
    <n v="36"/>
    <n v="2.2372049999999999"/>
    <s v="FM# 405504-1"/>
    <x v="13"/>
  </r>
  <r>
    <n v="402"/>
    <s v="Polygon"/>
    <n v="15306"/>
    <n v="641"/>
    <s v="Freshwater Marshes"/>
    <s v="SouthFork_641"/>
    <n v="1.52241"/>
    <s v="SouthFork"/>
    <n v="7.2364240000000004"/>
    <n v="1.3226290000000001"/>
    <n v="1.468153"/>
    <n v="0.12717999999999999"/>
    <n v="2.3244999999999998E-2"/>
    <n v="2.5803E-2"/>
    <n v="36"/>
    <n v="1.7575E-2"/>
    <s v="FM# 405504-1"/>
    <x v="13"/>
  </r>
  <r>
    <n v="407"/>
    <s v="Polygon"/>
    <n v="15470"/>
    <n v="814"/>
    <s v="Roads and Highways"/>
    <s v="SouthFork_814"/>
    <n v="290.048"/>
    <s v="SouthFork"/>
    <n v="8.2014490000000002"/>
    <n v="1.307456"/>
    <n v="1.750286"/>
    <n v="155.69499999999999"/>
    <n v="24.820599999999999"/>
    <n v="33.227200000000003"/>
    <n v="36"/>
    <n v="18.983884"/>
    <s v="FM# 405504-1"/>
    <x v="13"/>
  </r>
  <r>
    <n v="169"/>
    <s v="Polygon"/>
    <n v="8068"/>
    <n v="111"/>
    <s v="Fixed Single Family Units"/>
    <s v="NorthFork_111"/>
    <n v="4.4105299999999996"/>
    <s v="NorthFork"/>
    <n v="10.413732"/>
    <n v="1.734764"/>
    <n v="1.937713"/>
    <n v="2.2070599999999998"/>
    <n v="0.36766100000000002"/>
    <n v="0.41067300000000001"/>
    <n v="37"/>
    <n v="0.21193699999999999"/>
    <s v="FM# 230288-2"/>
    <x v="14"/>
  </r>
  <r>
    <n v="190"/>
    <s v="Polygon"/>
    <n v="8401"/>
    <n v="133"/>
    <s v="Multiple Dwelling Units, Low Rise Two stories or less"/>
    <s v="NorthFork_133"/>
    <n v="20.362300000000001"/>
    <s v="NorthFork"/>
    <n v="11.488374"/>
    <n v="2.1865730000000001"/>
    <n v="2.0236360000000002"/>
    <n v="0.160135"/>
    <n v="3.0478000000000002E-2"/>
    <n v="2.8206999999999999E-2"/>
    <n v="37"/>
    <n v="1.3939E-2"/>
    <s v="FM# 230288-2"/>
    <x v="14"/>
  </r>
  <r>
    <n v="191"/>
    <s v="Polygon"/>
    <n v="8405"/>
    <n v="133"/>
    <s v="Multiple Dwelling Units, Low Rise Two stories or less"/>
    <s v="NorthFork_133"/>
    <n v="5.11768"/>
    <s v="NorthFork"/>
    <n v="11.488374"/>
    <n v="2.1865730000000001"/>
    <n v="2.0236360000000002"/>
    <n v="0.85042899999999999"/>
    <n v="0.161861"/>
    <n v="0.14979999999999999"/>
    <n v="37"/>
    <n v="7.4024999999999994E-2"/>
    <s v="FM# 230288-2"/>
    <x v="14"/>
  </r>
  <r>
    <n v="199"/>
    <s v="Polygon"/>
    <n v="8517"/>
    <n v="140"/>
    <s v="Commercial and Services"/>
    <s v="NorthFork_140"/>
    <n v="12.1936"/>
    <s v="NorthFork"/>
    <n v="11.781447"/>
    <n v="1.875837"/>
    <n v="2.004032"/>
    <n v="6.3029999999999996E-3"/>
    <n v="1.0039999999999999E-3"/>
    <n v="1.072E-3"/>
    <n v="37"/>
    <n v="5.3499999999999999E-4"/>
    <s v="FM# 230288-2"/>
    <x v="14"/>
  </r>
  <r>
    <n v="200"/>
    <s v="Polygon"/>
    <n v="8520"/>
    <n v="140"/>
    <s v="Commercial and Services"/>
    <s v="NorthFork_140"/>
    <n v="5.0323099999999998"/>
    <s v="NorthFork"/>
    <n v="11.781447"/>
    <n v="1.875837"/>
    <n v="2.004032"/>
    <n v="0.360099"/>
    <n v="5.7334999999999997E-2"/>
    <n v="6.1253000000000002E-2"/>
    <n v="37"/>
    <n v="3.0564999999999998E-2"/>
    <s v="FM# 230288-2"/>
    <x v="14"/>
  </r>
  <r>
    <n v="201"/>
    <s v="Polygon"/>
    <n v="8521"/>
    <n v="140"/>
    <s v="Commercial and Services"/>
    <s v="NorthFork_140"/>
    <n v="33.805300000000003"/>
    <s v="NorthFork"/>
    <n v="11.781447"/>
    <n v="1.875837"/>
    <n v="2.004032"/>
    <n v="5.3028000000000004"/>
    <n v="0.84431"/>
    <n v="0.90200999999999998"/>
    <n v="37"/>
    <n v="0.45009700000000002"/>
    <s v="FM# 230288-2"/>
    <x v="14"/>
  </r>
  <r>
    <n v="202"/>
    <s v="Polygon"/>
    <n v="8522"/>
    <n v="140"/>
    <s v="Commercial and Services"/>
    <s v="NorthFork_140"/>
    <n v="6.2822899999999997"/>
    <s v="NorthFork"/>
    <n v="11.781447"/>
    <n v="1.875837"/>
    <n v="2.004032"/>
    <n v="9.8402000000000003E-2"/>
    <n v="1.5668000000000001E-2"/>
    <n v="1.6737999999999999E-2"/>
    <n v="37"/>
    <n v="8.352E-3"/>
    <s v="FM# 230288-2"/>
    <x v="14"/>
  </r>
  <r>
    <n v="203"/>
    <s v="Polygon"/>
    <n v="8524"/>
    <n v="140"/>
    <s v="Commercial and Services"/>
    <s v="NorthFork_140"/>
    <n v="7.2016400000000003"/>
    <s v="NorthFork"/>
    <n v="11.781447"/>
    <n v="1.875837"/>
    <n v="2.004032"/>
    <n v="0.661215"/>
    <n v="0.105278"/>
    <n v="0.112473"/>
    <n v="37"/>
    <n v="5.6122999999999999E-2"/>
    <s v="FM# 230288-2"/>
    <x v="14"/>
  </r>
  <r>
    <n v="204"/>
    <s v="Polygon"/>
    <n v="8525"/>
    <n v="140"/>
    <s v="Commercial and Services"/>
    <s v="NorthFork_140"/>
    <n v="9.44862"/>
    <s v="NorthFork"/>
    <n v="11.781447"/>
    <n v="1.875837"/>
    <n v="2.004032"/>
    <n v="3.79094"/>
    <n v="0.60359200000000002"/>
    <n v="0.64484200000000003"/>
    <n v="37"/>
    <n v="0.321772"/>
    <s v="FM# 230288-2"/>
    <x v="14"/>
  </r>
  <r>
    <n v="205"/>
    <s v="Polygon"/>
    <n v="8526"/>
    <n v="140"/>
    <s v="Commercial and Services"/>
    <s v="NorthFork_140"/>
    <n v="6.9176700000000002"/>
    <s v="NorthFork"/>
    <n v="11.781447"/>
    <n v="1.875837"/>
    <n v="2.004032"/>
    <n v="1.6315599999999999"/>
    <n v="0.25977699999999998"/>
    <n v="0.27753"/>
    <n v="37"/>
    <n v="0.138486"/>
    <s v="FM# 230288-2"/>
    <x v="14"/>
  </r>
  <r>
    <n v="206"/>
    <s v="Polygon"/>
    <n v="8528"/>
    <n v="140"/>
    <s v="Commercial and Services"/>
    <s v="NorthFork_140"/>
    <n v="13.496700000000001"/>
    <s v="NorthFork"/>
    <n v="11.781447"/>
    <n v="1.875837"/>
    <n v="2.004032"/>
    <n v="2.5319400000000001"/>
    <n v="0.40313399999999999"/>
    <n v="0.43068499999999998"/>
    <n v="37"/>
    <n v="0.21490899999999999"/>
    <s v="FM# 230288-2"/>
    <x v="14"/>
  </r>
  <r>
    <n v="209"/>
    <s v="Polygon"/>
    <n v="8531"/>
    <n v="140"/>
    <s v="Commercial and Services"/>
    <s v="NorthFork_140"/>
    <n v="57.6678"/>
    <s v="NorthFork"/>
    <n v="11.781447"/>
    <n v="1.875837"/>
    <n v="2.004032"/>
    <n v="5.1287200000000004"/>
    <n v="0.81659199999999998"/>
    <n v="0.87239800000000001"/>
    <n v="37"/>
    <n v="0.43532100000000001"/>
    <s v="FM# 230288-2"/>
    <x v="14"/>
  </r>
  <r>
    <n v="213"/>
    <s v="Polygon"/>
    <n v="8535"/>
    <n v="140"/>
    <s v="Commercial and Services"/>
    <s v="NorthFork_140"/>
    <n v="22.1995"/>
    <s v="NorthFork"/>
    <n v="11.781447"/>
    <n v="1.875837"/>
    <n v="2.004032"/>
    <n v="4.0302100000000003"/>
    <n v="0.64168899999999995"/>
    <n v="0.68554199999999998"/>
    <n v="37"/>
    <n v="0.34208100000000002"/>
    <s v="FM# 230288-2"/>
    <x v="14"/>
  </r>
  <r>
    <n v="228"/>
    <s v="Polygon"/>
    <n v="8616"/>
    <n v="141"/>
    <s v="Retail Sales and Services"/>
    <s v="NorthFork_141"/>
    <n v="18.411899999999999"/>
    <s v="NorthFork"/>
    <n v="12.123322"/>
    <n v="1.826476"/>
    <n v="2.0360770000000001"/>
    <n v="3.74031"/>
    <n v="0.56350800000000001"/>
    <n v="0.62817400000000001"/>
    <n v="37"/>
    <n v="0.30852200000000002"/>
    <s v="FM# 230288-2"/>
    <x v="14"/>
  </r>
  <r>
    <n v="229"/>
    <s v="Polygon"/>
    <n v="8618"/>
    <n v="141"/>
    <s v="Retail Sales and Services"/>
    <s v="NorthFork_141"/>
    <n v="6.7709999999999999"/>
    <s v="NorthFork"/>
    <n v="12.123322"/>
    <n v="1.826476"/>
    <n v="2.0360770000000001"/>
    <n v="0.31238500000000002"/>
    <n v="4.7063000000000001E-2"/>
    <n v="5.2463999999999997E-2"/>
    <n v="37"/>
    <n v="2.5767000000000002E-2"/>
    <s v="FM# 230288-2"/>
    <x v="14"/>
  </r>
  <r>
    <n v="230"/>
    <s v="Polygon"/>
    <n v="8619"/>
    <n v="141"/>
    <s v="Retail Sales and Services"/>
    <s v="NorthFork_141"/>
    <n v="16.2956"/>
    <s v="NorthFork"/>
    <n v="12.123322"/>
    <n v="1.826476"/>
    <n v="2.0360770000000001"/>
    <n v="7.6698000000000002E-2"/>
    <n v="1.1554999999999999E-2"/>
    <n v="1.2881E-2"/>
    <n v="37"/>
    <n v="6.326E-3"/>
    <s v="FM# 230288-2"/>
    <x v="14"/>
  </r>
  <r>
    <n v="232"/>
    <s v="Polygon"/>
    <n v="8621"/>
    <n v="141"/>
    <s v="Retail Sales and Services"/>
    <s v="NorthFork_141"/>
    <n v="14.9414"/>
    <s v="NorthFork"/>
    <n v="12.123322"/>
    <n v="1.826476"/>
    <n v="2.0360770000000001"/>
    <n v="3.8372000000000003E-2"/>
    <n v="5.7809999999999997E-3"/>
    <n v="6.4440000000000001E-3"/>
    <n v="37"/>
    <n v="3.1649999999999998E-3"/>
    <s v="FM# 230288-2"/>
    <x v="14"/>
  </r>
  <r>
    <n v="241"/>
    <s v="Polygon"/>
    <n v="8883"/>
    <n v="190"/>
    <s v="Open Land"/>
    <s v="NorthFork_190"/>
    <n v="17.397200000000002"/>
    <s v="NorthFork"/>
    <n v="9.8502130000000001"/>
    <n v="1.689322"/>
    <n v="1.9439409999999999"/>
    <n v="1.3445400000000001"/>
    <n v="0.23058999999999999"/>
    <n v="0.265345"/>
    <n v="37"/>
    <n v="0.13649900000000001"/>
    <s v="FM# 230288-2"/>
    <x v="14"/>
  </r>
  <r>
    <n v="248"/>
    <s v="Polygon"/>
    <n v="9052"/>
    <n v="310"/>
    <s v="Herbaceous (Dry Prairie)"/>
    <s v="NorthFork_310"/>
    <n v="8.8728700000000007"/>
    <s v="NorthFork"/>
    <n v="8.3410460000000004"/>
    <n v="1.5350490000000001"/>
    <n v="1.6090100000000001"/>
    <n v="0.54963300000000004"/>
    <n v="0.10115200000000001"/>
    <n v="0.106026"/>
    <n v="37"/>
    <n v="6.5894999999999995E-2"/>
    <s v="FM# 230288-2"/>
    <x v="14"/>
  </r>
  <r>
    <n v="249"/>
    <s v="Polygon"/>
    <n v="9053"/>
    <n v="310"/>
    <s v="Herbaceous (Dry Prairie)"/>
    <s v="NorthFork_310"/>
    <n v="39.718000000000004"/>
    <s v="NorthFork"/>
    <n v="8.3410460000000004"/>
    <n v="1.5350490000000001"/>
    <n v="1.6090100000000001"/>
    <n v="2.31643"/>
    <n v="0.42630499999999999"/>
    <n v="0.44684499999999999"/>
    <n v="37"/>
    <n v="0.27771400000000002"/>
    <s v="FM# 230288-2"/>
    <x v="14"/>
  </r>
  <r>
    <n v="269"/>
    <s v="Polygon"/>
    <n v="9512"/>
    <n v="422"/>
    <s v="Brazilian Pepper"/>
    <s v="NorthFork_422"/>
    <n v="1.99332"/>
    <s v="NorthFork"/>
    <n v="7.7566790000000001"/>
    <n v="1.308298"/>
    <n v="1.60548"/>
    <n v="0.20874599999999999"/>
    <n v="3.5208999999999997E-2"/>
    <n v="4.3206000000000001E-2"/>
    <n v="37"/>
    <n v="2.6911999999999998E-2"/>
    <s v="FM# 230288-2"/>
    <x v="14"/>
  </r>
  <r>
    <n v="270"/>
    <s v="Polygon"/>
    <n v="9513"/>
    <n v="422"/>
    <s v="Brazilian Pepper"/>
    <s v="NorthFork_422"/>
    <n v="18.5624"/>
    <s v="NorthFork"/>
    <n v="7.7566790000000001"/>
    <n v="1.308298"/>
    <n v="1.60548"/>
    <n v="0.70746299999999995"/>
    <n v="0.119326"/>
    <n v="0.14643100000000001"/>
    <n v="37"/>
    <n v="9.1206999999999996E-2"/>
    <s v="FM# 230288-2"/>
    <x v="14"/>
  </r>
  <r>
    <n v="271"/>
    <s v="Polygon"/>
    <n v="9514"/>
    <n v="422"/>
    <s v="Brazilian Pepper"/>
    <s v="NorthFork_422"/>
    <n v="10.325100000000001"/>
    <s v="NorthFork"/>
    <n v="7.7566790000000001"/>
    <n v="1.308298"/>
    <n v="1.60548"/>
    <n v="0.48078700000000002"/>
    <n v="8.1092999999999998E-2"/>
    <n v="9.9514000000000005E-2"/>
    <n v="37"/>
    <n v="6.1983999999999997E-2"/>
    <s v="FM# 230288-2"/>
    <x v="14"/>
  </r>
  <r>
    <n v="272"/>
    <s v="Polygon"/>
    <n v="9516"/>
    <n v="422"/>
    <s v="Brazilian Pepper"/>
    <s v="NorthFork_422"/>
    <n v="4.9417400000000002"/>
    <s v="NorthFork"/>
    <n v="7.7566790000000001"/>
    <n v="1.308298"/>
    <n v="1.60548"/>
    <n v="8.4997000000000003E-2"/>
    <n v="1.4336E-2"/>
    <n v="1.7593000000000001E-2"/>
    <n v="37"/>
    <n v="1.0958000000000001E-2"/>
    <s v="FM# 230288-2"/>
    <x v="14"/>
  </r>
  <r>
    <n v="273"/>
    <s v="Polygon"/>
    <n v="9518"/>
    <n v="422"/>
    <s v="Brazilian Pepper"/>
    <s v="NorthFork_422"/>
    <n v="27.590800000000002"/>
    <s v="NorthFork"/>
    <n v="7.7566790000000001"/>
    <n v="1.308298"/>
    <n v="1.60548"/>
    <n v="0.71307500000000001"/>
    <n v="0.120272"/>
    <n v="0.147592"/>
    <n v="37"/>
    <n v="9.1929999999999998E-2"/>
    <s v="FM# 230288-2"/>
    <x v="14"/>
  </r>
  <r>
    <n v="274"/>
    <s v="Polygon"/>
    <n v="9519"/>
    <n v="422"/>
    <s v="Brazilian Pepper"/>
    <s v="NorthFork_422"/>
    <n v="12.623699999999999"/>
    <s v="NorthFork"/>
    <n v="7.7566790000000001"/>
    <n v="1.308298"/>
    <n v="1.60548"/>
    <n v="0.41172599999999998"/>
    <n v="6.9445000000000007E-2"/>
    <n v="8.5219000000000003E-2"/>
    <n v="37"/>
    <n v="5.3080000000000002E-2"/>
    <s v="FM# 230288-2"/>
    <x v="14"/>
  </r>
  <r>
    <n v="277"/>
    <s v="Polygon"/>
    <n v="9585"/>
    <n v="434"/>
    <s v="Hardwood - Coniferous Mixed"/>
    <s v="NorthFork_434"/>
    <n v="11.561"/>
    <s v="NorthFork"/>
    <n v="8.9793509999999994"/>
    <n v="1.6037250000000001"/>
    <n v="1.662954"/>
    <n v="9.7350000000000006E-3"/>
    <n v="1.7390000000000001E-3"/>
    <n v="1.8029999999999999E-3"/>
    <n v="37"/>
    <n v="1.0839999999999999E-3"/>
    <s v="FM# 230288-2"/>
    <x v="14"/>
  </r>
  <r>
    <n v="299"/>
    <s v="Polygon"/>
    <n v="11651"/>
    <n v="814"/>
    <s v="Roads and Highways"/>
    <s v="NorthFork_814"/>
    <n v="1490.08"/>
    <s v="NorthFork"/>
    <n v="9.5935609999999993"/>
    <n v="1.571528"/>
    <n v="1.857308"/>
    <n v="374.77100000000002"/>
    <n v="61.391500000000001"/>
    <n v="72.555499999999995"/>
    <n v="37"/>
    <n v="39.064869000000002"/>
    <s v="FM# 230288-2"/>
    <x v="14"/>
  </r>
  <r>
    <n v="304"/>
    <s v="Polygon"/>
    <n v="11676"/>
    <n v="831"/>
    <s v="Electric Power Facilities"/>
    <s v="NorthFork_831"/>
    <n v="3.3626999999999998"/>
    <s v="NorthFork"/>
    <n v="6.858117"/>
    <n v="1.1074580000000001"/>
    <n v="1.515047"/>
    <n v="0.49049999999999999"/>
    <n v="7.9207E-2"/>
    <n v="0.108358"/>
    <n v="37"/>
    <n v="7.1521000000000001E-2"/>
    <s v="FM# 230288-2"/>
    <x v="14"/>
  </r>
  <r>
    <n v="305"/>
    <s v="Polygon"/>
    <n v="11694"/>
    <n v="832"/>
    <s v="Electrical Power Transmission Lines"/>
    <s v="NorthFork_832"/>
    <n v="32.6126"/>
    <s v="NorthFork"/>
    <n v="7.5056339999999997"/>
    <n v="1.281093"/>
    <n v="1.660509"/>
    <n v="0.87901499999999999"/>
    <n v="0.150034"/>
    <n v="0.194469"/>
    <n v="37"/>
    <n v="0.117114"/>
    <s v="FM# 230288-2"/>
    <x v="14"/>
  </r>
  <r>
    <n v="306"/>
    <s v="Polygon"/>
    <n v="11700"/>
    <n v="832"/>
    <s v="Electrical Power Transmission Lines"/>
    <s v="NorthFork_832"/>
    <n v="9.1133900000000008"/>
    <s v="NorthFork"/>
    <n v="7.5056339999999997"/>
    <n v="1.281093"/>
    <n v="1.660509"/>
    <n v="0.14693100000000001"/>
    <n v="2.5079000000000001E-2"/>
    <n v="3.2506E-2"/>
    <n v="37"/>
    <n v="1.9576E-2"/>
    <s v="FM# 230288-2"/>
    <x v="14"/>
  </r>
  <r>
    <n v="431"/>
    <s v="Polygon"/>
    <n v="8531"/>
    <n v="140"/>
    <s v="Commercial and Services"/>
    <s v="NorthFork_140"/>
    <n v="57.6678"/>
    <s v="NorthFork"/>
    <n v="11.781447"/>
    <n v="1.875837"/>
    <n v="2.004032"/>
    <n v="1.5371600000000001"/>
    <n v="0.24474699999999999"/>
    <n v="0.26147300000000001"/>
    <n v="37"/>
    <n v="0.13047300000000001"/>
    <s v="FM# 230288-2"/>
    <x v="14"/>
  </r>
  <r>
    <n v="435"/>
    <s v="Polygon"/>
    <n v="8535"/>
    <n v="140"/>
    <s v="Commercial and Services"/>
    <s v="NorthFork_140"/>
    <n v="22.1995"/>
    <s v="NorthFork"/>
    <n v="11.781447"/>
    <n v="1.875837"/>
    <n v="2.004032"/>
    <n v="1.1547099999999999"/>
    <n v="0.18385299999999999"/>
    <n v="0.19641700000000001"/>
    <n v="37"/>
    <n v="9.8011000000000001E-2"/>
    <s v="FM# 230288-2"/>
    <x v="14"/>
  </r>
  <r>
    <n v="439"/>
    <s v="Polygon"/>
    <n v="8621"/>
    <n v="141"/>
    <s v="Retail Sales and Services"/>
    <s v="NorthFork_141"/>
    <n v="14.9414"/>
    <s v="NorthFork"/>
    <n v="12.123322"/>
    <n v="1.826476"/>
    <n v="2.0360770000000001"/>
    <n v="1.2438100000000001"/>
    <n v="0.18739"/>
    <n v="0.208894"/>
    <n v="37"/>
    <n v="0.10259600000000001"/>
    <s v="FM# 230288-2"/>
    <x v="14"/>
  </r>
  <r>
    <n v="447"/>
    <s v="Polygon"/>
    <n v="11651"/>
    <n v="814"/>
    <s v="Roads and Highways"/>
    <s v="NorthFork_814"/>
    <n v="1490.08"/>
    <s v="NorthFork"/>
    <n v="9.5935609999999993"/>
    <n v="1.571528"/>
    <n v="1.857308"/>
    <n v="13.1472"/>
    <n v="2.1536499999999998"/>
    <n v="2.54528"/>
    <n v="37"/>
    <n v="1.3704149999999999"/>
    <s v="FM# 230288-2"/>
    <x v="14"/>
  </r>
  <r>
    <n v="73"/>
    <s v="Polygon"/>
    <n v="1561"/>
    <n v="121"/>
    <s v="Fixed Single Family Units"/>
    <s v="C23_121"/>
    <n v="3.6890900000000002"/>
    <s v="C23"/>
    <n v="13.885444"/>
    <n v="2.6532089999999999"/>
    <n v="1.976529"/>
    <n v="14.9823"/>
    <n v="2.8627899999999999"/>
    <n v="2.13266"/>
    <n v="38"/>
    <n v="1.078992"/>
    <s v="FM# 419890-1"/>
    <x v="15"/>
  </r>
  <r>
    <n v="87"/>
    <s v="Polygon"/>
    <n v="1947"/>
    <n v="221"/>
    <s v="Citrus Groves"/>
    <s v="C23_221"/>
    <n v="1328.56"/>
    <s v="C23"/>
    <n v="6.1281119999999998"/>
    <n v="1.167521"/>
    <n v="0.95536900000000002"/>
    <n v="16.8443"/>
    <n v="3.2091599999999998"/>
    <n v="2.62602"/>
    <n v="38"/>
    <n v="2.7486950000000001"/>
    <s v="FM# 419890-1"/>
    <x v="15"/>
  </r>
  <r>
    <n v="89"/>
    <s v="Polygon"/>
    <n v="2129"/>
    <n v="411"/>
    <s v="Pine Flatwoods"/>
    <s v="C23_411"/>
    <n v="37.707799999999999"/>
    <s v="C23"/>
    <n v="4.5527620000000004"/>
    <n v="0.82806999999999997"/>
    <n v="1.098503"/>
    <n v="0.25698500000000002"/>
    <n v="4.6740999999999998E-2"/>
    <n v="6.2005999999999999E-2"/>
    <n v="38"/>
    <n v="5.6446000000000003E-2"/>
    <s v="FM# 419890-1"/>
    <x v="15"/>
  </r>
  <r>
    <n v="90"/>
    <s v="Polygon"/>
    <n v="2170"/>
    <n v="434"/>
    <s v="Hardwood - Coniferous Mixed"/>
    <s v="C23_434"/>
    <n v="34.140099999999997"/>
    <s v="C23"/>
    <n v="5.5362520000000002"/>
    <n v="1.041649"/>
    <n v="1.031153"/>
    <n v="40.868099999999998"/>
    <n v="7.6893500000000001"/>
    <n v="7.6118800000000002"/>
    <n v="38"/>
    <n v="7.381907"/>
    <s v="FM# 419890-1"/>
    <x v="15"/>
  </r>
  <r>
    <n v="91"/>
    <s v="Polygon"/>
    <n v="2182"/>
    <n v="512"/>
    <s v="Channelized River, Stream, Waterway"/>
    <s v="C23_512"/>
    <n v="26.0596"/>
    <s v="C23"/>
    <n v="6.5350910000000004"/>
    <n v="1.3946449999999999"/>
    <n v="1.1781759999999999"/>
    <n v="2.8347199999999999"/>
    <n v="0.60495399999999999"/>
    <n v="0.51105599999999995"/>
    <n v="38"/>
    <n v="0.43376900000000002"/>
    <s v="FM# 419890-1"/>
    <x v="15"/>
  </r>
  <r>
    <n v="105"/>
    <s v="Polygon"/>
    <n v="3629"/>
    <n v="747"/>
    <s v="Dikes and Levees"/>
    <s v="C23_747"/>
    <n v="16.232700000000001"/>
    <s v="C23"/>
    <n v="6.1781319999999997"/>
    <n v="1.4102669999999999"/>
    <n v="0.99299300000000001"/>
    <n v="0.167741"/>
    <n v="3.8289999999999998E-2"/>
    <n v="2.6960999999999999E-2"/>
    <n v="38"/>
    <n v="2.7151000000000002E-2"/>
    <s v="FM# 419890-1"/>
    <x v="15"/>
  </r>
  <r>
    <n v="106"/>
    <s v="Polygon"/>
    <n v="3630"/>
    <n v="747"/>
    <s v="Dikes and Levees"/>
    <s v="C23_747"/>
    <n v="163.72399999999999"/>
    <s v="C23"/>
    <n v="6.1781319999999997"/>
    <n v="1.4102669999999999"/>
    <n v="0.99299300000000001"/>
    <n v="0.426431"/>
    <n v="9.7339999999999996E-2"/>
    <n v="6.8539000000000003E-2"/>
    <n v="38"/>
    <n v="6.9023000000000001E-2"/>
    <s v="FM# 419890-1"/>
    <x v="15"/>
  </r>
  <r>
    <n v="107"/>
    <s v="Polygon"/>
    <n v="3643"/>
    <n v="814"/>
    <s v="Roads and Highways"/>
    <s v="C23_814"/>
    <n v="180.79900000000001"/>
    <s v="C23"/>
    <n v="6.4657559999999998"/>
    <n v="1.2178869999999999"/>
    <n v="1.191276"/>
    <n v="177.267"/>
    <n v="33.389899999999997"/>
    <n v="32.660299999999999"/>
    <n v="38"/>
    <n v="27.416236999999999"/>
    <s v="FM# 419890-1"/>
    <x v="15"/>
  </r>
  <r>
    <n v="181"/>
    <s v="Polygon"/>
    <n v="8231"/>
    <n v="121"/>
    <s v="Fixed Single Family Units"/>
    <s v="NorthFork_121"/>
    <n v="8839.56"/>
    <s v="NorthFork"/>
    <n v="11.819156"/>
    <n v="1.999854"/>
    <n v="2.097445"/>
    <n v="32.705399999999997"/>
    <n v="5.5338900000000004"/>
    <n v="5.8039399999999999"/>
    <n v="38"/>
    <n v="2.7671489999999999"/>
    <s v="FM# 419890-1"/>
    <x v="15"/>
  </r>
  <r>
    <n v="292"/>
    <s v="Polygon"/>
    <n v="11620"/>
    <n v="747"/>
    <s v="Dikes and Levees"/>
    <s v="NorthFork_747"/>
    <n v="36.384999999999998"/>
    <s v="NorthFork"/>
    <n v="9.6292860000000005"/>
    <n v="1.548492"/>
    <n v="1.845728"/>
    <n v="5.9004000000000001E-2"/>
    <n v="9.4889999999999992E-3"/>
    <n v="1.1310000000000001E-2"/>
    <n v="38"/>
    <n v="6.1279999999999998E-3"/>
    <s v="FM# 419890-1"/>
    <x v="15"/>
  </r>
  <r>
    <n v="340"/>
    <s v="Polygon"/>
    <n v="13136"/>
    <n v="133"/>
    <s v="Multiple Dwelling Units, Low Rise Two stories or less"/>
    <s v="SouthFork_133"/>
    <n v="41.709899999999998"/>
    <s v="SouthFork"/>
    <n v="11.271977"/>
    <n v="2.2334000000000001"/>
    <n v="2.0293679999999998"/>
    <n v="35.3765"/>
    <n v="7.0094200000000004"/>
    <n v="6.3690699999999998"/>
    <n v="39"/>
    <n v="3.1384509999999999"/>
    <s v="FM# 230978-1 (Pond East)"/>
    <x v="16"/>
  </r>
  <r>
    <n v="351"/>
    <s v="Polygon"/>
    <n v="13166"/>
    <n v="140"/>
    <s v="Commercial and Services"/>
    <s v="SouthFork_140"/>
    <n v="1.37314"/>
    <s v="SouthFork"/>
    <n v="12.496560000000001"/>
    <n v="1.9466840000000001"/>
    <n v="2.126881"/>
    <n v="0.381075"/>
    <n v="5.9362999999999999E-2"/>
    <n v="6.4857999999999999E-2"/>
    <n v="39"/>
    <n v="3.0494E-2"/>
    <s v="FM# 230978-1 (Pond East)"/>
    <x v="16"/>
  </r>
  <r>
    <n v="356"/>
    <s v="Polygon"/>
    <n v="13207"/>
    <n v="170"/>
    <s v="Institutional"/>
    <s v="SouthFork_170"/>
    <n v="4.26159"/>
    <s v="SouthFork"/>
    <n v="11.029944"/>
    <n v="2.0173890000000001"/>
    <n v="2.1626029999999998"/>
    <n v="0.45650400000000002"/>
    <n v="8.3495E-2"/>
    <n v="8.9505000000000001E-2"/>
    <n v="39"/>
    <n v="4.1388000000000001E-2"/>
    <s v="FM# 230978-1 (Pond East)"/>
    <x v="16"/>
  </r>
  <r>
    <n v="384"/>
    <s v="Polygon"/>
    <n v="13643"/>
    <n v="411"/>
    <s v="Pine Flatwoods"/>
    <s v="SouthFork_411"/>
    <n v="44.998600000000003"/>
    <s v="SouthFork"/>
    <n v="5.9979040000000001"/>
    <n v="0.90687899999999999"/>
    <n v="1.5020009999999999"/>
    <n v="48.561399999999999"/>
    <n v="7.34246"/>
    <n v="12.1608"/>
    <n v="39"/>
    <n v="8.0963989999999999"/>
    <s v="FM# 230978-1 (Pond East)"/>
    <x v="16"/>
  </r>
  <r>
    <n v="392"/>
    <s v="Polygon"/>
    <n v="14450"/>
    <n v="530"/>
    <s v="Reservoirs"/>
    <s v="SouthFork_530"/>
    <n v="2.3727800000000001"/>
    <s v="SouthFork"/>
    <n v="9.4268710000000002"/>
    <n v="1.6340539999999999"/>
    <n v="1.899934"/>
    <n v="0.582704"/>
    <n v="0.101006"/>
    <n v="0.117441"/>
    <n v="39"/>
    <n v="6.1813E-2"/>
    <s v="FM# 230978-1 (Pond East)"/>
    <x v="16"/>
  </r>
  <r>
    <n v="395"/>
    <s v="Polygon"/>
    <n v="14590"/>
    <n v="612"/>
    <s v="Mangrove Swamps"/>
    <s v="SouthFork_612"/>
    <n v="129.566"/>
    <s v="SouthFork"/>
    <n v="5.933516"/>
    <n v="0.96015600000000001"/>
    <n v="1.653667"/>
    <n v="9.2500999999999998"/>
    <n v="1.4968399999999999"/>
    <n v="2.5779999999999998"/>
    <n v="39"/>
    <n v="1.5589580000000001"/>
    <s v="FM# 230978-1 (Pond East)"/>
    <x v="16"/>
  </r>
  <r>
    <n v="399"/>
    <s v="Polygon"/>
    <n v="14802"/>
    <n v="617"/>
    <s v="Mixed Wetland Hardwoods"/>
    <s v="SouthFork_617"/>
    <n v="21.064299999999999"/>
    <s v="SouthFork"/>
    <n v="7.5608690000000003"/>
    <n v="1.390093"/>
    <n v="1.5510949999999999"/>
    <n v="25.271699999999999"/>
    <n v="4.6463000000000001"/>
    <n v="5.1844299999999999"/>
    <n v="39"/>
    <n v="3.342435"/>
    <s v="FM# 230978-1 (Pond East)"/>
    <x v="16"/>
  </r>
  <r>
    <n v="417"/>
    <s v="Polygon"/>
    <n v="15474"/>
    <n v="814"/>
    <s v="Roads and Highways"/>
    <s v="SouthFork_814"/>
    <n v="192.971"/>
    <s v="SouthFork"/>
    <n v="8.2014490000000002"/>
    <n v="1.307456"/>
    <n v="1.750286"/>
    <n v="24.382300000000001"/>
    <n v="3.8869699999999998"/>
    <n v="5.2034799999999999"/>
    <n v="39"/>
    <n v="2.9729299999999999"/>
    <s v="FM# 230978-1 (Pond East)"/>
    <x v="16"/>
  </r>
  <r>
    <n v="469"/>
    <s v="Polygon"/>
    <n v="15474"/>
    <n v="814"/>
    <s v="Roads and Highways"/>
    <s v="SouthFork_814"/>
    <n v="192.971"/>
    <s v="SouthFork"/>
    <n v="8.2014490000000002"/>
    <n v="1.307456"/>
    <n v="1.750286"/>
    <n v="11.698"/>
    <n v="1.86486"/>
    <n v="2.4964900000000001"/>
    <n v="39"/>
    <n v="1.4263300000000001"/>
    <s v="FM# 230978-1 (Pond East)"/>
    <x v="16"/>
  </r>
  <r>
    <n v="53"/>
    <s v="Polygon"/>
    <n v="1389"/>
    <n v="140"/>
    <s v="Commercial and Services"/>
    <s v="B6_140"/>
    <n v="22.069900000000001"/>
    <s v="B6"/>
    <n v="9.2811850000000007"/>
    <n v="1.3582639999999999"/>
    <n v="1.775104"/>
    <n v="13.262600000000001"/>
    <n v="1.94093"/>
    <n v="2.5365799999999998"/>
    <n v="40"/>
    <n v="1.4289750000000001"/>
    <s v="FM# 230978-1 (Pond West)"/>
    <x v="17"/>
  </r>
  <r>
    <n v="327"/>
    <s v="Polygon"/>
    <n v="13077"/>
    <n v="121"/>
    <s v="Fixed Single Family Units"/>
    <s v="SouthFork_121"/>
    <n v="279.935"/>
    <s v="SouthFork"/>
    <n v="11.733371"/>
    <n v="1.9754510000000001"/>
    <n v="2.1412239999999998"/>
    <n v="185.70500000000001"/>
    <n v="31.265599999999999"/>
    <n v="33.889200000000002"/>
    <n v="40"/>
    <n v="15.827045999999999"/>
    <s v="FM# 230978-1 (Pond West)"/>
    <x v="17"/>
  </r>
  <r>
    <n v="338"/>
    <s v="Polygon"/>
    <n v="13134"/>
    <n v="133"/>
    <s v="Multiple Dwelling Units, Low Rise Two stories or less"/>
    <s v="SouthFork_133"/>
    <n v="6.0326000000000004"/>
    <s v="SouthFork"/>
    <n v="11.271977"/>
    <n v="2.2334000000000001"/>
    <n v="2.0293679999999998"/>
    <n v="2.47268"/>
    <n v="0.48993100000000001"/>
    <n v="0.44517400000000001"/>
    <n v="40"/>
    <n v="0.21936600000000001"/>
    <s v="FM# 230978-1 (Pond West)"/>
    <x v="17"/>
  </r>
  <r>
    <n v="339"/>
    <s v="Polygon"/>
    <n v="13135"/>
    <n v="133"/>
    <s v="Multiple Dwelling Units, Low Rise Two stories or less"/>
    <s v="SouthFork_133"/>
    <n v="14.7545"/>
    <s v="SouthFork"/>
    <n v="11.271977"/>
    <n v="2.2334000000000001"/>
    <n v="2.0293679999999998"/>
    <n v="35.5749"/>
    <n v="7.0487200000000003"/>
    <n v="6.4047900000000002"/>
    <n v="40"/>
    <n v="3.15605"/>
    <s v="FM# 230978-1 (Pond West)"/>
    <x v="17"/>
  </r>
  <r>
    <n v="353"/>
    <s v="Polygon"/>
    <n v="13173"/>
    <n v="140"/>
    <s v="Commercial and Services"/>
    <s v="SouthFork_140"/>
    <n v="20.015699999999999"/>
    <s v="SouthFork"/>
    <n v="12.496560000000001"/>
    <n v="1.9466840000000001"/>
    <n v="2.126881"/>
    <n v="9.0039800000000003"/>
    <n v="1.40262"/>
    <n v="1.5324500000000001"/>
    <n v="40"/>
    <n v="0.72051699999999996"/>
    <s v="FM# 230978-1 (Pond West)"/>
    <x v="17"/>
  </r>
  <r>
    <n v="361"/>
    <s v="Polygon"/>
    <n v="13264"/>
    <n v="185"/>
    <s v="Parks and Zoos"/>
    <s v="SouthFork_185"/>
    <n v="18.147300000000001"/>
    <s v="SouthFork"/>
    <n v="11.209728"/>
    <n v="1.937066"/>
    <n v="2.108727"/>
    <n v="14.1778"/>
    <n v="2.4499499999999999"/>
    <n v="2.6670600000000002"/>
    <n v="40"/>
    <n v="1.2647740000000001"/>
    <s v="FM# 230978-1 (Pond West)"/>
    <x v="17"/>
  </r>
  <r>
    <n v="363"/>
    <s v="Polygon"/>
    <n v="13282"/>
    <n v="190"/>
    <s v="Open Land"/>
    <s v="SouthFork_190"/>
    <n v="4.51661"/>
    <s v="SouthFork"/>
    <n v="9.2308070000000004"/>
    <n v="1.651831"/>
    <n v="1.9300759999999999"/>
    <n v="39.355899999999998"/>
    <n v="7.0426500000000001"/>
    <n v="8.2289600000000007"/>
    <n v="40"/>
    <n v="4.2635399999999999"/>
    <s v="FM# 230978-1 (Pond West)"/>
    <x v="17"/>
  </r>
  <r>
    <n v="382"/>
    <s v="Polygon"/>
    <n v="13641"/>
    <n v="411"/>
    <s v="Pine Flatwoods"/>
    <s v="SouthFork_411"/>
    <n v="34.3613"/>
    <s v="SouthFork"/>
    <n v="5.9979040000000001"/>
    <n v="0.90687899999999999"/>
    <n v="1.5020009999999999"/>
    <n v="7.8270799999999996"/>
    <n v="1.1834499999999999"/>
    <n v="1.9600599999999999"/>
    <n v="40"/>
    <n v="1.3049679999999999"/>
    <s v="FM# 230978-1 (Pond West)"/>
    <x v="17"/>
  </r>
  <r>
    <n v="390"/>
    <s v="Polygon"/>
    <n v="14045"/>
    <n v="511"/>
    <s v="Natural River, Stream, Waterway"/>
    <s v="SouthFork_511"/>
    <n v="0.170765"/>
    <s v="SouthFork"/>
    <n v="9.5753869999999992"/>
    <n v="1.6562060000000001"/>
    <n v="1.946625"/>
    <n v="0.597414"/>
    <n v="0.10333199999999999"/>
    <n v="0.121451"/>
    <n v="40"/>
    <n v="6.2391000000000002E-2"/>
    <s v="FM# 230978-1 (Pond West)"/>
    <x v="17"/>
  </r>
  <r>
    <n v="391"/>
    <s v="Polygon"/>
    <n v="14049"/>
    <n v="511"/>
    <s v="Natural River, Stream, Waterway"/>
    <s v="SouthFork_511"/>
    <n v="0.25897300000000001"/>
    <s v="SouthFork"/>
    <n v="9.5753869999999992"/>
    <n v="1.6562060000000001"/>
    <n v="1.946625"/>
    <n v="1.44E-4"/>
    <n v="2.5000000000000001E-5"/>
    <n v="2.9E-5"/>
    <n v="40"/>
    <n v="1.5E-5"/>
    <s v="FM# 230978-1 (Pond West)"/>
    <x v="17"/>
  </r>
  <r>
    <n v="393"/>
    <s v="Polygon"/>
    <n v="14455"/>
    <n v="530"/>
    <s v="Reservoirs"/>
    <s v="SouthFork_530"/>
    <n v="4.6078900000000003"/>
    <s v="SouthFork"/>
    <n v="9.4268710000000002"/>
    <n v="1.6340539999999999"/>
    <n v="1.899934"/>
    <n v="43.008000000000003"/>
    <n v="7.4550000000000001"/>
    <n v="8.6680200000000003"/>
    <n v="40"/>
    <n v="4.5622749999999996"/>
    <s v="FM# 230978-1 (Pond West)"/>
    <x v="17"/>
  </r>
  <r>
    <n v="394"/>
    <s v="Polygon"/>
    <n v="14458"/>
    <n v="530"/>
    <s v="Reservoirs"/>
    <s v="SouthFork_530"/>
    <n v="3.8850199999999999"/>
    <s v="SouthFork"/>
    <n v="9.4268710000000002"/>
    <n v="1.6340539999999999"/>
    <n v="1.899934"/>
    <n v="2.5740400000000001"/>
    <n v="0.446185"/>
    <n v="0.51878400000000002"/>
    <n v="40"/>
    <n v="0.27305400000000002"/>
    <s v="FM# 230978-1 (Pond West)"/>
    <x v="17"/>
  </r>
  <r>
    <n v="421"/>
    <s v="Polygon"/>
    <n v="1389"/>
    <n v="140"/>
    <s v="Commercial and Services"/>
    <s v="B6_140"/>
    <n v="22.069900000000001"/>
    <s v="B6"/>
    <n v="9.2811850000000007"/>
    <n v="1.3582639999999999"/>
    <n v="1.775104"/>
    <n v="2.33731"/>
    <n v="0.342055"/>
    <n v="0.44702900000000001"/>
    <n v="40"/>
    <n v="0.25183299999999997"/>
    <s v="FM# 230978-1 (Pond West)"/>
    <x v="17"/>
  </r>
  <r>
    <n v="425"/>
    <s v="Polygon"/>
    <n v="1451"/>
    <n v="411"/>
    <s v="Pine Flatwoods"/>
    <s v="B6_411"/>
    <n v="47.374200000000002"/>
    <s v="B6"/>
    <n v="6.6934500000000003"/>
    <n v="0.99065700000000001"/>
    <n v="1.5987610000000001"/>
    <n v="0.101781"/>
    <n v="1.5063999999999999E-2"/>
    <n v="2.4310999999999999E-2"/>
    <n v="40"/>
    <n v="1.5206000000000001E-2"/>
    <s v="FM# 230978-1 (Pond West)"/>
    <x v="17"/>
  </r>
  <r>
    <n v="455"/>
    <s v="Polygon"/>
    <n v="13173"/>
    <n v="140"/>
    <s v="Commercial and Services"/>
    <s v="SouthFork_140"/>
    <n v="20.015699999999999"/>
    <s v="SouthFork"/>
    <n v="12.496560000000001"/>
    <n v="1.9466840000000001"/>
    <n v="2.126881"/>
    <n v="0.48494199999999998"/>
    <n v="7.5542999999999999E-2"/>
    <n v="8.2535999999999998E-2"/>
    <n v="40"/>
    <n v="3.8806E-2"/>
    <s v="FM# 230978-1 (Pond West)"/>
    <x v="17"/>
  </r>
  <r>
    <n v="457"/>
    <s v="Polygon"/>
    <n v="13641"/>
    <n v="411"/>
    <s v="Pine Flatwoods"/>
    <s v="SouthFork_411"/>
    <n v="34.3613"/>
    <s v="SouthFork"/>
    <n v="5.9979040000000001"/>
    <n v="0.90687899999999999"/>
    <n v="1.5020009999999999"/>
    <n v="1.4770099999999999"/>
    <n v="0.22332199999999999"/>
    <n v="0.36987300000000001"/>
    <n v="40"/>
    <n v="0.246254"/>
    <s v="FM# 230978-1 (Pond West)"/>
    <x v="17"/>
  </r>
  <r>
    <n v="173"/>
    <s v="Polygon"/>
    <n v="8082"/>
    <n v="111"/>
    <s v="Fixed Single Family Units"/>
    <s v="NorthFork_111"/>
    <n v="130.00700000000001"/>
    <s v="NorthFork"/>
    <n v="10.413732"/>
    <n v="1.734764"/>
    <n v="1.937713"/>
    <n v="22.146899999999999"/>
    <n v="3.68933"/>
    <n v="4.12094"/>
    <n v="3"/>
    <n v="2.1267010000000002"/>
    <s v="SR 615 (Basin B-1)"/>
    <x v="18"/>
  </r>
  <r>
    <n v="177"/>
    <s v="Polygon"/>
    <n v="8149"/>
    <n v="118"/>
    <s v="Rural Residential"/>
    <s v="NorthFork_118"/>
    <n v="26.5517"/>
    <s v="NorthFork"/>
    <n v="8.6339380000000006"/>
    <n v="1.5375620000000001"/>
    <n v="1.7281679999999999"/>
    <n v="2.4274900000000001"/>
    <n v="0.43229600000000001"/>
    <n v="0.48588599999999998"/>
    <n v="3"/>
    <n v="0.28115699999999999"/>
    <s v="SR 615 (Basin B-1)"/>
    <x v="18"/>
  </r>
  <r>
    <n v="210"/>
    <s v="Polygon"/>
    <n v="8534"/>
    <n v="140"/>
    <s v="Commercial and Services"/>
    <s v="NorthFork_140"/>
    <n v="5.1151099999999996"/>
    <s v="NorthFork"/>
    <n v="11.781447"/>
    <n v="1.875837"/>
    <n v="2.004032"/>
    <n v="0.73223700000000003"/>
    <n v="0.116587"/>
    <n v="0.124554"/>
    <n v="3"/>
    <n v="6.2151999999999999E-2"/>
    <s v="SR 615 (Basin B-1)"/>
    <x v="18"/>
  </r>
  <r>
    <n v="215"/>
    <s v="Polygon"/>
    <n v="8538"/>
    <n v="140"/>
    <s v="Commercial and Services"/>
    <s v="NorthFork_140"/>
    <n v="5.3721300000000003"/>
    <s v="NorthFork"/>
    <n v="11.781447"/>
    <n v="1.875837"/>
    <n v="2.004032"/>
    <n v="7.3401500000000004"/>
    <n v="1.1687000000000001"/>
    <n v="1.2485599999999999"/>
    <n v="3"/>
    <n v="0.62302599999999997"/>
    <s v="SR 615 (Basin B-1)"/>
    <x v="18"/>
  </r>
  <r>
    <n v="256"/>
    <s v="Polygon"/>
    <n v="9144"/>
    <n v="320"/>
    <s v="Shrub and Brushland"/>
    <s v="NorthFork_320"/>
    <n v="38.287199999999999"/>
    <s v="NorthFork"/>
    <n v="8.0584550000000004"/>
    <n v="1.393032"/>
    <n v="1.6596150000000001"/>
    <n v="8.5040800000000001"/>
    <n v="1.4700599999999999"/>
    <n v="1.75139"/>
    <n v="3"/>
    <n v="1.0552980000000001"/>
    <s v="SR 615 (Basin B-1)"/>
    <x v="18"/>
  </r>
  <r>
    <n v="267"/>
    <s v="Polygon"/>
    <n v="9472"/>
    <n v="420"/>
    <s v="Upland Hardwood Forests"/>
    <s v="NorthFork_420"/>
    <n v="65.016999999999996"/>
    <s v="NorthFork"/>
    <n v="8.2316210000000005"/>
    <n v="1.3300670000000001"/>
    <n v="1.6533709999999999"/>
    <n v="1.6751"/>
    <n v="0.27066299999999999"/>
    <n v="0.33645399999999998"/>
    <n v="3"/>
    <n v="0.20349600000000001"/>
    <s v="SR 615 (Basin B-1)"/>
    <x v="18"/>
  </r>
  <r>
    <n v="280"/>
    <s v="Polygon"/>
    <n v="9591"/>
    <n v="434"/>
    <s v="Hardwood - Coniferous Mixed"/>
    <s v="NorthFork_434"/>
    <n v="14.2006"/>
    <s v="NorthFork"/>
    <n v="8.9793509999999994"/>
    <n v="1.6037250000000001"/>
    <n v="1.662954"/>
    <n v="7.04732"/>
    <n v="1.2586599999999999"/>
    <n v="1.30515"/>
    <n v="3"/>
    <n v="0.78483599999999998"/>
    <s v="SR 615 (Basin B-1)"/>
    <x v="18"/>
  </r>
  <r>
    <n v="293"/>
    <s v="Polygon"/>
    <n v="11649"/>
    <n v="814"/>
    <s v="Roads and Highways"/>
    <s v="NorthFork_814"/>
    <n v="37.180799999999998"/>
    <s v="NorthFork"/>
    <n v="9.5935609999999993"/>
    <n v="1.571528"/>
    <n v="1.857308"/>
    <n v="11.257099999999999"/>
    <n v="1.8440300000000001"/>
    <n v="2.17936"/>
    <n v="3"/>
    <n v="1.1733990000000001"/>
    <s v="SR 615 (Basin B-1)"/>
    <x v="18"/>
  </r>
  <r>
    <n v="432"/>
    <s v="Polygon"/>
    <n v="8534"/>
    <n v="140"/>
    <s v="Commercial and Services"/>
    <s v="NorthFork_140"/>
    <n v="5.1151099999999996"/>
    <s v="NorthFork"/>
    <n v="11.781447"/>
    <n v="1.875837"/>
    <n v="2.004032"/>
    <n v="1.23709"/>
    <n v="0.19697000000000001"/>
    <n v="0.21043100000000001"/>
    <n v="3"/>
    <n v="0.105004"/>
    <s v="SR 615 (Basin B-1)"/>
    <x v="18"/>
  </r>
  <r>
    <n v="442"/>
    <s v="Polygon"/>
    <n v="9144"/>
    <n v="320"/>
    <s v="Shrub and Brushland"/>
    <s v="NorthFork_320"/>
    <n v="38.287199999999999"/>
    <s v="NorthFork"/>
    <n v="8.0584550000000004"/>
    <n v="1.393032"/>
    <n v="1.6596150000000001"/>
    <n v="2.6249099999999999"/>
    <n v="0.45375700000000002"/>
    <n v="0.54059199999999996"/>
    <n v="3"/>
    <n v="0.32573299999999999"/>
    <s v="SR 615 (Basin B-1)"/>
    <x v="18"/>
  </r>
  <r>
    <n v="444"/>
    <s v="Polygon"/>
    <n v="11649"/>
    <n v="814"/>
    <s v="Roads and Highways"/>
    <s v="NorthFork_814"/>
    <n v="37.180799999999998"/>
    <s v="NorthFork"/>
    <n v="9.5935609999999993"/>
    <n v="1.571528"/>
    <n v="1.857308"/>
    <n v="9.8071199999999994"/>
    <n v="1.6065100000000001"/>
    <n v="1.8986499999999999"/>
    <n v="3"/>
    <n v="1.0222610000000001"/>
    <s v="SR 615 (Basin B-1)"/>
    <x v="18"/>
  </r>
  <r>
    <n v="174"/>
    <s v="Polygon"/>
    <n v="8092"/>
    <n v="111"/>
    <s v="Fixed Single Family Units"/>
    <s v="NorthFork_111"/>
    <n v="79.635800000000003"/>
    <s v="NorthFork"/>
    <n v="10.413732"/>
    <n v="1.734764"/>
    <n v="1.937713"/>
    <n v="56.427"/>
    <n v="9.3998500000000007"/>
    <n v="10.499499999999999"/>
    <n v="4"/>
    <n v="5.4185189999999999"/>
    <s v="SR 615 (Basin E)"/>
    <x v="19"/>
  </r>
  <r>
    <n v="178"/>
    <s v="Polygon"/>
    <n v="8157"/>
    <n v="118"/>
    <s v="Rural Residential"/>
    <s v="NorthFork_118"/>
    <n v="8.9530700000000003"/>
    <s v="NorthFork"/>
    <n v="8.6339380000000006"/>
    <n v="1.5375620000000001"/>
    <n v="1.7281679999999999"/>
    <n v="5.1081399999999997"/>
    <n v="0.90967600000000004"/>
    <n v="1.02244"/>
    <n v="4"/>
    <n v="0.59163500000000002"/>
    <s v="SR 615 (Basin E)"/>
    <x v="19"/>
  </r>
  <r>
    <n v="179"/>
    <s v="Polygon"/>
    <n v="8161"/>
    <n v="118"/>
    <s v="Rural Residential"/>
    <s v="NorthFork_118"/>
    <n v="27.963899999999999"/>
    <s v="NorthFork"/>
    <n v="8.6339380000000006"/>
    <n v="1.5375620000000001"/>
    <n v="1.7281679999999999"/>
    <n v="2.2445900000000001"/>
    <n v="0.399725"/>
    <n v="0.44927699999999998"/>
    <n v="4"/>
    <n v="0.25997300000000001"/>
    <s v="SR 615 (Basin E)"/>
    <x v="19"/>
  </r>
  <r>
    <n v="187"/>
    <s v="Polygon"/>
    <n v="8284"/>
    <n v="121"/>
    <s v="Fixed Single Family Units"/>
    <s v="NorthFork_121"/>
    <n v="18.6158"/>
    <s v="NorthFork"/>
    <n v="11.819156"/>
    <n v="1.999854"/>
    <n v="2.097445"/>
    <n v="18.3111"/>
    <n v="3.0983100000000001"/>
    <n v="3.2495099999999999"/>
    <n v="4"/>
    <n v="1.5492699999999999"/>
    <s v="SR 615 (Basin E)"/>
    <x v="19"/>
  </r>
  <r>
    <n v="239"/>
    <s v="Polygon"/>
    <n v="8771"/>
    <n v="171"/>
    <s v="Educational Facilities"/>
    <s v="NorthFork_171"/>
    <n v="3.44848"/>
    <s v="NorthFork"/>
    <n v="8.7485420000000005"/>
    <n v="1.5318830000000001"/>
    <n v="2.0143270000000002"/>
    <n v="1.7173499999999999"/>
    <n v="0.30071100000000001"/>
    <n v="0.39541599999999999"/>
    <n v="4"/>
    <n v="0.196302"/>
    <s v="SR 615 (Basin E)"/>
    <x v="19"/>
  </r>
  <r>
    <n v="281"/>
    <s v="Polygon"/>
    <n v="9603"/>
    <n v="434"/>
    <s v="Hardwood - Coniferous Mixed"/>
    <s v="NorthFork_434"/>
    <n v="37.005299999999998"/>
    <s v="NorthFork"/>
    <n v="8.9793509999999994"/>
    <n v="1.6037250000000001"/>
    <n v="1.662954"/>
    <n v="10.091200000000001"/>
    <n v="1.8023100000000001"/>
    <n v="1.86887"/>
    <n v="4"/>
    <n v="1.123828"/>
    <s v="SR 615 (Basin E)"/>
    <x v="19"/>
  </r>
  <r>
    <n v="282"/>
    <s v="Polygon"/>
    <n v="9779"/>
    <n v="511"/>
    <s v="Natural River, Stream, Waterway"/>
    <s v="NorthFork_511"/>
    <n v="178.465"/>
    <s v="NorthFork"/>
    <n v="5.183573"/>
    <n v="0.88282799999999995"/>
    <n v="1.2734179999999999"/>
    <n v="0.59260599999999997"/>
    <n v="0.100928"/>
    <n v="0.14558199999999999"/>
    <n v="4"/>
    <n v="0.114324"/>
    <s v="SR 615 (Basin E)"/>
    <x v="19"/>
  </r>
  <r>
    <n v="284"/>
    <s v="Polygon"/>
    <n v="9985"/>
    <n v="512"/>
    <s v="Channelized River, Stream, Waterway"/>
    <s v="NorthFork_512"/>
    <n v="26.818899999999999"/>
    <s v="NorthFork"/>
    <n v="11.177697"/>
    <n v="1.90791"/>
    <n v="2.0342440000000002"/>
    <n v="0.81643600000000005"/>
    <n v="0.13935700000000001"/>
    <n v="0.14858399999999999"/>
    <n v="4"/>
    <n v="7.3041999999999996E-2"/>
    <s v="SR 615 (Basin E)"/>
    <x v="19"/>
  </r>
  <r>
    <n v="217"/>
    <s v="Polygon"/>
    <n v="8556"/>
    <n v="140"/>
    <s v="Commercial and Services"/>
    <s v="NorthFork_140"/>
    <n v="57.4602"/>
    <s v="NorthFork"/>
    <n v="11.781447"/>
    <n v="1.875837"/>
    <n v="2.004032"/>
    <n v="0.84887800000000002"/>
    <n v="0.135158"/>
    <n v="0.144395"/>
    <n v="5"/>
    <n v="7.2052000000000005E-2"/>
    <s v="FM# 410717-1 (West Basin)"/>
    <x v="20"/>
  </r>
  <r>
    <n v="302"/>
    <s v="Polygon"/>
    <n v="11653"/>
    <n v="814"/>
    <s v="Roads and Highways"/>
    <s v="NorthFork_814"/>
    <n v="527.92700000000002"/>
    <s v="NorthFork"/>
    <n v="9.5935609999999993"/>
    <n v="1.571528"/>
    <n v="1.857308"/>
    <n v="54.666400000000003"/>
    <n v="8.9549400000000006"/>
    <n v="10.583399999999999"/>
    <n v="5"/>
    <n v="5.6982359999999996"/>
    <s v="FM# 410717-1 (West Basin)"/>
    <x v="20"/>
  </r>
  <r>
    <n v="437"/>
    <s v="Polygon"/>
    <n v="8556"/>
    <n v="140"/>
    <s v="Commercial and Services"/>
    <s v="NorthFork_140"/>
    <n v="57.4602"/>
    <s v="NorthFork"/>
    <n v="11.781447"/>
    <n v="1.875837"/>
    <n v="2.004032"/>
    <n v="0.41819800000000001"/>
    <n v="6.6585000000000005E-2"/>
    <n v="7.1136000000000005E-2"/>
    <n v="5"/>
    <n v="3.5496E-2"/>
    <s v="FM# 410717-1 (West Basin)"/>
    <x v="20"/>
  </r>
  <r>
    <n v="449"/>
    <s v="Polygon"/>
    <n v="11653"/>
    <n v="814"/>
    <s v="Roads and Highways"/>
    <s v="NorthFork_814"/>
    <n v="527.92700000000002"/>
    <s v="NorthFork"/>
    <n v="9.5935609999999993"/>
    <n v="1.571528"/>
    <n v="1.857308"/>
    <n v="3.9074399999999998"/>
    <n v="0.64007999999999998"/>
    <n v="0.75647699999999996"/>
    <n v="5"/>
    <n v="0.40729799999999999"/>
    <s v="FM# 410717-1 (West Basin)"/>
    <x v="20"/>
  </r>
  <r>
    <n v="441"/>
    <s v="Polygon"/>
    <n v="8962"/>
    <n v="212"/>
    <s v="Unimproved Pastures"/>
    <s v="NorthFork_212"/>
    <n v="88.504999999999995"/>
    <s v="NorthFork"/>
    <n v="9.0944760000000002"/>
    <n v="1.885445"/>
    <n v="1.4384889999999999"/>
    <n v="5.8472099999999996"/>
    <n v="1.2122299999999999"/>
    <n v="0.92486299999999999"/>
    <n v="6"/>
    <n v="0.64293999999999996"/>
    <s v="SR 713 (King's Hwy)"/>
    <x v="21"/>
  </r>
  <r>
    <n v="350"/>
    <s v="Polygon"/>
    <n v="13165"/>
    <n v="140"/>
    <s v="Commercial and Services"/>
    <s v="SouthFork_140"/>
    <n v="23.042999999999999"/>
    <s v="SouthFork"/>
    <n v="12.496560000000001"/>
    <n v="1.9466840000000001"/>
    <n v="2.126881"/>
    <n v="4.2347999999999997E-2"/>
    <n v="6.5970000000000004E-3"/>
    <n v="7.208E-3"/>
    <n v="7"/>
    <n v="3.3890000000000001E-3"/>
    <s v="Johnson Honda (Basin A and B)"/>
    <x v="22"/>
  </r>
  <r>
    <n v="408"/>
    <s v="Polygon"/>
    <n v="15471"/>
    <n v="814"/>
    <s v="Roads and Highways"/>
    <s v="SouthFork_814"/>
    <n v="13.032400000000001"/>
    <s v="SouthFork"/>
    <n v="8.2014490000000002"/>
    <n v="1.307456"/>
    <n v="1.750286"/>
    <n v="0.76534000000000002"/>
    <n v="0.12200900000000001"/>
    <n v="0.16333300000000001"/>
    <n v="7"/>
    <n v="9.3317999999999998E-2"/>
    <s v="Johnson Honda (Basin A and B)"/>
    <x v="22"/>
  </r>
  <r>
    <n v="325"/>
    <s v="Polygon"/>
    <n v="13075"/>
    <n v="121"/>
    <s v="Fixed Single Family Units"/>
    <s v="SouthFork_121"/>
    <n v="17.0078"/>
    <s v="SouthFork"/>
    <n v="11.733371"/>
    <n v="1.9754510000000001"/>
    <n v="2.1412239999999998"/>
    <n v="0.57552899999999996"/>
    <n v="9.6896999999999997E-2"/>
    <n v="0.105028"/>
    <n v="8"/>
    <n v="4.9050999999999997E-2"/>
    <s v="FM# 228852-1 (Pond 9A)"/>
    <x v="23"/>
  </r>
  <r>
    <n v="341"/>
    <s v="Polygon"/>
    <n v="13138"/>
    <n v="133"/>
    <s v="Multiple Dwelling Units, Low Rise Two stories or less"/>
    <s v="SouthFork_133"/>
    <n v="27.6968"/>
    <s v="SouthFork"/>
    <n v="11.271977"/>
    <n v="2.2334000000000001"/>
    <n v="2.0293679999999998"/>
    <n v="9.6989999999999993E-3"/>
    <n v="1.9220000000000001E-3"/>
    <n v="1.7459999999999999E-3"/>
    <n v="8"/>
    <n v="8.5999999999999998E-4"/>
    <s v="FM# 228852-1 (Pond 9A)"/>
    <x v="23"/>
  </r>
  <r>
    <n v="357"/>
    <s v="Polygon"/>
    <n v="13227"/>
    <n v="171"/>
    <s v="Educational Facilities"/>
    <s v="SouthFork_171"/>
    <n v="63.731499999999997"/>
    <s v="SouthFork"/>
    <n v="7.7817879999999997"/>
    <n v="1.27501"/>
    <n v="1.9111720000000001"/>
    <n v="9.3019999999999995E-3"/>
    <n v="1.524E-3"/>
    <n v="2.2850000000000001E-3"/>
    <n v="8"/>
    <n v="1.1950000000000001E-3"/>
    <s v="FM# 228852-1 (Pond 9A)"/>
    <x v="23"/>
  </r>
  <r>
    <n v="368"/>
    <s v="Polygon"/>
    <n v="13408"/>
    <n v="243"/>
    <s v="Ornamentals"/>
    <s v="SouthFork_243"/>
    <n v="16.040099999999999"/>
    <s v="SouthFork"/>
    <n v="9.6284969999999994"/>
    <n v="1.9695750000000001"/>
    <n v="1.7798769999999999"/>
    <n v="0.49210999999999999"/>
    <n v="0.100664"/>
    <n v="9.0968999999999994E-2"/>
    <n v="8"/>
    <n v="5.1110000000000003E-2"/>
    <s v="FM# 228852-1 (Pond 9A)"/>
    <x v="23"/>
  </r>
  <r>
    <n v="386"/>
    <s v="Polygon"/>
    <n v="13670"/>
    <n v="422"/>
    <s v="Brazilian Pepper"/>
    <s v="SouthFork_422"/>
    <n v="3.6161099999999999"/>
    <s v="SouthFork"/>
    <n v="8.1527360000000009"/>
    <n v="1.4365079999999999"/>
    <n v="1.691384"/>
    <n v="0.62971200000000005"/>
    <n v="0.110955"/>
    <n v="0.13064100000000001"/>
    <n v="8"/>
    <n v="7.7239000000000002E-2"/>
    <s v="FM# 228852-1 (Pond 9A)"/>
    <x v="23"/>
  </r>
  <r>
    <n v="409"/>
    <s v="Polygon"/>
    <n v="15474"/>
    <n v="814"/>
    <s v="Roads and Highways"/>
    <s v="SouthFork_814"/>
    <n v="192.971"/>
    <s v="SouthFork"/>
    <n v="8.2014490000000002"/>
    <n v="1.307456"/>
    <n v="1.750286"/>
    <n v="37.724699999999999"/>
    <n v="6.0139899999999997"/>
    <n v="8.0509000000000004"/>
    <n v="8"/>
    <n v="4.5997630000000003"/>
    <s v="FM# 228852-1 (Pond 9A)"/>
    <x v="23"/>
  </r>
  <r>
    <n v="410"/>
    <s v="Polygon"/>
    <n v="15474"/>
    <n v="814"/>
    <s v="Roads and Highways"/>
    <s v="SouthFork_814"/>
    <n v="192.971"/>
    <s v="SouthFork"/>
    <n v="8.2014490000000002"/>
    <n v="1.307456"/>
    <n v="1.750286"/>
    <n v="0.47742200000000001"/>
    <n v="7.6108999999999996E-2"/>
    <n v="0.10188700000000001"/>
    <n v="9"/>
    <n v="5.8212E-2"/>
    <s v="FM# 228852-1 (Osprey Ridge PUD)"/>
    <x v="24"/>
  </r>
  <r>
    <n v="458"/>
    <s v="Polygon"/>
    <n v="15474"/>
    <n v="814"/>
    <s v="Roads and Highways"/>
    <s v="SouthFork_814"/>
    <n v="192.971"/>
    <s v="SouthFork"/>
    <n v="8.2014490000000002"/>
    <n v="1.307456"/>
    <n v="1.750286"/>
    <n v="0.57125700000000001"/>
    <n v="9.1067999999999996E-2"/>
    <n v="0.12191299999999999"/>
    <n v="9"/>
    <n v="6.9653000000000007E-2"/>
    <s v="FM# 228852-1 (Osprey Ridge PUD)"/>
    <x v="24"/>
  </r>
  <r>
    <n v="348"/>
    <s v="Polygon"/>
    <n v="13164"/>
    <n v="140"/>
    <s v="Commercial and Services"/>
    <s v="SouthFork_140"/>
    <n v="3.9419499999999998"/>
    <s v="SouthFork"/>
    <n v="12.496560000000001"/>
    <n v="1.9466840000000001"/>
    <n v="2.126881"/>
    <n v="1.6355999999999999"/>
    <n v="0.25479000000000002"/>
    <n v="0.27837400000000001"/>
    <n v="10"/>
    <n v="0.130884"/>
    <s v="FM# 228852-1 (Kanner Center)"/>
    <x v="25"/>
  </r>
  <r>
    <n v="452"/>
    <s v="Polygon"/>
    <n v="13164"/>
    <n v="140"/>
    <s v="Commercial and Services"/>
    <s v="SouthFork_140"/>
    <n v="3.9419499999999998"/>
    <s v="SouthFork"/>
    <n v="12.496560000000001"/>
    <n v="1.9466840000000001"/>
    <n v="2.126881"/>
    <n v="0.22836000000000001"/>
    <n v="3.5573E-2"/>
    <n v="3.8865999999999998E-2"/>
    <n v="10"/>
    <n v="1.8273999999999999E-2"/>
    <s v="FM# 228852-1 (Kanner Center)"/>
    <x v="25"/>
  </r>
  <r>
    <n v="460"/>
    <s v="Polygon"/>
    <n v="15474"/>
    <n v="814"/>
    <s v="Roads and Highways"/>
    <s v="SouthFork_814"/>
    <n v="192.971"/>
    <s v="SouthFork"/>
    <n v="8.2014490000000002"/>
    <n v="1.307456"/>
    <n v="1.750286"/>
    <n v="1.8711500000000001"/>
    <n v="0.29829499999999998"/>
    <n v="0.39932600000000001"/>
    <n v="10"/>
    <n v="0.22814899999999999"/>
    <s v="FM# 228852-1 (Kanner Center)"/>
    <x v="25"/>
  </r>
  <r>
    <n v="170"/>
    <s v="Polygon"/>
    <n v="8080"/>
    <n v="111"/>
    <s v="Fixed Single Family Units"/>
    <s v="NorthFork_111"/>
    <n v="300.69799999999998"/>
    <s v="NorthFork"/>
    <n v="10.413732"/>
    <n v="1.734764"/>
    <n v="1.937713"/>
    <n v="2.7302499999999998"/>
    <n v="0.454816"/>
    <n v="0.50802499999999995"/>
    <n v="14"/>
    <n v="0.26217699999999999"/>
    <s v="FM# 231440-2 (Pond 1&amp;2)"/>
    <x v="26"/>
  </r>
  <r>
    <n v="175"/>
    <s v="Polygon"/>
    <n v="8145"/>
    <n v="118"/>
    <s v="Rural Residential"/>
    <s v="NorthFork_118"/>
    <n v="11.5648"/>
    <s v="NorthFork"/>
    <n v="8.6339380000000006"/>
    <n v="1.5375620000000001"/>
    <n v="1.7281679999999999"/>
    <n v="46.404000000000003"/>
    <n v="8.2637900000000002"/>
    <n v="9.2882200000000008"/>
    <n v="14"/>
    <n v="5.3746039999999997"/>
    <s v="FM# 231440-2 (Pond 1&amp;2)"/>
    <x v="26"/>
  </r>
  <r>
    <n v="176"/>
    <s v="Polygon"/>
    <n v="8146"/>
    <n v="118"/>
    <s v="Rural Residential"/>
    <s v="NorthFork_118"/>
    <n v="10.225899999999999"/>
    <s v="NorthFork"/>
    <n v="8.6339380000000006"/>
    <n v="1.5375620000000001"/>
    <n v="1.7281679999999999"/>
    <n v="4.3354400000000002"/>
    <n v="0.77207000000000003"/>
    <n v="0.86778100000000002"/>
    <n v="14"/>
    <n v="0.502139"/>
    <s v="FM# 231440-2 (Pond 1&amp;2)"/>
    <x v="26"/>
  </r>
  <r>
    <n v="183"/>
    <s v="Polygon"/>
    <n v="8270"/>
    <n v="121"/>
    <s v="Fixed Single Family Units"/>
    <s v="NorthFork_121"/>
    <n v="20.3779"/>
    <s v="NorthFork"/>
    <n v="11.819156"/>
    <n v="1.999854"/>
    <n v="2.097445"/>
    <n v="9.8841999999999999E-2"/>
    <n v="1.6723999999999999E-2"/>
    <n v="1.7541000000000001E-2"/>
    <n v="14"/>
    <n v="8.3630000000000006E-3"/>
    <s v="FM# 231440-2 (Pond 1&amp;2)"/>
    <x v="26"/>
  </r>
  <r>
    <n v="207"/>
    <s v="Polygon"/>
    <n v="8530"/>
    <n v="140"/>
    <s v="Commercial and Services"/>
    <s v="NorthFork_140"/>
    <n v="3.86076"/>
    <s v="NorthFork"/>
    <n v="11.781447"/>
    <n v="1.875837"/>
    <n v="2.004032"/>
    <n v="5.0570399999999998"/>
    <n v="0.80518000000000001"/>
    <n v="0.86020600000000003"/>
    <n v="14"/>
    <n v="0.42923699999999998"/>
    <s v="FM# 231440-2 (Pond 1&amp;2)"/>
    <x v="26"/>
  </r>
  <r>
    <n v="211"/>
    <s v="Polygon"/>
    <n v="8534"/>
    <n v="140"/>
    <s v="Commercial and Services"/>
    <s v="NorthFork_140"/>
    <n v="5.1151099999999996"/>
    <s v="NorthFork"/>
    <n v="11.781447"/>
    <n v="1.875837"/>
    <n v="2.004032"/>
    <n v="6.87453"/>
    <n v="1.09456"/>
    <n v="1.16936"/>
    <n v="14"/>
    <n v="0.58350500000000005"/>
    <s v="FM# 231440-2 (Pond 1&amp;2)"/>
    <x v="26"/>
  </r>
  <r>
    <n v="250"/>
    <s v="Polygon"/>
    <n v="9065"/>
    <n v="310"/>
    <s v="Herbaceous (Dry Prairie)"/>
    <s v="NorthFork_310"/>
    <n v="2.3020499999999999"/>
    <s v="NorthFork"/>
    <n v="8.3410460000000004"/>
    <n v="1.5350490000000001"/>
    <n v="1.6090100000000001"/>
    <n v="0.59937600000000002"/>
    <n v="0.110306"/>
    <n v="0.115621"/>
    <n v="14"/>
    <n v="7.1859000000000006E-2"/>
    <s v="FM# 231440-2 (Pond 1&amp;2)"/>
    <x v="26"/>
  </r>
  <r>
    <n v="257"/>
    <s v="Polygon"/>
    <n v="9144"/>
    <n v="320"/>
    <s v="Shrub and Brushland"/>
    <s v="NorthFork_320"/>
    <n v="38.287199999999999"/>
    <s v="NorthFork"/>
    <n v="8.0584550000000004"/>
    <n v="1.393032"/>
    <n v="1.6596150000000001"/>
    <n v="1.4067099999999999"/>
    <n v="0.243171"/>
    <n v="0.28970699999999999"/>
    <n v="14"/>
    <n v="0.174563"/>
    <s v="FM# 231440-2 (Pond 1&amp;2)"/>
    <x v="26"/>
  </r>
  <r>
    <n v="259"/>
    <s v="Polygon"/>
    <n v="9216"/>
    <n v="330"/>
    <s v="Mixed Rangeland"/>
    <s v="NorthFork_330"/>
    <n v="4.8822700000000001"/>
    <s v="NorthFork"/>
    <n v="7.1904899999999996"/>
    <n v="1.3489420000000001"/>
    <n v="1.4049320000000001"/>
    <n v="1.4327799999999999"/>
    <n v="0.26878999999999997"/>
    <n v="0.279947"/>
    <n v="14"/>
    <n v="0.19925999999999999"/>
    <s v="FM# 231440-2 (Pond 1&amp;2)"/>
    <x v="26"/>
  </r>
  <r>
    <n v="265"/>
    <s v="Polygon"/>
    <n v="9469"/>
    <n v="420"/>
    <s v="Upland Hardwood Forests"/>
    <s v="NorthFork_420"/>
    <n v="14.768700000000001"/>
    <s v="NorthFork"/>
    <n v="8.2316210000000005"/>
    <n v="1.3300670000000001"/>
    <n v="1.6533709999999999"/>
    <n v="0.452241"/>
    <n v="7.3072999999999999E-2"/>
    <n v="9.0834999999999999E-2"/>
    <n v="14"/>
    <n v="5.4939000000000002E-2"/>
    <s v="FM# 231440-2 (Pond 1&amp;2)"/>
    <x v="26"/>
  </r>
  <r>
    <n v="266"/>
    <s v="Polygon"/>
    <n v="9470"/>
    <n v="420"/>
    <s v="Upland Hardwood Forests"/>
    <s v="NorthFork_420"/>
    <n v="6.9525800000000002"/>
    <s v="NorthFork"/>
    <n v="8.2316210000000005"/>
    <n v="1.3300670000000001"/>
    <n v="1.6533709999999999"/>
    <n v="0.15895899999999999"/>
    <n v="2.5684999999999999E-2"/>
    <n v="3.1927999999999998E-2"/>
    <n v="14"/>
    <n v="1.9310999999999998E-2"/>
    <s v="FM# 231440-2 (Pond 1&amp;2)"/>
    <x v="26"/>
  </r>
  <r>
    <n v="268"/>
    <s v="Polygon"/>
    <n v="9472"/>
    <n v="420"/>
    <s v="Upland Hardwood Forests"/>
    <s v="NorthFork_420"/>
    <n v="65.016999999999996"/>
    <s v="NorthFork"/>
    <n v="8.2316210000000005"/>
    <n v="1.3300670000000001"/>
    <n v="1.6533709999999999"/>
    <n v="40.862200000000001"/>
    <n v="6.6025299999999998"/>
    <n v="8.2074300000000004"/>
    <n v="14"/>
    <n v="4.9640560000000002"/>
    <s v="FM# 231440-2 (Pond 1&amp;2)"/>
    <x v="26"/>
  </r>
  <r>
    <n v="283"/>
    <s v="Polygon"/>
    <n v="9779"/>
    <n v="511"/>
    <s v="Natural River, Stream, Waterway"/>
    <s v="NorthFork_511"/>
    <n v="178.465"/>
    <s v="NorthFork"/>
    <n v="5.183573"/>
    <n v="0.88282799999999995"/>
    <n v="1.2734179999999999"/>
    <n v="1.60951"/>
    <n v="0.274121"/>
    <n v="0.39539999999999997"/>
    <n v="14"/>
    <n v="0.31050299999999997"/>
    <s v="FM# 231440-2 (Pond 1&amp;2)"/>
    <x v="26"/>
  </r>
  <r>
    <n v="286"/>
    <s v="Polygon"/>
    <n v="10775"/>
    <n v="560"/>
    <s v="Slough Waters"/>
    <s v="NorthFork_560"/>
    <n v="1.5514699999999999"/>
    <s v="NorthFork"/>
    <n v="6.034624"/>
    <n v="0.99756199999999995"/>
    <n v="1.3368"/>
    <n v="7.7000000000000001E-5"/>
    <n v="1.2999999999999999E-5"/>
    <n v="1.7E-5"/>
    <n v="14"/>
    <n v="1.2999999999999999E-5"/>
    <s v="FM# 231440-2 (Pond 1&amp;2)"/>
    <x v="26"/>
  </r>
  <r>
    <n v="294"/>
    <s v="Polygon"/>
    <n v="11649"/>
    <n v="814"/>
    <s v="Roads and Highways"/>
    <s v="NorthFork_814"/>
    <n v="37.180799999999998"/>
    <s v="NorthFork"/>
    <n v="9.5935609999999993"/>
    <n v="1.571528"/>
    <n v="1.857308"/>
    <n v="25.840299999999999"/>
    <n v="4.2329100000000004"/>
    <n v="5.0026599999999997"/>
    <n v="14"/>
    <n v="2.6935009999999999"/>
    <s v="FM# 231440-2 (Pond 1&amp;2)"/>
    <x v="26"/>
  </r>
  <r>
    <n v="433"/>
    <s v="Polygon"/>
    <n v="8534"/>
    <n v="140"/>
    <s v="Commercial and Services"/>
    <s v="NorthFork_140"/>
    <n v="5.1151099999999996"/>
    <s v="NorthFork"/>
    <n v="11.781447"/>
    <n v="1.875837"/>
    <n v="2.004032"/>
    <n v="1.23709"/>
    <n v="0.19697000000000001"/>
    <n v="0.21043100000000001"/>
    <n v="14"/>
    <n v="0.105004"/>
    <s v="FM# 231440-2 (Pond 1&amp;2)"/>
    <x v="26"/>
  </r>
  <r>
    <n v="443"/>
    <s v="Polygon"/>
    <n v="9144"/>
    <n v="320"/>
    <s v="Shrub and Brushland"/>
    <s v="NorthFork_320"/>
    <n v="38.287199999999999"/>
    <s v="NorthFork"/>
    <n v="8.0584550000000004"/>
    <n v="1.393032"/>
    <n v="1.6596150000000001"/>
    <n v="2.6249099999999999"/>
    <n v="0.45375700000000002"/>
    <n v="0.54059199999999996"/>
    <n v="14"/>
    <n v="0.32573299999999999"/>
    <s v="FM# 231440-2 (Pond 1&amp;2)"/>
    <x v="26"/>
  </r>
  <r>
    <n v="445"/>
    <s v="Polygon"/>
    <n v="11649"/>
    <n v="814"/>
    <s v="Roads and Highways"/>
    <s v="NorthFork_814"/>
    <n v="37.180799999999998"/>
    <s v="NorthFork"/>
    <n v="9.5935609999999993"/>
    <n v="1.571528"/>
    <n v="1.857308"/>
    <n v="9.8071199999999994"/>
    <n v="1.6065100000000001"/>
    <n v="1.8986499999999999"/>
    <n v="14"/>
    <n v="1.0222610000000001"/>
    <s v="FM# 231440-2 (Pond 1&amp;2)"/>
    <x v="26"/>
  </r>
  <r>
    <n v="171"/>
    <s v="Polygon"/>
    <n v="8080"/>
    <n v="111"/>
    <s v="Fixed Single Family Units"/>
    <s v="NorthFork_111"/>
    <n v="300.69799999999998"/>
    <s v="NorthFork"/>
    <n v="10.413732"/>
    <n v="1.734764"/>
    <n v="1.937713"/>
    <n v="94.436300000000003"/>
    <n v="15.7316"/>
    <n v="17.571999999999999"/>
    <n v="15"/>
    <n v="9.0684380000000004"/>
    <s v="FM# 231440-2 (Pond 3&amp;4)"/>
    <x v="27"/>
  </r>
  <r>
    <n v="185"/>
    <s v="Polygon"/>
    <n v="8274"/>
    <n v="121"/>
    <s v="Fixed Single Family Units"/>
    <s v="NorthFork_121"/>
    <n v="170.67699999999999"/>
    <s v="NorthFork"/>
    <n v="11.819156"/>
    <n v="1.999854"/>
    <n v="2.097445"/>
    <n v="34.360300000000002"/>
    <n v="5.8139200000000004"/>
    <n v="6.0976299999999997"/>
    <n v="15"/>
    <n v="2.9071720000000001"/>
    <s v="FM# 231440-2 (Pond 3&amp;4)"/>
    <x v="27"/>
  </r>
  <r>
    <n v="236"/>
    <s v="Polygon"/>
    <n v="8719"/>
    <n v="170"/>
    <s v="Institutional"/>
    <s v="NorthFork_170"/>
    <n v="3.9984700000000002"/>
    <s v="NorthFork"/>
    <n v="10.26698"/>
    <n v="1.78047"/>
    <n v="1.989349"/>
    <n v="22.330300000000001"/>
    <n v="3.8724500000000002"/>
    <n v="4.3267600000000002"/>
    <n v="15"/>
    <n v="2.1749610000000001"/>
    <s v="FM# 231440-2 (Pond 3&amp;4)"/>
    <x v="27"/>
  </r>
  <r>
    <n v="260"/>
    <s v="Polygon"/>
    <n v="9218"/>
    <n v="330"/>
    <s v="Mixed Rangeland"/>
    <s v="NorthFork_330"/>
    <n v="15.196199999999999"/>
    <s v="NorthFork"/>
    <n v="7.1904899999999996"/>
    <n v="1.3489420000000001"/>
    <n v="1.4049320000000001"/>
    <n v="3.2305E-2"/>
    <n v="6.0600000000000003E-3"/>
    <n v="6.3119999999999999E-3"/>
    <n v="15"/>
    <n v="4.4929999999999996E-3"/>
    <s v="FM# 231440-2 (Pond 3&amp;4)"/>
    <x v="27"/>
  </r>
  <r>
    <n v="426"/>
    <s v="Polygon"/>
    <n v="8080"/>
    <n v="111"/>
    <s v="Fixed Single Family Units"/>
    <s v="NorthFork_111"/>
    <n v="300.69799999999998"/>
    <s v="NorthFork"/>
    <n v="10.413732"/>
    <n v="1.734764"/>
    <n v="1.937713"/>
    <n v="3.3496999999999999E-2"/>
    <n v="5.5799999999999999E-3"/>
    <n v="6.2329999999999998E-3"/>
    <n v="15"/>
    <n v="3.2169999999999998E-3"/>
    <s v="FM# 231440-2 (Pond 3&amp;4)"/>
    <x v="27"/>
  </r>
  <r>
    <n v="428"/>
    <s v="Polygon"/>
    <n v="8274"/>
    <n v="121"/>
    <s v="Fixed Single Family Units"/>
    <s v="NorthFork_121"/>
    <n v="170.67699999999999"/>
    <s v="NorthFork"/>
    <n v="11.819156"/>
    <n v="1.999854"/>
    <n v="2.097445"/>
    <n v="1.7260000000000001E-3"/>
    <n v="2.92E-4"/>
    <n v="3.0600000000000001E-4"/>
    <n v="15"/>
    <n v="1.46E-4"/>
    <s v="FM# 231440-2 (Pond 3&amp;4)"/>
    <x v="27"/>
  </r>
  <r>
    <n v="172"/>
    <s v="Polygon"/>
    <n v="8080"/>
    <n v="111"/>
    <s v="Fixed Single Family Units"/>
    <s v="NorthFork_111"/>
    <n v="300.69799999999998"/>
    <s v="NorthFork"/>
    <n v="10.413732"/>
    <n v="1.734764"/>
    <n v="1.937713"/>
    <n v="1.3655299999999999"/>
    <n v="0.22747600000000001"/>
    <n v="0.25408799999999998"/>
    <n v="17"/>
    <n v="0.13112799999999999"/>
    <s v="FM# 231440-2 (Pond 5)"/>
    <x v="28"/>
  </r>
  <r>
    <n v="184"/>
    <s v="Polygon"/>
    <n v="8272"/>
    <n v="121"/>
    <s v="Fixed Single Family Units"/>
    <s v="NorthFork_121"/>
    <n v="4.2839600000000004"/>
    <s v="NorthFork"/>
    <n v="11.819156"/>
    <n v="1.999854"/>
    <n v="2.097445"/>
    <n v="13.8932"/>
    <n v="2.3508"/>
    <n v="2.4655100000000001"/>
    <n v="17"/>
    <n v="1.1754830000000001"/>
    <s v="FM# 231440-2 (Pond 5)"/>
    <x v="28"/>
  </r>
  <r>
    <n v="186"/>
    <s v="Polygon"/>
    <n v="8274"/>
    <n v="121"/>
    <s v="Fixed Single Family Units"/>
    <s v="NorthFork_121"/>
    <n v="170.67699999999999"/>
    <s v="NorthFork"/>
    <n v="11.819156"/>
    <n v="1.999854"/>
    <n v="2.097445"/>
    <n v="8.2972900000000003"/>
    <n v="1.40394"/>
    <n v="1.47245"/>
    <n v="17"/>
    <n v="0.70202100000000001"/>
    <s v="FM# 231440-2 (Pond 5)"/>
    <x v="28"/>
  </r>
  <r>
    <n v="208"/>
    <s v="Polygon"/>
    <n v="8531"/>
    <n v="140"/>
    <s v="Commercial and Services"/>
    <s v="NorthFork_140"/>
    <n v="57.6678"/>
    <s v="NorthFork"/>
    <n v="11.781447"/>
    <n v="1.875837"/>
    <n v="2.004032"/>
    <n v="9.9027999999999992"/>
    <n v="1.5767199999999999"/>
    <n v="1.6844699999999999"/>
    <n v="17"/>
    <n v="0.84054200000000001"/>
    <s v="FM# 231440-2 (Pond 5)"/>
    <x v="28"/>
  </r>
  <r>
    <n v="212"/>
    <s v="Polygon"/>
    <n v="8535"/>
    <n v="140"/>
    <s v="Commercial and Services"/>
    <s v="NorthFork_140"/>
    <n v="22.1995"/>
    <s v="NorthFork"/>
    <n v="11.781447"/>
    <n v="1.875837"/>
    <n v="2.004032"/>
    <n v="0.11379"/>
    <n v="1.8117999999999999E-2"/>
    <n v="1.9356000000000002E-2"/>
    <n v="17"/>
    <n v="9.6579999999999999E-3"/>
    <s v="FM# 231440-2 (Pond 5)"/>
    <x v="28"/>
  </r>
  <r>
    <n v="214"/>
    <s v="Polygon"/>
    <n v="8536"/>
    <n v="140"/>
    <s v="Commercial and Services"/>
    <s v="NorthFork_140"/>
    <n v="5.0018099999999999"/>
    <s v="NorthFork"/>
    <n v="11.781447"/>
    <n v="1.875837"/>
    <n v="2.004032"/>
    <n v="9.4571100000000001"/>
    <n v="1.50576"/>
    <n v="1.60866"/>
    <n v="17"/>
    <n v="0.80271199999999998"/>
    <s v="FM# 231440-2 (Pond 5)"/>
    <x v="28"/>
  </r>
  <r>
    <n v="231"/>
    <s v="Polygon"/>
    <n v="8621"/>
    <n v="141"/>
    <s v="Retail Sales and Services"/>
    <s v="NorthFork_141"/>
    <n v="14.9414"/>
    <s v="NorthFork"/>
    <n v="12.123322"/>
    <n v="1.826476"/>
    <n v="2.0360770000000001"/>
    <n v="19.8139"/>
    <n v="2.9851200000000002"/>
    <n v="3.32769"/>
    <n v="17"/>
    <n v="1.6343620000000001"/>
    <s v="FM# 231440-2 (Pond 5)"/>
    <x v="28"/>
  </r>
  <r>
    <n v="237"/>
    <s v="Polygon"/>
    <n v="8722"/>
    <n v="170"/>
    <s v="Institutional"/>
    <s v="NorthFork_170"/>
    <n v="11.1114"/>
    <s v="NorthFork"/>
    <n v="10.26698"/>
    <n v="1.78047"/>
    <n v="1.989349"/>
    <n v="9.2657699999999998"/>
    <n v="1.60684"/>
    <n v="1.79535"/>
    <n v="17"/>
    <n v="0.90248300000000004"/>
    <s v="FM# 231440-2 (Pond 5)"/>
    <x v="28"/>
  </r>
  <r>
    <n v="242"/>
    <s v="Polygon"/>
    <n v="8886"/>
    <n v="190"/>
    <s v="Open Land"/>
    <s v="NorthFork_190"/>
    <n v="3.8697900000000001"/>
    <s v="NorthFork"/>
    <n v="9.8502130000000001"/>
    <n v="1.689322"/>
    <n v="1.9439409999999999"/>
    <n v="1.94285"/>
    <n v="0.33320100000000002"/>
    <n v="0.38342100000000001"/>
    <n v="17"/>
    <n v="0.197239"/>
    <s v="FM# 231440-2 (Pond 5)"/>
    <x v="28"/>
  </r>
  <r>
    <n v="247"/>
    <s v="Polygon"/>
    <n v="9012"/>
    <n v="243"/>
    <s v="Ornamentals"/>
    <s v="NorthFork_243"/>
    <n v="20.703399999999998"/>
    <s v="NorthFork"/>
    <n v="8.0903670000000005"/>
    <n v="1.651802"/>
    <n v="1.4325870000000001"/>
    <n v="10.4292"/>
    <n v="2.1293199999999999"/>
    <n v="1.84673"/>
    <n v="17"/>
    <n v="1.289088"/>
    <s v="FM# 231440-2 (Pond 5)"/>
    <x v="28"/>
  </r>
  <r>
    <n v="255"/>
    <s v="Polygon"/>
    <n v="9143"/>
    <n v="320"/>
    <s v="Shrub and Brushland"/>
    <s v="NorthFork_320"/>
    <n v="7.69482"/>
    <s v="NorthFork"/>
    <n v="8.0584550000000004"/>
    <n v="1.393032"/>
    <n v="1.6596150000000001"/>
    <n v="3.2186599999999999"/>
    <n v="0.556396"/>
    <n v="0.66287300000000005"/>
    <n v="17"/>
    <n v="0.39941399999999999"/>
    <s v="FM# 231440-2 (Pond 5)"/>
    <x v="28"/>
  </r>
  <r>
    <n v="264"/>
    <s v="Polygon"/>
    <n v="9468"/>
    <n v="420"/>
    <s v="Upland Hardwood Forests"/>
    <s v="NorthFork_420"/>
    <n v="10.411099999999999"/>
    <s v="NorthFork"/>
    <n v="8.2316210000000005"/>
    <n v="1.3300670000000001"/>
    <n v="1.6533709999999999"/>
    <n v="3.8792200000000001"/>
    <n v="0.62680599999999997"/>
    <n v="0.77916600000000003"/>
    <n v="17"/>
    <n v="0.47125899999999998"/>
    <s v="FM# 231440-2 (Pond 5)"/>
    <x v="28"/>
  </r>
  <r>
    <n v="278"/>
    <s v="Polygon"/>
    <n v="9587"/>
    <n v="434"/>
    <s v="Hardwood - Coniferous Mixed"/>
    <s v="NorthFork_434"/>
    <n v="10.347899999999999"/>
    <s v="NorthFork"/>
    <n v="8.9793509999999994"/>
    <n v="1.6037250000000001"/>
    <n v="1.662954"/>
    <n v="5.64398"/>
    <n v="1.0080199999999999"/>
    <n v="1.04525"/>
    <n v="17"/>
    <n v="0.62855099999999997"/>
    <s v="FM# 231440-2 (Pond 5)"/>
    <x v="28"/>
  </r>
  <r>
    <n v="279"/>
    <s v="Polygon"/>
    <n v="9589"/>
    <n v="434"/>
    <s v="Hardwood - Coniferous Mixed"/>
    <s v="NorthFork_434"/>
    <n v="25.253900000000002"/>
    <s v="NorthFork"/>
    <n v="8.9793509999999994"/>
    <n v="1.6037250000000001"/>
    <n v="1.662954"/>
    <n v="0.120161"/>
    <n v="2.1461000000000001E-2"/>
    <n v="2.2252999999999998E-2"/>
    <n v="17"/>
    <n v="1.3382E-2"/>
    <s v="FM# 231440-2 (Pond 5)"/>
    <x v="28"/>
  </r>
  <r>
    <n v="287"/>
    <s v="Polygon"/>
    <n v="10995"/>
    <n v="617"/>
    <s v="Mixed Wetland Hardwoods"/>
    <s v="NorthFork_617"/>
    <n v="8.8192699999999995"/>
    <s v="NorthFork"/>
    <n v="6.5845770000000003"/>
    <n v="1.1168530000000001"/>
    <n v="1.4360999999999999"/>
    <n v="0.82270200000000004"/>
    <n v="0.139544"/>
    <n v="0.17943200000000001"/>
    <n v="17"/>
    <n v="0.124944"/>
    <s v="FM# 231440-2 (Pond 5)"/>
    <x v="28"/>
  </r>
  <r>
    <n v="295"/>
    <s v="Polygon"/>
    <n v="11651"/>
    <n v="814"/>
    <s v="Roads and Highways"/>
    <s v="NorthFork_814"/>
    <n v="1490.08"/>
    <s v="NorthFork"/>
    <n v="9.5935609999999993"/>
    <n v="1.571528"/>
    <n v="1.857308"/>
    <n v="0.433118"/>
    <n v="7.0948999999999998E-2"/>
    <n v="8.3850999999999995E-2"/>
    <n v="17"/>
    <n v="4.5147E-2"/>
    <s v="FM# 231440-2 (Pond 5)"/>
    <x v="28"/>
  </r>
  <r>
    <n v="427"/>
    <s v="Polygon"/>
    <n v="8080"/>
    <n v="111"/>
    <s v="Fixed Single Family Units"/>
    <s v="NorthFork_111"/>
    <n v="300.69799999999998"/>
    <s v="NorthFork"/>
    <n v="10.413732"/>
    <n v="1.734764"/>
    <n v="1.937713"/>
    <n v="3.3496999999999999E-2"/>
    <n v="5.5799999999999999E-3"/>
    <n v="6.2329999999999998E-3"/>
    <n v="17"/>
    <n v="3.2169999999999998E-3"/>
    <s v="FM# 231440-2 (Pond 5)"/>
    <x v="28"/>
  </r>
  <r>
    <n v="429"/>
    <s v="Polygon"/>
    <n v="8274"/>
    <n v="121"/>
    <s v="Fixed Single Family Units"/>
    <s v="NorthFork_121"/>
    <n v="170.67699999999999"/>
    <s v="NorthFork"/>
    <n v="11.819156"/>
    <n v="1.999854"/>
    <n v="2.097445"/>
    <n v="1.7260000000000001E-3"/>
    <n v="2.92E-4"/>
    <n v="3.0600000000000001E-4"/>
    <n v="17"/>
    <n v="1.46E-4"/>
    <s v="FM# 231440-2 (Pond 5)"/>
    <x v="28"/>
  </r>
  <r>
    <n v="430"/>
    <s v="Polygon"/>
    <n v="8531"/>
    <n v="140"/>
    <s v="Commercial and Services"/>
    <s v="NorthFork_140"/>
    <n v="57.6678"/>
    <s v="NorthFork"/>
    <n v="11.781447"/>
    <n v="1.875837"/>
    <n v="2.004032"/>
    <n v="1.5371600000000001"/>
    <n v="0.24474699999999999"/>
    <n v="0.26147300000000001"/>
    <n v="17"/>
    <n v="0.13047300000000001"/>
    <s v="FM# 231440-2 (Pond 5)"/>
    <x v="28"/>
  </r>
  <r>
    <n v="434"/>
    <s v="Polygon"/>
    <n v="8535"/>
    <n v="140"/>
    <s v="Commercial and Services"/>
    <s v="NorthFork_140"/>
    <n v="22.1995"/>
    <s v="NorthFork"/>
    <n v="11.781447"/>
    <n v="1.875837"/>
    <n v="2.004032"/>
    <n v="1.1547099999999999"/>
    <n v="0.18385299999999999"/>
    <n v="0.19641700000000001"/>
    <n v="17"/>
    <n v="9.8011000000000001E-2"/>
    <s v="FM# 231440-2 (Pond 5)"/>
    <x v="28"/>
  </r>
  <r>
    <n v="438"/>
    <s v="Polygon"/>
    <n v="8621"/>
    <n v="141"/>
    <s v="Retail Sales and Services"/>
    <s v="NorthFork_141"/>
    <n v="14.9414"/>
    <s v="NorthFork"/>
    <n v="12.123322"/>
    <n v="1.826476"/>
    <n v="2.0360770000000001"/>
    <n v="1.2438100000000001"/>
    <n v="0.18739"/>
    <n v="0.208894"/>
    <n v="17"/>
    <n v="0.10259600000000001"/>
    <s v="FM# 231440-2 (Pond 5)"/>
    <x v="28"/>
  </r>
  <r>
    <n v="446"/>
    <s v="Polygon"/>
    <n v="11651"/>
    <n v="814"/>
    <s v="Roads and Highways"/>
    <s v="NorthFork_814"/>
    <n v="1490.08"/>
    <s v="NorthFork"/>
    <n v="9.5935609999999993"/>
    <n v="1.571528"/>
    <n v="1.857308"/>
    <n v="13.1472"/>
    <n v="2.1536499999999998"/>
    <n v="2.54528"/>
    <n v="17"/>
    <n v="1.3704149999999999"/>
    <s v="FM# 231440-2 (Pond 5)"/>
    <x v="28"/>
  </r>
  <r>
    <n v="37"/>
    <s v="Polygon"/>
    <n v="669"/>
    <n v="133"/>
    <s v="Multiple Dwelling Units, Low Rise Two stories or less"/>
    <s v="B4_133"/>
    <n v="99.502700000000004"/>
    <s v="B4"/>
    <n v="12.893257"/>
    <n v="2.5555669999999999"/>
    <n v="2.1189480000000001"/>
    <n v="2.50746"/>
    <n v="0.49700299999999997"/>
    <n v="0.41209000000000001"/>
    <n v="12"/>
    <n v="0.19447900000000001"/>
    <s v="FM# 230978-2 (Danforth Basin)"/>
    <x v="29"/>
  </r>
  <r>
    <n v="40"/>
    <s v="Polygon"/>
    <n v="1356"/>
    <n v="118"/>
    <s v="Rural Residential"/>
    <s v="B6_118"/>
    <n v="103.67"/>
    <s v="B6"/>
    <n v="9.5416419999999995"/>
    <n v="1.6683520000000001"/>
    <n v="2.0486610000000001"/>
    <n v="7.9944199999999999"/>
    <n v="1.3978200000000001"/>
    <n v="1.7164600000000001"/>
    <n v="12"/>
    <n v="0.83784599999999998"/>
    <s v="FM# 230978-2 (Danforth Basin)"/>
    <x v="29"/>
  </r>
  <r>
    <n v="42"/>
    <s v="Polygon"/>
    <n v="1365"/>
    <n v="121"/>
    <s v="Fixed Single Family Units"/>
    <s v="B6_121"/>
    <n v="206.74100000000001"/>
    <s v="B6"/>
    <n v="11.719173"/>
    <n v="1.982953"/>
    <n v="2.0781740000000002"/>
    <n v="33.9559"/>
    <n v="5.7455400000000001"/>
    <n v="6.0214400000000001"/>
    <n v="12"/>
    <n v="2.897465"/>
    <s v="FM# 230978-2 (Danforth Basin)"/>
    <x v="29"/>
  </r>
  <r>
    <n v="43"/>
    <s v="Polygon"/>
    <n v="1377"/>
    <n v="133"/>
    <s v="Multiple Dwelling Units, Low Rise Two stories or less"/>
    <s v="B6_133"/>
    <n v="2.8062900000000002"/>
    <s v="B6"/>
    <n v="11.792467"/>
    <n v="1.9885550000000001"/>
    <n v="2.079189"/>
    <n v="24.312999999999999"/>
    <n v="4.0998900000000003"/>
    <n v="4.2867499999999996"/>
    <n v="12"/>
    <n v="2.061741"/>
    <s v="FM# 230978-2 (Danforth Basin)"/>
    <x v="29"/>
  </r>
  <r>
    <n v="45"/>
    <s v="Polygon"/>
    <n v="1383"/>
    <n v="140"/>
    <s v="Commercial and Services"/>
    <s v="B6_140"/>
    <n v="5.7212199999999998"/>
    <s v="B6"/>
    <n v="9.2811850000000007"/>
    <n v="1.3582639999999999"/>
    <n v="1.775104"/>
    <n v="9.1056899999999992"/>
    <n v="1.3325800000000001"/>
    <n v="1.7415400000000001"/>
    <n v="12"/>
    <n v="0.98109100000000005"/>
    <s v="FM# 230978-2 (Danforth Basin)"/>
    <x v="29"/>
  </r>
  <r>
    <n v="47"/>
    <s v="Polygon"/>
    <n v="1385"/>
    <n v="140"/>
    <s v="Commercial and Services"/>
    <s v="B6_140"/>
    <n v="12.347200000000001"/>
    <s v="B6"/>
    <n v="9.2811850000000007"/>
    <n v="1.3582639999999999"/>
    <n v="1.775104"/>
    <n v="10.4346"/>
    <n v="1.5270600000000001"/>
    <n v="1.9957100000000001"/>
    <n v="12"/>
    <n v="1.1242749999999999"/>
    <s v="FM# 230978-2 (Danforth Basin)"/>
    <x v="29"/>
  </r>
  <r>
    <n v="54"/>
    <s v="Polygon"/>
    <n v="1397"/>
    <n v="170"/>
    <s v="Institutional"/>
    <s v="B6_170"/>
    <n v="5.6482200000000002"/>
    <s v="B6"/>
    <n v="8.9847640000000002"/>
    <n v="1.473347"/>
    <n v="1.9074899999999999"/>
    <n v="4.8105099999999998"/>
    <n v="0.78884100000000001"/>
    <n v="1.02128"/>
    <n v="12"/>
    <n v="0.535408"/>
    <s v="FM# 230978-2 (Danforth Basin)"/>
    <x v="29"/>
  </r>
  <r>
    <n v="55"/>
    <s v="Polygon"/>
    <n v="1398"/>
    <n v="170"/>
    <s v="Institutional"/>
    <s v="B6_170"/>
    <n v="10.258699999999999"/>
    <s v="B6"/>
    <n v="8.9847640000000002"/>
    <n v="1.473347"/>
    <n v="1.9074899999999999"/>
    <n v="10.3241"/>
    <n v="1.6929700000000001"/>
    <n v="2.1918299999999999"/>
    <n v="12"/>
    <n v="1.1490670000000001"/>
    <s v="FM# 230978-2 (Danforth Basin)"/>
    <x v="29"/>
  </r>
  <r>
    <n v="56"/>
    <s v="Polygon"/>
    <n v="1401"/>
    <n v="171"/>
    <s v="Educational Facilities"/>
    <s v="B6_171"/>
    <n v="20.791"/>
    <s v="B6"/>
    <n v="12.264234"/>
    <n v="2.0773109999999999"/>
    <n v="2.1641499999999998"/>
    <n v="23.249300000000002"/>
    <n v="3.93797"/>
    <n v="4.1025900000000002"/>
    <n v="12"/>
    <n v="1.8957029999999999"/>
    <s v="FM# 230978-2 (Danforth Basin)"/>
    <x v="29"/>
  </r>
  <r>
    <n v="58"/>
    <s v="Polygon"/>
    <n v="1432"/>
    <n v="320"/>
    <s v="Shrub and Brushland"/>
    <s v="B6_320"/>
    <n v="15.8505"/>
    <s v="B6"/>
    <n v="6.4559259999999998"/>
    <n v="0.89579399999999998"/>
    <n v="1.540756"/>
    <n v="2.9023500000000002"/>
    <n v="0.40271600000000002"/>
    <n v="0.69266700000000003"/>
    <n v="12"/>
    <n v="0.44956299999999999"/>
    <s v="FM# 230978-2 (Danforth Basin)"/>
    <x v="29"/>
  </r>
  <r>
    <n v="60"/>
    <s v="Polygon"/>
    <n v="1447"/>
    <n v="411"/>
    <s v="Pine Flatwoods"/>
    <s v="B6_411"/>
    <n v="14.0139"/>
    <s v="B6"/>
    <n v="6.6934500000000003"/>
    <n v="0.99065700000000001"/>
    <n v="1.5987610000000001"/>
    <n v="7.9661"/>
    <n v="1.1790099999999999"/>
    <n v="1.9027400000000001"/>
    <n v="12"/>
    <n v="1.190134"/>
    <s v="FM# 230978-2 (Danforth Basin)"/>
    <x v="29"/>
  </r>
  <r>
    <n v="61"/>
    <s v="Polygon"/>
    <n v="1448"/>
    <n v="411"/>
    <s v="Pine Flatwoods"/>
    <s v="B6_411"/>
    <n v="5.97478"/>
    <s v="B6"/>
    <n v="6.6934500000000003"/>
    <n v="0.99065700000000001"/>
    <n v="1.5987610000000001"/>
    <n v="3.3907699999999998"/>
    <n v="0.50184700000000004"/>
    <n v="0.80990099999999998"/>
    <n v="12"/>
    <n v="0.50658000000000003"/>
    <s v="FM# 230978-2 (Danforth Basin)"/>
    <x v="29"/>
  </r>
  <r>
    <n v="63"/>
    <s v="Polygon"/>
    <n v="1450"/>
    <n v="411"/>
    <s v="Pine Flatwoods"/>
    <s v="B6_411"/>
    <n v="17.4483"/>
    <s v="B6"/>
    <n v="6.6934500000000003"/>
    <n v="0.99065700000000001"/>
    <n v="1.5987610000000001"/>
    <n v="11.8925"/>
    <n v="1.76013"/>
    <n v="2.84057"/>
    <n v="12"/>
    <n v="1.7767310000000001"/>
    <s v="FM# 230978-2 (Danforth Basin)"/>
    <x v="29"/>
  </r>
  <r>
    <n v="66"/>
    <s v="Polygon"/>
    <n v="1454"/>
    <n v="422"/>
    <s v="Brazilian Pepper"/>
    <s v="B6_422"/>
    <n v="5.67326"/>
    <s v="B6"/>
    <n v="6.3518020000000002"/>
    <n v="0.91268700000000003"/>
    <n v="1.5104690000000001"/>
    <n v="5.1204000000000001"/>
    <n v="0.73574700000000004"/>
    <n v="1.2176400000000001"/>
    <n v="12"/>
    <n v="0.80613299999999999"/>
    <s v="FM# 230978-2 (Danforth Basin)"/>
    <x v="29"/>
  </r>
  <r>
    <n v="67"/>
    <s v="Polygon"/>
    <n v="1457"/>
    <n v="424"/>
    <s v="Melaleuca"/>
    <s v="B6_424"/>
    <n v="5.1036599999999996"/>
    <s v="B6"/>
    <n v="5.1547900000000002"/>
    <n v="0.59953400000000001"/>
    <n v="1.426728"/>
    <n v="1.7278899999999999"/>
    <n v="0.200964"/>
    <n v="0.47824100000000003"/>
    <n v="12"/>
    <n v="0.33520100000000003"/>
    <s v="FM# 230978-2 (Danforth Basin)"/>
    <x v="29"/>
  </r>
  <r>
    <n v="418"/>
    <s v="Polygon"/>
    <n v="1385"/>
    <n v="140"/>
    <s v="Commercial and Services"/>
    <s v="B6_140"/>
    <n v="12.347200000000001"/>
    <s v="B6"/>
    <n v="9.2811850000000007"/>
    <n v="1.3582639999999999"/>
    <n v="1.775104"/>
    <n v="7.0072999999999996E-2"/>
    <n v="1.0255E-2"/>
    <n v="1.3402000000000001E-2"/>
    <n v="12"/>
    <n v="7.5500000000000003E-3"/>
    <s v="FM# 230978-2 (Danforth Basin)"/>
    <x v="29"/>
  </r>
  <r>
    <n v="422"/>
    <s v="Polygon"/>
    <n v="1450"/>
    <n v="411"/>
    <s v="Pine Flatwoods"/>
    <s v="B6_411"/>
    <n v="17.4483"/>
    <s v="B6"/>
    <n v="6.6934500000000003"/>
    <n v="0.99065700000000001"/>
    <n v="1.5987610000000001"/>
    <n v="1.8894999999999999E-2"/>
    <n v="2.7959999999999999E-3"/>
    <n v="4.5129999999999997E-3"/>
    <n v="12"/>
    <n v="2.823E-3"/>
    <s v="FM# 230978-2 (Danforth Basin)"/>
    <x v="29"/>
  </r>
  <r>
    <n v="41"/>
    <s v="Polygon"/>
    <n v="1363"/>
    <n v="121"/>
    <s v="Fixed Single Family Units"/>
    <s v="B6_121"/>
    <n v="114.995"/>
    <s v="B6"/>
    <n v="11.719173"/>
    <n v="1.982953"/>
    <n v="2.0781740000000002"/>
    <n v="11.6386"/>
    <n v="1.96932"/>
    <n v="2.0638800000000002"/>
    <n v="13"/>
    <n v="0.99312400000000001"/>
    <s v="FM# 230978-2 (Wetlands Basin)"/>
    <x v="30"/>
  </r>
  <r>
    <n v="44"/>
    <s v="Polygon"/>
    <n v="1378"/>
    <n v="133"/>
    <s v="Multiple Dwelling Units, Low Rise Two stories or less"/>
    <s v="B6_133"/>
    <n v="7.3097799999999999"/>
    <s v="B6"/>
    <n v="11.792467"/>
    <n v="1.9885550000000001"/>
    <n v="2.079189"/>
    <n v="8.0608699999999995"/>
    <n v="1.3593"/>
    <n v="1.4212499999999999"/>
    <n v="13"/>
    <n v="0.68356099999999997"/>
    <s v="FM# 230978-2 (Wetlands Basin)"/>
    <x v="30"/>
  </r>
  <r>
    <n v="48"/>
    <s v="Polygon"/>
    <n v="1385"/>
    <n v="140"/>
    <s v="Commercial and Services"/>
    <s v="B6_140"/>
    <n v="12.347200000000001"/>
    <s v="B6"/>
    <n v="9.2811850000000007"/>
    <n v="1.3582639999999999"/>
    <n v="1.775104"/>
    <n v="0.46684999999999999"/>
    <n v="6.8321999999999994E-2"/>
    <n v="8.9288999999999993E-2"/>
    <n v="13"/>
    <n v="5.0300999999999998E-2"/>
    <s v="FM# 230978-2 (Wetlands Basin)"/>
    <x v="30"/>
  </r>
  <r>
    <n v="49"/>
    <s v="Polygon"/>
    <n v="1386"/>
    <n v="140"/>
    <s v="Commercial and Services"/>
    <s v="B6_140"/>
    <n v="10.329000000000001"/>
    <s v="B6"/>
    <n v="9.2811850000000007"/>
    <n v="1.3582639999999999"/>
    <n v="1.775104"/>
    <n v="6.9392300000000002"/>
    <n v="1.01553"/>
    <n v="1.3271900000000001"/>
    <n v="13"/>
    <n v="0.74766699999999997"/>
    <s v="FM# 230978-2 (Wetlands Basin)"/>
    <x v="30"/>
  </r>
  <r>
    <n v="50"/>
    <s v="Polygon"/>
    <n v="1387"/>
    <n v="140"/>
    <s v="Commercial and Services"/>
    <s v="B6_140"/>
    <n v="10.8774"/>
    <s v="B6"/>
    <n v="9.2811850000000007"/>
    <n v="1.3582639999999999"/>
    <n v="1.775104"/>
    <n v="9.1150400000000005"/>
    <n v="1.33395"/>
    <n v="1.74333"/>
    <n v="13"/>
    <n v="0.98209900000000006"/>
    <s v="FM# 230978-2 (Wetlands Basin)"/>
    <x v="30"/>
  </r>
  <r>
    <n v="52"/>
    <s v="Polygon"/>
    <n v="1389"/>
    <n v="140"/>
    <s v="Commercial and Services"/>
    <s v="B6_140"/>
    <n v="22.069900000000001"/>
    <s v="B6"/>
    <n v="9.2811850000000007"/>
    <n v="1.3582639999999999"/>
    <n v="1.775104"/>
    <n v="9.1070999999999999E-2"/>
    <n v="1.3328E-2"/>
    <n v="1.7417999999999999E-2"/>
    <n v="13"/>
    <n v="9.8119999999999995E-3"/>
    <s v="FM# 230978-2 (Wetlands Basin)"/>
    <x v="30"/>
  </r>
  <r>
    <n v="64"/>
    <s v="Polygon"/>
    <n v="1450"/>
    <n v="411"/>
    <s v="Pine Flatwoods"/>
    <s v="B6_411"/>
    <n v="17.4483"/>
    <s v="B6"/>
    <n v="6.6934500000000003"/>
    <n v="0.99065700000000001"/>
    <n v="1.5987610000000001"/>
    <n v="9.2536299999999994"/>
    <n v="1.36957"/>
    <n v="2.21027"/>
    <n v="13"/>
    <n v="1.3824909999999999"/>
    <s v="FM# 230978-2 (Wetlands Basin)"/>
    <x v="30"/>
  </r>
  <r>
    <n v="65"/>
    <s v="Polygon"/>
    <n v="1451"/>
    <n v="411"/>
    <s v="Pine Flatwoods"/>
    <s v="B6_411"/>
    <n v="47.374200000000002"/>
    <s v="B6"/>
    <n v="6.6934500000000003"/>
    <n v="0.99065700000000001"/>
    <n v="1.5987610000000001"/>
    <n v="8.6121200000000009"/>
    <n v="1.2746299999999999"/>
    <n v="2.0570400000000002"/>
    <n v="13"/>
    <n v="1.2866489999999999"/>
    <s v="FM# 230978-2 (Wetlands Basin)"/>
    <x v="30"/>
  </r>
  <r>
    <n v="69"/>
    <s v="Polygon"/>
    <n v="1495"/>
    <n v="620"/>
    <s v="Wetland Coniferous Forests"/>
    <s v="B6_620"/>
    <n v="2.6204100000000001"/>
    <s v="B6"/>
    <n v="12.467798"/>
    <n v="2.1053609999999998"/>
    <n v="2.1709649999999998"/>
    <n v="5.6744899999999996"/>
    <n v="0.95821599999999996"/>
    <n v="0.98807400000000001"/>
    <n v="13"/>
    <n v="0.45513100000000001"/>
    <s v="FM# 230978-2 (Wetlands Basin)"/>
    <x v="30"/>
  </r>
  <r>
    <n v="337"/>
    <s v="Polygon"/>
    <n v="13133"/>
    <n v="133"/>
    <s v="Multiple Dwelling Units, Low Rise Two stories or less"/>
    <s v="SouthFork_133"/>
    <n v="47.103400000000001"/>
    <s v="SouthFork"/>
    <n v="11.271977"/>
    <n v="2.2334000000000001"/>
    <n v="2.0293679999999998"/>
    <n v="21.260300000000001"/>
    <n v="4.2124699999999997"/>
    <n v="3.8276400000000002"/>
    <n v="13"/>
    <n v="1.8861239999999999"/>
    <s v="FM# 230978-2 (Wetlands Basin)"/>
    <x v="30"/>
  </r>
  <r>
    <n v="352"/>
    <s v="Polygon"/>
    <n v="13167"/>
    <n v="140"/>
    <s v="Commercial and Services"/>
    <s v="SouthFork_140"/>
    <n v="1.2666E-2"/>
    <s v="SouthFork"/>
    <n v="12.496560000000001"/>
    <n v="1.9466840000000001"/>
    <n v="2.126881"/>
    <n v="0.158279"/>
    <n v="2.4656000000000001E-2"/>
    <n v="2.6939000000000001E-2"/>
    <n v="13"/>
    <n v="1.2666E-2"/>
    <s v="FM# 230978-2 (Wetlands Basin)"/>
    <x v="30"/>
  </r>
  <r>
    <n v="381"/>
    <s v="Polygon"/>
    <n v="13641"/>
    <n v="411"/>
    <s v="Pine Flatwoods"/>
    <s v="SouthFork_411"/>
    <n v="34.3613"/>
    <s v="SouthFork"/>
    <n v="5.9979040000000001"/>
    <n v="0.90687899999999999"/>
    <n v="1.5020009999999999"/>
    <n v="3.0780500000000002"/>
    <n v="0.46539900000000001"/>
    <n v="0.77080800000000005"/>
    <n v="13"/>
    <n v="0.51318699999999995"/>
    <s v="FM# 230978-2 (Wetlands Basin)"/>
    <x v="30"/>
  </r>
  <r>
    <n v="383"/>
    <s v="Polygon"/>
    <n v="13642"/>
    <n v="411"/>
    <s v="Pine Flatwoods"/>
    <s v="SouthFork_411"/>
    <n v="28.6112"/>
    <s v="SouthFork"/>
    <n v="5.9979040000000001"/>
    <n v="0.90687899999999999"/>
    <n v="1.5020009999999999"/>
    <n v="14.8201"/>
    <n v="2.24078"/>
    <n v="3.7112500000000002"/>
    <n v="13"/>
    <n v="2.470872"/>
    <s v="FM# 230978-2 (Wetlands Basin)"/>
    <x v="30"/>
  </r>
  <r>
    <n v="400"/>
    <s v="Polygon"/>
    <n v="14814"/>
    <n v="620"/>
    <s v="Wetland Coniferous Forests"/>
    <s v="SouthFork_620"/>
    <n v="7.816E-3"/>
    <s v="SouthFork"/>
    <n v="11.171916"/>
    <n v="2.4130799999999999"/>
    <n v="1.5964879999999999"/>
    <n v="8.7321999999999997E-2"/>
    <n v="1.8860999999999999E-2"/>
    <n v="1.2479000000000001E-2"/>
    <n v="13"/>
    <n v="7.816E-3"/>
    <s v="FM# 230978-2 (Wetlands Basin)"/>
    <x v="30"/>
  </r>
  <r>
    <n v="403"/>
    <s v="Polygon"/>
    <n v="15370"/>
    <n v="641"/>
    <s v="Freshwater Marshes"/>
    <s v="SouthFork_641"/>
    <n v="8.9515399999999996"/>
    <s v="SouthFork"/>
    <n v="7.2364240000000004"/>
    <n v="1.3226290000000001"/>
    <n v="1.468153"/>
    <n v="6.6331000000000001E-2"/>
    <n v="1.2123999999999999E-2"/>
    <n v="1.3457E-2"/>
    <n v="13"/>
    <n v="9.1660000000000005E-3"/>
    <s v="FM# 230978-2 (Wetlands Basin)"/>
    <x v="30"/>
  </r>
  <r>
    <n v="404"/>
    <s v="Polygon"/>
    <n v="15371"/>
    <n v="641"/>
    <s v="Freshwater Marshes"/>
    <s v="SouthFork_641"/>
    <n v="3.5491000000000001"/>
    <s v="SouthFork"/>
    <n v="7.2364240000000004"/>
    <n v="1.3226290000000001"/>
    <n v="1.468153"/>
    <n v="0.44246400000000002"/>
    <n v="8.0870999999999998E-2"/>
    <n v="8.9769000000000002E-2"/>
    <n v="13"/>
    <n v="6.1143999999999997E-2"/>
    <s v="FM# 230978-2 (Wetlands Basin)"/>
    <x v="30"/>
  </r>
  <r>
    <n v="419"/>
    <s v="Polygon"/>
    <n v="1385"/>
    <n v="140"/>
    <s v="Commercial and Services"/>
    <s v="B6_140"/>
    <n v="12.347200000000001"/>
    <s v="B6"/>
    <n v="9.2811850000000007"/>
    <n v="1.3582639999999999"/>
    <n v="1.775104"/>
    <n v="7.0072999999999996E-2"/>
    <n v="1.0255E-2"/>
    <n v="1.3402000000000001E-2"/>
    <n v="13"/>
    <n v="7.5500000000000003E-3"/>
    <s v="FM# 230978-2 (Wetlands Basin)"/>
    <x v="30"/>
  </r>
  <r>
    <n v="420"/>
    <s v="Polygon"/>
    <n v="1389"/>
    <n v="140"/>
    <s v="Commercial and Services"/>
    <s v="B6_140"/>
    <n v="22.069900000000001"/>
    <s v="B6"/>
    <n v="9.2811850000000007"/>
    <n v="1.3582639999999999"/>
    <n v="1.775104"/>
    <n v="2.33731"/>
    <n v="0.342055"/>
    <n v="0.44702900000000001"/>
    <n v="13"/>
    <n v="0.25183299999999997"/>
    <s v="FM# 230978-2 (Wetlands Basin)"/>
    <x v="30"/>
  </r>
  <r>
    <n v="423"/>
    <s v="Polygon"/>
    <n v="1450"/>
    <n v="411"/>
    <s v="Pine Flatwoods"/>
    <s v="B6_411"/>
    <n v="17.4483"/>
    <s v="B6"/>
    <n v="6.6934500000000003"/>
    <n v="0.99065700000000001"/>
    <n v="1.5987610000000001"/>
    <n v="1.8894999999999999E-2"/>
    <n v="2.7959999999999999E-3"/>
    <n v="4.5129999999999997E-3"/>
    <n v="13"/>
    <n v="2.823E-3"/>
    <s v="FM# 230978-2 (Wetlands Basin)"/>
    <x v="30"/>
  </r>
  <r>
    <n v="424"/>
    <s v="Polygon"/>
    <n v="1451"/>
    <n v="411"/>
    <s v="Pine Flatwoods"/>
    <s v="B6_411"/>
    <n v="47.374200000000002"/>
    <s v="B6"/>
    <n v="6.6934500000000003"/>
    <n v="0.99065700000000001"/>
    <n v="1.5987610000000001"/>
    <n v="0.101781"/>
    <n v="1.5063999999999999E-2"/>
    <n v="2.4310999999999999E-2"/>
    <n v="13"/>
    <n v="1.5206000000000001E-2"/>
    <s v="FM# 230978-2 (Wetlands Basin)"/>
    <x v="30"/>
  </r>
  <r>
    <n v="454"/>
    <s v="Polygon"/>
    <n v="13173"/>
    <n v="140"/>
    <s v="Commercial and Services"/>
    <s v="SouthFork_140"/>
    <n v="20.015699999999999"/>
    <s v="SouthFork"/>
    <n v="12.496560000000001"/>
    <n v="1.9466840000000001"/>
    <n v="2.126881"/>
    <n v="0.48494199999999998"/>
    <n v="7.5542999999999999E-2"/>
    <n v="8.2535999999999998E-2"/>
    <n v="13"/>
    <n v="3.8806E-2"/>
    <s v="FM# 230978-2 (Wetlands Basin)"/>
    <x v="30"/>
  </r>
  <r>
    <n v="456"/>
    <s v="Polygon"/>
    <n v="13641"/>
    <n v="411"/>
    <s v="Pine Flatwoods"/>
    <s v="SouthFork_411"/>
    <n v="34.3613"/>
    <s v="SouthFork"/>
    <n v="5.9979040000000001"/>
    <n v="0.90687899999999999"/>
    <n v="1.5020009999999999"/>
    <n v="1.4770099999999999"/>
    <n v="0.22332199999999999"/>
    <n v="0.36987300000000001"/>
    <n v="13"/>
    <n v="0.246254"/>
    <s v="FM# 230978-2 (Wetlands Basin)"/>
    <x v="30"/>
  </r>
  <r>
    <n v="315"/>
    <s v="Polygon"/>
    <n v="12960"/>
    <n v="111"/>
    <s v="Fixed Single Family Units"/>
    <s v="SouthFork_111"/>
    <n v="50.284399999999998"/>
    <s v="SouthFork"/>
    <n v="12.112627"/>
    <n v="2.0299130000000001"/>
    <n v="2.1866620000000001"/>
    <n v="0.218362"/>
    <n v="3.6595000000000003E-2"/>
    <n v="3.9419999999999997E-2"/>
    <n v="18"/>
    <n v="1.8027999999999999E-2"/>
    <s v="FM# 422641-3 (Pond 1)"/>
    <x v="31"/>
  </r>
  <r>
    <n v="389"/>
    <s v="Polygon"/>
    <n v="13733"/>
    <n v="511"/>
    <s v="Natural River, Stream, Waterway"/>
    <s v="SouthFork_511"/>
    <n v="79.767499999999998"/>
    <s v="SouthFork"/>
    <n v="9.5753869999999992"/>
    <n v="1.6562060000000001"/>
    <n v="1.946625"/>
    <n v="3.72838"/>
    <n v="0.64487799999999995"/>
    <n v="0.75795900000000005"/>
    <n v="18"/>
    <n v="0.38937100000000002"/>
    <s v="FM# 422641-3 (Pond 1)"/>
    <x v="31"/>
  </r>
  <r>
    <n v="406"/>
    <s v="Polygon"/>
    <n v="15469"/>
    <n v="814"/>
    <s v="Roads and Highways"/>
    <s v="SouthFork_814"/>
    <n v="446.44"/>
    <s v="SouthFork"/>
    <n v="8.2014490000000002"/>
    <n v="1.307456"/>
    <n v="1.750286"/>
    <n v="2.0022500000000001"/>
    <n v="0.31919399999999998"/>
    <n v="0.42730400000000002"/>
    <n v="18"/>
    <n v="0.24413399999999999"/>
    <s v="FM# 422641-3 (Pond 1)"/>
    <x v="31"/>
  </r>
  <r>
    <n v="412"/>
    <s v="Polygon"/>
    <n v="15474"/>
    <n v="814"/>
    <s v="Roads and Highways"/>
    <s v="SouthFork_814"/>
    <n v="192.971"/>
    <s v="SouthFork"/>
    <n v="8.2014490000000002"/>
    <n v="1.307456"/>
    <n v="1.750286"/>
    <n v="32.934899999999999"/>
    <n v="5.2504099999999996"/>
    <n v="7.0286999999999997"/>
    <n v="18"/>
    <n v="4.0157429999999996"/>
    <s v="FM# 422641-3 (Pond 1)"/>
    <x v="31"/>
  </r>
  <r>
    <n v="463"/>
    <s v="Polygon"/>
    <n v="15474"/>
    <n v="814"/>
    <s v="Roads and Highways"/>
    <s v="SouthFork_814"/>
    <n v="192.971"/>
    <s v="SouthFork"/>
    <n v="8.2014490000000002"/>
    <n v="1.307456"/>
    <n v="1.750286"/>
    <n v="3.3257000000000002E-2"/>
    <n v="5.3020000000000003E-3"/>
    <n v="7.097E-3"/>
    <n v="18"/>
    <n v="4.0549999999999996E-3"/>
    <s v="FM# 422641-3 (Pond 1)"/>
    <x v="31"/>
  </r>
  <r>
    <n v="314"/>
    <s v="Polygon"/>
    <n v="12960"/>
    <n v="111"/>
    <s v="Fixed Single Family Units"/>
    <s v="SouthFork_111"/>
    <n v="50.284399999999998"/>
    <s v="SouthFork"/>
    <n v="12.112627"/>
    <n v="2.0299130000000001"/>
    <n v="2.1866620000000001"/>
    <n v="1.36016"/>
    <n v="0.22794400000000001"/>
    <n v="0.24554599999999999"/>
    <n v="16"/>
    <n v="0.112293"/>
    <s v="FM# 422641-3 (Pond 2A)"/>
    <x v="32"/>
  </r>
  <r>
    <n v="320"/>
    <s v="Polygon"/>
    <n v="13048"/>
    <n v="121"/>
    <s v="Fixed Single Family Units"/>
    <s v="SouthFork_121"/>
    <n v="74.441800000000001"/>
    <s v="SouthFork"/>
    <n v="11.733371"/>
    <n v="1.9754510000000001"/>
    <n v="2.1412239999999998"/>
    <n v="0.56202099999999999"/>
    <n v="9.4622999999999999E-2"/>
    <n v="0.102563"/>
    <n v="16"/>
    <n v="4.7898999999999997E-2"/>
    <s v="FM# 422641-3 (Pond 2A)"/>
    <x v="32"/>
  </r>
  <r>
    <n v="332"/>
    <s v="Polygon"/>
    <n v="13126"/>
    <n v="133"/>
    <s v="Multiple Dwelling Units, Low Rise Two stories or less"/>
    <s v="SouthFork_133"/>
    <n v="9.8638600000000007"/>
    <s v="SouthFork"/>
    <n v="11.271977"/>
    <n v="2.2334000000000001"/>
    <n v="2.0293679999999998"/>
    <n v="0.32124399999999997"/>
    <n v="6.3649999999999998E-2"/>
    <n v="5.7835999999999999E-2"/>
    <n v="16"/>
    <n v="2.8499E-2"/>
    <s v="FM# 422641-3 (Pond 2A)"/>
    <x v="32"/>
  </r>
  <r>
    <n v="344"/>
    <s v="Polygon"/>
    <n v="13160"/>
    <n v="140"/>
    <s v="Commercial and Services"/>
    <s v="SouthFork_140"/>
    <n v="4.2446599999999997"/>
    <s v="SouthFork"/>
    <n v="12.496560000000001"/>
    <n v="1.9466840000000001"/>
    <n v="2.126881"/>
    <n v="0.64657299999999995"/>
    <n v="0.10072200000000001"/>
    <n v="0.110045"/>
    <n v="16"/>
    <n v="5.1740000000000001E-2"/>
    <s v="FM# 422641-3 (Pond 2A)"/>
    <x v="32"/>
  </r>
  <r>
    <n v="359"/>
    <s v="Polygon"/>
    <n v="13240"/>
    <n v="182"/>
    <s v="Golf Courses"/>
    <s v="SouthFork_182"/>
    <n v="26.292200000000001"/>
    <s v="SouthFork"/>
    <n v="11.610144999999999"/>
    <n v="2.0070380000000001"/>
    <n v="2.0894119999999998"/>
    <n v="1.9164600000000001"/>
    <n v="0.33129700000000001"/>
    <n v="0.34489399999999998"/>
    <n v="16"/>
    <n v="0.16506799999999999"/>
    <s v="FM# 422641-3 (Pond 2A)"/>
    <x v="32"/>
  </r>
  <r>
    <n v="387"/>
    <s v="Polygon"/>
    <n v="13688"/>
    <n v="434"/>
    <s v="Hardwood - Coniferous Mixed"/>
    <s v="SouthFork_434"/>
    <n v="8.6600699999999993"/>
    <s v="SouthFork"/>
    <n v="6.0934249999999999"/>
    <n v="0.97619199999999995"/>
    <n v="1.5123610000000001"/>
    <n v="2.2993899999999998"/>
    <n v="0.36837199999999998"/>
    <n v="0.57069899999999996"/>
    <n v="16"/>
    <n v="0.37735600000000002"/>
    <s v="FM# 422641-3 (Pond 2A)"/>
    <x v="32"/>
  </r>
  <r>
    <n v="411"/>
    <s v="Polygon"/>
    <n v="15474"/>
    <n v="814"/>
    <s v="Roads and Highways"/>
    <s v="SouthFork_814"/>
    <n v="192.971"/>
    <s v="SouthFork"/>
    <n v="8.2014490000000002"/>
    <n v="1.307456"/>
    <n v="1.750286"/>
    <n v="52.279699999999998"/>
    <n v="8.3343000000000007"/>
    <n v="11.1571"/>
    <n v="16"/>
    <n v="6.374441"/>
    <s v="FM# 422641-3 (Pond 2A)"/>
    <x v="32"/>
  </r>
  <r>
    <n v="462"/>
    <s v="Polygon"/>
    <n v="15474"/>
    <n v="814"/>
    <s v="Roads and Highways"/>
    <s v="SouthFork_814"/>
    <n v="192.971"/>
    <s v="SouthFork"/>
    <n v="8.2014490000000002"/>
    <n v="1.307456"/>
    <n v="1.750286"/>
    <n v="3.3257000000000002E-2"/>
    <n v="5.3020000000000003E-3"/>
    <n v="7.097E-3"/>
    <n v="16"/>
    <n v="4.0549999999999996E-3"/>
    <s v="FM# 422641-3 (Pond 2A)"/>
    <x v="32"/>
  </r>
  <r>
    <n v="321"/>
    <s v="Polygon"/>
    <n v="13048"/>
    <n v="121"/>
    <s v="Fixed Single Family Units"/>
    <s v="SouthFork_121"/>
    <n v="74.441800000000001"/>
    <s v="SouthFork"/>
    <n v="11.733371"/>
    <n v="1.9754510000000001"/>
    <n v="2.1412239999999998"/>
    <n v="6.0252699999999999"/>
    <n v="1.0144299999999999"/>
    <n v="1.09955"/>
    <n v="19"/>
    <n v="0.51351599999999997"/>
    <s v="FM# 422641-3 (Pond 2B)"/>
    <x v="33"/>
  </r>
  <r>
    <n v="333"/>
    <s v="Polygon"/>
    <n v="13127"/>
    <n v="133"/>
    <s v="Multiple Dwelling Units, Low Rise Two stories or less"/>
    <s v="SouthFork_133"/>
    <n v="11.2188"/>
    <s v="SouthFork"/>
    <n v="11.271977"/>
    <n v="2.2334000000000001"/>
    <n v="2.0293679999999998"/>
    <n v="3.0833300000000001"/>
    <n v="0.61092299999999999"/>
    <n v="0.55511200000000005"/>
    <n v="19"/>
    <n v="0.27353899999999998"/>
    <s v="FM# 422641-3 (Pond 2B)"/>
    <x v="33"/>
  </r>
  <r>
    <n v="345"/>
    <s v="Polygon"/>
    <n v="13161"/>
    <n v="140"/>
    <s v="Commercial and Services"/>
    <s v="SouthFork_140"/>
    <n v="8.27041"/>
    <s v="SouthFork"/>
    <n v="12.496560000000001"/>
    <n v="1.9466840000000001"/>
    <n v="2.126881"/>
    <n v="27.604600000000001"/>
    <n v="4.3001699999999996"/>
    <n v="4.6982200000000001"/>
    <n v="19"/>
    <n v="2.2089729999999999"/>
    <s v="FM# 422641-3 (Pond 2B)"/>
    <x v="33"/>
  </r>
  <r>
    <n v="346"/>
    <s v="Polygon"/>
    <n v="13162"/>
    <n v="140"/>
    <s v="Commercial and Services"/>
    <s v="SouthFork_140"/>
    <n v="12.943300000000001"/>
    <s v="SouthFork"/>
    <n v="12.496560000000001"/>
    <n v="1.9466840000000001"/>
    <n v="2.126881"/>
    <n v="2.4391099999999999"/>
    <n v="0.37995800000000002"/>
    <n v="0.41512900000000003"/>
    <n v="19"/>
    <n v="0.19518199999999999"/>
    <s v="FM# 422641-3 (Pond 2B)"/>
    <x v="33"/>
  </r>
  <r>
    <n v="354"/>
    <s v="Polygon"/>
    <n v="13186"/>
    <n v="141"/>
    <s v="Retail Sales and Services"/>
    <s v="SouthFork_141"/>
    <n v="16.450600000000001"/>
    <s v="SouthFork"/>
    <n v="11.929551"/>
    <n v="1.7938769999999999"/>
    <n v="2.0065"/>
    <n v="18.807200000000002"/>
    <n v="2.82809"/>
    <n v="3.1632899999999999"/>
    <n v="19"/>
    <n v="1.576522"/>
    <s v="FM# 422641-3 (Pond 2B)"/>
    <x v="33"/>
  </r>
  <r>
    <n v="360"/>
    <s v="Polygon"/>
    <n v="13240"/>
    <n v="182"/>
    <s v="Golf Courses"/>
    <s v="SouthFork_182"/>
    <n v="26.292200000000001"/>
    <s v="SouthFork"/>
    <n v="11.610144999999999"/>
    <n v="2.0070380000000001"/>
    <n v="2.0894119999999998"/>
    <n v="1.5428000000000001E-2"/>
    <n v="2.6670000000000001E-3"/>
    <n v="2.777E-3"/>
    <n v="19"/>
    <n v="1.3290000000000001E-3"/>
    <s v="FM# 422641-3 (Pond 2B)"/>
    <x v="33"/>
  </r>
  <r>
    <n v="362"/>
    <s v="Polygon"/>
    <n v="13281"/>
    <n v="190"/>
    <s v="Open Land"/>
    <s v="SouthFork_190"/>
    <n v="5.6198100000000002"/>
    <s v="SouthFork"/>
    <n v="9.2308070000000004"/>
    <n v="1.651831"/>
    <n v="1.9300759999999999"/>
    <n v="0.22509499999999999"/>
    <n v="4.0280000000000003E-2"/>
    <n v="4.7065000000000003E-2"/>
    <n v="19"/>
    <n v="2.4385E-2"/>
    <s v="FM# 422641-3 (Pond 2B)"/>
    <x v="33"/>
  </r>
  <r>
    <n v="371"/>
    <s v="Polygon"/>
    <n v="13466"/>
    <n v="320"/>
    <s v="Shrub and Brushland"/>
    <s v="SouthFork_320"/>
    <n v="3.7492100000000002"/>
    <s v="SouthFork"/>
    <n v="7.2268610000000004"/>
    <n v="1.369947"/>
    <n v="1.524516"/>
    <n v="10.370799999999999"/>
    <n v="1.96593"/>
    <n v="2.1877399999999998"/>
    <n v="19"/>
    <n v="1.435038"/>
    <s v="FM# 422641-3 (Pond 2B)"/>
    <x v="33"/>
  </r>
  <r>
    <n v="413"/>
    <s v="Polygon"/>
    <n v="15474"/>
    <n v="814"/>
    <s v="Roads and Highways"/>
    <s v="SouthFork_814"/>
    <n v="192.971"/>
    <s v="SouthFork"/>
    <n v="8.2014490000000002"/>
    <n v="1.307456"/>
    <n v="1.750286"/>
    <n v="68.958799999999997"/>
    <n v="10.9933"/>
    <n v="14.7166"/>
    <n v="19"/>
    <n v="8.4081270000000004"/>
    <s v="FM# 422641-3 (Pond 2B)"/>
    <x v="33"/>
  </r>
  <r>
    <n v="450"/>
    <s v="Polygon"/>
    <n v="13127"/>
    <n v="133"/>
    <s v="Multiple Dwelling Units, Low Rise Two stories or less"/>
    <s v="SouthFork_133"/>
    <n v="11.2188"/>
    <s v="SouthFork"/>
    <n v="11.271977"/>
    <n v="2.2334000000000001"/>
    <n v="2.0293679999999998"/>
    <n v="1.3849999999999999E-3"/>
    <n v="2.7399999999999999E-4"/>
    <n v="2.4899999999999998E-4"/>
    <n v="19"/>
    <n v="1.2300000000000001E-4"/>
    <s v="FM# 422641-3 (Pond 2B)"/>
    <x v="33"/>
  </r>
  <r>
    <n v="464"/>
    <s v="Polygon"/>
    <n v="15474"/>
    <n v="814"/>
    <s v="Roads and Highways"/>
    <s v="SouthFork_814"/>
    <n v="192.971"/>
    <s v="SouthFork"/>
    <n v="8.2014490000000002"/>
    <n v="1.307456"/>
    <n v="1.750286"/>
    <n v="8.6697999999999997E-2"/>
    <n v="1.3821E-2"/>
    <n v="1.8502000000000001E-2"/>
    <n v="19"/>
    <n v="1.0571000000000001E-2"/>
    <s v="FM# 422641-3 (Pond 2B)"/>
    <x v="33"/>
  </r>
  <r>
    <n v="318"/>
    <s v="Polygon"/>
    <n v="12998"/>
    <n v="118"/>
    <s v="Rural Residential"/>
    <s v="SouthFork_118"/>
    <n v="122.294"/>
    <s v="SouthFork"/>
    <n v="9.4961280000000006"/>
    <n v="1.6566989999999999"/>
    <n v="2.0488219999999999"/>
    <n v="6.6057300000000003"/>
    <n v="1.1524399999999999"/>
    <n v="1.4252100000000001"/>
    <n v="20"/>
    <n v="0.69562299999999999"/>
    <s v="FM# 422641-3 (Pond 3)"/>
    <x v="34"/>
  </r>
  <r>
    <n v="319"/>
    <s v="Polygon"/>
    <n v="13007"/>
    <n v="119"/>
    <s v="Low Density Under Construction"/>
    <s v="SouthFork_119"/>
    <n v="6.3552499999999998"/>
    <s v="SouthFork"/>
    <n v="8.3138170000000002"/>
    <n v="1.3076179999999999"/>
    <n v="2.0339399999999999"/>
    <n v="0.52244000000000002"/>
    <n v="8.2170999999999994E-2"/>
    <n v="0.12781300000000001"/>
    <n v="20"/>
    <n v="6.2839999999999993E-2"/>
    <s v="FM# 422641-3 (Pond 3)"/>
    <x v="34"/>
  </r>
  <r>
    <n v="330"/>
    <s v="Polygon"/>
    <n v="13112"/>
    <n v="132"/>
    <s v="Mobile Home Units Six or more dwelling units per acre"/>
    <s v="SouthFork_132"/>
    <n v="10.8012"/>
    <s v="SouthFork"/>
    <n v="11.617590999999999"/>
    <n v="2.0858639999999999"/>
    <n v="2.0555859999999999"/>
    <n v="3.3446899999999999"/>
    <n v="0.600518"/>
    <n v="0.59180100000000002"/>
    <n v="20"/>
    <n v="0.28789900000000002"/>
    <s v="FM# 422641-3 (Pond 3)"/>
    <x v="34"/>
  </r>
  <r>
    <n v="334"/>
    <s v="Polygon"/>
    <n v="13127"/>
    <n v="133"/>
    <s v="Multiple Dwelling Units, Low Rise Two stories or less"/>
    <s v="SouthFork_133"/>
    <n v="11.2188"/>
    <s v="SouthFork"/>
    <n v="11.271977"/>
    <n v="2.2334000000000001"/>
    <n v="2.0293679999999998"/>
    <n v="3.30863"/>
    <n v="0.65556300000000001"/>
    <n v="0.59567400000000004"/>
    <n v="20"/>
    <n v="0.29352699999999998"/>
    <s v="FM# 422641-3 (Pond 3)"/>
    <x v="34"/>
  </r>
  <r>
    <n v="335"/>
    <s v="Polygon"/>
    <n v="13128"/>
    <n v="133"/>
    <s v="Multiple Dwelling Units, Low Rise Two stories or less"/>
    <s v="SouthFork_133"/>
    <n v="21.259499999999999"/>
    <s v="SouthFork"/>
    <n v="11.271977"/>
    <n v="2.2334000000000001"/>
    <n v="2.0293679999999998"/>
    <n v="0.70078200000000002"/>
    <n v="0.138851"/>
    <n v="0.126166"/>
    <n v="20"/>
    <n v="6.2170000000000003E-2"/>
    <s v="FM# 422641-3 (Pond 3)"/>
    <x v="34"/>
  </r>
  <r>
    <n v="347"/>
    <s v="Polygon"/>
    <n v="13162"/>
    <n v="140"/>
    <s v="Commercial and Services"/>
    <s v="SouthFork_140"/>
    <n v="12.943300000000001"/>
    <s v="SouthFork"/>
    <n v="12.496560000000001"/>
    <n v="1.9466840000000001"/>
    <n v="2.126881"/>
    <n v="9.5107999999999998E-2"/>
    <n v="1.4815999999999999E-2"/>
    <n v="1.6187E-2"/>
    <n v="20"/>
    <n v="7.6109999999999997E-3"/>
    <s v="FM# 422641-3 (Pond 3)"/>
    <x v="34"/>
  </r>
  <r>
    <n v="349"/>
    <s v="Polygon"/>
    <n v="13164"/>
    <n v="140"/>
    <s v="Commercial and Services"/>
    <s v="SouthFork_140"/>
    <n v="3.9419499999999998"/>
    <s v="SouthFork"/>
    <n v="12.496560000000001"/>
    <n v="1.9466840000000001"/>
    <n v="2.126881"/>
    <n v="4.4733900000000002"/>
    <n v="0.696855"/>
    <n v="0.76136000000000004"/>
    <n v="20"/>
    <n v="0.35797000000000001"/>
    <s v="FM# 422641-3 (Pond 3)"/>
    <x v="34"/>
  </r>
  <r>
    <n v="376"/>
    <s v="Polygon"/>
    <n v="13614"/>
    <n v="411"/>
    <s v="Pine Flatwoods"/>
    <s v="SouthFork_411"/>
    <n v="32.076799999999999"/>
    <s v="SouthFork"/>
    <n v="5.9979040000000001"/>
    <n v="0.90687899999999999"/>
    <n v="1.5020009999999999"/>
    <n v="3.2007300000000001"/>
    <n v="0.48394799999999999"/>
    <n v="0.80152900000000005"/>
    <n v="20"/>
    <n v="0.53364100000000003"/>
    <s v="FM# 422641-3 (Pond 3)"/>
    <x v="34"/>
  </r>
  <r>
    <n v="377"/>
    <s v="Polygon"/>
    <n v="13615"/>
    <n v="411"/>
    <s v="Pine Flatwoods"/>
    <s v="SouthFork_411"/>
    <n v="10.8848"/>
    <s v="SouthFork"/>
    <n v="5.9979040000000001"/>
    <n v="0.90687899999999999"/>
    <n v="1.5020009999999999"/>
    <n v="3.29298"/>
    <n v="0.49789699999999998"/>
    <n v="0.82463299999999995"/>
    <n v="20"/>
    <n v="0.54902300000000004"/>
    <s v="FM# 422641-3 (Pond 3)"/>
    <x v="34"/>
  </r>
  <r>
    <n v="378"/>
    <s v="Polygon"/>
    <n v="13623"/>
    <n v="411"/>
    <s v="Pine Flatwoods"/>
    <s v="SouthFork_411"/>
    <n v="9.9229599999999998"/>
    <s v="SouthFork"/>
    <n v="5.9979040000000001"/>
    <n v="0.90687899999999999"/>
    <n v="1.5020009999999999"/>
    <n v="0.63569200000000003"/>
    <n v="9.6115999999999993E-2"/>
    <n v="0.159191"/>
    <n v="20"/>
    <n v="0.105986"/>
    <s v="FM# 422641-3 (Pond 3)"/>
    <x v="34"/>
  </r>
  <r>
    <n v="379"/>
    <s v="Polygon"/>
    <n v="13632"/>
    <n v="411"/>
    <s v="Pine Flatwoods"/>
    <s v="SouthFork_411"/>
    <n v="157.899"/>
    <s v="SouthFork"/>
    <n v="5.9979040000000001"/>
    <n v="0.90687899999999999"/>
    <n v="1.5020009999999999"/>
    <n v="8.2380000000000005E-3"/>
    <n v="1.2459999999999999E-3"/>
    <n v="2.0630000000000002E-3"/>
    <n v="20"/>
    <n v="1.3730000000000001E-3"/>
    <s v="FM# 422641-3 (Pond 3)"/>
    <x v="34"/>
  </r>
  <r>
    <n v="414"/>
    <s v="Polygon"/>
    <n v="15474"/>
    <n v="814"/>
    <s v="Roads and Highways"/>
    <s v="SouthFork_814"/>
    <n v="192.971"/>
    <s v="SouthFork"/>
    <n v="8.2014490000000002"/>
    <n v="1.307456"/>
    <n v="1.750286"/>
    <n v="175.673"/>
    <n v="28.005400000000002"/>
    <n v="37.490699999999997"/>
    <n v="20"/>
    <n v="21.419779999999999"/>
    <s v="FM# 422641-3 (Pond 3)"/>
    <x v="34"/>
  </r>
  <r>
    <n v="451"/>
    <s v="Polygon"/>
    <n v="13127"/>
    <n v="133"/>
    <s v="Multiple Dwelling Units, Low Rise Two stories or less"/>
    <s v="SouthFork_133"/>
    <n v="11.2188"/>
    <s v="SouthFork"/>
    <n v="11.271977"/>
    <n v="2.2334000000000001"/>
    <n v="2.0293679999999998"/>
    <n v="1.3849999999999999E-3"/>
    <n v="2.7399999999999999E-4"/>
    <n v="2.4899999999999998E-4"/>
    <n v="20"/>
    <n v="1.2300000000000001E-4"/>
    <s v="FM# 422641-3 (Pond 3)"/>
    <x v="34"/>
  </r>
  <r>
    <n v="453"/>
    <s v="Polygon"/>
    <n v="13164"/>
    <n v="140"/>
    <s v="Commercial and Services"/>
    <s v="SouthFork_140"/>
    <n v="3.9419499999999998"/>
    <s v="SouthFork"/>
    <n v="12.496560000000001"/>
    <n v="1.9466840000000001"/>
    <n v="2.126881"/>
    <n v="0.22836000000000001"/>
    <n v="3.5573E-2"/>
    <n v="3.8865999999999998E-2"/>
    <n v="20"/>
    <n v="1.8273999999999999E-2"/>
    <s v="FM# 422641-3 (Pond 3)"/>
    <x v="34"/>
  </r>
  <r>
    <n v="459"/>
    <s v="Polygon"/>
    <n v="15474"/>
    <n v="814"/>
    <s v="Roads and Highways"/>
    <s v="SouthFork_814"/>
    <n v="192.971"/>
    <s v="SouthFork"/>
    <n v="8.2014490000000002"/>
    <n v="1.307456"/>
    <n v="1.750286"/>
    <n v="0.57125700000000001"/>
    <n v="9.1067999999999996E-2"/>
    <n v="0.12191299999999999"/>
    <n v="20"/>
    <n v="6.9653000000000007E-2"/>
    <s v="FM# 422641-3 (Pond 3)"/>
    <x v="34"/>
  </r>
  <r>
    <n v="461"/>
    <s v="Polygon"/>
    <n v="15474"/>
    <n v="814"/>
    <s v="Roads and Highways"/>
    <s v="SouthFork_814"/>
    <n v="192.971"/>
    <s v="SouthFork"/>
    <n v="8.2014490000000002"/>
    <n v="1.307456"/>
    <n v="1.750286"/>
    <n v="1.8711500000000001"/>
    <n v="0.29829499999999998"/>
    <n v="0.39932600000000001"/>
    <n v="20"/>
    <n v="0.22814899999999999"/>
    <s v="FM# 422641-3 (Pond 3)"/>
    <x v="34"/>
  </r>
  <r>
    <n v="465"/>
    <s v="Polygon"/>
    <n v="15474"/>
    <n v="814"/>
    <s v="Roads and Highways"/>
    <s v="SouthFork_814"/>
    <n v="192.971"/>
    <s v="SouthFork"/>
    <n v="8.2014490000000002"/>
    <n v="1.307456"/>
    <n v="1.750286"/>
    <n v="8.6697999999999997E-2"/>
    <n v="1.3821E-2"/>
    <n v="1.8502000000000001E-2"/>
    <n v="20"/>
    <n v="1.0571000000000001E-2"/>
    <s v="FM# 422641-3 (Pond 3)"/>
    <x v="34"/>
  </r>
  <r>
    <n v="466"/>
    <s v="Polygon"/>
    <n v="15474"/>
    <n v="814"/>
    <s v="Roads and Highways"/>
    <s v="SouthFork_814"/>
    <n v="192.971"/>
    <s v="SouthFork"/>
    <n v="8.2014490000000002"/>
    <n v="1.307456"/>
    <n v="1.750286"/>
    <n v="0.363093"/>
    <n v="5.7882999999999997E-2"/>
    <n v="7.7488000000000001E-2"/>
    <n v="20"/>
    <n v="4.4271999999999999E-2"/>
    <s v="FM# 422641-3 (Pond 3)"/>
    <x v="34"/>
  </r>
  <r>
    <n v="322"/>
    <s v="Polygon"/>
    <n v="13058"/>
    <n v="121"/>
    <s v="Fixed Single Family Units"/>
    <s v="SouthFork_121"/>
    <n v="9.9925999999999995"/>
    <s v="SouthFork"/>
    <n v="11.733371"/>
    <n v="1.9754510000000001"/>
    <n v="2.1412239999999998"/>
    <n v="0.20802999999999999"/>
    <n v="3.5024E-2"/>
    <n v="3.7962999999999997E-2"/>
    <n v="21"/>
    <n v="1.7729999999999999E-2"/>
    <s v="FM# 422641-3 (Pond 4)"/>
    <x v="35"/>
  </r>
  <r>
    <n v="323"/>
    <s v="Polygon"/>
    <n v="13064"/>
    <n v="121"/>
    <s v="Fixed Single Family Units"/>
    <s v="SouthFork_121"/>
    <n v="37.447699999999998"/>
    <s v="SouthFork"/>
    <n v="11.733371"/>
    <n v="1.9754510000000001"/>
    <n v="2.1412239999999998"/>
    <n v="8.9443999999999996E-2"/>
    <n v="1.5058999999999999E-2"/>
    <n v="1.6323000000000001E-2"/>
    <n v="21"/>
    <n v="7.6229999999999996E-3"/>
    <s v="FM# 422641-3 (Pond 4)"/>
    <x v="35"/>
  </r>
  <r>
    <n v="336"/>
    <s v="Polygon"/>
    <n v="13132"/>
    <n v="133"/>
    <s v="Multiple Dwelling Units, Low Rise Two stories or less"/>
    <s v="SouthFork_133"/>
    <n v="149.23699999999999"/>
    <s v="SouthFork"/>
    <n v="11.271977"/>
    <n v="2.2334000000000001"/>
    <n v="2.0293679999999998"/>
    <n v="2.8533900000000001"/>
    <n v="0.56536299999999995"/>
    <n v="0.513714"/>
    <n v="21"/>
    <n v="0.25313999999999998"/>
    <s v="FM# 422641-3 (Pond 4)"/>
    <x v="35"/>
  </r>
  <r>
    <n v="355"/>
    <s v="Polygon"/>
    <n v="13207"/>
    <n v="170"/>
    <s v="Institutional"/>
    <s v="SouthFork_170"/>
    <n v="4.26159"/>
    <s v="SouthFork"/>
    <n v="11.029944"/>
    <n v="2.0173890000000001"/>
    <n v="2.1626029999999998"/>
    <n v="1.9782000000000001E-2"/>
    <n v="3.6180000000000001E-3"/>
    <n v="3.8790000000000001E-3"/>
    <n v="21"/>
    <n v="1.7930000000000001E-3"/>
    <s v="FM# 422641-3 (Pond 4)"/>
    <x v="35"/>
  </r>
  <r>
    <n v="380"/>
    <s v="Polygon"/>
    <n v="13632"/>
    <n v="411"/>
    <s v="Pine Flatwoods"/>
    <s v="SouthFork_411"/>
    <n v="157.899"/>
    <s v="SouthFork"/>
    <n v="5.9979040000000001"/>
    <n v="0.90687899999999999"/>
    <n v="1.5020009999999999"/>
    <n v="0.68157299999999998"/>
    <n v="0.10305300000000001"/>
    <n v="0.17068"/>
    <n v="21"/>
    <n v="0.113635"/>
    <s v="FM# 422641-3 (Pond 4)"/>
    <x v="35"/>
  </r>
  <r>
    <n v="397"/>
    <s v="Polygon"/>
    <n v="14795"/>
    <n v="617"/>
    <s v="Mixed Wetland Hardwoods"/>
    <s v="SouthFork_617"/>
    <n v="3.0000399999999998"/>
    <s v="SouthFork"/>
    <n v="7.5608690000000003"/>
    <n v="1.390093"/>
    <n v="1.5510949999999999"/>
    <n v="0.29610900000000001"/>
    <n v="5.4441000000000003E-2"/>
    <n v="6.0746000000000001E-2"/>
    <n v="21"/>
    <n v="3.9163000000000003E-2"/>
    <s v="FM# 422641-3 (Pond 4)"/>
    <x v="35"/>
  </r>
  <r>
    <n v="415"/>
    <s v="Polygon"/>
    <n v="15474"/>
    <n v="814"/>
    <s v="Roads and Highways"/>
    <s v="SouthFork_814"/>
    <n v="192.971"/>
    <s v="SouthFork"/>
    <n v="8.2014490000000002"/>
    <n v="1.307456"/>
    <n v="1.750286"/>
    <n v="94.231200000000001"/>
    <n v="15.0221"/>
    <n v="20.110099999999999"/>
    <n v="21"/>
    <n v="11.48958"/>
    <s v="FM# 422641-3 (Pond 4)"/>
    <x v="35"/>
  </r>
  <r>
    <n v="467"/>
    <s v="Polygon"/>
    <n v="15474"/>
    <n v="814"/>
    <s v="Roads and Highways"/>
    <s v="SouthFork_814"/>
    <n v="192.971"/>
    <s v="SouthFork"/>
    <n v="8.2014490000000002"/>
    <n v="1.307456"/>
    <n v="1.750286"/>
    <n v="0.363093"/>
    <n v="5.7882999999999997E-2"/>
    <n v="7.7488000000000001E-2"/>
    <n v="21"/>
    <n v="4.4271999999999999E-2"/>
    <s v="FM# 422641-3 (Pond 4)"/>
    <x v="35"/>
  </r>
  <r>
    <n v="324"/>
    <s v="Polygon"/>
    <n v="13074"/>
    <n v="121"/>
    <s v="Fixed Single Family Units"/>
    <s v="SouthFork_121"/>
    <n v="5.6496700000000004"/>
    <s v="SouthFork"/>
    <n v="11.733371"/>
    <n v="1.9754510000000001"/>
    <n v="2.1412239999999998"/>
    <n v="0.55661099999999997"/>
    <n v="9.3712000000000004E-2"/>
    <n v="0.101576"/>
    <n v="22"/>
    <n v="4.7438000000000001E-2"/>
    <s v="FM# 422641-3 (Pond 8)"/>
    <x v="36"/>
  </r>
  <r>
    <n v="326"/>
    <s v="Polygon"/>
    <n v="13075"/>
    <n v="121"/>
    <s v="Fixed Single Family Units"/>
    <s v="SouthFork_121"/>
    <n v="17.0078"/>
    <s v="SouthFork"/>
    <n v="11.733371"/>
    <n v="1.9754510000000001"/>
    <n v="2.1412239999999998"/>
    <n v="0.12166"/>
    <n v="2.0483000000000001E-2"/>
    <n v="2.2202E-2"/>
    <n v="22"/>
    <n v="1.0369E-2"/>
    <s v="FM# 422641-3 (Pond 8)"/>
    <x v="36"/>
  </r>
  <r>
    <n v="331"/>
    <s v="Polygon"/>
    <n v="13113"/>
    <n v="132"/>
    <s v="Mobile Home Units Six or more dwelling units per acre"/>
    <s v="SouthFork_132"/>
    <n v="20.792000000000002"/>
    <s v="SouthFork"/>
    <n v="11.617590999999999"/>
    <n v="2.0858639999999999"/>
    <n v="2.0555859999999999"/>
    <n v="11.603"/>
    <n v="2.08325"/>
    <n v="2.05301"/>
    <n v="22"/>
    <n v="0.99874600000000002"/>
    <s v="FM# 422641-3 (Pond 8)"/>
    <x v="36"/>
  </r>
  <r>
    <n v="364"/>
    <s v="Polygon"/>
    <n v="13283"/>
    <n v="190"/>
    <s v="Open Land"/>
    <s v="SouthFork_190"/>
    <n v="14.655200000000001"/>
    <s v="SouthFork"/>
    <n v="9.2308070000000004"/>
    <n v="1.651831"/>
    <n v="1.9300759999999999"/>
    <n v="1.3315600000000001"/>
    <n v="0.23827999999999999"/>
    <n v="0.278418"/>
    <n v="22"/>
    <n v="0.14425199999999999"/>
    <s v="FM# 422641-3 (Pond 8)"/>
    <x v="36"/>
  </r>
  <r>
    <n v="385"/>
    <s v="Polygon"/>
    <n v="13646"/>
    <n v="411"/>
    <s v="Pine Flatwoods"/>
    <s v="SouthFork_411"/>
    <n v="41.190600000000003"/>
    <s v="SouthFork"/>
    <n v="5.9979040000000001"/>
    <n v="0.90687899999999999"/>
    <n v="1.5020009999999999"/>
    <n v="0.63910299999999998"/>
    <n v="9.6631999999999996E-2"/>
    <n v="0.16004499999999999"/>
    <n v="22"/>
    <n v="0.106554"/>
    <s v="FM# 422641-3 (Pond 8)"/>
    <x v="36"/>
  </r>
  <r>
    <n v="388"/>
    <s v="Polygon"/>
    <n v="13699"/>
    <n v="434"/>
    <s v="Hardwood - Coniferous Mixed"/>
    <s v="SouthFork_434"/>
    <n v="3.3375400000000002"/>
    <s v="SouthFork"/>
    <n v="6.0934249999999999"/>
    <n v="0.97619199999999995"/>
    <n v="1.5123610000000001"/>
    <n v="0.420429"/>
    <n v="6.7353999999999997E-2"/>
    <n v="0.104349"/>
    <n v="22"/>
    <n v="6.8997000000000003E-2"/>
    <s v="FM# 422641-3 (Pond 8)"/>
    <x v="36"/>
  </r>
  <r>
    <n v="398"/>
    <s v="Polygon"/>
    <n v="14802"/>
    <n v="617"/>
    <s v="Mixed Wetland Hardwoods"/>
    <s v="SouthFork_617"/>
    <n v="21.064299999999999"/>
    <s v="SouthFork"/>
    <n v="7.5608690000000003"/>
    <n v="1.390093"/>
    <n v="1.5510949999999999"/>
    <n v="5.3738000000000001E-2"/>
    <n v="9.8799999999999999E-3"/>
    <n v="1.1024000000000001E-2"/>
    <n v="22"/>
    <n v="7.1069999999999996E-3"/>
    <s v="FM# 422641-3 (Pond 8)"/>
    <x v="36"/>
  </r>
  <r>
    <n v="416"/>
    <s v="Polygon"/>
    <n v="15474"/>
    <n v="814"/>
    <s v="Roads and Highways"/>
    <s v="SouthFork_814"/>
    <n v="192.971"/>
    <s v="SouthFork"/>
    <n v="8.2014490000000002"/>
    <n v="1.307456"/>
    <n v="1.750286"/>
    <n v="63.909199999999998"/>
    <n v="10.1882"/>
    <n v="13.638999999999999"/>
    <n v="22"/>
    <n v="7.7924220000000002"/>
    <s v="FM# 422641-3 (Pond 8)"/>
    <x v="36"/>
  </r>
  <r>
    <n v="468"/>
    <s v="Polygon"/>
    <n v="15474"/>
    <n v="814"/>
    <s v="Roads and Highways"/>
    <s v="SouthFork_814"/>
    <n v="192.971"/>
    <s v="SouthFork"/>
    <n v="8.2014490000000002"/>
    <n v="1.307456"/>
    <n v="1.750286"/>
    <n v="11.698"/>
    <n v="1.86486"/>
    <n v="2.4964900000000001"/>
    <n v="22"/>
    <n v="1.4263300000000001"/>
    <s v="FM# 422641-3 (Pond 8)"/>
    <x v="36"/>
  </r>
  <r>
    <n v="147"/>
    <s v="Polygon"/>
    <n v="6061"/>
    <n v="310"/>
    <s v="Herbaceous (Dry Prairie)"/>
    <s v="C44_310"/>
    <n v="0.68889599999999995"/>
    <s v="C44"/>
    <n v="5.4832679999999998"/>
    <n v="1.013727"/>
    <n v="0.97558999999999996"/>
    <n v="3.7699600000000002"/>
    <n v="0.69697600000000004"/>
    <n v="0.67075600000000002"/>
    <n v="11"/>
    <n v="0.68753799999999998"/>
    <s v="FM# 432705-1"/>
    <x v="37"/>
  </r>
  <r>
    <n v="148"/>
    <s v="Polygon"/>
    <n v="6080"/>
    <n v="310"/>
    <s v="Herbaceous (Dry Prairie)"/>
    <s v="C44_310"/>
    <n v="94.110200000000006"/>
    <s v="C44"/>
    <n v="5.4832679999999998"/>
    <n v="1.013727"/>
    <n v="0.97558999999999996"/>
    <n v="293.42700000000002"/>
    <n v="54.247700000000002"/>
    <n v="52.206899999999997"/>
    <n v="11"/>
    <n v="53.513094000000002"/>
    <s v="FM# 432705-1"/>
    <x v="37"/>
  </r>
  <r>
    <n v="149"/>
    <s v="Polygon"/>
    <n v="6121"/>
    <n v="320"/>
    <s v="Shrub and Brushland"/>
    <s v="C44_320"/>
    <n v="36.352499999999999"/>
    <s v="C44"/>
    <n v="6.2360230000000003"/>
    <n v="1.175945"/>
    <n v="1.0361739999999999"/>
    <n v="54.3249"/>
    <n v="10.244199999999999"/>
    <n v="9.0266000000000002"/>
    <n v="11"/>
    <n v="8.7114700000000003"/>
    <s v="FM# 432705-1"/>
    <x v="37"/>
  </r>
  <r>
    <n v="150"/>
    <s v="Polygon"/>
    <n v="6218"/>
    <n v="330"/>
    <s v="Mixed Rangeland"/>
    <s v="C44_330"/>
    <n v="40.914499999999997"/>
    <s v="C44"/>
    <n v="6.0745719999999999"/>
    <n v="1.0865739999999999"/>
    <n v="1.022831"/>
    <n v="113.092"/>
    <n v="20.228999999999999"/>
    <n v="19.042300000000001"/>
    <n v="11"/>
    <n v="18.617234"/>
    <s v="FM# 432705-1"/>
    <x v="37"/>
  </r>
  <r>
    <n v="151"/>
    <s v="Polygon"/>
    <n v="6257"/>
    <n v="411"/>
    <s v="Pine Flatwoods"/>
    <s v="C44_411"/>
    <n v="21.775700000000001"/>
    <s v="C44"/>
    <n v="4.8699430000000001"/>
    <n v="0.79340699999999997"/>
    <n v="1.022518"/>
    <n v="2.5951399999999998"/>
    <n v="0.42279899999999998"/>
    <n v="0.54488999999999999"/>
    <n v="11"/>
    <n v="0.53288999999999997"/>
    <s v="FM# 432705-1"/>
    <x v="37"/>
  </r>
  <r>
    <n v="152"/>
    <s v="Polygon"/>
    <n v="6259"/>
    <n v="411"/>
    <s v="Pine Flatwoods"/>
    <s v="C44_411"/>
    <n v="17.972300000000001"/>
    <s v="C44"/>
    <n v="4.8699430000000001"/>
    <n v="0.79340699999999997"/>
    <n v="1.022518"/>
    <n v="9.2995300000000007"/>
    <n v="1.5150699999999999"/>
    <n v="1.95258"/>
    <n v="11"/>
    <n v="1.9095770000000001"/>
    <s v="FM# 432705-1"/>
    <x v="37"/>
  </r>
  <r>
    <n v="153"/>
    <s v="Polygon"/>
    <n v="6600"/>
    <n v="617"/>
    <s v="Mixed Wetland Hardwoods"/>
    <s v="C44_617"/>
    <n v="20.886099999999999"/>
    <s v="C44"/>
    <n v="6.8917099999999998"/>
    <n v="1.269333"/>
    <n v="1.075987"/>
    <n v="24.114899999999999"/>
    <n v="4.4415399999999998"/>
    <n v="3.7650000000000001"/>
    <n v="11"/>
    <n v="3.4991099999999999"/>
    <s v="FM# 432705-1"/>
    <x v="37"/>
  </r>
  <r>
    <n v="154"/>
    <s v="Polygon"/>
    <n v="6875"/>
    <n v="625"/>
    <s v="Hydric Pine Flatwoods"/>
    <s v="C44_625"/>
    <n v="15.93"/>
    <s v="C44"/>
    <n v="5.6089419999999999"/>
    <n v="0.90975700000000004"/>
    <n v="1.0289889999999999"/>
    <n v="10.685700000000001"/>
    <n v="1.7332000000000001"/>
    <n v="1.96035"/>
    <n v="11"/>
    <n v="1.905127"/>
    <s v="FM# 432705-1"/>
    <x v="37"/>
  </r>
  <r>
    <n v="155"/>
    <s v="Polygon"/>
    <n v="6877"/>
    <n v="625"/>
    <s v="Hydric Pine Flatwoods"/>
    <s v="C44_625"/>
    <n v="32.863100000000003"/>
    <s v="C44"/>
    <n v="5.6089419999999999"/>
    <n v="0.90975700000000004"/>
    <n v="1.0289889999999999"/>
    <n v="14.725"/>
    <n v="2.38836"/>
    <n v="2.7013699999999998"/>
    <n v="11"/>
    <n v="2.6252719999999998"/>
    <s v="FM# 432705-1"/>
    <x v="37"/>
  </r>
  <r>
    <n v="156"/>
    <s v="Polygon"/>
    <n v="6878"/>
    <n v="625"/>
    <s v="Hydric Pine Flatwoods"/>
    <s v="C44_625"/>
    <n v="71.069000000000003"/>
    <s v="C44"/>
    <n v="5.6089419999999999"/>
    <n v="0.90975700000000004"/>
    <n v="1.0289889999999999"/>
    <n v="5.29495"/>
    <n v="0.85882800000000004"/>
    <n v="0.97138599999999997"/>
    <n v="11"/>
    <n v="0.94401999999999997"/>
    <s v="FM# 432705-1"/>
    <x v="37"/>
  </r>
  <r>
    <n v="157"/>
    <s v="Polygon"/>
    <n v="6883"/>
    <n v="625"/>
    <s v="Hydric Pine Flatwoods"/>
    <s v="C44_625"/>
    <n v="67.315600000000003"/>
    <s v="C44"/>
    <n v="5.6089419999999999"/>
    <n v="0.90975700000000004"/>
    <n v="1.0289889999999999"/>
    <n v="5.3953600000000002"/>
    <n v="0.87511300000000003"/>
    <n v="0.98980500000000005"/>
    <n v="11"/>
    <n v="0.96192"/>
    <s v="FM# 432705-1"/>
    <x v="37"/>
  </r>
  <r>
    <n v="158"/>
    <s v="Polygon"/>
    <n v="6932"/>
    <n v="641"/>
    <s v="Freshwater Marshes"/>
    <s v="C44_641"/>
    <n v="1.83E-4"/>
    <s v="C44"/>
    <n v="7.5741719999999999"/>
    <n v="1.2654970000000001"/>
    <n v="1.0849359999999999"/>
    <n v="1.16E-3"/>
    <n v="1.94E-4"/>
    <n v="1.66E-4"/>
    <n v="11"/>
    <n v="1.5300000000000001E-4"/>
    <s v="FM# 432705-1"/>
    <x v="37"/>
  </r>
  <r>
    <n v="159"/>
    <s v="Polygon"/>
    <n v="6937"/>
    <n v="641"/>
    <s v="Freshwater Marshes"/>
    <s v="C44_641"/>
    <n v="17.2318"/>
    <s v="C44"/>
    <n v="7.5741719999999999"/>
    <n v="1.2654970000000001"/>
    <n v="1.0849359999999999"/>
    <n v="13.0997"/>
    <n v="2.1887099999999999"/>
    <n v="1.87643"/>
    <n v="11"/>
    <n v="1.729527"/>
    <s v="FM# 432705-1"/>
    <x v="37"/>
  </r>
  <r>
    <n v="160"/>
    <s v="Polygon"/>
    <n v="6947"/>
    <n v="641"/>
    <s v="Freshwater Marshes"/>
    <s v="C44_641"/>
    <n v="16.569700000000001"/>
    <s v="C44"/>
    <n v="7.5741719999999999"/>
    <n v="1.2654970000000001"/>
    <n v="1.0849359999999999"/>
    <n v="1.60646"/>
    <n v="0.26840799999999998"/>
    <n v="0.23011200000000001"/>
    <n v="11"/>
    <n v="0.21209700000000001"/>
    <s v="FM# 432705-1"/>
    <x v="37"/>
  </r>
  <r>
    <n v="161"/>
    <s v="Polygon"/>
    <n v="6956"/>
    <n v="641"/>
    <s v="Freshwater Marshes"/>
    <s v="C44_641"/>
    <n v="10.3043"/>
    <s v="C44"/>
    <n v="7.5741719999999999"/>
    <n v="1.2654970000000001"/>
    <n v="1.0849359999999999"/>
    <n v="12.051"/>
    <n v="2.01349"/>
    <n v="1.72621"/>
    <n v="11"/>
    <n v="1.591067"/>
    <s v="FM# 432705-1"/>
    <x v="37"/>
  </r>
  <r>
    <n v="162"/>
    <s v="Polygon"/>
    <n v="6959"/>
    <n v="641"/>
    <s v="Freshwater Marshes"/>
    <s v="C44_641"/>
    <n v="15.971299999999999"/>
    <s v="C44"/>
    <n v="7.5741719999999999"/>
    <n v="1.2654970000000001"/>
    <n v="1.0849359999999999"/>
    <n v="15.985799999999999"/>
    <n v="2.6709200000000002"/>
    <n v="2.2898299999999998"/>
    <n v="11"/>
    <n v="2.1105659999999999"/>
    <s v="FM# 432705-1"/>
    <x v="37"/>
  </r>
  <r>
    <n v="163"/>
    <s v="Polygon"/>
    <n v="6981"/>
    <n v="641"/>
    <s v="Freshwater Marshes"/>
    <s v="C44_641"/>
    <n v="45.823300000000003"/>
    <s v="C44"/>
    <n v="7.5741719999999999"/>
    <n v="1.2654970000000001"/>
    <n v="1.0849359999999999"/>
    <n v="149.542"/>
    <n v="24.985499999999998"/>
    <n v="21.4206"/>
    <n v="11"/>
    <n v="19.743642999999999"/>
    <s v="FM# 432705-1"/>
    <x v="37"/>
  </r>
  <r>
    <n v="312"/>
    <s v="Polygon"/>
    <n v="12957"/>
    <n v="111"/>
    <s v="Fixed Single Family Units"/>
    <s v="SouthFork_111"/>
    <n v="35.960700000000003"/>
    <s v="SouthFork"/>
    <n v="12.112627"/>
    <n v="2.0299130000000001"/>
    <n v="2.1866620000000001"/>
    <n v="25.982600000000001"/>
    <n v="4.35433"/>
    <n v="4.6905700000000001"/>
    <n v="2"/>
    <n v="2.1450830000000001"/>
    <s v="FM# 422641-2"/>
    <x v="38"/>
  </r>
  <r>
    <n v="313"/>
    <s v="Polygon"/>
    <n v="12959"/>
    <n v="111"/>
    <s v="Fixed Single Family Units"/>
    <s v="SouthFork_111"/>
    <n v="455.42399999999998"/>
    <s v="SouthFork"/>
    <n v="12.112627"/>
    <n v="2.0299130000000001"/>
    <n v="2.1866620000000001"/>
    <n v="7.7891599999999999"/>
    <n v="1.3053600000000001"/>
    <n v="1.4061600000000001"/>
    <n v="2"/>
    <n v="0.64306099999999999"/>
    <s v="FM# 422641-2"/>
    <x v="38"/>
  </r>
  <r>
    <n v="316"/>
    <s v="Polygon"/>
    <n v="12976"/>
    <n v="118"/>
    <s v="Rural Residential"/>
    <s v="SouthFork_118"/>
    <n v="71.884"/>
    <s v="SouthFork"/>
    <n v="9.4961280000000006"/>
    <n v="1.6566989999999999"/>
    <n v="2.0488219999999999"/>
    <n v="12.085599999999999"/>
    <n v="2.10846"/>
    <n v="2.60751"/>
    <n v="2"/>
    <n v="1.2726850000000001"/>
    <s v="FM# 422641-2"/>
    <x v="38"/>
  </r>
  <r>
    <n v="317"/>
    <s v="Polygon"/>
    <n v="12977"/>
    <n v="118"/>
    <s v="Rural Residential"/>
    <s v="SouthFork_118"/>
    <n v="4.6523399999999997"/>
    <s v="SouthFork"/>
    <n v="9.4961280000000006"/>
    <n v="1.6566989999999999"/>
    <n v="2.0488219999999999"/>
    <n v="7.93269"/>
    <n v="1.3839399999999999"/>
    <n v="1.7115"/>
    <n v="2"/>
    <n v="0.83535999999999999"/>
    <s v="FM# 422641-2"/>
    <x v="38"/>
  </r>
  <r>
    <n v="328"/>
    <s v="Polygon"/>
    <n v="13098"/>
    <n v="129"/>
    <s v="Medium Density Under Construction"/>
    <s v="SouthFork_129"/>
    <n v="37.680599999999998"/>
    <s v="SouthFork"/>
    <n v="9.5836389999999998"/>
    <n v="1.556376"/>
    <n v="1.965023"/>
    <n v="8.8205899999999993"/>
    <n v="1.4324600000000001"/>
    <n v="1.80857"/>
    <n v="2"/>
    <n v="0.92037999999999998"/>
    <s v="FM# 422641-2"/>
    <x v="38"/>
  </r>
  <r>
    <n v="329"/>
    <s v="Polygon"/>
    <n v="13107"/>
    <n v="132"/>
    <s v="Mobile Home Units Six or more dwelling units per acre"/>
    <s v="SouthFork_132"/>
    <n v="9.6552799999999994"/>
    <s v="SouthFork"/>
    <n v="11.617590999999999"/>
    <n v="2.0858639999999999"/>
    <n v="2.0555859999999999"/>
    <n v="22.680099999999999"/>
    <n v="4.0720700000000001"/>
    <n v="4.0129599999999996"/>
    <n v="2"/>
    <n v="1.9522250000000001"/>
    <s v="FM# 422641-2"/>
    <x v="38"/>
  </r>
  <r>
    <n v="342"/>
    <s v="Polygon"/>
    <n v="13154"/>
    <n v="140"/>
    <s v="Commercial and Services"/>
    <s v="SouthFork_140"/>
    <n v="9.2655600000000007"/>
    <s v="SouthFork"/>
    <n v="12.496560000000001"/>
    <n v="1.9466840000000001"/>
    <n v="2.126881"/>
    <n v="34.0931"/>
    <n v="5.3109400000000004"/>
    <n v="5.8025599999999997"/>
    <n v="2"/>
    <n v="2.7282009999999999"/>
    <s v="FM# 422641-2"/>
    <x v="38"/>
  </r>
  <r>
    <n v="343"/>
    <s v="Polygon"/>
    <n v="13155"/>
    <n v="140"/>
    <s v="Commercial and Services"/>
    <s v="SouthFork_140"/>
    <n v="17.227799999999998"/>
    <s v="SouthFork"/>
    <n v="12.496560000000001"/>
    <n v="1.9466840000000001"/>
    <n v="2.126881"/>
    <n v="26.403300000000002"/>
    <n v="4.1130500000000003"/>
    <n v="4.4937800000000001"/>
    <n v="2"/>
    <n v="2.1128480000000001"/>
    <s v="FM# 422641-2"/>
    <x v="38"/>
  </r>
  <r>
    <n v="358"/>
    <s v="Polygon"/>
    <n v="13233"/>
    <n v="182"/>
    <s v="Golf Courses"/>
    <s v="SouthFork_182"/>
    <n v="164.69800000000001"/>
    <s v="SouthFork"/>
    <n v="11.610144999999999"/>
    <n v="2.0070380000000001"/>
    <n v="2.0894119999999998"/>
    <n v="150.79499999999999"/>
    <n v="26.067799999999998"/>
    <n v="27.137699999999999"/>
    <n v="2"/>
    <n v="12.988189"/>
    <s v="FM# 422641-2"/>
    <x v="38"/>
  </r>
  <r>
    <n v="365"/>
    <s v="Polygon"/>
    <n v="13314"/>
    <n v="211"/>
    <s v="Improved Pastures"/>
    <s v="SouthFork_211"/>
    <n v="3953.94"/>
    <s v="SouthFork"/>
    <n v="10.230904000000001"/>
    <n v="2.1930649999999998"/>
    <n v="1.488048"/>
    <n v="6.3696799999999998"/>
    <n v="1.3653900000000001"/>
    <n v="0.92644700000000002"/>
    <n v="2"/>
    <n v="0.62259200000000003"/>
    <s v="FM# 422641-2"/>
    <x v="38"/>
  </r>
  <r>
    <n v="366"/>
    <s v="Polygon"/>
    <n v="13316"/>
    <n v="211"/>
    <s v="Improved Pastures"/>
    <s v="SouthFork_211"/>
    <n v="5.7671999999999999"/>
    <s v="SouthFork"/>
    <n v="10.230904000000001"/>
    <n v="2.1930649999999998"/>
    <n v="1.488048"/>
    <n v="5.2990500000000003"/>
    <n v="1.1358900000000001"/>
    <n v="0.77072700000000005"/>
    <n v="2"/>
    <n v="0.51794499999999999"/>
    <s v="FM# 422641-2"/>
    <x v="38"/>
  </r>
  <r>
    <n v="367"/>
    <s v="Polygon"/>
    <n v="13388"/>
    <n v="241"/>
    <s v="Tree Nurseries"/>
    <s v="SouthFork_241"/>
    <n v="6.7379699999999998"/>
    <s v="SouthFork"/>
    <n v="8.0040379999999995"/>
    <n v="1.304746"/>
    <n v="1.86338"/>
    <n v="6.80382"/>
    <n v="1.1091"/>
    <n v="1.58396"/>
    <n v="2"/>
    <n v="0.85004800000000003"/>
    <s v="FM# 422641-2"/>
    <x v="38"/>
  </r>
  <r>
    <n v="369"/>
    <s v="Polygon"/>
    <n v="13409"/>
    <n v="250"/>
    <s v="Specialty Farms"/>
    <s v="SouthFork_250"/>
    <n v="5.8166399999999996"/>
    <s v="SouthFork"/>
    <n v="6.2503460000000004"/>
    <n v="1.4596990000000001"/>
    <n v="1.3190569999999999"/>
    <n v="5.7070000000000003E-2"/>
    <n v="1.3328E-2"/>
    <n v="1.2043999999999999E-2"/>
    <n v="2"/>
    <n v="9.1310000000000002E-3"/>
    <s v="FM# 422641-2"/>
    <x v="38"/>
  </r>
  <r>
    <n v="370"/>
    <s v="Polygon"/>
    <n v="13430"/>
    <n v="310"/>
    <s v="Herbaceous (Dry Prairie)"/>
    <s v="SouthFork_310"/>
    <n v="22.040600000000001"/>
    <s v="SouthFork"/>
    <n v="8.1109430000000007"/>
    <n v="1.522931"/>
    <n v="1.708602"/>
    <n v="31.4495"/>
    <n v="5.9050399999999996"/>
    <n v="6.6249700000000002"/>
    <n v="2"/>
    <n v="3.8774199999999999"/>
    <s v="FM# 422641-2"/>
    <x v="38"/>
  </r>
  <r>
    <n v="373"/>
    <s v="Polygon"/>
    <n v="13533"/>
    <n v="411"/>
    <s v="Pine Flatwoods"/>
    <s v="SouthFork_411"/>
    <n v="38.991700000000002"/>
    <s v="SouthFork"/>
    <n v="5.9979040000000001"/>
    <n v="0.90687899999999999"/>
    <n v="1.5020009999999999"/>
    <n v="38.375399999999999"/>
    <n v="5.8023300000000004"/>
    <n v="9.61"/>
    <n v="2"/>
    <n v="6.398129"/>
    <s v="FM# 422641-2"/>
    <x v="38"/>
  </r>
  <r>
    <n v="374"/>
    <s v="Polygon"/>
    <n v="13537"/>
    <n v="411"/>
    <s v="Pine Flatwoods"/>
    <s v="SouthFork_411"/>
    <n v="47.209499999999998"/>
    <s v="SouthFork"/>
    <n v="5.9979040000000001"/>
    <n v="0.90687899999999999"/>
    <n v="1.5020009999999999"/>
    <n v="1.20245"/>
    <n v="0.181809"/>
    <n v="0.301118"/>
    <n v="2"/>
    <n v="0.20047799999999999"/>
    <s v="FM# 422641-2"/>
    <x v="38"/>
  </r>
  <r>
    <n v="396"/>
    <s v="Polygon"/>
    <n v="14721"/>
    <n v="617"/>
    <s v="Mixed Wetland Hardwoods"/>
    <s v="SouthFork_617"/>
    <n v="35.608499999999999"/>
    <s v="SouthFork"/>
    <n v="7.5608690000000003"/>
    <n v="1.390093"/>
    <n v="1.5510949999999999"/>
    <n v="9.6831200000000006"/>
    <n v="1.7802800000000001"/>
    <n v="1.98647"/>
    <n v="2"/>
    <n v="1.280689"/>
    <s v="FM# 422641-2"/>
    <x v="38"/>
  </r>
  <r>
    <n v="405"/>
    <s v="Polygon"/>
    <n v="15469"/>
    <n v="814"/>
    <s v="Roads and Highways"/>
    <s v="SouthFork_814"/>
    <n v="446.44"/>
    <s v="SouthFork"/>
    <n v="8.2014490000000002"/>
    <n v="1.307456"/>
    <n v="1.750286"/>
    <n v="1.92727"/>
    <n v="0.30724099999999999"/>
    <n v="0.411302"/>
    <n v="2"/>
    <n v="0.23499200000000001"/>
    <s v="FM# 422641-2"/>
    <x v="38"/>
  </r>
  <r>
    <n v="216"/>
    <s v="Polygon"/>
    <n v="8556"/>
    <n v="140"/>
    <s v="Commercial and Services"/>
    <s v="NorthFork_140"/>
    <n v="57.4602"/>
    <s v="NorthFork"/>
    <n v="11.781447"/>
    <n v="1.875837"/>
    <n v="2.004032"/>
    <n v="47.505499999999998"/>
    <n v="7.5638100000000001"/>
    <n v="8.0807199999999995"/>
    <n v="1"/>
    <n v="4.0322290000000001"/>
    <s v="FM# 230256-6"/>
    <x v="39"/>
  </r>
  <r>
    <n v="218"/>
    <s v="Polygon"/>
    <n v="8560"/>
    <n v="140"/>
    <s v="Commercial and Services"/>
    <s v="NorthFork_140"/>
    <n v="7.6660199999999996"/>
    <s v="NorthFork"/>
    <n v="11.781447"/>
    <n v="1.875837"/>
    <n v="2.004032"/>
    <n v="9.2045700000000004"/>
    <n v="1.4655499999999999"/>
    <n v="1.5657000000000001"/>
    <n v="1"/>
    <n v="0.781277"/>
    <s v="FM# 230256-6"/>
    <x v="39"/>
  </r>
  <r>
    <n v="219"/>
    <s v="Polygon"/>
    <n v="8567"/>
    <n v="140"/>
    <s v="Commercial and Services"/>
    <s v="NorthFork_140"/>
    <n v="23.470099999999999"/>
    <s v="NorthFork"/>
    <n v="11.781447"/>
    <n v="1.875837"/>
    <n v="2.004032"/>
    <n v="12.9582"/>
    <n v="2.0632000000000001"/>
    <n v="2.2042000000000002"/>
    <n v="1"/>
    <n v="1.099882"/>
    <s v="FM# 230256-6"/>
    <x v="39"/>
  </r>
  <r>
    <n v="244"/>
    <s v="Polygon"/>
    <n v="8948"/>
    <n v="211"/>
    <s v="Improved Pastures"/>
    <s v="NorthFork_211"/>
    <n v="415.24200000000002"/>
    <s v="NorthFork"/>
    <n v="7.8974780000000004"/>
    <n v="1.637222"/>
    <n v="1.317555"/>
    <n v="25.050899999999999"/>
    <n v="5.1932999999999998"/>
    <n v="4.1792999999999996"/>
    <n v="1"/>
    <n v="3.1720160000000002"/>
    <s v="FM# 230256-6"/>
    <x v="39"/>
  </r>
  <r>
    <n v="251"/>
    <s v="Polygon"/>
    <n v="9088"/>
    <n v="310"/>
    <s v="Herbaceous (Dry Prairie)"/>
    <s v="NorthFork_310"/>
    <n v="144.95599999999999"/>
    <s v="NorthFork"/>
    <n v="8.3410460000000004"/>
    <n v="1.5350490000000001"/>
    <n v="1.6090100000000001"/>
    <n v="66.024500000000003"/>
    <n v="12.1509"/>
    <n v="12.7363"/>
    <n v="1"/>
    <n v="7.9156190000000004"/>
    <s v="FM# 230256-6"/>
    <x v="39"/>
  </r>
  <r>
    <n v="253"/>
    <s v="Polygon"/>
    <n v="9095"/>
    <n v="310"/>
    <s v="Herbaceous (Dry Prairie)"/>
    <s v="NorthFork_310"/>
    <n v="69.438100000000006"/>
    <s v="NorthFork"/>
    <n v="8.3410460000000004"/>
    <n v="1.5350490000000001"/>
    <n v="1.6090100000000001"/>
    <n v="51.713500000000003"/>
    <n v="9.5171200000000002"/>
    <n v="9.9756599999999995"/>
    <n v="1"/>
    <n v="6.199878"/>
    <s v="FM# 230256-6"/>
    <x v="39"/>
  </r>
  <r>
    <n v="258"/>
    <s v="Polygon"/>
    <n v="9169"/>
    <n v="320"/>
    <s v="Shrub and Brushland"/>
    <s v="NorthFork_320"/>
    <n v="14.0639"/>
    <s v="NorthFork"/>
    <n v="8.0584550000000004"/>
    <n v="1.393032"/>
    <n v="1.6596150000000001"/>
    <n v="19.602"/>
    <n v="3.3885200000000002"/>
    <n v="4.0369700000000002"/>
    <n v="1"/>
    <n v="2.4324759999999999"/>
    <s v="FM# 230256-6"/>
    <x v="39"/>
  </r>
  <r>
    <n v="261"/>
    <s v="Polygon"/>
    <n v="9233"/>
    <n v="330"/>
    <s v="Mixed Rangeland"/>
    <s v="NorthFork_330"/>
    <n v="16.743600000000001"/>
    <s v="NorthFork"/>
    <n v="7.1904899999999996"/>
    <n v="1.3489420000000001"/>
    <n v="1.4049320000000001"/>
    <n v="40.672800000000002"/>
    <n v="7.6302500000000002"/>
    <n v="7.9469599999999998"/>
    <n v="1"/>
    <n v="5.6564709999999998"/>
    <s v="FM# 230256-6"/>
    <x v="39"/>
  </r>
  <r>
    <n v="275"/>
    <s v="Polygon"/>
    <n v="9546"/>
    <n v="422"/>
    <s v="Brazilian Pepper"/>
    <s v="NorthFork_422"/>
    <n v="81.082899999999995"/>
    <s v="NorthFork"/>
    <n v="7.7566790000000001"/>
    <n v="1.308298"/>
    <n v="1.60548"/>
    <n v="39.7834"/>
    <n v="6.7101600000000001"/>
    <n v="8.2343899999999994"/>
    <n v="1"/>
    <n v="5.1289259999999999"/>
    <s v="FM# 230256-6"/>
    <x v="39"/>
  </r>
  <r>
    <n v="301"/>
    <s v="Polygon"/>
    <n v="11653"/>
    <n v="814"/>
    <s v="Roads and Highways"/>
    <s v="NorthFork_814"/>
    <n v="527.92700000000002"/>
    <s v="NorthFork"/>
    <n v="9.5935609999999993"/>
    <n v="1.571528"/>
    <n v="1.857308"/>
    <n v="0.16855600000000001"/>
    <n v="2.7611E-2"/>
    <n v="3.2632000000000001E-2"/>
    <n v="1"/>
    <n v="1.7569999999999999E-2"/>
    <s v="FM# 230256-6"/>
    <x v="39"/>
  </r>
  <r>
    <n v="436"/>
    <s v="Polygon"/>
    <n v="8556"/>
    <n v="140"/>
    <s v="Commercial and Services"/>
    <s v="NorthFork_140"/>
    <n v="57.4602"/>
    <s v="NorthFork"/>
    <n v="11.781447"/>
    <n v="1.875837"/>
    <n v="2.004032"/>
    <n v="0.41819800000000001"/>
    <n v="6.6585000000000005E-2"/>
    <n v="7.1136000000000005E-2"/>
    <n v="1"/>
    <n v="3.5496E-2"/>
    <s v="FM# 230256-6"/>
    <x v="39"/>
  </r>
  <r>
    <n v="448"/>
    <s v="Polygon"/>
    <n v="11653"/>
    <n v="814"/>
    <s v="Roads and Highways"/>
    <s v="NorthFork_814"/>
    <n v="527.92700000000002"/>
    <s v="NorthFork"/>
    <n v="9.5935609999999993"/>
    <n v="1.571528"/>
    <n v="1.857308"/>
    <n v="3.9074399999999998"/>
    <n v="0.64007999999999998"/>
    <n v="0.75647699999999996"/>
    <n v="1"/>
    <n v="0.40729799999999999"/>
    <s v="FM# 230256-6"/>
    <x v="39"/>
  </r>
  <r>
    <n v="233"/>
    <s v="Polygon"/>
    <n v="8649"/>
    <n v="155"/>
    <s v="Other Light Industrial"/>
    <s v="NorthFork_155"/>
    <n v="34.746099999999998"/>
    <s v="NorthFork"/>
    <n v="8.1931499999999993"/>
    <n v="1.6685939999999999"/>
    <n v="1.9434499999999999"/>
    <n v="24.807099999999998"/>
    <n v="5.0521399999999996"/>
    <n v="5.8843500000000004"/>
    <n v="0"/>
    <n v="3.027784"/>
    <s v="FM# 230256-7"/>
    <x v="40"/>
  </r>
  <r>
    <n v="234"/>
    <s v="Polygon"/>
    <n v="8654"/>
    <n v="156"/>
    <s v="Other Heavy Industrial"/>
    <s v="NorthFork_156"/>
    <n v="42.356299999999997"/>
    <s v="NorthFork"/>
    <n v="7.242553"/>
    <n v="1.575815"/>
    <n v="1.918153"/>
    <n v="2.6572200000000001"/>
    <n v="0.57815000000000005"/>
    <n v="0.70375100000000002"/>
    <n v="0"/>
    <n v="0.36688999999999999"/>
    <s v="FM# 230256-7"/>
    <x v="40"/>
  </r>
  <r>
    <n v="243"/>
    <s v="Polygon"/>
    <n v="8948"/>
    <n v="211"/>
    <s v="Improved Pastures"/>
    <s v="NorthFork_211"/>
    <n v="415.24200000000002"/>
    <s v="NorthFork"/>
    <n v="7.8974780000000004"/>
    <n v="1.637222"/>
    <n v="1.317555"/>
    <n v="6.6533300000000004"/>
    <n v="1.3793"/>
    <n v="1.10999"/>
    <n v="0"/>
    <n v="0.84246200000000004"/>
    <s v="FM# 230256-7"/>
    <x v="40"/>
  </r>
  <r>
    <n v="245"/>
    <s v="Polygon"/>
    <n v="8962"/>
    <n v="212"/>
    <s v="Unimproved Pastures"/>
    <s v="NorthFork_212"/>
    <n v="88.504999999999995"/>
    <s v="NorthFork"/>
    <n v="9.0944760000000002"/>
    <n v="1.885445"/>
    <n v="1.4384889999999999"/>
    <n v="75.832999999999998"/>
    <n v="15.721500000000001"/>
    <n v="11.9946"/>
    <n v="0"/>
    <n v="8.338355"/>
    <s v="FM# 230256-7"/>
    <x v="40"/>
  </r>
  <r>
    <n v="246"/>
    <s v="Polygon"/>
    <n v="8963"/>
    <n v="212"/>
    <s v="Unimproved Pastures"/>
    <s v="NorthFork_212"/>
    <n v="125.855"/>
    <s v="NorthFork"/>
    <n v="9.0944760000000002"/>
    <n v="1.885445"/>
    <n v="1.4384889999999999"/>
    <n v="98.706000000000003"/>
    <n v="20.4635"/>
    <n v="15.612500000000001"/>
    <n v="0"/>
    <n v="10.853396999999999"/>
    <s v="FM# 230256-7"/>
    <x v="40"/>
  </r>
  <r>
    <n v="252"/>
    <s v="Polygon"/>
    <n v="9095"/>
    <n v="310"/>
    <s v="Herbaceous (Dry Prairie)"/>
    <s v="NorthFork_310"/>
    <n v="69.438100000000006"/>
    <s v="NorthFork"/>
    <n v="8.3410460000000004"/>
    <n v="1.5350490000000001"/>
    <n v="1.6090100000000001"/>
    <n v="1.0037199999999999"/>
    <n v="0.18472"/>
    <n v="0.19361999999999999"/>
    <n v="0"/>
    <n v="0.120335"/>
    <s v="FM# 230256-7"/>
    <x v="40"/>
  </r>
  <r>
    <n v="254"/>
    <s v="Polygon"/>
    <n v="9097"/>
    <n v="310"/>
    <s v="Herbaceous (Dry Prairie)"/>
    <s v="NorthFork_310"/>
    <n v="11.432399999999999"/>
    <s v="NorthFork"/>
    <n v="8.3410460000000004"/>
    <n v="1.5350490000000001"/>
    <n v="1.6090100000000001"/>
    <n v="23.914000000000001"/>
    <n v="4.4010199999999999"/>
    <n v="4.6130699999999996"/>
    <n v="0"/>
    <n v="2.8670249999999999"/>
    <s v="FM# 230256-7"/>
    <x v="40"/>
  </r>
  <r>
    <n v="276"/>
    <s v="Polygon"/>
    <n v="9555"/>
    <n v="422"/>
    <s v="Brazilian Pepper"/>
    <s v="NorthFork_422"/>
    <n v="19.996500000000001"/>
    <s v="NorthFork"/>
    <n v="7.7566790000000001"/>
    <n v="1.308298"/>
    <n v="1.60548"/>
    <n v="3.2160299999999999"/>
    <n v="0.542439"/>
    <n v="0.66565399999999997"/>
    <n v="0"/>
    <n v="0.41461399999999998"/>
    <s v="FM# 230256-7"/>
    <x v="40"/>
  </r>
  <r>
    <n v="285"/>
    <s v="Polygon"/>
    <n v="9986"/>
    <n v="512"/>
    <s v="Channelized River, Stream, Waterway"/>
    <s v="NorthFork_512"/>
    <n v="28.6435"/>
    <s v="NorthFork"/>
    <n v="11.177697"/>
    <n v="1.90791"/>
    <n v="2.0342440000000002"/>
    <n v="2.1048399999999998"/>
    <n v="0.35927199999999998"/>
    <n v="0.38306200000000001"/>
    <n v="0"/>
    <n v="0.188307"/>
    <s v="FM# 230256-7"/>
    <x v="40"/>
  </r>
  <r>
    <n v="300"/>
    <s v="Polygon"/>
    <n v="11653"/>
    <n v="814"/>
    <s v="Roads and Highways"/>
    <s v="NorthFork_814"/>
    <n v="527.92700000000002"/>
    <s v="NorthFork"/>
    <n v="9.5935609999999993"/>
    <n v="1.571528"/>
    <n v="1.857308"/>
    <n v="9.1156299999999995"/>
    <n v="1.4932399999999999"/>
    <n v="1.76478"/>
    <n v="0"/>
    <n v="0.950183"/>
    <s v="FM# 230256-7"/>
    <x v="40"/>
  </r>
  <r>
    <n v="440"/>
    <s v="Polygon"/>
    <n v="8962"/>
    <n v="212"/>
    <s v="Unimproved Pastures"/>
    <s v="NorthFork_212"/>
    <n v="88.504999999999995"/>
    <s v="NorthFork"/>
    <n v="9.0944760000000002"/>
    <n v="1.885445"/>
    <n v="1.4384889999999999"/>
    <n v="5.8472099999999996"/>
    <n v="1.2122299999999999"/>
    <n v="0.92486299999999999"/>
    <n v="0"/>
    <n v="0.64293999999999996"/>
    <s v="FM# 230256-7"/>
    <x v="4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71">
  <r>
    <n v="188"/>
    <s v="Polygon"/>
    <n v="8336"/>
    <n v="129"/>
    <x v="0"/>
    <s v="NorthFork_129"/>
    <n v="423.66500000000002"/>
    <x v="0"/>
    <n v="10.942111000000001"/>
    <n v="1.7858099999999999"/>
    <n v="1.979358"/>
    <n v="14.707100000000001"/>
    <n v="2.40028"/>
    <n v="2.6604199999999998"/>
    <n v="23"/>
    <n v="1.3440840000000001"/>
    <s v="FM# 230108-1 (Pond 3)"/>
    <s v="FDOT-01, FDOT-02, FDOT-45"/>
  </r>
  <r>
    <n v="220"/>
    <s v="Polygon"/>
    <n v="8570"/>
    <n v="140"/>
    <x v="1"/>
    <s v="NorthFork_140"/>
    <n v="20.609000000000002"/>
    <x v="0"/>
    <n v="11.781447"/>
    <n v="1.875837"/>
    <n v="2.004032"/>
    <n v="5.3859899999999996"/>
    <n v="0.85755499999999996"/>
    <n v="0.91615999999999997"/>
    <n v="23"/>
    <n v="0.45715800000000001"/>
    <s v="FM# 230108-1 (Pond 3)"/>
    <s v="FDOT-01, FDOT-02, FDOT-45"/>
  </r>
  <r>
    <n v="0"/>
    <s v="Polygon"/>
    <n v="24"/>
    <n v="118"/>
    <x v="2"/>
    <s v="TenMile_118"/>
    <n v="42.072899999999997"/>
    <x v="1"/>
    <n v="8.2568870000000008"/>
    <n v="1.6271500000000001"/>
    <n v="1.500591"/>
    <n v="9.2972099999999998"/>
    <n v="1.83216"/>
    <n v="1.6896599999999999"/>
    <n v="24"/>
    <n v="1.1259950000000001"/>
    <s v="FM# 230262-4"/>
    <s v="FDOT-03"/>
  </r>
  <r>
    <n v="3"/>
    <s v="Polygon"/>
    <n v="100"/>
    <n v="211"/>
    <x v="3"/>
    <s v="TenMile_211"/>
    <n v="64.635000000000005"/>
    <x v="1"/>
    <n v="7.8572749999999996"/>
    <n v="1.7049589999999999"/>
    <n v="1.193654"/>
    <n v="3.0492300000000001"/>
    <n v="0.66165499999999999"/>
    <n v="0.463229"/>
    <n v="24"/>
    <n v="0.38807700000000001"/>
    <s v="FM# 230262-4"/>
    <s v="FDOT-03"/>
  </r>
  <r>
    <n v="4"/>
    <s v="Polygon"/>
    <n v="101"/>
    <n v="211"/>
    <x v="3"/>
    <s v="TenMile_211"/>
    <n v="1450.78"/>
    <x v="1"/>
    <n v="7.8572749999999996"/>
    <n v="1.7049589999999999"/>
    <n v="1.193654"/>
    <n v="7.1400000000000005E-2"/>
    <n v="1.5493E-2"/>
    <n v="1.0847000000000001E-2"/>
    <n v="24"/>
    <n v="9.0869999999999996E-3"/>
    <s v="FM# 230262-4"/>
    <s v="FDOT-03"/>
  </r>
  <r>
    <n v="5"/>
    <s v="Polygon"/>
    <n v="102"/>
    <n v="211"/>
    <x v="3"/>
    <s v="TenMile_211"/>
    <n v="217.63900000000001"/>
    <x v="1"/>
    <n v="7.8572749999999996"/>
    <n v="1.7049589999999999"/>
    <n v="1.193654"/>
    <n v="1.0789299999999999"/>
    <n v="0.23411799999999999"/>
    <n v="0.163908"/>
    <n v="24"/>
    <n v="0.13731599999999999"/>
    <s v="FM# 230262-4"/>
    <s v="FDOT-03"/>
  </r>
  <r>
    <n v="15"/>
    <s v="Polygon"/>
    <n v="208"/>
    <n v="221"/>
    <x v="4"/>
    <s v="TenMile_221"/>
    <n v="2056.52"/>
    <x v="1"/>
    <n v="6.7372990000000001"/>
    <n v="1.2935399999999999"/>
    <n v="1.135799"/>
    <n v="37.102499999999999"/>
    <n v="7.12357"/>
    <n v="6.25488"/>
    <n v="24"/>
    <n v="5.5070309999999996"/>
    <s v="FM# 230262-4"/>
    <s v="FDOT-03"/>
  </r>
  <r>
    <n v="17"/>
    <s v="Polygon"/>
    <n v="245"/>
    <n v="224"/>
    <x v="5"/>
    <s v="TenMile_224"/>
    <n v="215.852"/>
    <x v="1"/>
    <n v="5.2743549999999999"/>
    <n v="1.09999"/>
    <n v="1.0148919999999999"/>
    <n v="4.73203"/>
    <n v="0.98688600000000004"/>
    <n v="0.91053799999999996"/>
    <n v="24"/>
    <n v="0.897177"/>
    <s v="FM# 230262-4"/>
    <s v="FDOT-03"/>
  </r>
  <r>
    <n v="18"/>
    <s v="Polygon"/>
    <n v="248"/>
    <n v="224"/>
    <x v="5"/>
    <s v="TenMile_224"/>
    <n v="72.898200000000003"/>
    <x v="1"/>
    <n v="5.2743549999999999"/>
    <n v="1.09999"/>
    <n v="1.0148919999999999"/>
    <n v="20.055299999999999"/>
    <n v="4.18262"/>
    <n v="3.8590499999999999"/>
    <n v="24"/>
    <n v="3.8024209999999998"/>
    <s v="FM# 230262-4"/>
    <s v="FDOT-03"/>
  </r>
  <r>
    <n v="21"/>
    <s v="Polygon"/>
    <n v="309"/>
    <n v="261"/>
    <x v="6"/>
    <s v="TenMile_261"/>
    <n v="137.369"/>
    <x v="1"/>
    <n v="5.9449420000000002"/>
    <n v="1.217948"/>
    <n v="1.0743990000000001"/>
    <n v="40.393999999999998"/>
    <n v="8.2755700000000001"/>
    <n v="7.3002000000000002"/>
    <n v="24"/>
    <n v="6.794683"/>
    <s v="FM# 230262-4"/>
    <s v="FDOT-03"/>
  </r>
  <r>
    <n v="24"/>
    <s v="Polygon"/>
    <n v="354"/>
    <n v="310"/>
    <x v="7"/>
    <s v="TenMile_310"/>
    <n v="29.7211"/>
    <x v="1"/>
    <n v="7.0874870000000003"/>
    <n v="1.446652"/>
    <n v="1.3943000000000001"/>
    <n v="0.96655100000000005"/>
    <n v="0.19728599999999999"/>
    <n v="0.19014700000000001"/>
    <n v="24"/>
    <n v="0.136374"/>
    <s v="FM# 230262-4"/>
    <s v="FDOT-03"/>
  </r>
  <r>
    <n v="30"/>
    <s v="Polygon"/>
    <n v="410"/>
    <n v="427"/>
    <x v="8"/>
    <s v="TenMile_427"/>
    <n v="6.0348600000000001"/>
    <x v="1"/>
    <n v="5.9178860000000002"/>
    <n v="1.20865"/>
    <n v="1.0435540000000001"/>
    <n v="0.66069999999999995"/>
    <n v="0.134939"/>
    <n v="0.116507"/>
    <n v="24"/>
    <n v="0.11164499999999999"/>
    <s v="FM# 230262-4"/>
    <s v="FDOT-03"/>
  </r>
  <r>
    <n v="33"/>
    <s v="Polygon"/>
    <n v="603"/>
    <n v="814"/>
    <x v="9"/>
    <s v="TenMile_814"/>
    <n v="67.9011"/>
    <x v="1"/>
    <n v="7.4891139999999998"/>
    <n v="1.4839720000000001"/>
    <n v="1.3069379999999999"/>
    <n v="455.81900000000002"/>
    <n v="90.320700000000002"/>
    <n v="79.545699999999997"/>
    <n v="24"/>
    <n v="60.864178000000003"/>
    <s v="FM# 230262-4"/>
    <s v="FDOT-03"/>
  </r>
  <r>
    <n v="109"/>
    <s v="Polygon"/>
    <n v="3818"/>
    <n v="211"/>
    <x v="3"/>
    <s v="C24_211"/>
    <n v="1297.3399999999999"/>
    <x v="2"/>
    <n v="8.5875350000000008"/>
    <n v="1.9399230000000001"/>
    <n v="1.2240340000000001"/>
    <n v="36.446199999999997"/>
    <n v="8.2331900000000005"/>
    <n v="5.1948999999999996"/>
    <n v="24"/>
    <n v="4.2440810000000004"/>
    <s v="FM# 230262-4"/>
    <s v="FDOT-03"/>
  </r>
  <r>
    <n v="123"/>
    <s v="Polygon"/>
    <n v="4031"/>
    <n v="213"/>
    <x v="10"/>
    <s v="C24_213"/>
    <n v="4.99261"/>
    <x v="2"/>
    <n v="8.2906200000000005"/>
    <n v="1.848895"/>
    <n v="1.2124490000000001"/>
    <n v="5.1425900000000002"/>
    <n v="1.1468499999999999"/>
    <n v="0.75207100000000005"/>
    <n v="24"/>
    <n v="0.62029100000000004"/>
    <s v="FM# 230262-4"/>
    <s v="FDOT-03"/>
  </r>
  <r>
    <n v="128"/>
    <s v="Polygon"/>
    <n v="4179"/>
    <n v="221"/>
    <x v="4"/>
    <s v="C24_221"/>
    <n v="1055.6300000000001"/>
    <x v="2"/>
    <n v="7.55748"/>
    <n v="1.4697009999999999"/>
    <n v="1.265998"/>
    <n v="39.058199999999999"/>
    <n v="7.59565"/>
    <n v="6.5428800000000003"/>
    <n v="24"/>
    <n v="5.168158"/>
    <s v="FM# 230262-4"/>
    <s v="FDOT-03"/>
  </r>
  <r>
    <n v="130"/>
    <s v="Polygon"/>
    <n v="4302"/>
    <n v="512"/>
    <x v="11"/>
    <s v="C24_512"/>
    <n v="4.7863300000000004"/>
    <x v="2"/>
    <n v="8.9105399999999992"/>
    <n v="1.7446459999999999"/>
    <n v="1.4707619999999999"/>
    <n v="40.3018"/>
    <n v="7.89093"/>
    <n v="6.6521699999999999"/>
    <n v="24"/>
    <n v="4.522939"/>
    <s v="FM# 230262-4"/>
    <s v="FDOT-03"/>
  </r>
  <r>
    <n v="132"/>
    <s v="Polygon"/>
    <n v="4308"/>
    <n v="512"/>
    <x v="11"/>
    <s v="C24_512"/>
    <n v="398.35"/>
    <x v="2"/>
    <n v="8.9105399999999992"/>
    <n v="1.7446459999999999"/>
    <n v="1.4707619999999999"/>
    <n v="1.77121"/>
    <n v="0.34679599999999999"/>
    <n v="0.292354"/>
    <n v="24"/>
    <n v="0.19877700000000001"/>
    <s v="FM# 230262-4"/>
    <s v="FDOT-03"/>
  </r>
  <r>
    <n v="145"/>
    <s v="Polygon"/>
    <n v="5580"/>
    <n v="814"/>
    <x v="9"/>
    <s v="C24_814"/>
    <n v="5.7749000000000002E-2"/>
    <x v="2"/>
    <n v="9.5589980000000008"/>
    <n v="1.555534"/>
    <n v="1.8651199999999999"/>
    <n v="0.29906899999999997"/>
    <n v="4.8667000000000002E-2"/>
    <n v="5.8353000000000002E-2"/>
    <n v="24"/>
    <n v="3.1287000000000002E-2"/>
    <s v="FM# 230262-4"/>
    <s v="FDOT-03"/>
  </r>
  <r>
    <n v="146"/>
    <s v="Polygon"/>
    <n v="5581"/>
    <n v="814"/>
    <x v="9"/>
    <s v="C24_814"/>
    <n v="7.8531899999999997"/>
    <x v="2"/>
    <n v="9.5589980000000008"/>
    <n v="1.555534"/>
    <n v="1.8651199999999999"/>
    <n v="71.5779"/>
    <n v="11.6479"/>
    <n v="13.965999999999999"/>
    <n v="24"/>
    <n v="7.4880079999999998"/>
    <s v="FM# 230262-4"/>
    <s v="FDOT-03"/>
  </r>
  <r>
    <n v="1"/>
    <s v="Polygon"/>
    <n v="84"/>
    <n v="155"/>
    <x v="12"/>
    <s v="TenMile_155"/>
    <n v="17.969100000000001"/>
    <x v="1"/>
    <n v="6.9665150000000002"/>
    <n v="1.3715999999999999"/>
    <n v="1.152884"/>
    <n v="3.2600000000000001E-4"/>
    <n v="6.3999999999999997E-5"/>
    <n v="5.3999999999999998E-5"/>
    <n v="25"/>
    <n v="4.6999999999999997E-5"/>
    <s v="FM# 230262-5"/>
    <s v="FDOT-04"/>
  </r>
  <r>
    <n v="2"/>
    <s v="Polygon"/>
    <n v="92"/>
    <n v="170"/>
    <x v="13"/>
    <s v="TenMile_170"/>
    <n v="225.44800000000001"/>
    <x v="1"/>
    <n v="6.3582650000000003"/>
    <n v="1.233392"/>
    <n v="1.6839519999999999"/>
    <n v="7.1684999999999999"/>
    <n v="1.39056"/>
    <n v="1.8985399999999999"/>
    <n v="25"/>
    <n v="1.1274299999999999"/>
    <s v="FM# 230262-5"/>
    <s v="FDOT-04"/>
  </r>
  <r>
    <n v="6"/>
    <s v="Polygon"/>
    <n v="102"/>
    <n v="211"/>
    <x v="3"/>
    <s v="TenMile_211"/>
    <n v="217.63900000000001"/>
    <x v="1"/>
    <n v="7.8572749999999996"/>
    <n v="1.7049589999999999"/>
    <n v="1.193654"/>
    <n v="7.8031300000000003"/>
    <n v="1.6932100000000001"/>
    <n v="1.18543"/>
    <n v="25"/>
    <n v="0.99310900000000002"/>
    <s v="FM# 230262-5"/>
    <s v="FDOT-04"/>
  </r>
  <r>
    <n v="7"/>
    <s v="Polygon"/>
    <n v="107"/>
    <n v="211"/>
    <x v="3"/>
    <s v="TenMile_211"/>
    <n v="141.07400000000001"/>
    <x v="1"/>
    <n v="7.8572749999999996"/>
    <n v="1.7049589999999999"/>
    <n v="1.193654"/>
    <n v="11.001099999999999"/>
    <n v="2.38714"/>
    <n v="1.6712499999999999"/>
    <n v="25"/>
    <n v="1.4001129999999999"/>
    <s v="FM# 230262-5"/>
    <s v="FDOT-04"/>
  </r>
  <r>
    <n v="8"/>
    <s v="Polygon"/>
    <n v="111"/>
    <n v="211"/>
    <x v="3"/>
    <s v="TenMile_211"/>
    <n v="179.06200000000001"/>
    <x v="1"/>
    <n v="7.8572749999999996"/>
    <n v="1.7049589999999999"/>
    <n v="1.193654"/>
    <n v="1.92557"/>
    <n v="0.41783199999999998"/>
    <n v="0.29252699999999998"/>
    <n v="25"/>
    <n v="0.24506800000000001"/>
    <s v="FM# 230262-5"/>
    <s v="FDOT-04"/>
  </r>
  <r>
    <n v="9"/>
    <s v="Polygon"/>
    <n v="119"/>
    <n v="211"/>
    <x v="3"/>
    <s v="TenMile_211"/>
    <n v="210.393"/>
    <x v="1"/>
    <n v="7.8572749999999996"/>
    <n v="1.7049589999999999"/>
    <n v="1.193654"/>
    <n v="2.0426E-2"/>
    <n v="4.4320000000000002E-3"/>
    <n v="3.1029999999999999E-3"/>
    <n v="25"/>
    <n v="2.5999999999999999E-3"/>
    <s v="FM# 230262-5"/>
    <s v="FDOT-04"/>
  </r>
  <r>
    <n v="10"/>
    <s v="Polygon"/>
    <n v="124"/>
    <n v="211"/>
    <x v="3"/>
    <s v="TenMile_211"/>
    <n v="66.153899999999993"/>
    <x v="1"/>
    <n v="7.8572749999999996"/>
    <n v="1.7049589999999999"/>
    <n v="1.193654"/>
    <n v="6.0119400000000001"/>
    <n v="1.30454"/>
    <n v="0.91331499999999999"/>
    <n v="25"/>
    <n v="0.76514300000000002"/>
    <s v="FM# 230262-5"/>
    <s v="FDOT-04"/>
  </r>
  <r>
    <n v="11"/>
    <s v="Polygon"/>
    <n v="194"/>
    <n v="214"/>
    <x v="14"/>
    <s v="TenMile_214"/>
    <n v="190.411"/>
    <x v="1"/>
    <n v="9.4460239999999995"/>
    <n v="2.2920159999999998"/>
    <n v="1.261601"/>
    <n v="6.8485800000000001"/>
    <n v="1.6617599999999999"/>
    <n v="0.91468899999999997"/>
    <n v="25"/>
    <n v="0.72502299999999997"/>
    <s v="FM# 230262-5"/>
    <s v="FDOT-04"/>
  </r>
  <r>
    <n v="12"/>
    <s v="Polygon"/>
    <n v="202"/>
    <n v="221"/>
    <x v="4"/>
    <s v="TenMile_221"/>
    <n v="79.957999999999998"/>
    <x v="1"/>
    <n v="6.7372990000000001"/>
    <n v="1.2935399999999999"/>
    <n v="1.135799"/>
    <n v="6.3031800000000002"/>
    <n v="1.2101900000000001"/>
    <n v="1.0626100000000001"/>
    <n v="25"/>
    <n v="0.93556600000000001"/>
    <s v="FM# 230262-5"/>
    <s v="FDOT-04"/>
  </r>
  <r>
    <n v="13"/>
    <s v="Polygon"/>
    <n v="203"/>
    <n v="221"/>
    <x v="4"/>
    <s v="TenMile_221"/>
    <n v="26.651399999999999"/>
    <x v="1"/>
    <n v="6.7372990000000001"/>
    <n v="1.2935399999999999"/>
    <n v="1.135799"/>
    <n v="2.5236999999999999E-2"/>
    <n v="4.8450000000000003E-3"/>
    <n v="4.2550000000000001E-3"/>
    <n v="25"/>
    <n v="3.7460000000000002E-3"/>
    <s v="FM# 230262-5"/>
    <s v="FDOT-04"/>
  </r>
  <r>
    <n v="14"/>
    <s v="Polygon"/>
    <n v="204"/>
    <n v="221"/>
    <x v="4"/>
    <s v="TenMile_221"/>
    <n v="143.21199999999999"/>
    <x v="1"/>
    <n v="6.7372990000000001"/>
    <n v="1.2935399999999999"/>
    <n v="1.135799"/>
    <n v="2.0258999999999999E-2"/>
    <n v="3.8899999999999998E-3"/>
    <n v="3.4150000000000001E-3"/>
    <n v="25"/>
    <n v="3.0070000000000001E-3"/>
    <s v="FM# 230262-5"/>
    <s v="FDOT-04"/>
  </r>
  <r>
    <n v="16"/>
    <s v="Polygon"/>
    <n v="208"/>
    <n v="221"/>
    <x v="4"/>
    <s v="TenMile_221"/>
    <n v="2056.52"/>
    <x v="1"/>
    <n v="6.7372990000000001"/>
    <n v="1.2935399999999999"/>
    <n v="1.135799"/>
    <n v="1.86164"/>
    <n v="0.357429"/>
    <n v="0.31384299999999998"/>
    <n v="25"/>
    <n v="0.27631899999999998"/>
    <s v="FM# 230262-5"/>
    <s v="FDOT-04"/>
  </r>
  <r>
    <n v="19"/>
    <s v="Polygon"/>
    <n v="298"/>
    <n v="243"/>
    <x v="15"/>
    <s v="TenMile_243"/>
    <n v="79.094800000000006"/>
    <x v="1"/>
    <n v="7.4893580000000002"/>
    <n v="1.561723"/>
    <n v="1.237112"/>
    <n v="11.6287"/>
    <n v="2.42489"/>
    <n v="1.9208700000000001"/>
    <n v="25"/>
    <n v="1.552702"/>
    <s v="FM# 230262-5"/>
    <s v="FDOT-04"/>
  </r>
  <r>
    <n v="20"/>
    <s v="Polygon"/>
    <n v="306"/>
    <n v="250"/>
    <x v="16"/>
    <s v="TenMile_250"/>
    <n v="9.1564499999999995"/>
    <x v="1"/>
    <n v="8.1255919999999993"/>
    <n v="1.716032"/>
    <n v="1.2003760000000001"/>
    <n v="0.22836500000000001"/>
    <n v="4.8228E-2"/>
    <n v="3.3736000000000002E-2"/>
    <n v="25"/>
    <n v="2.8104000000000001E-2"/>
    <s v="FM# 230262-5"/>
    <s v="FDOT-04"/>
  </r>
  <r>
    <n v="22"/>
    <s v="Polygon"/>
    <n v="313"/>
    <n v="261"/>
    <x v="6"/>
    <s v="TenMile_261"/>
    <n v="130.77000000000001"/>
    <x v="1"/>
    <n v="5.9449420000000002"/>
    <n v="1.217948"/>
    <n v="1.0743990000000001"/>
    <n v="1.05324"/>
    <n v="0.215778"/>
    <n v="0.19034599999999999"/>
    <n v="25"/>
    <n v="0.17716499999999999"/>
    <s v="FM# 230262-5"/>
    <s v="FDOT-04"/>
  </r>
  <r>
    <n v="23"/>
    <s v="Polygon"/>
    <n v="319"/>
    <n v="261"/>
    <x v="6"/>
    <s v="TenMile_261"/>
    <n v="16.783999999999999"/>
    <x v="1"/>
    <n v="5.9449420000000002"/>
    <n v="1.217948"/>
    <n v="1.0743990000000001"/>
    <n v="4.8149300000000004"/>
    <n v="0.98643999999999998"/>
    <n v="0.87017699999999998"/>
    <n v="25"/>
    <n v="0.80991999999999997"/>
    <s v="FM# 230262-5"/>
    <s v="FDOT-04"/>
  </r>
  <r>
    <n v="25"/>
    <s v="Polygon"/>
    <n v="355"/>
    <n v="310"/>
    <x v="7"/>
    <s v="TenMile_310"/>
    <n v="21.3995"/>
    <x v="1"/>
    <n v="7.0874870000000003"/>
    <n v="1.446652"/>
    <n v="1.3943000000000001"/>
    <n v="0.77976900000000005"/>
    <n v="0.159161"/>
    <n v="0.15340100000000001"/>
    <n v="25"/>
    <n v="0.11002000000000001"/>
    <s v="FM# 230262-5"/>
    <s v="FDOT-04"/>
  </r>
  <r>
    <n v="26"/>
    <s v="Polygon"/>
    <n v="376"/>
    <n v="320"/>
    <x v="17"/>
    <s v="TenMile_320"/>
    <n v="5.1374199999999997"/>
    <x v="1"/>
    <n v="7.7191850000000004"/>
    <n v="1.675716"/>
    <n v="1.353815"/>
    <n v="1.37243"/>
    <n v="0.297933"/>
    <n v="0.240701"/>
    <n v="25"/>
    <n v="0.17779500000000001"/>
    <s v="FM# 230262-5"/>
    <s v="FDOT-04"/>
  </r>
  <r>
    <n v="27"/>
    <s v="Polygon"/>
    <n v="378"/>
    <n v="320"/>
    <x v="17"/>
    <s v="TenMile_320"/>
    <n v="11.662000000000001"/>
    <x v="1"/>
    <n v="7.7191850000000004"/>
    <n v="1.675716"/>
    <n v="1.353815"/>
    <n v="3.4101599999999999"/>
    <n v="0.74029400000000001"/>
    <n v="0.59808600000000001"/>
    <n v="25"/>
    <n v="0.441778"/>
    <s v="FM# 230262-5"/>
    <s v="FDOT-04"/>
  </r>
  <r>
    <n v="28"/>
    <s v="Polygon"/>
    <n v="402"/>
    <n v="420"/>
    <x v="18"/>
    <s v="TenMile_420"/>
    <n v="6.0217299999999998"/>
    <x v="1"/>
    <n v="7.2062330000000001"/>
    <n v="1.1940900000000001"/>
    <n v="1.430118"/>
    <n v="7.5067700000000004"/>
    <n v="1.2438899999999999"/>
    <n v="1.48976"/>
    <n v="25"/>
    <n v="1.0417050000000001"/>
    <s v="FM# 230262-5"/>
    <s v="FDOT-04"/>
  </r>
  <r>
    <n v="29"/>
    <s v="Polygon"/>
    <n v="406"/>
    <n v="422"/>
    <x v="19"/>
    <s v="TenMile_422"/>
    <n v="11.8607"/>
    <x v="1"/>
    <n v="5.9895199999999997"/>
    <n v="1.16137"/>
    <n v="1.096482"/>
    <n v="3.2827299999999999"/>
    <n v="0.63652200000000003"/>
    <n v="0.60095799999999999"/>
    <n v="25"/>
    <n v="0.54807899999999998"/>
    <s v="FM# 230262-5"/>
    <s v="FDOT-04"/>
  </r>
  <r>
    <n v="31"/>
    <s v="Polygon"/>
    <n v="418"/>
    <n v="434"/>
    <x v="20"/>
    <s v="TenMile_434"/>
    <n v="4.1045199999999999"/>
    <x v="1"/>
    <n v="7.5444300000000002"/>
    <n v="1.400323"/>
    <n v="1.4042300000000001"/>
    <n v="2.22038"/>
    <n v="0.41212599999999999"/>
    <n v="0.41327599999999998"/>
    <n v="25"/>
    <n v="0.29430800000000001"/>
    <s v="FM# 230262-5"/>
    <s v="FDOT-04"/>
  </r>
  <r>
    <n v="32"/>
    <s v="Polygon"/>
    <n v="427"/>
    <n v="512"/>
    <x v="11"/>
    <s v="TenMile_512"/>
    <n v="260.517"/>
    <x v="1"/>
    <n v="6.8561699999999997"/>
    <n v="1.431851"/>
    <n v="1.1144019999999999"/>
    <n v="6.0298699999999998"/>
    <n v="1.25928"/>
    <n v="0.98009500000000005"/>
    <n v="25"/>
    <n v="0.87948000000000004"/>
    <s v="FM# 230262-5"/>
    <s v="FDOT-04"/>
  </r>
  <r>
    <n v="34"/>
    <s v="Polygon"/>
    <n v="603"/>
    <n v="814"/>
    <x v="9"/>
    <s v="TenMile_814"/>
    <n v="67.9011"/>
    <x v="1"/>
    <n v="7.4891139999999998"/>
    <n v="1.4839720000000001"/>
    <n v="1.3069379999999999"/>
    <n v="43.146700000000003"/>
    <n v="8.54955"/>
    <n v="7.5296000000000003"/>
    <n v="25"/>
    <n v="5.7612579999999998"/>
    <s v="FM# 230262-5"/>
    <s v="FDOT-04"/>
  </r>
  <r>
    <n v="35"/>
    <s v="Polygon"/>
    <n v="605"/>
    <n v="814"/>
    <x v="9"/>
    <s v="TenMile_814"/>
    <n v="95.486199999999997"/>
    <x v="1"/>
    <n v="7.4891139999999998"/>
    <n v="1.4839720000000001"/>
    <n v="1.3069379999999999"/>
    <n v="624.95299999999997"/>
    <n v="123.83499999999999"/>
    <n v="109.062"/>
    <n v="25"/>
    <n v="83.448249000000004"/>
    <s v="FM# 230262-5"/>
    <s v="FDOT-04"/>
  </r>
  <r>
    <n v="36"/>
    <s v="Polygon"/>
    <n v="607"/>
    <n v="814"/>
    <x v="9"/>
    <s v="TenMile_814"/>
    <n v="75.385099999999994"/>
    <x v="1"/>
    <n v="7.4891139999999998"/>
    <n v="1.4839720000000001"/>
    <n v="1.3069379999999999"/>
    <n v="164.35499999999999"/>
    <n v="32.567"/>
    <n v="28.681799999999999"/>
    <n v="25"/>
    <n v="21.945843"/>
    <s v="FM# 230262-5"/>
    <s v="FDOT-04"/>
  </r>
  <r>
    <n v="110"/>
    <s v="Polygon"/>
    <n v="3818"/>
    <n v="211"/>
    <x v="3"/>
    <s v="C24_211"/>
    <n v="1297.3399999999999"/>
    <x v="2"/>
    <n v="8.5875350000000008"/>
    <n v="1.9399230000000001"/>
    <n v="1.2240340000000001"/>
    <n v="211.11500000000001"/>
    <n v="47.691000000000003"/>
    <n v="30.0916"/>
    <n v="26"/>
    <n v="24.583942"/>
    <s v="FM# 230262-3"/>
    <s v="FDOT-05"/>
  </r>
  <r>
    <n v="111"/>
    <s v="Polygon"/>
    <n v="3822"/>
    <n v="211"/>
    <x v="3"/>
    <s v="C24_211"/>
    <n v="239.54900000000001"/>
    <x v="2"/>
    <n v="8.5875350000000008"/>
    <n v="1.9399230000000001"/>
    <n v="1.2240340000000001"/>
    <n v="345.12099999999998"/>
    <n v="77.962800000000001"/>
    <n v="49.1922"/>
    <n v="26"/>
    <n v="40.188603000000001"/>
    <s v="FM# 230262-3"/>
    <s v="FDOT-05"/>
  </r>
  <r>
    <n v="112"/>
    <s v="Polygon"/>
    <n v="3846"/>
    <n v="211"/>
    <x v="3"/>
    <s v="C24_211"/>
    <n v="16473.099999999999"/>
    <x v="2"/>
    <n v="8.5875350000000008"/>
    <n v="1.9399230000000001"/>
    <n v="1.2240340000000001"/>
    <n v="84.335499999999996"/>
    <n v="19.051400000000001"/>
    <n v="12.020799999999999"/>
    <n v="26"/>
    <n v="9.8206849999999992"/>
    <s v="FM# 230262-3"/>
    <s v="FDOT-05"/>
  </r>
  <r>
    <n v="115"/>
    <s v="Polygon"/>
    <n v="3879"/>
    <n v="212"/>
    <x v="21"/>
    <s v="C24_212"/>
    <n v="400.15"/>
    <x v="2"/>
    <n v="8.2300789999999999"/>
    <n v="1.833553"/>
    <n v="1.203595"/>
    <n v="269.10199999999998"/>
    <n v="59.952399999999997"/>
    <n v="39.354399999999998"/>
    <n v="26"/>
    <n v="32.697398"/>
    <s v="FM# 230262-3"/>
    <s v="FDOT-05"/>
  </r>
  <r>
    <n v="116"/>
    <s v="Polygon"/>
    <n v="3881"/>
    <n v="212"/>
    <x v="21"/>
    <s v="C24_212"/>
    <n v="31.0898"/>
    <x v="2"/>
    <n v="8.2300789999999999"/>
    <n v="1.833553"/>
    <n v="1.203595"/>
    <n v="60.871699999999997"/>
    <n v="13.561400000000001"/>
    <n v="8.9020899999999994"/>
    <n v="26"/>
    <n v="7.3962479999999999"/>
    <s v="FM# 230262-3"/>
    <s v="FDOT-05"/>
  </r>
  <r>
    <n v="117"/>
    <s v="Polygon"/>
    <n v="3913"/>
    <n v="212"/>
    <x v="21"/>
    <s v="C24_212"/>
    <n v="882.59400000000005"/>
    <x v="2"/>
    <n v="8.2300789999999999"/>
    <n v="1.833553"/>
    <n v="1.203595"/>
    <n v="376.887"/>
    <n v="83.965400000000002"/>
    <n v="55.117199999999997"/>
    <n v="26"/>
    <n v="45.793837000000003"/>
    <s v="FM# 230262-3"/>
    <s v="FDOT-05"/>
  </r>
  <r>
    <n v="121"/>
    <s v="Polygon"/>
    <n v="4026"/>
    <n v="213"/>
    <x v="10"/>
    <s v="C24_213"/>
    <n v="104.681"/>
    <x v="2"/>
    <n v="8.2906200000000005"/>
    <n v="1.848895"/>
    <n v="1.2124490000000001"/>
    <n v="38.229599999999998"/>
    <n v="8.5256000000000007"/>
    <n v="5.5908300000000004"/>
    <n v="26"/>
    <n v="4.6111849999999999"/>
    <s v="FM# 230262-3"/>
    <s v="FDOT-05"/>
  </r>
  <r>
    <n v="122"/>
    <s v="Polygon"/>
    <n v="4027"/>
    <n v="213"/>
    <x v="10"/>
    <s v="C24_213"/>
    <n v="8.4698899999999995"/>
    <x v="2"/>
    <n v="8.2906200000000005"/>
    <n v="1.848895"/>
    <n v="1.2124490000000001"/>
    <n v="9.4878699999999991"/>
    <n v="2.1158899999999998"/>
    <n v="1.38754"/>
    <n v="26"/>
    <n v="1.1444099999999999"/>
    <s v="FM# 230262-3"/>
    <s v="FDOT-05"/>
  </r>
  <r>
    <n v="124"/>
    <s v="Polygon"/>
    <n v="4032"/>
    <n v="213"/>
    <x v="10"/>
    <s v="C24_213"/>
    <n v="89.666600000000003"/>
    <x v="2"/>
    <n v="8.2906200000000005"/>
    <n v="1.848895"/>
    <n v="1.2124490000000001"/>
    <n v="9.9594000000000002E-2"/>
    <n v="2.2211000000000002E-2"/>
    <n v="1.4565E-2"/>
    <n v="26"/>
    <n v="1.2012999999999999E-2"/>
    <s v="FM# 230262-3"/>
    <s v="FDOT-05"/>
  </r>
  <r>
    <n v="125"/>
    <s v="Polygon"/>
    <n v="4033"/>
    <n v="213"/>
    <x v="10"/>
    <s v="C24_213"/>
    <n v="30.9802"/>
    <x v="2"/>
    <n v="8.2906200000000005"/>
    <n v="1.848895"/>
    <n v="1.2124490000000001"/>
    <n v="3.8671799999999998"/>
    <n v="0.86242099999999999"/>
    <n v="0.56555"/>
    <n v="26"/>
    <n v="0.46645199999999998"/>
    <s v="FM# 230262-3"/>
    <s v="FDOT-05"/>
  </r>
  <r>
    <n v="126"/>
    <s v="Polygon"/>
    <n v="4037"/>
    <n v="213"/>
    <x v="10"/>
    <s v="C24_213"/>
    <n v="13.363099999999999"/>
    <x v="2"/>
    <n v="8.2906200000000005"/>
    <n v="1.848895"/>
    <n v="1.2124490000000001"/>
    <n v="11.263199999999999"/>
    <n v="2.5118100000000001"/>
    <n v="1.64717"/>
    <n v="26"/>
    <n v="1.3585480000000001"/>
    <s v="FM# 230262-3"/>
    <s v="FDOT-05"/>
  </r>
  <r>
    <n v="127"/>
    <s v="Polygon"/>
    <n v="4176"/>
    <n v="221"/>
    <x v="4"/>
    <s v="C24_221"/>
    <n v="606.68700000000001"/>
    <x v="2"/>
    <n v="7.55748"/>
    <n v="1.4697009999999999"/>
    <n v="1.265998"/>
    <n v="37.4696"/>
    <n v="7.2867100000000002"/>
    <n v="6.2767600000000003"/>
    <n v="26"/>
    <n v="4.9579510000000004"/>
    <s v="FM# 230262-3"/>
    <s v="FDOT-05"/>
  </r>
  <r>
    <n v="129"/>
    <s v="Polygon"/>
    <n v="4229"/>
    <n v="310"/>
    <x v="7"/>
    <s v="C24_310"/>
    <n v="19.8386"/>
    <x v="2"/>
    <n v="7.086932"/>
    <n v="1.448442"/>
    <n v="1.2547170000000001"/>
    <n v="124.14700000000001"/>
    <n v="25.3734"/>
    <n v="21.979800000000001"/>
    <n v="26"/>
    <n v="17.517726"/>
    <s v="FM# 230262-3"/>
    <s v="FDOT-05"/>
  </r>
  <r>
    <n v="131"/>
    <s v="Polygon"/>
    <n v="4302"/>
    <n v="512"/>
    <x v="11"/>
    <s v="C24_512"/>
    <n v="4.7863300000000004"/>
    <x v="2"/>
    <n v="8.9105399999999992"/>
    <n v="1.7446459999999999"/>
    <n v="1.4707619999999999"/>
    <n v="1.4664900000000001"/>
    <n v="0.28713300000000003"/>
    <n v="0.24205699999999999"/>
    <n v="26"/>
    <n v="0.164579"/>
    <s v="FM# 230262-3"/>
    <s v="FDOT-05"/>
  </r>
  <r>
    <n v="134"/>
    <s v="Polygon"/>
    <n v="4520"/>
    <n v="617"/>
    <x v="22"/>
    <s v="C24_617"/>
    <n v="3.1971799999999999"/>
    <x v="2"/>
    <n v="6.3998710000000001"/>
    <n v="1.3113950000000001"/>
    <n v="1.0526420000000001"/>
    <n v="2.0425599999999999"/>
    <n v="0.41853899999999999"/>
    <n v="0.33595700000000001"/>
    <n v="26"/>
    <n v="0.319156"/>
    <s v="FM# 230262-3"/>
    <s v="FDOT-05"/>
  </r>
  <r>
    <n v="135"/>
    <s v="Polygon"/>
    <n v="4532"/>
    <n v="617"/>
    <x v="22"/>
    <s v="C24_617"/>
    <n v="3.5914000000000001"/>
    <x v="2"/>
    <n v="6.3998710000000001"/>
    <n v="1.3113950000000001"/>
    <n v="1.0526420000000001"/>
    <n v="2.8419099999999999"/>
    <n v="0.58233500000000005"/>
    <n v="0.46743400000000002"/>
    <n v="26"/>
    <n v="0.44405800000000001"/>
    <s v="FM# 230262-3"/>
    <s v="FDOT-05"/>
  </r>
  <r>
    <n v="136"/>
    <s v="Polygon"/>
    <n v="4546"/>
    <n v="617"/>
    <x v="22"/>
    <s v="C24_617"/>
    <n v="2.0896599999999999"/>
    <x v="2"/>
    <n v="6.3998710000000001"/>
    <n v="1.3113950000000001"/>
    <n v="1.0526420000000001"/>
    <n v="3.5314100000000002"/>
    <n v="0.72362000000000004"/>
    <n v="0.58084199999999997"/>
    <n v="26"/>
    <n v="0.55179400000000001"/>
    <s v="FM# 230262-3"/>
    <s v="FDOT-05"/>
  </r>
  <r>
    <n v="137"/>
    <s v="Polygon"/>
    <n v="4549"/>
    <n v="617"/>
    <x v="22"/>
    <s v="C24_617"/>
    <n v="7.55145"/>
    <x v="2"/>
    <n v="6.3998710000000001"/>
    <n v="1.3113950000000001"/>
    <n v="1.0526420000000001"/>
    <n v="6.415"/>
    <n v="1.3144899999999999"/>
    <n v="1.0551299999999999"/>
    <n v="26"/>
    <n v="1.0023629999999999"/>
    <s v="FM# 230262-3"/>
    <s v="FDOT-05"/>
  </r>
  <r>
    <n v="138"/>
    <s v="Polygon"/>
    <n v="4550"/>
    <n v="617"/>
    <x v="22"/>
    <s v="C24_617"/>
    <n v="15.0192"/>
    <x v="2"/>
    <n v="6.3998710000000001"/>
    <n v="1.3113950000000001"/>
    <n v="1.0526420000000001"/>
    <n v="5.1996399999999996"/>
    <n v="1.0654600000000001"/>
    <n v="0.85523000000000005"/>
    <n v="26"/>
    <n v="0.81245999999999996"/>
    <s v="FM# 230262-3"/>
    <s v="FDOT-05"/>
  </r>
  <r>
    <n v="139"/>
    <s v="Polygon"/>
    <n v="5077"/>
    <n v="641"/>
    <x v="23"/>
    <s v="C24_641"/>
    <n v="17.604399999999998"/>
    <x v="2"/>
    <n v="7.7580710000000002"/>
    <n v="1.669235"/>
    <n v="1.201147"/>
    <n v="0.49670500000000001"/>
    <n v="0.10687199999999999"/>
    <n v="7.6902999999999999E-2"/>
    <n v="26"/>
    <n v="6.4023999999999998E-2"/>
    <s v="FM# 230262-3"/>
    <s v="FDOT-05"/>
  </r>
  <r>
    <n v="140"/>
    <s v="Polygon"/>
    <n v="5096"/>
    <n v="641"/>
    <x v="23"/>
    <s v="C24_641"/>
    <n v="4.2031200000000002"/>
    <x v="2"/>
    <n v="7.7580710000000002"/>
    <n v="1.669235"/>
    <n v="1.201147"/>
    <n v="8.2612699999999997"/>
    <n v="1.7775000000000001"/>
    <n v="1.2790600000000001"/>
    <n v="26"/>
    <n v="1.064862"/>
    <s v="FM# 230262-3"/>
    <s v="FDOT-05"/>
  </r>
  <r>
    <n v="141"/>
    <s v="Polygon"/>
    <n v="5099"/>
    <n v="641"/>
    <x v="23"/>
    <s v="C24_641"/>
    <n v="4.2721900000000002"/>
    <x v="2"/>
    <n v="7.7580710000000002"/>
    <n v="1.669235"/>
    <n v="1.201147"/>
    <n v="0.391046"/>
    <n v="8.4138000000000004E-2"/>
    <n v="6.0544000000000001E-2"/>
    <n v="26"/>
    <n v="5.0404999999999998E-2"/>
    <s v="FM# 230262-3"/>
    <s v="FDOT-05"/>
  </r>
  <r>
    <n v="143"/>
    <s v="Polygon"/>
    <n v="5494"/>
    <n v="643"/>
    <x v="24"/>
    <s v="C24_643"/>
    <n v="4.2901899999999999"/>
    <x v="2"/>
    <n v="8.1257359999999998"/>
    <n v="1.7442089999999999"/>
    <n v="1.2544729999999999"/>
    <n v="0.47610400000000003"/>
    <n v="0.102197"/>
    <n v="7.3501999999999998E-2"/>
    <n v="26"/>
    <n v="5.8591999999999998E-2"/>
    <s v="FM# 230262-3"/>
    <s v="FDOT-05"/>
  </r>
  <r>
    <n v="144"/>
    <s v="Polygon"/>
    <n v="5498"/>
    <n v="643"/>
    <x v="24"/>
    <s v="C24_643"/>
    <n v="23.4998"/>
    <x v="2"/>
    <n v="8.1257359999999998"/>
    <n v="1.7442089999999999"/>
    <n v="1.2544729999999999"/>
    <n v="6.9010000000000002E-2"/>
    <n v="1.4813E-2"/>
    <n v="1.0654E-2"/>
    <n v="26"/>
    <n v="8.4930000000000005E-3"/>
    <s v="FM# 230262-3"/>
    <s v="FDOT-05"/>
  </r>
  <r>
    <n v="74"/>
    <s v="Polygon"/>
    <n v="1567"/>
    <n v="121"/>
    <x v="25"/>
    <s v="C23_121"/>
    <n v="4.4843200000000003"/>
    <x v="3"/>
    <n v="13.885444"/>
    <n v="2.6532089999999999"/>
    <n v="1.976529"/>
    <n v="14.2102"/>
    <n v="2.7152599999999998"/>
    <n v="2.0227499999999998"/>
    <n v="27"/>
    <n v="1.023387"/>
    <s v="FM# 230262-2"/>
    <s v="FDOT-06"/>
  </r>
  <r>
    <n v="75"/>
    <s v="Polygon"/>
    <n v="1671"/>
    <n v="211"/>
    <x v="3"/>
    <s v="C23_211"/>
    <n v="662.68299999999999"/>
    <x v="3"/>
    <n v="7.805536"/>
    <n v="2.404601"/>
    <n v="1.1346339999999999"/>
    <n v="183.434"/>
    <n v="56.5092"/>
    <n v="26.664400000000001"/>
    <n v="27"/>
    <n v="23.500461999999999"/>
    <s v="FM# 230262-2"/>
    <s v="FDOT-06"/>
  </r>
  <r>
    <n v="76"/>
    <s v="Polygon"/>
    <n v="1672"/>
    <n v="211"/>
    <x v="3"/>
    <s v="C23_211"/>
    <n v="36.182000000000002"/>
    <x v="3"/>
    <n v="7.805536"/>
    <n v="2.404601"/>
    <n v="1.1346339999999999"/>
    <n v="5.3498200000000002"/>
    <n v="1.6480900000000001"/>
    <n v="0.77766400000000002"/>
    <n v="27"/>
    <n v="0.685388"/>
    <s v="FM# 230262-2"/>
    <s v="FDOT-06"/>
  </r>
  <r>
    <n v="77"/>
    <s v="Polygon"/>
    <n v="1693"/>
    <n v="211"/>
    <x v="3"/>
    <s v="C23_211"/>
    <n v="1743.88"/>
    <x v="3"/>
    <n v="7.805536"/>
    <n v="2.404601"/>
    <n v="1.1346339999999999"/>
    <n v="543.13499999999999"/>
    <n v="167.32"/>
    <n v="78.951499999999996"/>
    <n v="27"/>
    <n v="69.583290000000005"/>
    <s v="FM# 230262-2"/>
    <s v="FDOT-06"/>
  </r>
  <r>
    <n v="78"/>
    <s v="Polygon"/>
    <n v="1744"/>
    <n v="212"/>
    <x v="21"/>
    <s v="C23_212"/>
    <n v="62.851799999999997"/>
    <x v="3"/>
    <n v="7.9052499999999997"/>
    <n v="2.4317820000000001"/>
    <n v="1.171179"/>
    <n v="59.125100000000003"/>
    <n v="18.187799999999999"/>
    <n v="8.7594999999999992"/>
    <n v="27"/>
    <n v="7.4792160000000001"/>
    <s v="FM# 230262-2"/>
    <s v="FDOT-06"/>
  </r>
  <r>
    <n v="79"/>
    <s v="Polygon"/>
    <n v="1751"/>
    <n v="212"/>
    <x v="21"/>
    <s v="C23_212"/>
    <n v="25.556899999999999"/>
    <x v="3"/>
    <n v="7.9052499999999997"/>
    <n v="2.4317820000000001"/>
    <n v="1.171179"/>
    <n v="3.83358"/>
    <n v="1.17927"/>
    <n v="0.56795200000000001"/>
    <n v="27"/>
    <n v="0.48493999999999998"/>
    <s v="FM# 230262-2"/>
    <s v="FDOT-06"/>
  </r>
  <r>
    <n v="80"/>
    <s v="Polygon"/>
    <n v="1761"/>
    <n v="212"/>
    <x v="21"/>
    <s v="C23_212"/>
    <n v="4.9782099999999998"/>
    <x v="3"/>
    <n v="7.9052499999999997"/>
    <n v="2.4317820000000001"/>
    <n v="1.171179"/>
    <n v="16.4681"/>
    <n v="5.0658399999999997"/>
    <n v="2.4397799999999998"/>
    <n v="27"/>
    <n v="2.08318"/>
    <s v="FM# 230262-2"/>
    <s v="FDOT-06"/>
  </r>
  <r>
    <n v="81"/>
    <s v="Polygon"/>
    <n v="1763"/>
    <n v="212"/>
    <x v="21"/>
    <s v="C23_212"/>
    <n v="93.6571"/>
    <x v="3"/>
    <n v="7.9052499999999997"/>
    <n v="2.4317820000000001"/>
    <n v="1.171179"/>
    <n v="32.790500000000002"/>
    <n v="10.0869"/>
    <n v="4.8579800000000004"/>
    <n v="27"/>
    <n v="4.1479359999999996"/>
    <s v="FM# 230262-2"/>
    <s v="FDOT-06"/>
  </r>
  <r>
    <n v="82"/>
    <s v="Polygon"/>
    <n v="1899"/>
    <n v="213"/>
    <x v="10"/>
    <s v="C23_213"/>
    <n v="13.8096"/>
    <x v="3"/>
    <n v="8.0966009999999997"/>
    <n v="2.4611510000000001"/>
    <n v="1.160115"/>
    <n v="0.82944799999999996"/>
    <n v="0.25213000000000002"/>
    <n v="0.11884699999999999"/>
    <n v="27"/>
    <n v="0.10244399999999999"/>
    <s v="FM# 230262-2"/>
    <s v="FDOT-06"/>
  </r>
  <r>
    <n v="83"/>
    <s v="Polygon"/>
    <n v="1906"/>
    <n v="213"/>
    <x v="10"/>
    <s v="C23_213"/>
    <n v="121.70399999999999"/>
    <x v="3"/>
    <n v="8.0966009999999997"/>
    <n v="2.4611510000000001"/>
    <n v="1.160115"/>
    <n v="106.55"/>
    <n v="32.388300000000001"/>
    <n v="15.2669"/>
    <n v="27"/>
    <n v="13.159803"/>
    <s v="FM# 230262-2"/>
    <s v="FDOT-06"/>
  </r>
  <r>
    <n v="84"/>
    <s v="Polygon"/>
    <n v="1915"/>
    <n v="213"/>
    <x v="10"/>
    <s v="C23_213"/>
    <n v="691.69600000000003"/>
    <x v="3"/>
    <n v="8.0966009999999997"/>
    <n v="2.4611510000000001"/>
    <n v="1.160115"/>
    <n v="328.577"/>
    <n v="99.878699999999995"/>
    <n v="47.079900000000002"/>
    <n v="27"/>
    <n v="40.582098999999999"/>
    <s v="FM# 230262-2"/>
    <s v="FDOT-06"/>
  </r>
  <r>
    <n v="85"/>
    <s v="Polygon"/>
    <n v="1919"/>
    <n v="213"/>
    <x v="10"/>
    <s v="C23_213"/>
    <n v="7.2608100000000002"/>
    <x v="3"/>
    <n v="8.0966009999999997"/>
    <n v="2.4611510000000001"/>
    <n v="1.160115"/>
    <n v="40.0124"/>
    <n v="12.162699999999999"/>
    <n v="5.7331399999999997"/>
    <n v="27"/>
    <n v="4.9418699999999998"/>
    <s v="FM# 230262-2"/>
    <s v="FDOT-06"/>
  </r>
  <r>
    <n v="86"/>
    <s v="Polygon"/>
    <n v="1920"/>
    <n v="213"/>
    <x v="10"/>
    <s v="C23_213"/>
    <n v="4.1268200000000004"/>
    <x v="3"/>
    <n v="8.0966009999999997"/>
    <n v="2.4611510000000001"/>
    <n v="1.160115"/>
    <n v="33.413200000000003"/>
    <n v="10.156700000000001"/>
    <n v="4.7875899999999998"/>
    <n v="27"/>
    <n v="4.1268200000000004"/>
    <s v="FM# 230262-2"/>
    <s v="FDOT-06"/>
  </r>
  <r>
    <n v="88"/>
    <s v="Polygon"/>
    <n v="2005"/>
    <n v="252"/>
    <x v="26"/>
    <s v="C23_252"/>
    <n v="401.9"/>
    <x v="3"/>
    <n v="85.984882999999996"/>
    <n v="24.000473"/>
    <n v="1.0791139999999999"/>
    <n v="1426.69"/>
    <n v="398.22399999999999"/>
    <n v="17.905000000000001"/>
    <n v="27"/>
    <n v="16.592348000000001"/>
    <s v="FM# 230262-2"/>
    <s v="FDOT-06"/>
  </r>
  <r>
    <n v="92"/>
    <s v="Polygon"/>
    <n v="2546"/>
    <n v="617"/>
    <x v="22"/>
    <s v="C23_617"/>
    <n v="9.1129099999999994"/>
    <x v="3"/>
    <n v="6.7795009999999998"/>
    <n v="1.8415090000000001"/>
    <n v="1.0386550000000001"/>
    <n v="0.89388900000000004"/>
    <n v="0.24280599999999999"/>
    <n v="0.13694899999999999"/>
    <n v="27"/>
    <n v="0.131852"/>
    <s v="FM# 230262-2"/>
    <s v="FDOT-06"/>
  </r>
  <r>
    <n v="93"/>
    <s v="Polygon"/>
    <n v="2563"/>
    <n v="617"/>
    <x v="22"/>
    <s v="C23_617"/>
    <n v="454.97500000000002"/>
    <x v="3"/>
    <n v="6.7795009999999998"/>
    <n v="1.8415090000000001"/>
    <n v="1.0386550000000001"/>
    <n v="65.877300000000005"/>
    <n v="17.894200000000001"/>
    <n v="10.092700000000001"/>
    <n v="27"/>
    <n v="9.7171240000000001"/>
    <s v="FM# 230262-2"/>
    <s v="FDOT-06"/>
  </r>
  <r>
    <n v="94"/>
    <s v="Polygon"/>
    <n v="2601"/>
    <n v="617"/>
    <x v="22"/>
    <s v="C23_617"/>
    <n v="2.8320599999999998"/>
    <x v="3"/>
    <n v="6.7795009999999998"/>
    <n v="1.8415090000000001"/>
    <n v="1.0386550000000001"/>
    <n v="0.33273799999999998"/>
    <n v="9.0381000000000003E-2"/>
    <n v="5.0977000000000001E-2"/>
    <n v="27"/>
    <n v="4.9079999999999999E-2"/>
    <s v="FM# 230262-2"/>
    <s v="FDOT-06"/>
  </r>
  <r>
    <n v="95"/>
    <s v="Polygon"/>
    <n v="2607"/>
    <n v="617"/>
    <x v="22"/>
    <s v="C23_617"/>
    <n v="344.67200000000003"/>
    <x v="3"/>
    <n v="6.7795009999999998"/>
    <n v="1.8415090000000001"/>
    <n v="1.0386550000000001"/>
    <n v="12.1692"/>
    <n v="3.3054999999999999"/>
    <n v="1.8643799999999999"/>
    <n v="27"/>
    <n v="1.794997"/>
    <s v="FM# 230262-2"/>
    <s v="FDOT-06"/>
  </r>
  <r>
    <n v="96"/>
    <s v="Polygon"/>
    <n v="2634"/>
    <n v="621"/>
    <x v="27"/>
    <s v="C23_621"/>
    <n v="7.1459900000000003"/>
    <x v="3"/>
    <n v="3.7587760000000001"/>
    <n v="0.90976400000000002"/>
    <n v="0.86543700000000001"/>
    <n v="0.23252800000000001"/>
    <n v="5.6279999999999997E-2"/>
    <n v="5.3538000000000002E-2"/>
    <n v="27"/>
    <n v="6.1863000000000001E-2"/>
    <s v="FM# 230262-2"/>
    <s v="FDOT-06"/>
  </r>
  <r>
    <n v="97"/>
    <s v="Polygon"/>
    <n v="2639"/>
    <n v="621"/>
    <x v="27"/>
    <s v="C23_621"/>
    <n v="1246.0999999999999"/>
    <x v="3"/>
    <n v="3.7587760000000001"/>
    <n v="0.90976400000000002"/>
    <n v="0.86543700000000001"/>
    <n v="0.23725499999999999"/>
    <n v="5.7424999999999997E-2"/>
    <n v="5.4627000000000002E-2"/>
    <n v="27"/>
    <n v="6.3119999999999996E-2"/>
    <s v="FM# 230262-2"/>
    <s v="FDOT-06"/>
  </r>
  <r>
    <n v="98"/>
    <s v="Polygon"/>
    <n v="2640"/>
    <n v="621"/>
    <x v="27"/>
    <s v="C23_621"/>
    <n v="2.23001"/>
    <x v="3"/>
    <n v="3.7587760000000001"/>
    <n v="0.90976400000000002"/>
    <n v="0.86543700000000001"/>
    <n v="3.45946"/>
    <n v="0.83731699999999998"/>
    <n v="0.79652000000000001"/>
    <n v="27"/>
    <n v="0.92036799999999996"/>
    <s v="FM# 230262-2"/>
    <s v="FDOT-06"/>
  </r>
  <r>
    <n v="99"/>
    <s v="Polygon"/>
    <n v="3385"/>
    <n v="641"/>
    <x v="23"/>
    <s v="C23_641"/>
    <n v="2.7344300000000001"/>
    <x v="3"/>
    <n v="6.8310129999999996"/>
    <n v="1.9655990000000001"/>
    <n v="1.083494"/>
    <n v="8.7502200000000006"/>
    <n v="2.5178500000000001"/>
    <n v="1.38791"/>
    <n v="27"/>
    <n v="1.2809550000000001"/>
    <s v="FM# 230262-2"/>
    <s v="FDOT-06"/>
  </r>
  <r>
    <n v="100"/>
    <s v="Polygon"/>
    <n v="3390"/>
    <n v="641"/>
    <x v="23"/>
    <s v="C23_641"/>
    <n v="14.5519"/>
    <x v="3"/>
    <n v="6.8310129999999996"/>
    <n v="1.9655990000000001"/>
    <n v="1.083494"/>
    <n v="16.682700000000001"/>
    <n v="4.8003900000000002"/>
    <n v="2.6461100000000002"/>
    <n v="27"/>
    <n v="2.4422030000000001"/>
    <s v="FM# 230262-2"/>
    <s v="FDOT-06"/>
  </r>
  <r>
    <n v="101"/>
    <s v="Polygon"/>
    <n v="3402"/>
    <n v="641"/>
    <x v="23"/>
    <s v="C23_641"/>
    <n v="33.248600000000003"/>
    <x v="3"/>
    <n v="6.8310129999999996"/>
    <n v="1.9655990000000001"/>
    <n v="1.083494"/>
    <n v="44.127699999999997"/>
    <n v="12.6976"/>
    <n v="6.9992700000000001"/>
    <n v="27"/>
    <n v="6.4599039999999999"/>
    <s v="FM# 230262-2"/>
    <s v="FDOT-06"/>
  </r>
  <r>
    <n v="102"/>
    <s v="Polygon"/>
    <n v="3454"/>
    <n v="641"/>
    <x v="23"/>
    <s v="C23_641"/>
    <n v="20.27"/>
    <x v="3"/>
    <n v="6.8310129999999996"/>
    <n v="1.9655990000000001"/>
    <n v="1.083494"/>
    <n v="25.234300000000001"/>
    <n v="7.2610799999999998"/>
    <n v="4.0025199999999996"/>
    <n v="27"/>
    <n v="3.6940810000000002"/>
    <s v="FM# 230262-2"/>
    <s v="FDOT-06"/>
  </r>
  <r>
    <n v="103"/>
    <s v="Polygon"/>
    <n v="3460"/>
    <n v="641"/>
    <x v="23"/>
    <s v="C23_641"/>
    <n v="2.4293800000000001"/>
    <x v="3"/>
    <n v="6.8310129999999996"/>
    <n v="1.9655990000000001"/>
    <n v="1.083494"/>
    <n v="1.5395000000000001"/>
    <n v="0.44298500000000002"/>
    <n v="0.24418599999999999"/>
    <n v="27"/>
    <n v="0.22536900000000001"/>
    <s v="FM# 230262-2"/>
    <s v="FDOT-06"/>
  </r>
  <r>
    <n v="104"/>
    <s v="Polygon"/>
    <n v="3606"/>
    <n v="643"/>
    <x v="24"/>
    <s v="C23_643"/>
    <n v="28.106999999999999"/>
    <x v="3"/>
    <n v="7.4540499999999996"/>
    <n v="2.2795380000000001"/>
    <n v="1.1331640000000001"/>
    <n v="12.088800000000001"/>
    <n v="3.6968999999999999"/>
    <n v="1.8377399999999999"/>
    <n v="27"/>
    <n v="1.621777"/>
    <s v="FM# 230262-2"/>
    <s v="FDOT-06"/>
  </r>
  <r>
    <n v="108"/>
    <s v="Polygon"/>
    <n v="3810"/>
    <n v="211"/>
    <x v="3"/>
    <s v="C24_211"/>
    <n v="1.0113099999999999"/>
    <x v="2"/>
    <n v="8.5875350000000008"/>
    <n v="1.9399230000000001"/>
    <n v="1.2240340000000001"/>
    <n v="8.6846700000000006"/>
    <n v="1.96187"/>
    <n v="1.2378800000000001"/>
    <n v="27"/>
    <n v="1.0113110000000001"/>
    <s v="FM# 230262-2"/>
    <s v="FDOT-06"/>
  </r>
  <r>
    <n v="113"/>
    <s v="Polygon"/>
    <n v="3846"/>
    <n v="211"/>
    <x v="3"/>
    <s v="C24_211"/>
    <n v="16473.099999999999"/>
    <x v="2"/>
    <n v="8.5875350000000008"/>
    <n v="1.9399230000000001"/>
    <n v="1.2240340000000001"/>
    <n v="83.415599999999998"/>
    <n v="18.843599999999999"/>
    <n v="11.889699999999999"/>
    <n v="27"/>
    <n v="9.7135719999999992"/>
    <s v="FM# 230262-2"/>
    <s v="FDOT-06"/>
  </r>
  <r>
    <n v="114"/>
    <s v="Polygon"/>
    <n v="3872"/>
    <n v="212"/>
    <x v="21"/>
    <s v="C24_212"/>
    <n v="6.9140999999999994E-2"/>
    <x v="2"/>
    <n v="8.2300789999999999"/>
    <n v="1.833553"/>
    <n v="1.203595"/>
    <n v="0.56903800000000004"/>
    <n v="0.126774"/>
    <n v="8.3218E-2"/>
    <n v="27"/>
    <n v="6.9140999999999994E-2"/>
    <s v="FM# 230262-2"/>
    <s v="FDOT-06"/>
  </r>
  <r>
    <n v="118"/>
    <s v="Polygon"/>
    <n v="3913"/>
    <n v="212"/>
    <x v="21"/>
    <s v="C24_212"/>
    <n v="882.59400000000005"/>
    <x v="2"/>
    <n v="8.2300789999999999"/>
    <n v="1.833553"/>
    <n v="1.203595"/>
    <n v="27.4116"/>
    <n v="6.1069500000000003"/>
    <n v="4.0087700000000002"/>
    <n v="27"/>
    <n v="3.3306650000000002"/>
    <s v="FM# 230262-2"/>
    <s v="FDOT-06"/>
  </r>
  <r>
    <n v="119"/>
    <s v="Polygon"/>
    <n v="3997"/>
    <n v="213"/>
    <x v="10"/>
    <s v="C24_213"/>
    <n v="9.2572299999999998"/>
    <x v="2"/>
    <n v="8.2906200000000005"/>
    <n v="1.848895"/>
    <n v="1.2124490000000001"/>
    <n v="0.24983"/>
    <n v="5.5715000000000001E-2"/>
    <n v="3.6535999999999999E-2"/>
    <n v="27"/>
    <n v="3.0134000000000001E-2"/>
    <s v="FM# 230262-2"/>
    <s v="FDOT-06"/>
  </r>
  <r>
    <n v="120"/>
    <s v="Polygon"/>
    <n v="4020"/>
    <n v="213"/>
    <x v="10"/>
    <s v="C24_213"/>
    <n v="19.312799999999999"/>
    <x v="2"/>
    <n v="8.2906200000000005"/>
    <n v="1.848895"/>
    <n v="1.2124490000000001"/>
    <n v="59.730600000000003"/>
    <n v="13.320499999999999"/>
    <n v="8.7352000000000007"/>
    <n v="27"/>
    <n v="7.2045950000000003"/>
    <s v="FM# 230262-2"/>
    <s v="FDOT-06"/>
  </r>
  <r>
    <n v="133"/>
    <s v="Polygon"/>
    <n v="4517"/>
    <n v="617"/>
    <x v="22"/>
    <s v="C24_617"/>
    <n v="6.26342"/>
    <x v="2"/>
    <n v="6.3998710000000001"/>
    <n v="1.3113950000000001"/>
    <n v="1.0526420000000001"/>
    <n v="0.181918"/>
    <n v="3.7276999999999998E-2"/>
    <n v="2.9922000000000001E-2"/>
    <n v="27"/>
    <n v="2.8424999999999999E-2"/>
    <s v="FM# 230262-2"/>
    <s v="FDOT-06"/>
  </r>
  <r>
    <n v="142"/>
    <s v="Polygon"/>
    <n v="5487"/>
    <n v="643"/>
    <x v="24"/>
    <s v="C24_643"/>
    <n v="9.8029999999999992E-3"/>
    <x v="2"/>
    <n v="8.1257359999999998"/>
    <n v="1.7442089999999999"/>
    <n v="1.2544729999999999"/>
    <n v="7.9658000000000007E-2"/>
    <n v="1.7099E-2"/>
    <n v="1.2298E-2"/>
    <n v="27"/>
    <n v="9.8029999999999992E-3"/>
    <s v="FM# 230262-2"/>
    <s v="FDOT-06"/>
  </r>
  <r>
    <n v="180"/>
    <s v="Polygon"/>
    <n v="8227"/>
    <n v="121"/>
    <x v="25"/>
    <s v="NorthFork_121"/>
    <n v="888.47400000000005"/>
    <x v="0"/>
    <n v="11.819156"/>
    <n v="1.999854"/>
    <n v="2.097445"/>
    <n v="2.1087199999999999"/>
    <n v="0.35680499999999998"/>
    <n v="0.37421599999999999"/>
    <n v="28"/>
    <n v="0.17841499999999999"/>
    <s v="FM# 230295-1"/>
    <s v="FDOT-07"/>
  </r>
  <r>
    <n v="182"/>
    <s v="Polygon"/>
    <n v="8236"/>
    <n v="121"/>
    <x v="25"/>
    <s v="NorthFork_121"/>
    <n v="753.57399999999996"/>
    <x v="0"/>
    <n v="11.819156"/>
    <n v="1.999854"/>
    <n v="2.097445"/>
    <n v="0.68710000000000004"/>
    <n v="0.11626"/>
    <n v="0.121934"/>
    <n v="28"/>
    <n v="5.8133999999999998E-2"/>
    <s v="FM# 230295-1"/>
    <s v="FDOT-07"/>
  </r>
  <r>
    <n v="193"/>
    <s v="Polygon"/>
    <n v="8469"/>
    <n v="140"/>
    <x v="1"/>
    <s v="NorthFork_140"/>
    <n v="23.022200000000002"/>
    <x v="0"/>
    <n v="11.781447"/>
    <n v="1.875837"/>
    <n v="2.004032"/>
    <n v="0.88591299999999995"/>
    <n v="0.14105500000000001"/>
    <n v="0.15069399999999999"/>
    <n v="28"/>
    <n v="7.5195999999999999E-2"/>
    <s v="FM# 230295-1"/>
    <s v="FDOT-07"/>
  </r>
  <r>
    <n v="196"/>
    <s v="Polygon"/>
    <n v="8472"/>
    <n v="140"/>
    <x v="1"/>
    <s v="NorthFork_140"/>
    <n v="5.8003299999999998"/>
    <x v="0"/>
    <n v="11.781447"/>
    <n v="1.875837"/>
    <n v="2.004032"/>
    <n v="0.80457599999999996"/>
    <n v="0.128104"/>
    <n v="0.13685900000000001"/>
    <n v="28"/>
    <n v="6.8292000000000005E-2"/>
    <s v="FM# 230295-1"/>
    <s v="FDOT-07"/>
  </r>
  <r>
    <n v="197"/>
    <s v="Polygon"/>
    <n v="8473"/>
    <n v="140"/>
    <x v="1"/>
    <s v="NorthFork_140"/>
    <n v="7.0651700000000002"/>
    <x v="0"/>
    <n v="11.781447"/>
    <n v="1.875837"/>
    <n v="2.004032"/>
    <n v="1.8983399999999999"/>
    <n v="0.30225299999999999"/>
    <n v="0.322909"/>
    <n v="28"/>
    <n v="0.16113"/>
    <s v="FM# 230295-1"/>
    <s v="FDOT-07"/>
  </r>
  <r>
    <n v="198"/>
    <s v="Polygon"/>
    <n v="8483"/>
    <n v="140"/>
    <x v="1"/>
    <s v="NorthFork_140"/>
    <n v="25.958600000000001"/>
    <x v="0"/>
    <n v="11.781447"/>
    <n v="1.875837"/>
    <n v="2.004032"/>
    <n v="1.51742"/>
    <n v="0.24160300000000001"/>
    <n v="0.25811400000000001"/>
    <n v="28"/>
    <n v="0.12879699999999999"/>
    <s v="FM# 230295-1"/>
    <s v="FDOT-07"/>
  </r>
  <r>
    <n v="227"/>
    <s v="Polygon"/>
    <n v="8593"/>
    <n v="141"/>
    <x v="28"/>
    <s v="NorthFork_141"/>
    <n v="10.560700000000001"/>
    <x v="0"/>
    <n v="12.123322"/>
    <n v="1.826476"/>
    <n v="2.0360770000000001"/>
    <n v="0.94608499999999995"/>
    <n v="0.142535"/>
    <n v="0.15889200000000001"/>
    <n v="28"/>
    <n v="7.8037999999999996E-2"/>
    <s v="FM# 230295-1"/>
    <s v="FDOT-07"/>
  </r>
  <r>
    <n v="235"/>
    <s v="Polygon"/>
    <n v="8679"/>
    <n v="170"/>
    <x v="13"/>
    <s v="NorthFork_170"/>
    <n v="3.7695699999999999"/>
    <x v="0"/>
    <n v="10.26698"/>
    <n v="1.78047"/>
    <n v="1.989349"/>
    <n v="0.38476500000000002"/>
    <n v="6.6725000000000007E-2"/>
    <n v="7.4552999999999994E-2"/>
    <n v="28"/>
    <n v="3.7476000000000002E-2"/>
    <s v="FM# 230295-1"/>
    <s v="FDOT-07"/>
  </r>
  <r>
    <n v="238"/>
    <s v="Polygon"/>
    <n v="8750"/>
    <n v="171"/>
    <x v="29"/>
    <s v="NorthFork_171"/>
    <n v="5.7242899999999999"/>
    <x v="0"/>
    <n v="8.7485420000000005"/>
    <n v="1.5318830000000001"/>
    <n v="2.0143270000000002"/>
    <n v="0.38569999999999999"/>
    <n v="6.7537E-2"/>
    <n v="8.8805999999999996E-2"/>
    <n v="28"/>
    <n v="4.4087000000000001E-2"/>
    <s v="FM# 230295-1"/>
    <s v="FDOT-07"/>
  </r>
  <r>
    <n v="296"/>
    <s v="Polygon"/>
    <n v="11651"/>
    <n v="814"/>
    <x v="9"/>
    <s v="NorthFork_814"/>
    <n v="1490.08"/>
    <x v="0"/>
    <n v="9.5935609999999993"/>
    <n v="1.571528"/>
    <n v="1.857308"/>
    <n v="156.416"/>
    <n v="25.622699999999998"/>
    <n v="30.2821"/>
    <n v="28"/>
    <n v="16.304300000000001"/>
    <s v="FM# 230295-1"/>
    <s v="FDOT-07"/>
  </r>
  <r>
    <n v="192"/>
    <s v="Polygon"/>
    <n v="8463"/>
    <n v="140"/>
    <x v="1"/>
    <s v="NorthFork_140"/>
    <n v="9.6646000000000001"/>
    <x v="0"/>
    <n v="11.781447"/>
    <n v="1.875837"/>
    <n v="2.004032"/>
    <n v="4.8731099999999996"/>
    <n v="0.775895"/>
    <n v="0.82891899999999996"/>
    <n v="29"/>
    <n v="0.41362599999999999"/>
    <s v="SPN 99004-1585"/>
    <s v="FDOT-08"/>
  </r>
  <r>
    <n v="194"/>
    <s v="Polygon"/>
    <n v="8469"/>
    <n v="140"/>
    <x v="1"/>
    <s v="NorthFork_140"/>
    <n v="23.022200000000002"/>
    <x v="0"/>
    <n v="11.781447"/>
    <n v="1.875837"/>
    <n v="2.004032"/>
    <n v="2.9529999999999998"/>
    <n v="0.47017599999999998"/>
    <n v="0.50230699999999995"/>
    <n v="29"/>
    <n v="0.25064799999999998"/>
    <s v="SPN 99004-1585"/>
    <s v="FDOT-08"/>
  </r>
  <r>
    <n v="195"/>
    <s v="Polygon"/>
    <n v="8470"/>
    <n v="140"/>
    <x v="1"/>
    <s v="NorthFork_140"/>
    <n v="15.8697"/>
    <x v="0"/>
    <n v="11.781447"/>
    <n v="1.875837"/>
    <n v="2.004032"/>
    <n v="1.18943"/>
    <n v="0.18938099999999999"/>
    <n v="0.202323"/>
    <n v="29"/>
    <n v="0.10095800000000001"/>
    <s v="SPN 99004-1585"/>
    <s v="FDOT-08"/>
  </r>
  <r>
    <n v="221"/>
    <s v="Polygon"/>
    <n v="8586"/>
    <n v="141"/>
    <x v="28"/>
    <s v="NorthFork_141"/>
    <n v="52.6646"/>
    <x v="0"/>
    <n v="12.123322"/>
    <n v="1.826476"/>
    <n v="2.0360770000000001"/>
    <n v="2.1895500000000001"/>
    <n v="0.32987300000000003"/>
    <n v="0.367728"/>
    <n v="29"/>
    <n v="0.18060599999999999"/>
    <s v="SPN 99004-1585"/>
    <s v="FDOT-08"/>
  </r>
  <r>
    <n v="223"/>
    <s v="Polygon"/>
    <n v="8587"/>
    <n v="141"/>
    <x v="28"/>
    <s v="NorthFork_141"/>
    <n v="22.3018"/>
    <x v="0"/>
    <n v="12.123322"/>
    <n v="1.826476"/>
    <n v="2.0360770000000001"/>
    <n v="0.59937399999999996"/>
    <n v="9.0301000000000006E-2"/>
    <n v="0.100663"/>
    <n v="29"/>
    <n v="4.9439999999999998E-2"/>
    <s v="SPN 99004-1585"/>
    <s v="FDOT-08"/>
  </r>
  <r>
    <n v="225"/>
    <s v="Polygon"/>
    <n v="8591"/>
    <n v="141"/>
    <x v="28"/>
    <s v="NorthFork_141"/>
    <n v="29.0883"/>
    <x v="0"/>
    <n v="12.123322"/>
    <n v="1.826476"/>
    <n v="2.0360770000000001"/>
    <n v="2.1617999999999998E-2"/>
    <n v="3.2569999999999999E-3"/>
    <n v="3.6310000000000001E-3"/>
    <n v="29"/>
    <n v="1.7830000000000001E-3"/>
    <s v="SPN 99004-1585"/>
    <s v="FDOT-08"/>
  </r>
  <r>
    <n v="226"/>
    <s v="Polygon"/>
    <n v="8592"/>
    <n v="141"/>
    <x v="28"/>
    <s v="NorthFork_141"/>
    <n v="25.525400000000001"/>
    <x v="0"/>
    <n v="12.123322"/>
    <n v="1.826476"/>
    <n v="2.0360770000000001"/>
    <n v="2.9663900000000001"/>
    <n v="0.446911"/>
    <n v="0.498197"/>
    <n v="29"/>
    <n v="0.24468500000000001"/>
    <s v="SPN 99004-1585"/>
    <s v="FDOT-08"/>
  </r>
  <r>
    <n v="263"/>
    <s v="Polygon"/>
    <n v="9310"/>
    <n v="411"/>
    <x v="30"/>
    <s v="NorthFork_411"/>
    <n v="50.822600000000001"/>
    <x v="0"/>
    <n v="6.8228039999999996"/>
    <n v="1.0638179999999999"/>
    <n v="1.5540670000000001"/>
    <n v="0.47542600000000002"/>
    <n v="7.4129E-2"/>
    <n v="0.10829"/>
    <n v="29"/>
    <n v="6.9681999999999994E-2"/>
    <s v="SPN 99004-1585"/>
    <s v="FDOT-08"/>
  </r>
  <r>
    <n v="290"/>
    <s v="Polygon"/>
    <n v="11201"/>
    <n v="641"/>
    <x v="23"/>
    <s v="NorthFork_641"/>
    <n v="4.9561599999999997"/>
    <x v="0"/>
    <n v="6.8859149999999998"/>
    <n v="1.1455919999999999"/>
    <n v="1.5426070000000001"/>
    <n v="6.5161999999999998E-2"/>
    <n v="1.0841E-2"/>
    <n v="1.4598E-2"/>
    <n v="29"/>
    <n v="9.4629999999999992E-3"/>
    <s v="SPN 99004-1585"/>
    <s v="FDOT-08"/>
  </r>
  <r>
    <n v="291"/>
    <s v="Polygon"/>
    <n v="11208"/>
    <n v="641"/>
    <x v="23"/>
    <s v="NorthFork_641"/>
    <n v="10.868499999999999"/>
    <x v="0"/>
    <n v="6.8859149999999998"/>
    <n v="1.1455919999999999"/>
    <n v="1.5426070000000001"/>
    <n v="2.1073000000000001E-2"/>
    <n v="3.506E-3"/>
    <n v="4.7210000000000004E-3"/>
    <n v="29"/>
    <n v="3.0599999999999998E-3"/>
    <s v="SPN 99004-1585"/>
    <s v="FDOT-08"/>
  </r>
  <r>
    <n v="297"/>
    <s v="Polygon"/>
    <n v="11651"/>
    <n v="814"/>
    <x v="9"/>
    <s v="NorthFork_814"/>
    <n v="1490.08"/>
    <x v="0"/>
    <n v="9.5935609999999993"/>
    <n v="1.571528"/>
    <n v="1.857308"/>
    <n v="282.64699999999999"/>
    <n v="46.300600000000003"/>
    <n v="54.720300000000002"/>
    <n v="29"/>
    <n v="29.462159"/>
    <s v="SPN 99004-1585"/>
    <s v="FDOT-08"/>
  </r>
  <r>
    <n v="189"/>
    <s v="Polygon"/>
    <n v="8371"/>
    <n v="133"/>
    <x v="31"/>
    <s v="NorthFork_133"/>
    <n v="45.807000000000002"/>
    <x v="0"/>
    <n v="11.488374"/>
    <n v="2.1865730000000001"/>
    <n v="2.0236360000000002"/>
    <n v="1.60067"/>
    <n v="0.30465500000000001"/>
    <n v="0.28195300000000001"/>
    <n v="30"/>
    <n v="0.13933000000000001"/>
    <s v="SPN 99004-1585 (Lake 3)"/>
    <s v="FDOT-09"/>
  </r>
  <r>
    <n v="222"/>
    <s v="Polygon"/>
    <n v="8586"/>
    <n v="141"/>
    <x v="28"/>
    <s v="NorthFork_141"/>
    <n v="52.6646"/>
    <x v="0"/>
    <n v="12.123322"/>
    <n v="1.826476"/>
    <n v="2.0360770000000001"/>
    <n v="10.6647"/>
    <n v="1.60673"/>
    <n v="1.79111"/>
    <n v="30"/>
    <n v="0.879687"/>
    <s v="SPN 99004-1585 (Lake 3)"/>
    <s v="FDOT-09"/>
  </r>
  <r>
    <n v="224"/>
    <s v="Polygon"/>
    <n v="8587"/>
    <n v="141"/>
    <x v="28"/>
    <s v="NorthFork_141"/>
    <n v="22.3018"/>
    <x v="0"/>
    <n v="12.123322"/>
    <n v="1.826476"/>
    <n v="2.0360770000000001"/>
    <n v="2.04053"/>
    <n v="0.307423"/>
    <n v="0.34270200000000001"/>
    <n v="30"/>
    <n v="0.16831499999999999"/>
    <s v="SPN 99004-1585 (Lake 3)"/>
    <s v="FDOT-09"/>
  </r>
  <r>
    <n v="240"/>
    <s v="Polygon"/>
    <n v="8869"/>
    <n v="190"/>
    <x v="32"/>
    <s v="NorthFork_190"/>
    <n v="2.4918399999999998"/>
    <x v="0"/>
    <n v="9.8502130000000001"/>
    <n v="1.689322"/>
    <n v="1.9439409999999999"/>
    <n v="5.0453999999999999E-2"/>
    <n v="8.6529999999999992E-3"/>
    <n v="9.9570000000000006E-3"/>
    <n v="30"/>
    <n v="5.1219999999999998E-3"/>
    <s v="SPN 99004-1585 (Lake 3)"/>
    <s v="FDOT-09"/>
  </r>
  <r>
    <n v="262"/>
    <s v="Polygon"/>
    <n v="9276"/>
    <n v="411"/>
    <x v="30"/>
    <s v="NorthFork_411"/>
    <n v="11.2583"/>
    <x v="0"/>
    <n v="6.8228039999999996"/>
    <n v="1.0638179999999999"/>
    <n v="1.5540670000000001"/>
    <n v="1.4577899999999999"/>
    <n v="0.2273"/>
    <n v="0.33204899999999998"/>
    <n v="30"/>
    <n v="0.21366399999999999"/>
    <s v="SPN 99004-1585 (Lake 3)"/>
    <s v="FDOT-09"/>
  </r>
  <r>
    <n v="288"/>
    <s v="Polygon"/>
    <n v="11089"/>
    <n v="630"/>
    <x v="33"/>
    <s v="NorthFork_630"/>
    <n v="6.8908100000000001"/>
    <x v="0"/>
    <n v="10.414375"/>
    <n v="1.775353"/>
    <n v="1.9775309999999999"/>
    <n v="2.6433999999999999E-2"/>
    <n v="4.5059999999999996E-3"/>
    <n v="5.019E-3"/>
    <n v="30"/>
    <n v="2.5379999999999999E-3"/>
    <s v="SPN 99004-1585 (Lake 3)"/>
    <s v="FDOT-09"/>
  </r>
  <r>
    <n v="289"/>
    <s v="Polygon"/>
    <n v="11184"/>
    <n v="641"/>
    <x v="23"/>
    <s v="NorthFork_641"/>
    <n v="3.6389"/>
    <x v="0"/>
    <n v="6.8859149999999998"/>
    <n v="1.1455919999999999"/>
    <n v="1.5426070000000001"/>
    <n v="24.4087"/>
    <n v="4.0608199999999997"/>
    <n v="5.4681300000000004"/>
    <n v="30"/>
    <n v="3.5447350000000002"/>
    <s v="SPN 99004-1585 (Lake 3)"/>
    <s v="FDOT-09"/>
  </r>
  <r>
    <n v="298"/>
    <s v="Polygon"/>
    <n v="11651"/>
    <n v="814"/>
    <x v="9"/>
    <s v="NorthFork_814"/>
    <n v="1490.08"/>
    <x v="0"/>
    <n v="9.5935609999999993"/>
    <n v="1.571528"/>
    <n v="1.857308"/>
    <n v="76.032200000000003"/>
    <n v="12.4549"/>
    <n v="14.719799999999999"/>
    <n v="30"/>
    <n v="7.925338"/>
    <s v="SPN 99004-1585 (Lake 3)"/>
    <s v="FDOT-09"/>
  </r>
  <r>
    <n v="303"/>
    <s v="Polygon"/>
    <n v="11670"/>
    <n v="831"/>
    <x v="34"/>
    <s v="NorthFork_831"/>
    <n v="3.65863"/>
    <x v="0"/>
    <n v="6.858117"/>
    <n v="1.1074580000000001"/>
    <n v="1.515047"/>
    <n v="1.61093"/>
    <n v="0.26013599999999998"/>
    <n v="0.35587600000000003"/>
    <n v="30"/>
    <n v="0.23489399999999999"/>
    <s v="SPN 99004-1585 (Lake 3)"/>
    <s v="FDOT-09"/>
  </r>
  <r>
    <n v="164"/>
    <s v="Polygon"/>
    <n v="7725"/>
    <n v="121"/>
    <x v="25"/>
    <s v="NorthMid_121"/>
    <n v="4.6560000000000004E-3"/>
    <x v="4"/>
    <n v="10.597968"/>
    <n v="1.7723370000000001"/>
    <n v="1.9982530000000001"/>
    <n v="4.9313000000000003E-2"/>
    <n v="8.2470000000000009E-3"/>
    <n v="9.2980000000000007E-3"/>
    <n v="31"/>
    <n v="4.653E-3"/>
    <s v="FM# 228819-1_x000a_(Basins A and B)"/>
    <s v="FDOT-10"/>
  </r>
  <r>
    <n v="165"/>
    <s v="Polygon"/>
    <n v="7754"/>
    <n v="140"/>
    <x v="1"/>
    <s v="NorthMid_140"/>
    <n v="9.4371100000000006"/>
    <x v="4"/>
    <n v="10.321685"/>
    <n v="1.573078"/>
    <n v="1.918366"/>
    <n v="12.3231"/>
    <n v="1.8781000000000001"/>
    <n v="2.29034"/>
    <n v="31"/>
    <n v="1.1939040000000001"/>
    <s v="FM# 228819-1_x000a_(Basins A and B)"/>
    <s v="FDOT-10"/>
  </r>
  <r>
    <n v="167"/>
    <s v="Polygon"/>
    <n v="7769"/>
    <n v="141"/>
    <x v="28"/>
    <s v="NorthMid_141"/>
    <n v="6.0212399999999997"/>
    <x v="4"/>
    <n v="10.495656"/>
    <n v="1.5049060000000001"/>
    <n v="2.0081720000000001"/>
    <n v="8.7824899999999992"/>
    <n v="1.2592699999999999"/>
    <n v="1.68038"/>
    <n v="31"/>
    <n v="0.83677400000000002"/>
    <s v="FM# 228819-1_x000a_(Basins A and B)"/>
    <s v="FDOT-10"/>
  </r>
  <r>
    <n v="309"/>
    <s v="Polygon"/>
    <n v="12827"/>
    <n v="111"/>
    <x v="25"/>
    <s v="SME_111"/>
    <n v="208.78399999999999"/>
    <x v="5"/>
    <n v="9.8435590000000008"/>
    <n v="1.71604"/>
    <n v="2.0080279999999999"/>
    <n v="15.2707"/>
    <n v="2.6621600000000001"/>
    <n v="3.1151300000000002"/>
    <n v="32"/>
    <n v="1.551339"/>
    <s v="FM# 228821-1 (West)"/>
    <s v="FDOT-11"/>
  </r>
  <r>
    <n v="310"/>
    <s v="Polygon"/>
    <n v="12835"/>
    <n v="133"/>
    <x v="31"/>
    <s v="SME_133"/>
    <n v="199.11600000000001"/>
    <x v="5"/>
    <n v="10.662836"/>
    <n v="2.1844049999999999"/>
    <n v="1.9402969999999999"/>
    <n v="6.50685"/>
    <n v="1.333"/>
    <n v="1.18404"/>
    <n v="32"/>
    <n v="0.610236"/>
    <s v="FM# 228821-1 (West)"/>
    <s v="FDOT-11"/>
  </r>
  <r>
    <n v="311"/>
    <s v="Polygon"/>
    <n v="12905"/>
    <n v="541"/>
    <x v="35"/>
    <s v="SME_541"/>
    <n v="1.5077E-2"/>
    <x v="5"/>
    <n v="7.6953050000000003"/>
    <n v="1.2924290000000001"/>
    <n v="1.890633"/>
    <n v="5.7265999999999997E-2"/>
    <n v="9.6179999999999998E-3"/>
    <n v="1.4069999999999999E-2"/>
    <n v="32"/>
    <n v="7.4419999999999998E-3"/>
    <s v="FM# 228821-1 (West)"/>
    <s v="FDOT-11"/>
  </r>
  <r>
    <n v="166"/>
    <s v="Polygon"/>
    <n v="7754"/>
    <n v="140"/>
    <x v="1"/>
    <s v="NorthMid_140"/>
    <n v="9.4371100000000006"/>
    <x v="4"/>
    <n v="10.321685"/>
    <n v="1.573078"/>
    <n v="1.918366"/>
    <n v="10.2774"/>
    <n v="1.56633"/>
    <n v="1.9101399999999999"/>
    <n v="33"/>
    <n v="0.99570999999999998"/>
    <s v="FM# 228821-1 (East)"/>
    <s v="FDOT-12"/>
  </r>
  <r>
    <n v="168"/>
    <s v="Polygon"/>
    <n v="7882"/>
    <n v="541"/>
    <x v="35"/>
    <s v="NorthMid_541"/>
    <n v="0.288022"/>
    <x v="4"/>
    <n v="6.6188039999999999"/>
    <n v="1.0996870000000001"/>
    <n v="1.7708029999999999"/>
    <n v="0.249641"/>
    <n v="4.1477E-2"/>
    <n v="6.6789000000000001E-2"/>
    <n v="33"/>
    <n v="3.7717000000000001E-2"/>
    <s v="FM# 228821-1 (East)"/>
    <s v="FDOT-12"/>
  </r>
  <r>
    <n v="38"/>
    <s v="Polygon"/>
    <n v="681"/>
    <n v="140"/>
    <x v="1"/>
    <s v="B4_140"/>
    <n v="131.82900000000001"/>
    <x v="6"/>
    <n v="10.758748000000001"/>
    <n v="1.747034"/>
    <n v="1.8006310000000001"/>
    <n v="10.4703"/>
    <n v="1.7001999999999999"/>
    <n v="1.7523599999999999"/>
    <n v="34"/>
    <n v="0.97319100000000003"/>
    <s v="FM# 228831-1"/>
    <s v="FDOT-13"/>
  </r>
  <r>
    <n v="39"/>
    <s v="Polygon"/>
    <n v="759"/>
    <n v="411"/>
    <x v="30"/>
    <s v="B4_411"/>
    <n v="82.046499999999995"/>
    <x v="6"/>
    <n v="4.9772600000000002"/>
    <n v="0.70677400000000001"/>
    <n v="1.2899099999999999"/>
    <n v="2.99464"/>
    <n v="0.42524099999999998"/>
    <n v="0.77609399999999995"/>
    <n v="34"/>
    <n v="0.60166500000000001"/>
    <s v="FM# 228831-1"/>
    <s v="FDOT-13"/>
  </r>
  <r>
    <n v="46"/>
    <s v="Polygon"/>
    <n v="1384"/>
    <n v="140"/>
    <x v="1"/>
    <s v="B6_140"/>
    <n v="10.6129"/>
    <x v="7"/>
    <n v="9.2811850000000007"/>
    <n v="1.3582639999999999"/>
    <n v="1.775104"/>
    <n v="18.0686"/>
    <n v="2.6442600000000001"/>
    <n v="3.4557600000000002"/>
    <n v="34"/>
    <n v="1.9467950000000001"/>
    <s v="FM# 228831-1"/>
    <s v="FDOT-13"/>
  </r>
  <r>
    <n v="51"/>
    <s v="Polygon"/>
    <n v="1388"/>
    <n v="140"/>
    <x v="1"/>
    <s v="B6_140"/>
    <n v="30.468499999999999"/>
    <x v="7"/>
    <n v="9.2811850000000007"/>
    <n v="1.3582639999999999"/>
    <n v="1.775104"/>
    <n v="15.9108"/>
    <n v="2.3284899999999999"/>
    <n v="3.0430799999999998"/>
    <n v="34"/>
    <n v="1.71431"/>
    <s v="FM# 228831-1"/>
    <s v="FDOT-13"/>
  </r>
  <r>
    <n v="59"/>
    <s v="Polygon"/>
    <n v="1433"/>
    <n v="320"/>
    <x v="17"/>
    <s v="B6_320"/>
    <n v="12.3444"/>
    <x v="7"/>
    <n v="6.4559259999999998"/>
    <n v="0.89579399999999998"/>
    <n v="1.540756"/>
    <n v="8.4306099999999997"/>
    <n v="1.1697900000000001"/>
    <n v="2.0120300000000002"/>
    <n v="34"/>
    <n v="1.305871"/>
    <s v="FM# 228831-1"/>
    <s v="FDOT-13"/>
  </r>
  <r>
    <n v="62"/>
    <s v="Polygon"/>
    <n v="1449"/>
    <n v="411"/>
    <x v="30"/>
    <s v="B6_411"/>
    <n v="44.081400000000002"/>
    <x v="7"/>
    <n v="6.6934500000000003"/>
    <n v="0.99065700000000001"/>
    <n v="1.5987610000000001"/>
    <n v="2.41153"/>
    <n v="0.35691600000000001"/>
    <n v="0.57600499999999999"/>
    <n v="34"/>
    <n v="0.36028199999999999"/>
    <s v="FM# 228831-1"/>
    <s v="FDOT-13"/>
  </r>
  <r>
    <n v="71"/>
    <s v="Polygon"/>
    <n v="1528"/>
    <n v="814"/>
    <x v="9"/>
    <s v="B6_814"/>
    <n v="62.958199999999998"/>
    <x v="7"/>
    <n v="6.7941729999999998"/>
    <n v="0.93106900000000004"/>
    <n v="1.6025199999999999"/>
    <n v="7.1980300000000002"/>
    <n v="0.98641299999999998"/>
    <n v="1.6977800000000001"/>
    <n v="34"/>
    <n v="1.0594410000000001"/>
    <s v="FM# 228831-1"/>
    <s v="FDOT-13"/>
  </r>
  <r>
    <n v="72"/>
    <s v="Polygon"/>
    <n v="1530"/>
    <n v="820"/>
    <x v="36"/>
    <s v="B6_820"/>
    <n v="3.6594799999999998"/>
    <x v="7"/>
    <n v="7.0207160000000002"/>
    <n v="0.84977999999999998"/>
    <n v="1.6760729999999999"/>
    <n v="8.2417499999999997"/>
    <n v="0.99757300000000004"/>
    <n v="1.96757"/>
    <n v="34"/>
    <n v="1.173918"/>
    <s v="FM# 228831-1"/>
    <s v="FDOT-13"/>
  </r>
  <r>
    <n v="307"/>
    <s v="Polygon"/>
    <n v="12186"/>
    <n v="140"/>
    <x v="1"/>
    <s v="SC_140"/>
    <n v="16.6495"/>
    <x v="8"/>
    <n v="12.066105"/>
    <n v="1.846098"/>
    <n v="2.076317"/>
    <n v="8.8763299999999994"/>
    <n v="1.3580700000000001"/>
    <n v="1.5274300000000001"/>
    <n v="35"/>
    <n v="0.73564200000000002"/>
    <s v="FM# 228801-1"/>
    <s v="FDOT-14"/>
  </r>
  <r>
    <n v="308"/>
    <s v="Polygon"/>
    <n v="12823"/>
    <n v="814"/>
    <x v="9"/>
    <s v="SC_814"/>
    <n v="163.608"/>
    <x v="8"/>
    <n v="11.698136999999999"/>
    <n v="2.0063559999999998"/>
    <n v="2.130468"/>
    <n v="14.546099999999999"/>
    <n v="2.4948100000000002"/>
    <n v="2.6491400000000001"/>
    <n v="35"/>
    <n v="1.2434540000000001"/>
    <s v="FM# 228801-1"/>
    <s v="FDOT-14"/>
  </r>
  <r>
    <n v="57"/>
    <s v="Polygon"/>
    <n v="1406"/>
    <n v="190"/>
    <x v="32"/>
    <s v="B6_190"/>
    <n v="2.8939699999999999"/>
    <x v="7"/>
    <n v="9.4791480000000004"/>
    <n v="1.5358339999999999"/>
    <n v="1.834163"/>
    <n v="25.724599999999999"/>
    <n v="4.1679599999999999"/>
    <n v="4.9775700000000001"/>
    <n v="36"/>
    <n v="2.7138080000000002"/>
    <s v="FM# 405504-1"/>
    <s v="FDOT-15"/>
  </r>
  <r>
    <n v="68"/>
    <s v="Polygon"/>
    <n v="1458"/>
    <n v="434"/>
    <x v="20"/>
    <s v="B6_434"/>
    <n v="204.625"/>
    <x v="7"/>
    <n v="7.4178269999999999"/>
    <n v="1.1901790000000001"/>
    <n v="1.7402979999999999"/>
    <n v="63.56"/>
    <n v="10.1981"/>
    <n v="14.911799999999999"/>
    <n v="36"/>
    <n v="8.5685490000000009"/>
    <s v="FM# 405504-1"/>
    <s v="FDOT-15"/>
  </r>
  <r>
    <n v="70"/>
    <s v="Polygon"/>
    <n v="1527"/>
    <n v="814"/>
    <x v="9"/>
    <s v="B6_814"/>
    <n v="32.899700000000003"/>
    <x v="7"/>
    <n v="6.7941729999999998"/>
    <n v="0.93106900000000004"/>
    <n v="1.6025199999999999"/>
    <n v="118.084"/>
    <n v="16.182099999999998"/>
    <n v="27.852"/>
    <n v="36"/>
    <n v="17.380134999999999"/>
    <s v="FM# 405504-1"/>
    <s v="FDOT-15"/>
  </r>
  <r>
    <n v="372"/>
    <s v="Polygon"/>
    <n v="13509"/>
    <n v="330"/>
    <x v="37"/>
    <s v="SouthFork_330"/>
    <n v="21.792999999999999"/>
    <x v="9"/>
    <n v="6.2122989999999998"/>
    <n v="1.1764460000000001"/>
    <n v="1.3821559999999999"/>
    <n v="0.500498"/>
    <n v="9.4781000000000004E-2"/>
    <n v="0.11135399999999999"/>
    <n v="36"/>
    <n v="8.0565999999999999E-2"/>
    <s v="FM# 405504-1"/>
    <s v="FDOT-15"/>
  </r>
  <r>
    <n v="375"/>
    <s v="Polygon"/>
    <n v="13606"/>
    <n v="411"/>
    <x v="30"/>
    <s v="SouthFork_411"/>
    <n v="688.51400000000001"/>
    <x v="9"/>
    <n v="5.9979040000000001"/>
    <n v="0.90687899999999999"/>
    <n v="1.5020009999999999"/>
    <n v="21.7057"/>
    <n v="3.2818900000000002"/>
    <n v="5.4355700000000002"/>
    <n v="36"/>
    <n v="3.6188850000000001"/>
    <s v="FM# 405504-1"/>
    <s v="FDOT-15"/>
  </r>
  <r>
    <n v="401"/>
    <s v="Polygon"/>
    <n v="14933"/>
    <n v="625"/>
    <x v="38"/>
    <s v="SouthFork_625"/>
    <n v="6.37059"/>
    <x v="9"/>
    <n v="5.4799730000000002"/>
    <n v="0.94498800000000005"/>
    <n v="1.3510439999999999"/>
    <n v="12.2598"/>
    <n v="2.1141299999999998"/>
    <n v="3.0225599999999999"/>
    <n v="36"/>
    <n v="2.2372049999999999"/>
    <s v="FM# 405504-1"/>
    <s v="FDOT-15"/>
  </r>
  <r>
    <n v="402"/>
    <s v="Polygon"/>
    <n v="15306"/>
    <n v="641"/>
    <x v="23"/>
    <s v="SouthFork_641"/>
    <n v="1.52241"/>
    <x v="9"/>
    <n v="7.2364240000000004"/>
    <n v="1.3226290000000001"/>
    <n v="1.468153"/>
    <n v="0.12717999999999999"/>
    <n v="2.3244999999999998E-2"/>
    <n v="2.5803E-2"/>
    <n v="36"/>
    <n v="1.7575E-2"/>
    <s v="FM# 405504-1"/>
    <s v="FDOT-15"/>
  </r>
  <r>
    <n v="407"/>
    <s v="Polygon"/>
    <n v="15470"/>
    <n v="814"/>
    <x v="9"/>
    <s v="SouthFork_814"/>
    <n v="290.048"/>
    <x v="9"/>
    <n v="8.2014490000000002"/>
    <n v="1.307456"/>
    <n v="1.750286"/>
    <n v="155.69499999999999"/>
    <n v="24.820599999999999"/>
    <n v="33.227200000000003"/>
    <n v="36"/>
    <n v="18.983884"/>
    <s v="FM# 405504-1"/>
    <s v="FDOT-15"/>
  </r>
  <r>
    <n v="169"/>
    <s v="Polygon"/>
    <n v="8068"/>
    <n v="111"/>
    <x v="25"/>
    <s v="NorthFork_111"/>
    <n v="4.4105299999999996"/>
    <x v="0"/>
    <n v="10.413732"/>
    <n v="1.734764"/>
    <n v="1.937713"/>
    <n v="2.2070599999999998"/>
    <n v="0.36766100000000002"/>
    <n v="0.41067300000000001"/>
    <n v="37"/>
    <n v="0.21193699999999999"/>
    <s v="FM# 230288-2"/>
    <s v="FDOT-16"/>
  </r>
  <r>
    <n v="190"/>
    <s v="Polygon"/>
    <n v="8401"/>
    <n v="133"/>
    <x v="31"/>
    <s v="NorthFork_133"/>
    <n v="20.362300000000001"/>
    <x v="0"/>
    <n v="11.488374"/>
    <n v="2.1865730000000001"/>
    <n v="2.0236360000000002"/>
    <n v="0.160135"/>
    <n v="3.0478000000000002E-2"/>
    <n v="2.8206999999999999E-2"/>
    <n v="37"/>
    <n v="1.3939E-2"/>
    <s v="FM# 230288-2"/>
    <s v="FDOT-16"/>
  </r>
  <r>
    <n v="191"/>
    <s v="Polygon"/>
    <n v="8405"/>
    <n v="133"/>
    <x v="31"/>
    <s v="NorthFork_133"/>
    <n v="5.11768"/>
    <x v="0"/>
    <n v="11.488374"/>
    <n v="2.1865730000000001"/>
    <n v="2.0236360000000002"/>
    <n v="0.85042899999999999"/>
    <n v="0.161861"/>
    <n v="0.14979999999999999"/>
    <n v="37"/>
    <n v="7.4024999999999994E-2"/>
    <s v="FM# 230288-2"/>
    <s v="FDOT-16"/>
  </r>
  <r>
    <n v="199"/>
    <s v="Polygon"/>
    <n v="8517"/>
    <n v="140"/>
    <x v="1"/>
    <s v="NorthFork_140"/>
    <n v="12.1936"/>
    <x v="0"/>
    <n v="11.781447"/>
    <n v="1.875837"/>
    <n v="2.004032"/>
    <n v="6.3029999999999996E-3"/>
    <n v="1.0039999999999999E-3"/>
    <n v="1.072E-3"/>
    <n v="37"/>
    <n v="5.3499999999999999E-4"/>
    <s v="FM# 230288-2"/>
    <s v="FDOT-16"/>
  </r>
  <r>
    <n v="200"/>
    <s v="Polygon"/>
    <n v="8520"/>
    <n v="140"/>
    <x v="1"/>
    <s v="NorthFork_140"/>
    <n v="5.0323099999999998"/>
    <x v="0"/>
    <n v="11.781447"/>
    <n v="1.875837"/>
    <n v="2.004032"/>
    <n v="0.360099"/>
    <n v="5.7334999999999997E-2"/>
    <n v="6.1253000000000002E-2"/>
    <n v="37"/>
    <n v="3.0564999999999998E-2"/>
    <s v="FM# 230288-2"/>
    <s v="FDOT-16"/>
  </r>
  <r>
    <n v="201"/>
    <s v="Polygon"/>
    <n v="8521"/>
    <n v="140"/>
    <x v="1"/>
    <s v="NorthFork_140"/>
    <n v="33.805300000000003"/>
    <x v="0"/>
    <n v="11.781447"/>
    <n v="1.875837"/>
    <n v="2.004032"/>
    <n v="5.3028000000000004"/>
    <n v="0.84431"/>
    <n v="0.90200999999999998"/>
    <n v="37"/>
    <n v="0.45009700000000002"/>
    <s v="FM# 230288-2"/>
    <s v="FDOT-16"/>
  </r>
  <r>
    <n v="202"/>
    <s v="Polygon"/>
    <n v="8522"/>
    <n v="140"/>
    <x v="1"/>
    <s v="NorthFork_140"/>
    <n v="6.2822899999999997"/>
    <x v="0"/>
    <n v="11.781447"/>
    <n v="1.875837"/>
    <n v="2.004032"/>
    <n v="9.8402000000000003E-2"/>
    <n v="1.5668000000000001E-2"/>
    <n v="1.6737999999999999E-2"/>
    <n v="37"/>
    <n v="8.352E-3"/>
    <s v="FM# 230288-2"/>
    <s v="FDOT-16"/>
  </r>
  <r>
    <n v="203"/>
    <s v="Polygon"/>
    <n v="8524"/>
    <n v="140"/>
    <x v="1"/>
    <s v="NorthFork_140"/>
    <n v="7.2016400000000003"/>
    <x v="0"/>
    <n v="11.781447"/>
    <n v="1.875837"/>
    <n v="2.004032"/>
    <n v="0.661215"/>
    <n v="0.105278"/>
    <n v="0.112473"/>
    <n v="37"/>
    <n v="5.6122999999999999E-2"/>
    <s v="FM# 230288-2"/>
    <s v="FDOT-16"/>
  </r>
  <r>
    <n v="204"/>
    <s v="Polygon"/>
    <n v="8525"/>
    <n v="140"/>
    <x v="1"/>
    <s v="NorthFork_140"/>
    <n v="9.44862"/>
    <x v="0"/>
    <n v="11.781447"/>
    <n v="1.875837"/>
    <n v="2.004032"/>
    <n v="3.79094"/>
    <n v="0.60359200000000002"/>
    <n v="0.64484200000000003"/>
    <n v="37"/>
    <n v="0.321772"/>
    <s v="FM# 230288-2"/>
    <s v="FDOT-16"/>
  </r>
  <r>
    <n v="205"/>
    <s v="Polygon"/>
    <n v="8526"/>
    <n v="140"/>
    <x v="1"/>
    <s v="NorthFork_140"/>
    <n v="6.9176700000000002"/>
    <x v="0"/>
    <n v="11.781447"/>
    <n v="1.875837"/>
    <n v="2.004032"/>
    <n v="1.6315599999999999"/>
    <n v="0.25977699999999998"/>
    <n v="0.27753"/>
    <n v="37"/>
    <n v="0.138486"/>
    <s v="FM# 230288-2"/>
    <s v="FDOT-16"/>
  </r>
  <r>
    <n v="206"/>
    <s v="Polygon"/>
    <n v="8528"/>
    <n v="140"/>
    <x v="1"/>
    <s v="NorthFork_140"/>
    <n v="13.496700000000001"/>
    <x v="0"/>
    <n v="11.781447"/>
    <n v="1.875837"/>
    <n v="2.004032"/>
    <n v="2.5319400000000001"/>
    <n v="0.40313399999999999"/>
    <n v="0.43068499999999998"/>
    <n v="37"/>
    <n v="0.21490899999999999"/>
    <s v="FM# 230288-2"/>
    <s v="FDOT-16"/>
  </r>
  <r>
    <n v="209"/>
    <s v="Polygon"/>
    <n v="8531"/>
    <n v="140"/>
    <x v="1"/>
    <s v="NorthFork_140"/>
    <n v="57.6678"/>
    <x v="0"/>
    <n v="11.781447"/>
    <n v="1.875837"/>
    <n v="2.004032"/>
    <n v="5.1287200000000004"/>
    <n v="0.81659199999999998"/>
    <n v="0.87239800000000001"/>
    <n v="37"/>
    <n v="0.43532100000000001"/>
    <s v="FM# 230288-2"/>
    <s v="FDOT-16"/>
  </r>
  <r>
    <n v="213"/>
    <s v="Polygon"/>
    <n v="8535"/>
    <n v="140"/>
    <x v="1"/>
    <s v="NorthFork_140"/>
    <n v="22.1995"/>
    <x v="0"/>
    <n v="11.781447"/>
    <n v="1.875837"/>
    <n v="2.004032"/>
    <n v="4.0302100000000003"/>
    <n v="0.64168899999999995"/>
    <n v="0.68554199999999998"/>
    <n v="37"/>
    <n v="0.34208100000000002"/>
    <s v="FM# 230288-2"/>
    <s v="FDOT-16"/>
  </r>
  <r>
    <n v="228"/>
    <s v="Polygon"/>
    <n v="8616"/>
    <n v="141"/>
    <x v="28"/>
    <s v="NorthFork_141"/>
    <n v="18.411899999999999"/>
    <x v="0"/>
    <n v="12.123322"/>
    <n v="1.826476"/>
    <n v="2.0360770000000001"/>
    <n v="3.74031"/>
    <n v="0.56350800000000001"/>
    <n v="0.62817400000000001"/>
    <n v="37"/>
    <n v="0.30852200000000002"/>
    <s v="FM# 230288-2"/>
    <s v="FDOT-16"/>
  </r>
  <r>
    <n v="229"/>
    <s v="Polygon"/>
    <n v="8618"/>
    <n v="141"/>
    <x v="28"/>
    <s v="NorthFork_141"/>
    <n v="6.7709999999999999"/>
    <x v="0"/>
    <n v="12.123322"/>
    <n v="1.826476"/>
    <n v="2.0360770000000001"/>
    <n v="0.31238500000000002"/>
    <n v="4.7063000000000001E-2"/>
    <n v="5.2463999999999997E-2"/>
    <n v="37"/>
    <n v="2.5767000000000002E-2"/>
    <s v="FM# 230288-2"/>
    <s v="FDOT-16"/>
  </r>
  <r>
    <n v="230"/>
    <s v="Polygon"/>
    <n v="8619"/>
    <n v="141"/>
    <x v="28"/>
    <s v="NorthFork_141"/>
    <n v="16.2956"/>
    <x v="0"/>
    <n v="12.123322"/>
    <n v="1.826476"/>
    <n v="2.0360770000000001"/>
    <n v="7.6698000000000002E-2"/>
    <n v="1.1554999999999999E-2"/>
    <n v="1.2881E-2"/>
    <n v="37"/>
    <n v="6.326E-3"/>
    <s v="FM# 230288-2"/>
    <s v="FDOT-16"/>
  </r>
  <r>
    <n v="232"/>
    <s v="Polygon"/>
    <n v="8621"/>
    <n v="141"/>
    <x v="28"/>
    <s v="NorthFork_141"/>
    <n v="14.9414"/>
    <x v="0"/>
    <n v="12.123322"/>
    <n v="1.826476"/>
    <n v="2.0360770000000001"/>
    <n v="3.8372000000000003E-2"/>
    <n v="5.7809999999999997E-3"/>
    <n v="6.4440000000000001E-3"/>
    <n v="37"/>
    <n v="3.1649999999999998E-3"/>
    <s v="FM# 230288-2"/>
    <s v="FDOT-16"/>
  </r>
  <r>
    <n v="241"/>
    <s v="Polygon"/>
    <n v="8883"/>
    <n v="190"/>
    <x v="32"/>
    <s v="NorthFork_190"/>
    <n v="17.397200000000002"/>
    <x v="0"/>
    <n v="9.8502130000000001"/>
    <n v="1.689322"/>
    <n v="1.9439409999999999"/>
    <n v="1.3445400000000001"/>
    <n v="0.23058999999999999"/>
    <n v="0.265345"/>
    <n v="37"/>
    <n v="0.13649900000000001"/>
    <s v="FM# 230288-2"/>
    <s v="FDOT-16"/>
  </r>
  <r>
    <n v="248"/>
    <s v="Polygon"/>
    <n v="9052"/>
    <n v="310"/>
    <x v="7"/>
    <s v="NorthFork_310"/>
    <n v="8.8728700000000007"/>
    <x v="0"/>
    <n v="8.3410460000000004"/>
    <n v="1.5350490000000001"/>
    <n v="1.6090100000000001"/>
    <n v="0.54963300000000004"/>
    <n v="0.10115200000000001"/>
    <n v="0.106026"/>
    <n v="37"/>
    <n v="6.5894999999999995E-2"/>
    <s v="FM# 230288-2"/>
    <s v="FDOT-16"/>
  </r>
  <r>
    <n v="249"/>
    <s v="Polygon"/>
    <n v="9053"/>
    <n v="310"/>
    <x v="7"/>
    <s v="NorthFork_310"/>
    <n v="39.718000000000004"/>
    <x v="0"/>
    <n v="8.3410460000000004"/>
    <n v="1.5350490000000001"/>
    <n v="1.6090100000000001"/>
    <n v="2.31643"/>
    <n v="0.42630499999999999"/>
    <n v="0.44684499999999999"/>
    <n v="37"/>
    <n v="0.27771400000000002"/>
    <s v="FM# 230288-2"/>
    <s v="FDOT-16"/>
  </r>
  <r>
    <n v="269"/>
    <s v="Polygon"/>
    <n v="9512"/>
    <n v="422"/>
    <x v="19"/>
    <s v="NorthFork_422"/>
    <n v="1.99332"/>
    <x v="0"/>
    <n v="7.7566790000000001"/>
    <n v="1.308298"/>
    <n v="1.60548"/>
    <n v="0.20874599999999999"/>
    <n v="3.5208999999999997E-2"/>
    <n v="4.3206000000000001E-2"/>
    <n v="37"/>
    <n v="2.6911999999999998E-2"/>
    <s v="FM# 230288-2"/>
    <s v="FDOT-16"/>
  </r>
  <r>
    <n v="270"/>
    <s v="Polygon"/>
    <n v="9513"/>
    <n v="422"/>
    <x v="19"/>
    <s v="NorthFork_422"/>
    <n v="18.5624"/>
    <x v="0"/>
    <n v="7.7566790000000001"/>
    <n v="1.308298"/>
    <n v="1.60548"/>
    <n v="0.70746299999999995"/>
    <n v="0.119326"/>
    <n v="0.14643100000000001"/>
    <n v="37"/>
    <n v="9.1206999999999996E-2"/>
    <s v="FM# 230288-2"/>
    <s v="FDOT-16"/>
  </r>
  <r>
    <n v="271"/>
    <s v="Polygon"/>
    <n v="9514"/>
    <n v="422"/>
    <x v="19"/>
    <s v="NorthFork_422"/>
    <n v="10.325100000000001"/>
    <x v="0"/>
    <n v="7.7566790000000001"/>
    <n v="1.308298"/>
    <n v="1.60548"/>
    <n v="0.48078700000000002"/>
    <n v="8.1092999999999998E-2"/>
    <n v="9.9514000000000005E-2"/>
    <n v="37"/>
    <n v="6.1983999999999997E-2"/>
    <s v="FM# 230288-2"/>
    <s v="FDOT-16"/>
  </r>
  <r>
    <n v="272"/>
    <s v="Polygon"/>
    <n v="9516"/>
    <n v="422"/>
    <x v="19"/>
    <s v="NorthFork_422"/>
    <n v="4.9417400000000002"/>
    <x v="0"/>
    <n v="7.7566790000000001"/>
    <n v="1.308298"/>
    <n v="1.60548"/>
    <n v="8.4997000000000003E-2"/>
    <n v="1.4336E-2"/>
    <n v="1.7593000000000001E-2"/>
    <n v="37"/>
    <n v="1.0958000000000001E-2"/>
    <s v="FM# 230288-2"/>
    <s v="FDOT-16"/>
  </r>
  <r>
    <n v="273"/>
    <s v="Polygon"/>
    <n v="9518"/>
    <n v="422"/>
    <x v="19"/>
    <s v="NorthFork_422"/>
    <n v="27.590800000000002"/>
    <x v="0"/>
    <n v="7.7566790000000001"/>
    <n v="1.308298"/>
    <n v="1.60548"/>
    <n v="0.71307500000000001"/>
    <n v="0.120272"/>
    <n v="0.147592"/>
    <n v="37"/>
    <n v="9.1929999999999998E-2"/>
    <s v="FM# 230288-2"/>
    <s v="FDOT-16"/>
  </r>
  <r>
    <n v="274"/>
    <s v="Polygon"/>
    <n v="9519"/>
    <n v="422"/>
    <x v="19"/>
    <s v="NorthFork_422"/>
    <n v="12.623699999999999"/>
    <x v="0"/>
    <n v="7.7566790000000001"/>
    <n v="1.308298"/>
    <n v="1.60548"/>
    <n v="0.41172599999999998"/>
    <n v="6.9445000000000007E-2"/>
    <n v="8.5219000000000003E-2"/>
    <n v="37"/>
    <n v="5.3080000000000002E-2"/>
    <s v="FM# 230288-2"/>
    <s v="FDOT-16"/>
  </r>
  <r>
    <n v="277"/>
    <s v="Polygon"/>
    <n v="9585"/>
    <n v="434"/>
    <x v="20"/>
    <s v="NorthFork_434"/>
    <n v="11.561"/>
    <x v="0"/>
    <n v="8.9793509999999994"/>
    <n v="1.6037250000000001"/>
    <n v="1.662954"/>
    <n v="9.7350000000000006E-3"/>
    <n v="1.7390000000000001E-3"/>
    <n v="1.8029999999999999E-3"/>
    <n v="37"/>
    <n v="1.0839999999999999E-3"/>
    <s v="FM# 230288-2"/>
    <s v="FDOT-16"/>
  </r>
  <r>
    <n v="299"/>
    <s v="Polygon"/>
    <n v="11651"/>
    <n v="814"/>
    <x v="9"/>
    <s v="NorthFork_814"/>
    <n v="1490.08"/>
    <x v="0"/>
    <n v="9.5935609999999993"/>
    <n v="1.571528"/>
    <n v="1.857308"/>
    <n v="374.77100000000002"/>
    <n v="61.391500000000001"/>
    <n v="72.555499999999995"/>
    <n v="37"/>
    <n v="39.064869000000002"/>
    <s v="FM# 230288-2"/>
    <s v="FDOT-16"/>
  </r>
  <r>
    <n v="304"/>
    <s v="Polygon"/>
    <n v="11676"/>
    <n v="831"/>
    <x v="34"/>
    <s v="NorthFork_831"/>
    <n v="3.3626999999999998"/>
    <x v="0"/>
    <n v="6.858117"/>
    <n v="1.1074580000000001"/>
    <n v="1.515047"/>
    <n v="0.49049999999999999"/>
    <n v="7.9207E-2"/>
    <n v="0.108358"/>
    <n v="37"/>
    <n v="7.1521000000000001E-2"/>
    <s v="FM# 230288-2"/>
    <s v="FDOT-16"/>
  </r>
  <r>
    <n v="305"/>
    <s v="Polygon"/>
    <n v="11694"/>
    <n v="832"/>
    <x v="39"/>
    <s v="NorthFork_832"/>
    <n v="32.6126"/>
    <x v="0"/>
    <n v="7.5056339999999997"/>
    <n v="1.281093"/>
    <n v="1.660509"/>
    <n v="0.87901499999999999"/>
    <n v="0.150034"/>
    <n v="0.194469"/>
    <n v="37"/>
    <n v="0.117114"/>
    <s v="FM# 230288-2"/>
    <s v="FDOT-16"/>
  </r>
  <r>
    <n v="306"/>
    <s v="Polygon"/>
    <n v="11700"/>
    <n v="832"/>
    <x v="39"/>
    <s v="NorthFork_832"/>
    <n v="9.1133900000000008"/>
    <x v="0"/>
    <n v="7.5056339999999997"/>
    <n v="1.281093"/>
    <n v="1.660509"/>
    <n v="0.14693100000000001"/>
    <n v="2.5079000000000001E-2"/>
    <n v="3.2506E-2"/>
    <n v="37"/>
    <n v="1.9576E-2"/>
    <s v="FM# 230288-2"/>
    <s v="FDOT-16"/>
  </r>
  <r>
    <n v="431"/>
    <s v="Polygon"/>
    <n v="8531"/>
    <n v="140"/>
    <x v="1"/>
    <s v="NorthFork_140"/>
    <n v="57.6678"/>
    <x v="0"/>
    <n v="11.781447"/>
    <n v="1.875837"/>
    <n v="2.004032"/>
    <n v="1.5371600000000001"/>
    <n v="0.24474699999999999"/>
    <n v="0.26147300000000001"/>
    <n v="37"/>
    <n v="0.13047300000000001"/>
    <s v="FM# 230288-2"/>
    <s v="FDOT-16"/>
  </r>
  <r>
    <n v="435"/>
    <s v="Polygon"/>
    <n v="8535"/>
    <n v="140"/>
    <x v="1"/>
    <s v="NorthFork_140"/>
    <n v="22.1995"/>
    <x v="0"/>
    <n v="11.781447"/>
    <n v="1.875837"/>
    <n v="2.004032"/>
    <n v="1.1547099999999999"/>
    <n v="0.18385299999999999"/>
    <n v="0.19641700000000001"/>
    <n v="37"/>
    <n v="9.8011000000000001E-2"/>
    <s v="FM# 230288-2"/>
    <s v="FDOT-16"/>
  </r>
  <r>
    <n v="439"/>
    <s v="Polygon"/>
    <n v="8621"/>
    <n v="141"/>
    <x v="28"/>
    <s v="NorthFork_141"/>
    <n v="14.9414"/>
    <x v="0"/>
    <n v="12.123322"/>
    <n v="1.826476"/>
    <n v="2.0360770000000001"/>
    <n v="1.2438100000000001"/>
    <n v="0.18739"/>
    <n v="0.208894"/>
    <n v="37"/>
    <n v="0.10259600000000001"/>
    <s v="FM# 230288-2"/>
    <s v="FDOT-16"/>
  </r>
  <r>
    <n v="447"/>
    <s v="Polygon"/>
    <n v="11651"/>
    <n v="814"/>
    <x v="9"/>
    <s v="NorthFork_814"/>
    <n v="1490.08"/>
    <x v="0"/>
    <n v="9.5935609999999993"/>
    <n v="1.571528"/>
    <n v="1.857308"/>
    <n v="13.1472"/>
    <n v="2.1536499999999998"/>
    <n v="2.54528"/>
    <n v="37"/>
    <n v="1.3704149999999999"/>
    <s v="FM# 230288-2"/>
    <s v="FDOT-16"/>
  </r>
  <r>
    <n v="73"/>
    <s v="Polygon"/>
    <n v="1561"/>
    <n v="121"/>
    <x v="25"/>
    <s v="C23_121"/>
    <n v="3.6890900000000002"/>
    <x v="3"/>
    <n v="13.885444"/>
    <n v="2.6532089999999999"/>
    <n v="1.976529"/>
    <n v="14.9823"/>
    <n v="2.8627899999999999"/>
    <n v="2.13266"/>
    <n v="38"/>
    <n v="1.078992"/>
    <s v="FM# 419890-1"/>
    <s v="FDOT-17"/>
  </r>
  <r>
    <n v="87"/>
    <s v="Polygon"/>
    <n v="1947"/>
    <n v="221"/>
    <x v="4"/>
    <s v="C23_221"/>
    <n v="1328.56"/>
    <x v="3"/>
    <n v="6.1281119999999998"/>
    <n v="1.167521"/>
    <n v="0.95536900000000002"/>
    <n v="16.8443"/>
    <n v="3.2091599999999998"/>
    <n v="2.62602"/>
    <n v="38"/>
    <n v="2.7486950000000001"/>
    <s v="FM# 419890-1"/>
    <s v="FDOT-17"/>
  </r>
  <r>
    <n v="89"/>
    <s v="Polygon"/>
    <n v="2129"/>
    <n v="411"/>
    <x v="30"/>
    <s v="C23_411"/>
    <n v="37.707799999999999"/>
    <x v="3"/>
    <n v="4.5527620000000004"/>
    <n v="0.82806999999999997"/>
    <n v="1.098503"/>
    <n v="0.25698500000000002"/>
    <n v="4.6740999999999998E-2"/>
    <n v="6.2005999999999999E-2"/>
    <n v="38"/>
    <n v="5.6446000000000003E-2"/>
    <s v="FM# 419890-1"/>
    <s v="FDOT-17"/>
  </r>
  <r>
    <n v="90"/>
    <s v="Polygon"/>
    <n v="2170"/>
    <n v="434"/>
    <x v="20"/>
    <s v="C23_434"/>
    <n v="34.140099999999997"/>
    <x v="3"/>
    <n v="5.5362520000000002"/>
    <n v="1.041649"/>
    <n v="1.031153"/>
    <n v="40.868099999999998"/>
    <n v="7.6893500000000001"/>
    <n v="7.6118800000000002"/>
    <n v="38"/>
    <n v="7.381907"/>
    <s v="FM# 419890-1"/>
    <s v="FDOT-17"/>
  </r>
  <r>
    <n v="91"/>
    <s v="Polygon"/>
    <n v="2182"/>
    <n v="512"/>
    <x v="11"/>
    <s v="C23_512"/>
    <n v="26.0596"/>
    <x v="3"/>
    <n v="6.5350910000000004"/>
    <n v="1.3946449999999999"/>
    <n v="1.1781759999999999"/>
    <n v="2.8347199999999999"/>
    <n v="0.60495399999999999"/>
    <n v="0.51105599999999995"/>
    <n v="38"/>
    <n v="0.43376900000000002"/>
    <s v="FM# 419890-1"/>
    <s v="FDOT-17"/>
  </r>
  <r>
    <n v="105"/>
    <s v="Polygon"/>
    <n v="3629"/>
    <n v="747"/>
    <x v="40"/>
    <s v="C23_747"/>
    <n v="16.232700000000001"/>
    <x v="3"/>
    <n v="6.1781319999999997"/>
    <n v="1.4102669999999999"/>
    <n v="0.99299300000000001"/>
    <n v="0.167741"/>
    <n v="3.8289999999999998E-2"/>
    <n v="2.6960999999999999E-2"/>
    <n v="38"/>
    <n v="2.7151000000000002E-2"/>
    <s v="FM# 419890-1"/>
    <s v="FDOT-17"/>
  </r>
  <r>
    <n v="106"/>
    <s v="Polygon"/>
    <n v="3630"/>
    <n v="747"/>
    <x v="40"/>
    <s v="C23_747"/>
    <n v="163.72399999999999"/>
    <x v="3"/>
    <n v="6.1781319999999997"/>
    <n v="1.4102669999999999"/>
    <n v="0.99299300000000001"/>
    <n v="0.426431"/>
    <n v="9.7339999999999996E-2"/>
    <n v="6.8539000000000003E-2"/>
    <n v="38"/>
    <n v="6.9023000000000001E-2"/>
    <s v="FM# 419890-1"/>
    <s v="FDOT-17"/>
  </r>
  <r>
    <n v="107"/>
    <s v="Polygon"/>
    <n v="3643"/>
    <n v="814"/>
    <x v="9"/>
    <s v="C23_814"/>
    <n v="180.79900000000001"/>
    <x v="3"/>
    <n v="6.4657559999999998"/>
    <n v="1.2178869999999999"/>
    <n v="1.191276"/>
    <n v="177.267"/>
    <n v="33.389899999999997"/>
    <n v="32.660299999999999"/>
    <n v="38"/>
    <n v="27.416236999999999"/>
    <s v="FM# 419890-1"/>
    <s v="FDOT-17"/>
  </r>
  <r>
    <n v="181"/>
    <s v="Polygon"/>
    <n v="8231"/>
    <n v="121"/>
    <x v="25"/>
    <s v="NorthFork_121"/>
    <n v="8839.56"/>
    <x v="0"/>
    <n v="11.819156"/>
    <n v="1.999854"/>
    <n v="2.097445"/>
    <n v="32.705399999999997"/>
    <n v="5.5338900000000004"/>
    <n v="5.8039399999999999"/>
    <n v="38"/>
    <n v="2.7671489999999999"/>
    <s v="FM# 419890-1"/>
    <s v="FDOT-17"/>
  </r>
  <r>
    <n v="292"/>
    <s v="Polygon"/>
    <n v="11620"/>
    <n v="747"/>
    <x v="40"/>
    <s v="NorthFork_747"/>
    <n v="36.384999999999998"/>
    <x v="0"/>
    <n v="9.6292860000000005"/>
    <n v="1.548492"/>
    <n v="1.845728"/>
    <n v="5.9004000000000001E-2"/>
    <n v="9.4889999999999992E-3"/>
    <n v="1.1310000000000001E-2"/>
    <n v="38"/>
    <n v="6.1279999999999998E-3"/>
    <s v="FM# 419890-1"/>
    <s v="FDOT-17"/>
  </r>
  <r>
    <n v="340"/>
    <s v="Polygon"/>
    <n v="13136"/>
    <n v="133"/>
    <x v="31"/>
    <s v="SouthFork_133"/>
    <n v="41.709899999999998"/>
    <x v="9"/>
    <n v="11.271977"/>
    <n v="2.2334000000000001"/>
    <n v="2.0293679999999998"/>
    <n v="35.3765"/>
    <n v="7.0094200000000004"/>
    <n v="6.3690699999999998"/>
    <n v="39"/>
    <n v="3.1384509999999999"/>
    <s v="FM# 230978-1 (Pond East)"/>
    <s v="FDOT-20"/>
  </r>
  <r>
    <n v="351"/>
    <s v="Polygon"/>
    <n v="13166"/>
    <n v="140"/>
    <x v="1"/>
    <s v="SouthFork_140"/>
    <n v="1.37314"/>
    <x v="9"/>
    <n v="12.496560000000001"/>
    <n v="1.9466840000000001"/>
    <n v="2.126881"/>
    <n v="0.381075"/>
    <n v="5.9362999999999999E-2"/>
    <n v="6.4857999999999999E-2"/>
    <n v="39"/>
    <n v="3.0494E-2"/>
    <s v="FM# 230978-1 (Pond East)"/>
    <s v="FDOT-20"/>
  </r>
  <r>
    <n v="356"/>
    <s v="Polygon"/>
    <n v="13207"/>
    <n v="170"/>
    <x v="13"/>
    <s v="SouthFork_170"/>
    <n v="4.26159"/>
    <x v="9"/>
    <n v="11.029944"/>
    <n v="2.0173890000000001"/>
    <n v="2.1626029999999998"/>
    <n v="0.45650400000000002"/>
    <n v="8.3495E-2"/>
    <n v="8.9505000000000001E-2"/>
    <n v="39"/>
    <n v="4.1388000000000001E-2"/>
    <s v="FM# 230978-1 (Pond East)"/>
    <s v="FDOT-20"/>
  </r>
  <r>
    <n v="384"/>
    <s v="Polygon"/>
    <n v="13643"/>
    <n v="411"/>
    <x v="30"/>
    <s v="SouthFork_411"/>
    <n v="44.998600000000003"/>
    <x v="9"/>
    <n v="5.9979040000000001"/>
    <n v="0.90687899999999999"/>
    <n v="1.5020009999999999"/>
    <n v="48.561399999999999"/>
    <n v="7.34246"/>
    <n v="12.1608"/>
    <n v="39"/>
    <n v="8.0963989999999999"/>
    <s v="FM# 230978-1 (Pond East)"/>
    <s v="FDOT-20"/>
  </r>
  <r>
    <n v="392"/>
    <s v="Polygon"/>
    <n v="14450"/>
    <n v="530"/>
    <x v="41"/>
    <s v="SouthFork_530"/>
    <n v="2.3727800000000001"/>
    <x v="9"/>
    <n v="9.4268710000000002"/>
    <n v="1.6340539999999999"/>
    <n v="1.899934"/>
    <n v="0.582704"/>
    <n v="0.101006"/>
    <n v="0.117441"/>
    <n v="39"/>
    <n v="6.1813E-2"/>
    <s v="FM# 230978-1 (Pond East)"/>
    <s v="FDOT-20"/>
  </r>
  <r>
    <n v="395"/>
    <s v="Polygon"/>
    <n v="14590"/>
    <n v="612"/>
    <x v="42"/>
    <s v="SouthFork_612"/>
    <n v="129.566"/>
    <x v="9"/>
    <n v="5.933516"/>
    <n v="0.96015600000000001"/>
    <n v="1.653667"/>
    <n v="9.2500999999999998"/>
    <n v="1.4968399999999999"/>
    <n v="2.5779999999999998"/>
    <n v="39"/>
    <n v="1.5589580000000001"/>
    <s v="FM# 230978-1 (Pond East)"/>
    <s v="FDOT-20"/>
  </r>
  <r>
    <n v="399"/>
    <s v="Polygon"/>
    <n v="14802"/>
    <n v="617"/>
    <x v="22"/>
    <s v="SouthFork_617"/>
    <n v="21.064299999999999"/>
    <x v="9"/>
    <n v="7.5608690000000003"/>
    <n v="1.390093"/>
    <n v="1.5510949999999999"/>
    <n v="25.271699999999999"/>
    <n v="4.6463000000000001"/>
    <n v="5.1844299999999999"/>
    <n v="39"/>
    <n v="3.342435"/>
    <s v="FM# 230978-1 (Pond East)"/>
    <s v="FDOT-20"/>
  </r>
  <r>
    <n v="417"/>
    <s v="Polygon"/>
    <n v="15474"/>
    <n v="814"/>
    <x v="9"/>
    <s v="SouthFork_814"/>
    <n v="192.971"/>
    <x v="9"/>
    <n v="8.2014490000000002"/>
    <n v="1.307456"/>
    <n v="1.750286"/>
    <n v="24.382300000000001"/>
    <n v="3.8869699999999998"/>
    <n v="5.2034799999999999"/>
    <n v="39"/>
    <n v="2.9729299999999999"/>
    <s v="FM# 230978-1 (Pond East)"/>
    <s v="FDOT-20"/>
  </r>
  <r>
    <n v="469"/>
    <s v="Polygon"/>
    <n v="15474"/>
    <n v="814"/>
    <x v="9"/>
    <s v="SouthFork_814"/>
    <n v="192.971"/>
    <x v="9"/>
    <n v="8.2014490000000002"/>
    <n v="1.307456"/>
    <n v="1.750286"/>
    <n v="11.698"/>
    <n v="1.86486"/>
    <n v="2.4964900000000001"/>
    <n v="39"/>
    <n v="1.4263300000000001"/>
    <s v="FM# 230978-1 (Pond East)"/>
    <s v="FDOT-20"/>
  </r>
  <r>
    <n v="53"/>
    <s v="Polygon"/>
    <n v="1389"/>
    <n v="140"/>
    <x v="1"/>
    <s v="B6_140"/>
    <n v="22.069900000000001"/>
    <x v="7"/>
    <n v="9.2811850000000007"/>
    <n v="1.3582639999999999"/>
    <n v="1.775104"/>
    <n v="13.262600000000001"/>
    <n v="1.94093"/>
    <n v="2.5365799999999998"/>
    <n v="40"/>
    <n v="1.4289750000000001"/>
    <s v="FM# 230978-1 (Pond West)"/>
    <s v="FDOT-21"/>
  </r>
  <r>
    <n v="327"/>
    <s v="Polygon"/>
    <n v="13077"/>
    <n v="121"/>
    <x v="25"/>
    <s v="SouthFork_121"/>
    <n v="279.935"/>
    <x v="9"/>
    <n v="11.733371"/>
    <n v="1.9754510000000001"/>
    <n v="2.1412239999999998"/>
    <n v="185.70500000000001"/>
    <n v="31.265599999999999"/>
    <n v="33.889200000000002"/>
    <n v="40"/>
    <n v="15.827045999999999"/>
    <s v="FM# 230978-1 (Pond West)"/>
    <s v="FDOT-21"/>
  </r>
  <r>
    <n v="338"/>
    <s v="Polygon"/>
    <n v="13134"/>
    <n v="133"/>
    <x v="31"/>
    <s v="SouthFork_133"/>
    <n v="6.0326000000000004"/>
    <x v="9"/>
    <n v="11.271977"/>
    <n v="2.2334000000000001"/>
    <n v="2.0293679999999998"/>
    <n v="2.47268"/>
    <n v="0.48993100000000001"/>
    <n v="0.44517400000000001"/>
    <n v="40"/>
    <n v="0.21936600000000001"/>
    <s v="FM# 230978-1 (Pond West)"/>
    <s v="FDOT-21"/>
  </r>
  <r>
    <n v="339"/>
    <s v="Polygon"/>
    <n v="13135"/>
    <n v="133"/>
    <x v="31"/>
    <s v="SouthFork_133"/>
    <n v="14.7545"/>
    <x v="9"/>
    <n v="11.271977"/>
    <n v="2.2334000000000001"/>
    <n v="2.0293679999999998"/>
    <n v="35.5749"/>
    <n v="7.0487200000000003"/>
    <n v="6.4047900000000002"/>
    <n v="40"/>
    <n v="3.15605"/>
    <s v="FM# 230978-1 (Pond West)"/>
    <s v="FDOT-21"/>
  </r>
  <r>
    <n v="353"/>
    <s v="Polygon"/>
    <n v="13173"/>
    <n v="140"/>
    <x v="1"/>
    <s v="SouthFork_140"/>
    <n v="20.015699999999999"/>
    <x v="9"/>
    <n v="12.496560000000001"/>
    <n v="1.9466840000000001"/>
    <n v="2.126881"/>
    <n v="9.0039800000000003"/>
    <n v="1.40262"/>
    <n v="1.5324500000000001"/>
    <n v="40"/>
    <n v="0.72051699999999996"/>
    <s v="FM# 230978-1 (Pond West)"/>
    <s v="FDOT-21"/>
  </r>
  <r>
    <n v="361"/>
    <s v="Polygon"/>
    <n v="13264"/>
    <n v="185"/>
    <x v="43"/>
    <s v="SouthFork_185"/>
    <n v="18.147300000000001"/>
    <x v="9"/>
    <n v="11.209728"/>
    <n v="1.937066"/>
    <n v="2.108727"/>
    <n v="14.1778"/>
    <n v="2.4499499999999999"/>
    <n v="2.6670600000000002"/>
    <n v="40"/>
    <n v="1.2647740000000001"/>
    <s v="FM# 230978-1 (Pond West)"/>
    <s v="FDOT-21"/>
  </r>
  <r>
    <n v="363"/>
    <s v="Polygon"/>
    <n v="13282"/>
    <n v="190"/>
    <x v="32"/>
    <s v="SouthFork_190"/>
    <n v="4.51661"/>
    <x v="9"/>
    <n v="9.2308070000000004"/>
    <n v="1.651831"/>
    <n v="1.9300759999999999"/>
    <n v="39.355899999999998"/>
    <n v="7.0426500000000001"/>
    <n v="8.2289600000000007"/>
    <n v="40"/>
    <n v="4.2635399999999999"/>
    <s v="FM# 230978-1 (Pond West)"/>
    <s v="FDOT-21"/>
  </r>
  <r>
    <n v="382"/>
    <s v="Polygon"/>
    <n v="13641"/>
    <n v="411"/>
    <x v="30"/>
    <s v="SouthFork_411"/>
    <n v="34.3613"/>
    <x v="9"/>
    <n v="5.9979040000000001"/>
    <n v="0.90687899999999999"/>
    <n v="1.5020009999999999"/>
    <n v="7.8270799999999996"/>
    <n v="1.1834499999999999"/>
    <n v="1.9600599999999999"/>
    <n v="40"/>
    <n v="1.3049679999999999"/>
    <s v="FM# 230978-1 (Pond West)"/>
    <s v="FDOT-21"/>
  </r>
  <r>
    <n v="390"/>
    <s v="Polygon"/>
    <n v="14045"/>
    <n v="511"/>
    <x v="44"/>
    <s v="SouthFork_511"/>
    <n v="0.170765"/>
    <x v="9"/>
    <n v="9.5753869999999992"/>
    <n v="1.6562060000000001"/>
    <n v="1.946625"/>
    <n v="0.597414"/>
    <n v="0.10333199999999999"/>
    <n v="0.121451"/>
    <n v="40"/>
    <n v="6.2391000000000002E-2"/>
    <s v="FM# 230978-1 (Pond West)"/>
    <s v="FDOT-21"/>
  </r>
  <r>
    <n v="391"/>
    <s v="Polygon"/>
    <n v="14049"/>
    <n v="511"/>
    <x v="44"/>
    <s v="SouthFork_511"/>
    <n v="0.25897300000000001"/>
    <x v="9"/>
    <n v="9.5753869999999992"/>
    <n v="1.6562060000000001"/>
    <n v="1.946625"/>
    <n v="1.44E-4"/>
    <n v="2.5000000000000001E-5"/>
    <n v="2.9E-5"/>
    <n v="40"/>
    <n v="1.5E-5"/>
    <s v="FM# 230978-1 (Pond West)"/>
    <s v="FDOT-21"/>
  </r>
  <r>
    <n v="393"/>
    <s v="Polygon"/>
    <n v="14455"/>
    <n v="530"/>
    <x v="41"/>
    <s v="SouthFork_530"/>
    <n v="4.6078900000000003"/>
    <x v="9"/>
    <n v="9.4268710000000002"/>
    <n v="1.6340539999999999"/>
    <n v="1.899934"/>
    <n v="43.008000000000003"/>
    <n v="7.4550000000000001"/>
    <n v="8.6680200000000003"/>
    <n v="40"/>
    <n v="4.5622749999999996"/>
    <s v="FM# 230978-1 (Pond West)"/>
    <s v="FDOT-21"/>
  </r>
  <r>
    <n v="394"/>
    <s v="Polygon"/>
    <n v="14458"/>
    <n v="530"/>
    <x v="41"/>
    <s v="SouthFork_530"/>
    <n v="3.8850199999999999"/>
    <x v="9"/>
    <n v="9.4268710000000002"/>
    <n v="1.6340539999999999"/>
    <n v="1.899934"/>
    <n v="2.5740400000000001"/>
    <n v="0.446185"/>
    <n v="0.51878400000000002"/>
    <n v="40"/>
    <n v="0.27305400000000002"/>
    <s v="FM# 230978-1 (Pond West)"/>
    <s v="FDOT-21"/>
  </r>
  <r>
    <n v="421"/>
    <s v="Polygon"/>
    <n v="1389"/>
    <n v="140"/>
    <x v="1"/>
    <s v="B6_140"/>
    <n v="22.069900000000001"/>
    <x v="7"/>
    <n v="9.2811850000000007"/>
    <n v="1.3582639999999999"/>
    <n v="1.775104"/>
    <n v="2.33731"/>
    <n v="0.342055"/>
    <n v="0.44702900000000001"/>
    <n v="40"/>
    <n v="0.25183299999999997"/>
    <s v="FM# 230978-1 (Pond West)"/>
    <s v="FDOT-21"/>
  </r>
  <r>
    <n v="425"/>
    <s v="Polygon"/>
    <n v="1451"/>
    <n v="411"/>
    <x v="30"/>
    <s v="B6_411"/>
    <n v="47.374200000000002"/>
    <x v="7"/>
    <n v="6.6934500000000003"/>
    <n v="0.99065700000000001"/>
    <n v="1.5987610000000001"/>
    <n v="0.101781"/>
    <n v="1.5063999999999999E-2"/>
    <n v="2.4310999999999999E-2"/>
    <n v="40"/>
    <n v="1.5206000000000001E-2"/>
    <s v="FM# 230978-1 (Pond West)"/>
    <s v="FDOT-21"/>
  </r>
  <r>
    <n v="455"/>
    <s v="Polygon"/>
    <n v="13173"/>
    <n v="140"/>
    <x v="1"/>
    <s v="SouthFork_140"/>
    <n v="20.015699999999999"/>
    <x v="9"/>
    <n v="12.496560000000001"/>
    <n v="1.9466840000000001"/>
    <n v="2.126881"/>
    <n v="0.48494199999999998"/>
    <n v="7.5542999999999999E-2"/>
    <n v="8.2535999999999998E-2"/>
    <n v="40"/>
    <n v="3.8806E-2"/>
    <s v="FM# 230978-1 (Pond West)"/>
    <s v="FDOT-21"/>
  </r>
  <r>
    <n v="457"/>
    <s v="Polygon"/>
    <n v="13641"/>
    <n v="411"/>
    <x v="30"/>
    <s v="SouthFork_411"/>
    <n v="34.3613"/>
    <x v="9"/>
    <n v="5.9979040000000001"/>
    <n v="0.90687899999999999"/>
    <n v="1.5020009999999999"/>
    <n v="1.4770099999999999"/>
    <n v="0.22332199999999999"/>
    <n v="0.36987300000000001"/>
    <n v="40"/>
    <n v="0.246254"/>
    <s v="FM# 230978-1 (Pond West)"/>
    <s v="FDOT-21"/>
  </r>
  <r>
    <n v="173"/>
    <s v="Polygon"/>
    <n v="8082"/>
    <n v="111"/>
    <x v="25"/>
    <s v="NorthFork_111"/>
    <n v="130.00700000000001"/>
    <x v="0"/>
    <n v="10.413732"/>
    <n v="1.734764"/>
    <n v="1.937713"/>
    <n v="22.146899999999999"/>
    <n v="3.68933"/>
    <n v="4.12094"/>
    <n v="3"/>
    <n v="2.1267010000000002"/>
    <s v="SR 615 (Basin B-1)"/>
    <s v="FDOT-22"/>
  </r>
  <r>
    <n v="177"/>
    <s v="Polygon"/>
    <n v="8149"/>
    <n v="118"/>
    <x v="2"/>
    <s v="NorthFork_118"/>
    <n v="26.5517"/>
    <x v="0"/>
    <n v="8.6339380000000006"/>
    <n v="1.5375620000000001"/>
    <n v="1.7281679999999999"/>
    <n v="2.4274900000000001"/>
    <n v="0.43229600000000001"/>
    <n v="0.48588599999999998"/>
    <n v="3"/>
    <n v="0.28115699999999999"/>
    <s v="SR 615 (Basin B-1)"/>
    <s v="FDOT-22"/>
  </r>
  <r>
    <n v="210"/>
    <s v="Polygon"/>
    <n v="8534"/>
    <n v="140"/>
    <x v="1"/>
    <s v="NorthFork_140"/>
    <n v="5.1151099999999996"/>
    <x v="0"/>
    <n v="11.781447"/>
    <n v="1.875837"/>
    <n v="2.004032"/>
    <n v="0.73223700000000003"/>
    <n v="0.116587"/>
    <n v="0.124554"/>
    <n v="3"/>
    <n v="6.2151999999999999E-2"/>
    <s v="SR 615 (Basin B-1)"/>
    <s v="FDOT-22"/>
  </r>
  <r>
    <n v="215"/>
    <s v="Polygon"/>
    <n v="8538"/>
    <n v="140"/>
    <x v="1"/>
    <s v="NorthFork_140"/>
    <n v="5.3721300000000003"/>
    <x v="0"/>
    <n v="11.781447"/>
    <n v="1.875837"/>
    <n v="2.004032"/>
    <n v="7.3401500000000004"/>
    <n v="1.1687000000000001"/>
    <n v="1.2485599999999999"/>
    <n v="3"/>
    <n v="0.62302599999999997"/>
    <s v="SR 615 (Basin B-1)"/>
    <s v="FDOT-22"/>
  </r>
  <r>
    <n v="256"/>
    <s v="Polygon"/>
    <n v="9144"/>
    <n v="320"/>
    <x v="17"/>
    <s v="NorthFork_320"/>
    <n v="38.287199999999999"/>
    <x v="0"/>
    <n v="8.0584550000000004"/>
    <n v="1.393032"/>
    <n v="1.6596150000000001"/>
    <n v="8.5040800000000001"/>
    <n v="1.4700599999999999"/>
    <n v="1.75139"/>
    <n v="3"/>
    <n v="1.0552980000000001"/>
    <s v="SR 615 (Basin B-1)"/>
    <s v="FDOT-22"/>
  </r>
  <r>
    <n v="267"/>
    <s v="Polygon"/>
    <n v="9472"/>
    <n v="420"/>
    <x v="18"/>
    <s v="NorthFork_420"/>
    <n v="65.016999999999996"/>
    <x v="0"/>
    <n v="8.2316210000000005"/>
    <n v="1.3300670000000001"/>
    <n v="1.6533709999999999"/>
    <n v="1.6751"/>
    <n v="0.27066299999999999"/>
    <n v="0.33645399999999998"/>
    <n v="3"/>
    <n v="0.20349600000000001"/>
    <s v="SR 615 (Basin B-1)"/>
    <s v="FDOT-22"/>
  </r>
  <r>
    <n v="280"/>
    <s v="Polygon"/>
    <n v="9591"/>
    <n v="434"/>
    <x v="20"/>
    <s v="NorthFork_434"/>
    <n v="14.2006"/>
    <x v="0"/>
    <n v="8.9793509999999994"/>
    <n v="1.6037250000000001"/>
    <n v="1.662954"/>
    <n v="7.04732"/>
    <n v="1.2586599999999999"/>
    <n v="1.30515"/>
    <n v="3"/>
    <n v="0.78483599999999998"/>
    <s v="SR 615 (Basin B-1)"/>
    <s v="FDOT-22"/>
  </r>
  <r>
    <n v="293"/>
    <s v="Polygon"/>
    <n v="11649"/>
    <n v="814"/>
    <x v="9"/>
    <s v="NorthFork_814"/>
    <n v="37.180799999999998"/>
    <x v="0"/>
    <n v="9.5935609999999993"/>
    <n v="1.571528"/>
    <n v="1.857308"/>
    <n v="11.257099999999999"/>
    <n v="1.8440300000000001"/>
    <n v="2.17936"/>
    <n v="3"/>
    <n v="1.1733990000000001"/>
    <s v="SR 615 (Basin B-1)"/>
    <s v="FDOT-22"/>
  </r>
  <r>
    <n v="432"/>
    <s v="Polygon"/>
    <n v="8534"/>
    <n v="140"/>
    <x v="1"/>
    <s v="NorthFork_140"/>
    <n v="5.1151099999999996"/>
    <x v="0"/>
    <n v="11.781447"/>
    <n v="1.875837"/>
    <n v="2.004032"/>
    <n v="1.23709"/>
    <n v="0.19697000000000001"/>
    <n v="0.21043100000000001"/>
    <n v="3"/>
    <n v="0.105004"/>
    <s v="SR 615 (Basin B-1)"/>
    <s v="FDOT-22"/>
  </r>
  <r>
    <n v="442"/>
    <s v="Polygon"/>
    <n v="9144"/>
    <n v="320"/>
    <x v="17"/>
    <s v="NorthFork_320"/>
    <n v="38.287199999999999"/>
    <x v="0"/>
    <n v="8.0584550000000004"/>
    <n v="1.393032"/>
    <n v="1.6596150000000001"/>
    <n v="2.6249099999999999"/>
    <n v="0.45375700000000002"/>
    <n v="0.54059199999999996"/>
    <n v="3"/>
    <n v="0.32573299999999999"/>
    <s v="SR 615 (Basin B-1)"/>
    <s v="FDOT-22"/>
  </r>
  <r>
    <n v="444"/>
    <s v="Polygon"/>
    <n v="11649"/>
    <n v="814"/>
    <x v="9"/>
    <s v="NorthFork_814"/>
    <n v="37.180799999999998"/>
    <x v="0"/>
    <n v="9.5935609999999993"/>
    <n v="1.571528"/>
    <n v="1.857308"/>
    <n v="9.8071199999999994"/>
    <n v="1.6065100000000001"/>
    <n v="1.8986499999999999"/>
    <n v="3"/>
    <n v="1.0222610000000001"/>
    <s v="SR 615 (Basin B-1)"/>
    <s v="FDOT-22"/>
  </r>
  <r>
    <n v="174"/>
    <s v="Polygon"/>
    <n v="8092"/>
    <n v="111"/>
    <x v="25"/>
    <s v="NorthFork_111"/>
    <n v="79.635800000000003"/>
    <x v="0"/>
    <n v="10.413732"/>
    <n v="1.734764"/>
    <n v="1.937713"/>
    <n v="56.427"/>
    <n v="9.3998500000000007"/>
    <n v="10.499499999999999"/>
    <n v="4"/>
    <n v="5.4185189999999999"/>
    <s v="SR 615 (Basin E)"/>
    <s v="FDOT-23"/>
  </r>
  <r>
    <n v="178"/>
    <s v="Polygon"/>
    <n v="8157"/>
    <n v="118"/>
    <x v="2"/>
    <s v="NorthFork_118"/>
    <n v="8.9530700000000003"/>
    <x v="0"/>
    <n v="8.6339380000000006"/>
    <n v="1.5375620000000001"/>
    <n v="1.7281679999999999"/>
    <n v="5.1081399999999997"/>
    <n v="0.90967600000000004"/>
    <n v="1.02244"/>
    <n v="4"/>
    <n v="0.59163500000000002"/>
    <s v="SR 615 (Basin E)"/>
    <s v="FDOT-23"/>
  </r>
  <r>
    <n v="179"/>
    <s v="Polygon"/>
    <n v="8161"/>
    <n v="118"/>
    <x v="2"/>
    <s v="NorthFork_118"/>
    <n v="27.963899999999999"/>
    <x v="0"/>
    <n v="8.6339380000000006"/>
    <n v="1.5375620000000001"/>
    <n v="1.7281679999999999"/>
    <n v="2.2445900000000001"/>
    <n v="0.399725"/>
    <n v="0.44927699999999998"/>
    <n v="4"/>
    <n v="0.25997300000000001"/>
    <s v="SR 615 (Basin E)"/>
    <s v="FDOT-23"/>
  </r>
  <r>
    <n v="187"/>
    <s v="Polygon"/>
    <n v="8284"/>
    <n v="121"/>
    <x v="25"/>
    <s v="NorthFork_121"/>
    <n v="18.6158"/>
    <x v="0"/>
    <n v="11.819156"/>
    <n v="1.999854"/>
    <n v="2.097445"/>
    <n v="18.3111"/>
    <n v="3.0983100000000001"/>
    <n v="3.2495099999999999"/>
    <n v="4"/>
    <n v="1.5492699999999999"/>
    <s v="SR 615 (Basin E)"/>
    <s v="FDOT-23"/>
  </r>
  <r>
    <n v="239"/>
    <s v="Polygon"/>
    <n v="8771"/>
    <n v="171"/>
    <x v="29"/>
    <s v="NorthFork_171"/>
    <n v="3.44848"/>
    <x v="0"/>
    <n v="8.7485420000000005"/>
    <n v="1.5318830000000001"/>
    <n v="2.0143270000000002"/>
    <n v="1.7173499999999999"/>
    <n v="0.30071100000000001"/>
    <n v="0.39541599999999999"/>
    <n v="4"/>
    <n v="0.196302"/>
    <s v="SR 615 (Basin E)"/>
    <s v="FDOT-23"/>
  </r>
  <r>
    <n v="281"/>
    <s v="Polygon"/>
    <n v="9603"/>
    <n v="434"/>
    <x v="20"/>
    <s v="NorthFork_434"/>
    <n v="37.005299999999998"/>
    <x v="0"/>
    <n v="8.9793509999999994"/>
    <n v="1.6037250000000001"/>
    <n v="1.662954"/>
    <n v="10.091200000000001"/>
    <n v="1.8023100000000001"/>
    <n v="1.86887"/>
    <n v="4"/>
    <n v="1.123828"/>
    <s v="SR 615 (Basin E)"/>
    <s v="FDOT-23"/>
  </r>
  <r>
    <n v="282"/>
    <s v="Polygon"/>
    <n v="9779"/>
    <n v="511"/>
    <x v="44"/>
    <s v="NorthFork_511"/>
    <n v="178.465"/>
    <x v="0"/>
    <n v="5.183573"/>
    <n v="0.88282799999999995"/>
    <n v="1.2734179999999999"/>
    <n v="0.59260599999999997"/>
    <n v="0.100928"/>
    <n v="0.14558199999999999"/>
    <n v="4"/>
    <n v="0.114324"/>
    <s v="SR 615 (Basin E)"/>
    <s v="FDOT-23"/>
  </r>
  <r>
    <n v="284"/>
    <s v="Polygon"/>
    <n v="9985"/>
    <n v="512"/>
    <x v="11"/>
    <s v="NorthFork_512"/>
    <n v="26.818899999999999"/>
    <x v="0"/>
    <n v="11.177697"/>
    <n v="1.90791"/>
    <n v="2.0342440000000002"/>
    <n v="0.81643600000000005"/>
    <n v="0.13935700000000001"/>
    <n v="0.14858399999999999"/>
    <n v="4"/>
    <n v="7.3041999999999996E-2"/>
    <s v="SR 615 (Basin E)"/>
    <s v="FDOT-23"/>
  </r>
  <r>
    <n v="217"/>
    <s v="Polygon"/>
    <n v="8556"/>
    <n v="140"/>
    <x v="1"/>
    <s v="NorthFork_140"/>
    <n v="57.4602"/>
    <x v="0"/>
    <n v="11.781447"/>
    <n v="1.875837"/>
    <n v="2.004032"/>
    <n v="0.84887800000000002"/>
    <n v="0.135158"/>
    <n v="0.144395"/>
    <n v="5"/>
    <n v="7.2052000000000005E-2"/>
    <s v="FM# 410717-1 (West Basin)"/>
    <s v="FDOT-24"/>
  </r>
  <r>
    <n v="302"/>
    <s v="Polygon"/>
    <n v="11653"/>
    <n v="814"/>
    <x v="9"/>
    <s v="NorthFork_814"/>
    <n v="527.92700000000002"/>
    <x v="0"/>
    <n v="9.5935609999999993"/>
    <n v="1.571528"/>
    <n v="1.857308"/>
    <n v="54.666400000000003"/>
    <n v="8.9549400000000006"/>
    <n v="10.583399999999999"/>
    <n v="5"/>
    <n v="5.6982359999999996"/>
    <s v="FM# 410717-1 (West Basin)"/>
    <s v="FDOT-24"/>
  </r>
  <r>
    <n v="437"/>
    <s v="Polygon"/>
    <n v="8556"/>
    <n v="140"/>
    <x v="1"/>
    <s v="NorthFork_140"/>
    <n v="57.4602"/>
    <x v="0"/>
    <n v="11.781447"/>
    <n v="1.875837"/>
    <n v="2.004032"/>
    <n v="0.41819800000000001"/>
    <n v="6.6585000000000005E-2"/>
    <n v="7.1136000000000005E-2"/>
    <n v="5"/>
    <n v="3.5496E-2"/>
    <s v="FM# 410717-1 (West Basin)"/>
    <s v="FDOT-24"/>
  </r>
  <r>
    <n v="449"/>
    <s v="Polygon"/>
    <n v="11653"/>
    <n v="814"/>
    <x v="9"/>
    <s v="NorthFork_814"/>
    <n v="527.92700000000002"/>
    <x v="0"/>
    <n v="9.5935609999999993"/>
    <n v="1.571528"/>
    <n v="1.857308"/>
    <n v="3.9074399999999998"/>
    <n v="0.64007999999999998"/>
    <n v="0.75647699999999996"/>
    <n v="5"/>
    <n v="0.40729799999999999"/>
    <s v="FM# 410717-1 (West Basin)"/>
    <s v="FDOT-24"/>
  </r>
  <r>
    <n v="441"/>
    <s v="Polygon"/>
    <n v="8962"/>
    <n v="212"/>
    <x v="21"/>
    <s v="NorthFork_212"/>
    <n v="88.504999999999995"/>
    <x v="0"/>
    <n v="9.0944760000000002"/>
    <n v="1.885445"/>
    <n v="1.4384889999999999"/>
    <n v="5.8472099999999996"/>
    <n v="1.2122299999999999"/>
    <n v="0.92486299999999999"/>
    <n v="6"/>
    <n v="0.64293999999999996"/>
    <s v="SR 713 (King's Hwy)"/>
    <s v="FDOT-25"/>
  </r>
  <r>
    <n v="350"/>
    <s v="Polygon"/>
    <n v="13165"/>
    <n v="140"/>
    <x v="1"/>
    <s v="SouthFork_140"/>
    <n v="23.042999999999999"/>
    <x v="9"/>
    <n v="12.496560000000001"/>
    <n v="1.9466840000000001"/>
    <n v="2.126881"/>
    <n v="4.2347999999999997E-2"/>
    <n v="6.5970000000000004E-3"/>
    <n v="7.208E-3"/>
    <n v="7"/>
    <n v="3.3890000000000001E-3"/>
    <s v="Johnson Honda (Basin A and B)"/>
    <s v="FDOT-26"/>
  </r>
  <r>
    <n v="408"/>
    <s v="Polygon"/>
    <n v="15471"/>
    <n v="814"/>
    <x v="9"/>
    <s v="SouthFork_814"/>
    <n v="13.032400000000001"/>
    <x v="9"/>
    <n v="8.2014490000000002"/>
    <n v="1.307456"/>
    <n v="1.750286"/>
    <n v="0.76534000000000002"/>
    <n v="0.12200900000000001"/>
    <n v="0.16333300000000001"/>
    <n v="7"/>
    <n v="9.3317999999999998E-2"/>
    <s v="Johnson Honda (Basin A and B)"/>
    <s v="FDOT-26"/>
  </r>
  <r>
    <n v="325"/>
    <s v="Polygon"/>
    <n v="13075"/>
    <n v="121"/>
    <x v="25"/>
    <s v="SouthFork_121"/>
    <n v="17.0078"/>
    <x v="9"/>
    <n v="11.733371"/>
    <n v="1.9754510000000001"/>
    <n v="2.1412239999999998"/>
    <n v="0.57552899999999996"/>
    <n v="9.6896999999999997E-2"/>
    <n v="0.105028"/>
    <n v="8"/>
    <n v="4.9050999999999997E-2"/>
    <s v="FM# 228852-1 (Pond 9A)"/>
    <s v="FDOT-27"/>
  </r>
  <r>
    <n v="341"/>
    <s v="Polygon"/>
    <n v="13138"/>
    <n v="133"/>
    <x v="31"/>
    <s v="SouthFork_133"/>
    <n v="27.6968"/>
    <x v="9"/>
    <n v="11.271977"/>
    <n v="2.2334000000000001"/>
    <n v="2.0293679999999998"/>
    <n v="9.6989999999999993E-3"/>
    <n v="1.9220000000000001E-3"/>
    <n v="1.7459999999999999E-3"/>
    <n v="8"/>
    <n v="8.5999999999999998E-4"/>
    <s v="FM# 228852-1 (Pond 9A)"/>
    <s v="FDOT-27"/>
  </r>
  <r>
    <n v="357"/>
    <s v="Polygon"/>
    <n v="13227"/>
    <n v="171"/>
    <x v="29"/>
    <s v="SouthFork_171"/>
    <n v="63.731499999999997"/>
    <x v="9"/>
    <n v="7.7817879999999997"/>
    <n v="1.27501"/>
    <n v="1.9111720000000001"/>
    <n v="9.3019999999999995E-3"/>
    <n v="1.524E-3"/>
    <n v="2.2850000000000001E-3"/>
    <n v="8"/>
    <n v="1.1950000000000001E-3"/>
    <s v="FM# 228852-1 (Pond 9A)"/>
    <s v="FDOT-27"/>
  </r>
  <r>
    <n v="368"/>
    <s v="Polygon"/>
    <n v="13408"/>
    <n v="243"/>
    <x v="15"/>
    <s v="SouthFork_243"/>
    <n v="16.040099999999999"/>
    <x v="9"/>
    <n v="9.6284969999999994"/>
    <n v="1.9695750000000001"/>
    <n v="1.7798769999999999"/>
    <n v="0.49210999999999999"/>
    <n v="0.100664"/>
    <n v="9.0968999999999994E-2"/>
    <n v="8"/>
    <n v="5.1110000000000003E-2"/>
    <s v="FM# 228852-1 (Pond 9A)"/>
    <s v="FDOT-27"/>
  </r>
  <r>
    <n v="386"/>
    <s v="Polygon"/>
    <n v="13670"/>
    <n v="422"/>
    <x v="19"/>
    <s v="SouthFork_422"/>
    <n v="3.6161099999999999"/>
    <x v="9"/>
    <n v="8.1527360000000009"/>
    <n v="1.4365079999999999"/>
    <n v="1.691384"/>
    <n v="0.62971200000000005"/>
    <n v="0.110955"/>
    <n v="0.13064100000000001"/>
    <n v="8"/>
    <n v="7.7239000000000002E-2"/>
    <s v="FM# 228852-1 (Pond 9A)"/>
    <s v="FDOT-27"/>
  </r>
  <r>
    <n v="409"/>
    <s v="Polygon"/>
    <n v="15474"/>
    <n v="814"/>
    <x v="9"/>
    <s v="SouthFork_814"/>
    <n v="192.971"/>
    <x v="9"/>
    <n v="8.2014490000000002"/>
    <n v="1.307456"/>
    <n v="1.750286"/>
    <n v="37.724699999999999"/>
    <n v="6.0139899999999997"/>
    <n v="8.0509000000000004"/>
    <n v="8"/>
    <n v="4.5997630000000003"/>
    <s v="FM# 228852-1 (Pond 9A)"/>
    <s v="FDOT-27"/>
  </r>
  <r>
    <n v="410"/>
    <s v="Polygon"/>
    <n v="15474"/>
    <n v="814"/>
    <x v="9"/>
    <s v="SouthFork_814"/>
    <n v="192.971"/>
    <x v="9"/>
    <n v="8.2014490000000002"/>
    <n v="1.307456"/>
    <n v="1.750286"/>
    <n v="0.47742200000000001"/>
    <n v="7.6108999999999996E-2"/>
    <n v="0.10188700000000001"/>
    <n v="9"/>
    <n v="5.8212E-2"/>
    <s v="FM# 228852-1 (Osprey Ridge PUD)"/>
    <s v="FDOT-28"/>
  </r>
  <r>
    <n v="458"/>
    <s v="Polygon"/>
    <n v="15474"/>
    <n v="814"/>
    <x v="9"/>
    <s v="SouthFork_814"/>
    <n v="192.971"/>
    <x v="9"/>
    <n v="8.2014490000000002"/>
    <n v="1.307456"/>
    <n v="1.750286"/>
    <n v="0.57125700000000001"/>
    <n v="9.1067999999999996E-2"/>
    <n v="0.12191299999999999"/>
    <n v="9"/>
    <n v="6.9653000000000007E-2"/>
    <s v="FM# 228852-1 (Osprey Ridge PUD)"/>
    <s v="FDOT-28"/>
  </r>
  <r>
    <n v="348"/>
    <s v="Polygon"/>
    <n v="13164"/>
    <n v="140"/>
    <x v="1"/>
    <s v="SouthFork_140"/>
    <n v="3.9419499999999998"/>
    <x v="9"/>
    <n v="12.496560000000001"/>
    <n v="1.9466840000000001"/>
    <n v="2.126881"/>
    <n v="1.6355999999999999"/>
    <n v="0.25479000000000002"/>
    <n v="0.27837400000000001"/>
    <n v="10"/>
    <n v="0.130884"/>
    <s v="FM# 228852-1 (Kanner Center)"/>
    <s v="FDOT-29"/>
  </r>
  <r>
    <n v="452"/>
    <s v="Polygon"/>
    <n v="13164"/>
    <n v="140"/>
    <x v="1"/>
    <s v="SouthFork_140"/>
    <n v="3.9419499999999998"/>
    <x v="9"/>
    <n v="12.496560000000001"/>
    <n v="1.9466840000000001"/>
    <n v="2.126881"/>
    <n v="0.22836000000000001"/>
    <n v="3.5573E-2"/>
    <n v="3.8865999999999998E-2"/>
    <n v="10"/>
    <n v="1.8273999999999999E-2"/>
    <s v="FM# 228852-1 (Kanner Center)"/>
    <s v="FDOT-29"/>
  </r>
  <r>
    <n v="460"/>
    <s v="Polygon"/>
    <n v="15474"/>
    <n v="814"/>
    <x v="9"/>
    <s v="SouthFork_814"/>
    <n v="192.971"/>
    <x v="9"/>
    <n v="8.2014490000000002"/>
    <n v="1.307456"/>
    <n v="1.750286"/>
    <n v="1.8711500000000001"/>
    <n v="0.29829499999999998"/>
    <n v="0.39932600000000001"/>
    <n v="10"/>
    <n v="0.22814899999999999"/>
    <s v="FM# 228852-1 (Kanner Center)"/>
    <s v="FDOT-29"/>
  </r>
  <r>
    <n v="170"/>
    <s v="Polygon"/>
    <n v="8080"/>
    <n v="111"/>
    <x v="25"/>
    <s v="NorthFork_111"/>
    <n v="300.69799999999998"/>
    <x v="0"/>
    <n v="10.413732"/>
    <n v="1.734764"/>
    <n v="1.937713"/>
    <n v="2.7302499999999998"/>
    <n v="0.454816"/>
    <n v="0.50802499999999995"/>
    <n v="14"/>
    <n v="0.26217699999999999"/>
    <s v="FM# 231440-2 (Pond 1&amp;2)"/>
    <s v="FDOT-46"/>
  </r>
  <r>
    <n v="175"/>
    <s v="Polygon"/>
    <n v="8145"/>
    <n v="118"/>
    <x v="2"/>
    <s v="NorthFork_118"/>
    <n v="11.5648"/>
    <x v="0"/>
    <n v="8.6339380000000006"/>
    <n v="1.5375620000000001"/>
    <n v="1.7281679999999999"/>
    <n v="46.404000000000003"/>
    <n v="8.2637900000000002"/>
    <n v="9.2882200000000008"/>
    <n v="14"/>
    <n v="5.3746039999999997"/>
    <s v="FM# 231440-2 (Pond 1&amp;2)"/>
    <s v="FDOT-46"/>
  </r>
  <r>
    <n v="176"/>
    <s v="Polygon"/>
    <n v="8146"/>
    <n v="118"/>
    <x v="2"/>
    <s v="NorthFork_118"/>
    <n v="10.225899999999999"/>
    <x v="0"/>
    <n v="8.6339380000000006"/>
    <n v="1.5375620000000001"/>
    <n v="1.7281679999999999"/>
    <n v="4.3354400000000002"/>
    <n v="0.77207000000000003"/>
    <n v="0.86778100000000002"/>
    <n v="14"/>
    <n v="0.502139"/>
    <s v="FM# 231440-2 (Pond 1&amp;2)"/>
    <s v="FDOT-46"/>
  </r>
  <r>
    <n v="183"/>
    <s v="Polygon"/>
    <n v="8270"/>
    <n v="121"/>
    <x v="25"/>
    <s v="NorthFork_121"/>
    <n v="20.3779"/>
    <x v="0"/>
    <n v="11.819156"/>
    <n v="1.999854"/>
    <n v="2.097445"/>
    <n v="9.8841999999999999E-2"/>
    <n v="1.6723999999999999E-2"/>
    <n v="1.7541000000000001E-2"/>
    <n v="14"/>
    <n v="8.3630000000000006E-3"/>
    <s v="FM# 231440-2 (Pond 1&amp;2)"/>
    <s v="FDOT-46"/>
  </r>
  <r>
    <n v="207"/>
    <s v="Polygon"/>
    <n v="8530"/>
    <n v="140"/>
    <x v="1"/>
    <s v="NorthFork_140"/>
    <n v="3.86076"/>
    <x v="0"/>
    <n v="11.781447"/>
    <n v="1.875837"/>
    <n v="2.004032"/>
    <n v="5.0570399999999998"/>
    <n v="0.80518000000000001"/>
    <n v="0.86020600000000003"/>
    <n v="14"/>
    <n v="0.42923699999999998"/>
    <s v="FM# 231440-2 (Pond 1&amp;2)"/>
    <s v="FDOT-46"/>
  </r>
  <r>
    <n v="211"/>
    <s v="Polygon"/>
    <n v="8534"/>
    <n v="140"/>
    <x v="1"/>
    <s v="NorthFork_140"/>
    <n v="5.1151099999999996"/>
    <x v="0"/>
    <n v="11.781447"/>
    <n v="1.875837"/>
    <n v="2.004032"/>
    <n v="6.87453"/>
    <n v="1.09456"/>
    <n v="1.16936"/>
    <n v="14"/>
    <n v="0.58350500000000005"/>
    <s v="FM# 231440-2 (Pond 1&amp;2)"/>
    <s v="FDOT-46"/>
  </r>
  <r>
    <n v="250"/>
    <s v="Polygon"/>
    <n v="9065"/>
    <n v="310"/>
    <x v="7"/>
    <s v="NorthFork_310"/>
    <n v="2.3020499999999999"/>
    <x v="0"/>
    <n v="8.3410460000000004"/>
    <n v="1.5350490000000001"/>
    <n v="1.6090100000000001"/>
    <n v="0.59937600000000002"/>
    <n v="0.110306"/>
    <n v="0.115621"/>
    <n v="14"/>
    <n v="7.1859000000000006E-2"/>
    <s v="FM# 231440-2 (Pond 1&amp;2)"/>
    <s v="FDOT-46"/>
  </r>
  <r>
    <n v="257"/>
    <s v="Polygon"/>
    <n v="9144"/>
    <n v="320"/>
    <x v="17"/>
    <s v="NorthFork_320"/>
    <n v="38.287199999999999"/>
    <x v="0"/>
    <n v="8.0584550000000004"/>
    <n v="1.393032"/>
    <n v="1.6596150000000001"/>
    <n v="1.4067099999999999"/>
    <n v="0.243171"/>
    <n v="0.28970699999999999"/>
    <n v="14"/>
    <n v="0.174563"/>
    <s v="FM# 231440-2 (Pond 1&amp;2)"/>
    <s v="FDOT-46"/>
  </r>
  <r>
    <n v="259"/>
    <s v="Polygon"/>
    <n v="9216"/>
    <n v="330"/>
    <x v="37"/>
    <s v="NorthFork_330"/>
    <n v="4.8822700000000001"/>
    <x v="0"/>
    <n v="7.1904899999999996"/>
    <n v="1.3489420000000001"/>
    <n v="1.4049320000000001"/>
    <n v="1.4327799999999999"/>
    <n v="0.26878999999999997"/>
    <n v="0.279947"/>
    <n v="14"/>
    <n v="0.19925999999999999"/>
    <s v="FM# 231440-2 (Pond 1&amp;2)"/>
    <s v="FDOT-46"/>
  </r>
  <r>
    <n v="265"/>
    <s v="Polygon"/>
    <n v="9469"/>
    <n v="420"/>
    <x v="18"/>
    <s v="NorthFork_420"/>
    <n v="14.768700000000001"/>
    <x v="0"/>
    <n v="8.2316210000000005"/>
    <n v="1.3300670000000001"/>
    <n v="1.6533709999999999"/>
    <n v="0.452241"/>
    <n v="7.3072999999999999E-2"/>
    <n v="9.0834999999999999E-2"/>
    <n v="14"/>
    <n v="5.4939000000000002E-2"/>
    <s v="FM# 231440-2 (Pond 1&amp;2)"/>
    <s v="FDOT-46"/>
  </r>
  <r>
    <n v="266"/>
    <s v="Polygon"/>
    <n v="9470"/>
    <n v="420"/>
    <x v="18"/>
    <s v="NorthFork_420"/>
    <n v="6.9525800000000002"/>
    <x v="0"/>
    <n v="8.2316210000000005"/>
    <n v="1.3300670000000001"/>
    <n v="1.6533709999999999"/>
    <n v="0.15895899999999999"/>
    <n v="2.5684999999999999E-2"/>
    <n v="3.1927999999999998E-2"/>
    <n v="14"/>
    <n v="1.9310999999999998E-2"/>
    <s v="FM# 231440-2 (Pond 1&amp;2)"/>
    <s v="FDOT-46"/>
  </r>
  <r>
    <n v="268"/>
    <s v="Polygon"/>
    <n v="9472"/>
    <n v="420"/>
    <x v="18"/>
    <s v="NorthFork_420"/>
    <n v="65.016999999999996"/>
    <x v="0"/>
    <n v="8.2316210000000005"/>
    <n v="1.3300670000000001"/>
    <n v="1.6533709999999999"/>
    <n v="40.862200000000001"/>
    <n v="6.6025299999999998"/>
    <n v="8.2074300000000004"/>
    <n v="14"/>
    <n v="4.9640560000000002"/>
    <s v="FM# 231440-2 (Pond 1&amp;2)"/>
    <s v="FDOT-46"/>
  </r>
  <r>
    <n v="283"/>
    <s v="Polygon"/>
    <n v="9779"/>
    <n v="511"/>
    <x v="44"/>
    <s v="NorthFork_511"/>
    <n v="178.465"/>
    <x v="0"/>
    <n v="5.183573"/>
    <n v="0.88282799999999995"/>
    <n v="1.2734179999999999"/>
    <n v="1.60951"/>
    <n v="0.274121"/>
    <n v="0.39539999999999997"/>
    <n v="14"/>
    <n v="0.31050299999999997"/>
    <s v="FM# 231440-2 (Pond 1&amp;2)"/>
    <s v="FDOT-46"/>
  </r>
  <r>
    <n v="286"/>
    <s v="Polygon"/>
    <n v="10775"/>
    <n v="560"/>
    <x v="45"/>
    <s v="NorthFork_560"/>
    <n v="1.5514699999999999"/>
    <x v="0"/>
    <n v="6.034624"/>
    <n v="0.99756199999999995"/>
    <n v="1.3368"/>
    <n v="7.7000000000000001E-5"/>
    <n v="1.2999999999999999E-5"/>
    <n v="1.7E-5"/>
    <n v="14"/>
    <n v="1.2999999999999999E-5"/>
    <s v="FM# 231440-2 (Pond 1&amp;2)"/>
    <s v="FDOT-46"/>
  </r>
  <r>
    <n v="294"/>
    <s v="Polygon"/>
    <n v="11649"/>
    <n v="814"/>
    <x v="9"/>
    <s v="NorthFork_814"/>
    <n v="37.180799999999998"/>
    <x v="0"/>
    <n v="9.5935609999999993"/>
    <n v="1.571528"/>
    <n v="1.857308"/>
    <n v="25.840299999999999"/>
    <n v="4.2329100000000004"/>
    <n v="5.0026599999999997"/>
    <n v="14"/>
    <n v="2.6935009999999999"/>
    <s v="FM# 231440-2 (Pond 1&amp;2)"/>
    <s v="FDOT-46"/>
  </r>
  <r>
    <n v="433"/>
    <s v="Polygon"/>
    <n v="8534"/>
    <n v="140"/>
    <x v="1"/>
    <s v="NorthFork_140"/>
    <n v="5.1151099999999996"/>
    <x v="0"/>
    <n v="11.781447"/>
    <n v="1.875837"/>
    <n v="2.004032"/>
    <n v="1.23709"/>
    <n v="0.19697000000000001"/>
    <n v="0.21043100000000001"/>
    <n v="14"/>
    <n v="0.105004"/>
    <s v="FM# 231440-2 (Pond 1&amp;2)"/>
    <s v="FDOT-46"/>
  </r>
  <r>
    <n v="443"/>
    <s v="Polygon"/>
    <n v="9144"/>
    <n v="320"/>
    <x v="17"/>
    <s v="NorthFork_320"/>
    <n v="38.287199999999999"/>
    <x v="0"/>
    <n v="8.0584550000000004"/>
    <n v="1.393032"/>
    <n v="1.6596150000000001"/>
    <n v="2.6249099999999999"/>
    <n v="0.45375700000000002"/>
    <n v="0.54059199999999996"/>
    <n v="14"/>
    <n v="0.32573299999999999"/>
    <s v="FM# 231440-2 (Pond 1&amp;2)"/>
    <s v="FDOT-46"/>
  </r>
  <r>
    <n v="445"/>
    <s v="Polygon"/>
    <n v="11649"/>
    <n v="814"/>
    <x v="9"/>
    <s v="NorthFork_814"/>
    <n v="37.180799999999998"/>
    <x v="0"/>
    <n v="9.5935609999999993"/>
    <n v="1.571528"/>
    <n v="1.857308"/>
    <n v="9.8071199999999994"/>
    <n v="1.6065100000000001"/>
    <n v="1.8986499999999999"/>
    <n v="14"/>
    <n v="1.0222610000000001"/>
    <s v="FM# 231440-2 (Pond 1&amp;2)"/>
    <s v="FDOT-46"/>
  </r>
  <r>
    <n v="171"/>
    <s v="Polygon"/>
    <n v="8080"/>
    <n v="111"/>
    <x v="25"/>
    <s v="NorthFork_111"/>
    <n v="300.69799999999998"/>
    <x v="0"/>
    <n v="10.413732"/>
    <n v="1.734764"/>
    <n v="1.937713"/>
    <n v="94.436300000000003"/>
    <n v="15.7316"/>
    <n v="17.571999999999999"/>
    <n v="15"/>
    <n v="9.0684380000000004"/>
    <s v="FM# 231440-2 (Pond 3&amp;4)"/>
    <s v="FDOT-47"/>
  </r>
  <r>
    <n v="185"/>
    <s v="Polygon"/>
    <n v="8274"/>
    <n v="121"/>
    <x v="25"/>
    <s v="NorthFork_121"/>
    <n v="170.67699999999999"/>
    <x v="0"/>
    <n v="11.819156"/>
    <n v="1.999854"/>
    <n v="2.097445"/>
    <n v="34.360300000000002"/>
    <n v="5.8139200000000004"/>
    <n v="6.0976299999999997"/>
    <n v="15"/>
    <n v="2.9071720000000001"/>
    <s v="FM# 231440-2 (Pond 3&amp;4)"/>
    <s v="FDOT-47"/>
  </r>
  <r>
    <n v="236"/>
    <s v="Polygon"/>
    <n v="8719"/>
    <n v="170"/>
    <x v="13"/>
    <s v="NorthFork_170"/>
    <n v="3.9984700000000002"/>
    <x v="0"/>
    <n v="10.26698"/>
    <n v="1.78047"/>
    <n v="1.989349"/>
    <n v="22.330300000000001"/>
    <n v="3.8724500000000002"/>
    <n v="4.3267600000000002"/>
    <n v="15"/>
    <n v="2.1749610000000001"/>
    <s v="FM# 231440-2 (Pond 3&amp;4)"/>
    <s v="FDOT-47"/>
  </r>
  <r>
    <n v="260"/>
    <s v="Polygon"/>
    <n v="9218"/>
    <n v="330"/>
    <x v="37"/>
    <s v="NorthFork_330"/>
    <n v="15.196199999999999"/>
    <x v="0"/>
    <n v="7.1904899999999996"/>
    <n v="1.3489420000000001"/>
    <n v="1.4049320000000001"/>
    <n v="3.2305E-2"/>
    <n v="6.0600000000000003E-3"/>
    <n v="6.3119999999999999E-3"/>
    <n v="15"/>
    <n v="4.4929999999999996E-3"/>
    <s v="FM# 231440-2 (Pond 3&amp;4)"/>
    <s v="FDOT-47"/>
  </r>
  <r>
    <n v="426"/>
    <s v="Polygon"/>
    <n v="8080"/>
    <n v="111"/>
    <x v="25"/>
    <s v="NorthFork_111"/>
    <n v="300.69799999999998"/>
    <x v="0"/>
    <n v="10.413732"/>
    <n v="1.734764"/>
    <n v="1.937713"/>
    <n v="3.3496999999999999E-2"/>
    <n v="5.5799999999999999E-3"/>
    <n v="6.2329999999999998E-3"/>
    <n v="15"/>
    <n v="3.2169999999999998E-3"/>
    <s v="FM# 231440-2 (Pond 3&amp;4)"/>
    <s v="FDOT-47"/>
  </r>
  <r>
    <n v="428"/>
    <s v="Polygon"/>
    <n v="8274"/>
    <n v="121"/>
    <x v="25"/>
    <s v="NorthFork_121"/>
    <n v="170.67699999999999"/>
    <x v="0"/>
    <n v="11.819156"/>
    <n v="1.999854"/>
    <n v="2.097445"/>
    <n v="1.7260000000000001E-3"/>
    <n v="2.92E-4"/>
    <n v="3.0600000000000001E-4"/>
    <n v="15"/>
    <n v="1.46E-4"/>
    <s v="FM# 231440-2 (Pond 3&amp;4)"/>
    <s v="FDOT-47"/>
  </r>
  <r>
    <n v="172"/>
    <s v="Polygon"/>
    <n v="8080"/>
    <n v="111"/>
    <x v="25"/>
    <s v="NorthFork_111"/>
    <n v="300.69799999999998"/>
    <x v="0"/>
    <n v="10.413732"/>
    <n v="1.734764"/>
    <n v="1.937713"/>
    <n v="1.3655299999999999"/>
    <n v="0.22747600000000001"/>
    <n v="0.25408799999999998"/>
    <n v="17"/>
    <n v="0.13112799999999999"/>
    <s v="FM# 231440-2 (Pond 5)"/>
    <s v="FDOT-48"/>
  </r>
  <r>
    <n v="184"/>
    <s v="Polygon"/>
    <n v="8272"/>
    <n v="121"/>
    <x v="25"/>
    <s v="NorthFork_121"/>
    <n v="4.2839600000000004"/>
    <x v="0"/>
    <n v="11.819156"/>
    <n v="1.999854"/>
    <n v="2.097445"/>
    <n v="13.8932"/>
    <n v="2.3508"/>
    <n v="2.4655100000000001"/>
    <n v="17"/>
    <n v="1.1754830000000001"/>
    <s v="FM# 231440-2 (Pond 5)"/>
    <s v="FDOT-48"/>
  </r>
  <r>
    <n v="186"/>
    <s v="Polygon"/>
    <n v="8274"/>
    <n v="121"/>
    <x v="25"/>
    <s v="NorthFork_121"/>
    <n v="170.67699999999999"/>
    <x v="0"/>
    <n v="11.819156"/>
    <n v="1.999854"/>
    <n v="2.097445"/>
    <n v="8.2972900000000003"/>
    <n v="1.40394"/>
    <n v="1.47245"/>
    <n v="17"/>
    <n v="0.70202100000000001"/>
    <s v="FM# 231440-2 (Pond 5)"/>
    <s v="FDOT-48"/>
  </r>
  <r>
    <n v="208"/>
    <s v="Polygon"/>
    <n v="8531"/>
    <n v="140"/>
    <x v="1"/>
    <s v="NorthFork_140"/>
    <n v="57.6678"/>
    <x v="0"/>
    <n v="11.781447"/>
    <n v="1.875837"/>
    <n v="2.004032"/>
    <n v="9.9027999999999992"/>
    <n v="1.5767199999999999"/>
    <n v="1.6844699999999999"/>
    <n v="17"/>
    <n v="0.84054200000000001"/>
    <s v="FM# 231440-2 (Pond 5)"/>
    <s v="FDOT-48"/>
  </r>
  <r>
    <n v="212"/>
    <s v="Polygon"/>
    <n v="8535"/>
    <n v="140"/>
    <x v="1"/>
    <s v="NorthFork_140"/>
    <n v="22.1995"/>
    <x v="0"/>
    <n v="11.781447"/>
    <n v="1.875837"/>
    <n v="2.004032"/>
    <n v="0.11379"/>
    <n v="1.8117999999999999E-2"/>
    <n v="1.9356000000000002E-2"/>
    <n v="17"/>
    <n v="9.6579999999999999E-3"/>
    <s v="FM# 231440-2 (Pond 5)"/>
    <s v="FDOT-48"/>
  </r>
  <r>
    <n v="214"/>
    <s v="Polygon"/>
    <n v="8536"/>
    <n v="140"/>
    <x v="1"/>
    <s v="NorthFork_140"/>
    <n v="5.0018099999999999"/>
    <x v="0"/>
    <n v="11.781447"/>
    <n v="1.875837"/>
    <n v="2.004032"/>
    <n v="9.4571100000000001"/>
    <n v="1.50576"/>
    <n v="1.60866"/>
    <n v="17"/>
    <n v="0.80271199999999998"/>
    <s v="FM# 231440-2 (Pond 5)"/>
    <s v="FDOT-48"/>
  </r>
  <r>
    <n v="231"/>
    <s v="Polygon"/>
    <n v="8621"/>
    <n v="141"/>
    <x v="28"/>
    <s v="NorthFork_141"/>
    <n v="14.9414"/>
    <x v="0"/>
    <n v="12.123322"/>
    <n v="1.826476"/>
    <n v="2.0360770000000001"/>
    <n v="19.8139"/>
    <n v="2.9851200000000002"/>
    <n v="3.32769"/>
    <n v="17"/>
    <n v="1.6343620000000001"/>
    <s v="FM# 231440-2 (Pond 5)"/>
    <s v="FDOT-48"/>
  </r>
  <r>
    <n v="237"/>
    <s v="Polygon"/>
    <n v="8722"/>
    <n v="170"/>
    <x v="13"/>
    <s v="NorthFork_170"/>
    <n v="11.1114"/>
    <x v="0"/>
    <n v="10.26698"/>
    <n v="1.78047"/>
    <n v="1.989349"/>
    <n v="9.2657699999999998"/>
    <n v="1.60684"/>
    <n v="1.79535"/>
    <n v="17"/>
    <n v="0.90248300000000004"/>
    <s v="FM# 231440-2 (Pond 5)"/>
    <s v="FDOT-48"/>
  </r>
  <r>
    <n v="242"/>
    <s v="Polygon"/>
    <n v="8886"/>
    <n v="190"/>
    <x v="32"/>
    <s v="NorthFork_190"/>
    <n v="3.8697900000000001"/>
    <x v="0"/>
    <n v="9.8502130000000001"/>
    <n v="1.689322"/>
    <n v="1.9439409999999999"/>
    <n v="1.94285"/>
    <n v="0.33320100000000002"/>
    <n v="0.38342100000000001"/>
    <n v="17"/>
    <n v="0.197239"/>
    <s v="FM# 231440-2 (Pond 5)"/>
    <s v="FDOT-48"/>
  </r>
  <r>
    <n v="247"/>
    <s v="Polygon"/>
    <n v="9012"/>
    <n v="243"/>
    <x v="15"/>
    <s v="NorthFork_243"/>
    <n v="20.703399999999998"/>
    <x v="0"/>
    <n v="8.0903670000000005"/>
    <n v="1.651802"/>
    <n v="1.4325870000000001"/>
    <n v="10.4292"/>
    <n v="2.1293199999999999"/>
    <n v="1.84673"/>
    <n v="17"/>
    <n v="1.289088"/>
    <s v="FM# 231440-2 (Pond 5)"/>
    <s v="FDOT-48"/>
  </r>
  <r>
    <n v="255"/>
    <s v="Polygon"/>
    <n v="9143"/>
    <n v="320"/>
    <x v="17"/>
    <s v="NorthFork_320"/>
    <n v="7.69482"/>
    <x v="0"/>
    <n v="8.0584550000000004"/>
    <n v="1.393032"/>
    <n v="1.6596150000000001"/>
    <n v="3.2186599999999999"/>
    <n v="0.556396"/>
    <n v="0.66287300000000005"/>
    <n v="17"/>
    <n v="0.39941399999999999"/>
    <s v="FM# 231440-2 (Pond 5)"/>
    <s v="FDOT-48"/>
  </r>
  <r>
    <n v="264"/>
    <s v="Polygon"/>
    <n v="9468"/>
    <n v="420"/>
    <x v="18"/>
    <s v="NorthFork_420"/>
    <n v="10.411099999999999"/>
    <x v="0"/>
    <n v="8.2316210000000005"/>
    <n v="1.3300670000000001"/>
    <n v="1.6533709999999999"/>
    <n v="3.8792200000000001"/>
    <n v="0.62680599999999997"/>
    <n v="0.77916600000000003"/>
    <n v="17"/>
    <n v="0.47125899999999998"/>
    <s v="FM# 231440-2 (Pond 5)"/>
    <s v="FDOT-48"/>
  </r>
  <r>
    <n v="278"/>
    <s v="Polygon"/>
    <n v="9587"/>
    <n v="434"/>
    <x v="20"/>
    <s v="NorthFork_434"/>
    <n v="10.347899999999999"/>
    <x v="0"/>
    <n v="8.9793509999999994"/>
    <n v="1.6037250000000001"/>
    <n v="1.662954"/>
    <n v="5.64398"/>
    <n v="1.0080199999999999"/>
    <n v="1.04525"/>
    <n v="17"/>
    <n v="0.62855099999999997"/>
    <s v="FM# 231440-2 (Pond 5)"/>
    <s v="FDOT-48"/>
  </r>
  <r>
    <n v="279"/>
    <s v="Polygon"/>
    <n v="9589"/>
    <n v="434"/>
    <x v="20"/>
    <s v="NorthFork_434"/>
    <n v="25.253900000000002"/>
    <x v="0"/>
    <n v="8.9793509999999994"/>
    <n v="1.6037250000000001"/>
    <n v="1.662954"/>
    <n v="0.120161"/>
    <n v="2.1461000000000001E-2"/>
    <n v="2.2252999999999998E-2"/>
    <n v="17"/>
    <n v="1.3382E-2"/>
    <s v="FM# 231440-2 (Pond 5)"/>
    <s v="FDOT-48"/>
  </r>
  <r>
    <n v="287"/>
    <s v="Polygon"/>
    <n v="10995"/>
    <n v="617"/>
    <x v="22"/>
    <s v="NorthFork_617"/>
    <n v="8.8192699999999995"/>
    <x v="0"/>
    <n v="6.5845770000000003"/>
    <n v="1.1168530000000001"/>
    <n v="1.4360999999999999"/>
    <n v="0.82270200000000004"/>
    <n v="0.139544"/>
    <n v="0.17943200000000001"/>
    <n v="17"/>
    <n v="0.124944"/>
    <s v="FM# 231440-2 (Pond 5)"/>
    <s v="FDOT-48"/>
  </r>
  <r>
    <n v="295"/>
    <s v="Polygon"/>
    <n v="11651"/>
    <n v="814"/>
    <x v="9"/>
    <s v="NorthFork_814"/>
    <n v="1490.08"/>
    <x v="0"/>
    <n v="9.5935609999999993"/>
    <n v="1.571528"/>
    <n v="1.857308"/>
    <n v="0.433118"/>
    <n v="7.0948999999999998E-2"/>
    <n v="8.3850999999999995E-2"/>
    <n v="17"/>
    <n v="4.5147E-2"/>
    <s v="FM# 231440-2 (Pond 5)"/>
    <s v="FDOT-48"/>
  </r>
  <r>
    <n v="427"/>
    <s v="Polygon"/>
    <n v="8080"/>
    <n v="111"/>
    <x v="25"/>
    <s v="NorthFork_111"/>
    <n v="300.69799999999998"/>
    <x v="0"/>
    <n v="10.413732"/>
    <n v="1.734764"/>
    <n v="1.937713"/>
    <n v="3.3496999999999999E-2"/>
    <n v="5.5799999999999999E-3"/>
    <n v="6.2329999999999998E-3"/>
    <n v="17"/>
    <n v="3.2169999999999998E-3"/>
    <s v="FM# 231440-2 (Pond 5)"/>
    <s v="FDOT-48"/>
  </r>
  <r>
    <n v="429"/>
    <s v="Polygon"/>
    <n v="8274"/>
    <n v="121"/>
    <x v="25"/>
    <s v="NorthFork_121"/>
    <n v="170.67699999999999"/>
    <x v="0"/>
    <n v="11.819156"/>
    <n v="1.999854"/>
    <n v="2.097445"/>
    <n v="1.7260000000000001E-3"/>
    <n v="2.92E-4"/>
    <n v="3.0600000000000001E-4"/>
    <n v="17"/>
    <n v="1.46E-4"/>
    <s v="FM# 231440-2 (Pond 5)"/>
    <s v="FDOT-48"/>
  </r>
  <r>
    <n v="430"/>
    <s v="Polygon"/>
    <n v="8531"/>
    <n v="140"/>
    <x v="1"/>
    <s v="NorthFork_140"/>
    <n v="57.6678"/>
    <x v="0"/>
    <n v="11.781447"/>
    <n v="1.875837"/>
    <n v="2.004032"/>
    <n v="1.5371600000000001"/>
    <n v="0.24474699999999999"/>
    <n v="0.26147300000000001"/>
    <n v="17"/>
    <n v="0.13047300000000001"/>
    <s v="FM# 231440-2 (Pond 5)"/>
    <s v="FDOT-48"/>
  </r>
  <r>
    <n v="434"/>
    <s v="Polygon"/>
    <n v="8535"/>
    <n v="140"/>
    <x v="1"/>
    <s v="NorthFork_140"/>
    <n v="22.1995"/>
    <x v="0"/>
    <n v="11.781447"/>
    <n v="1.875837"/>
    <n v="2.004032"/>
    <n v="1.1547099999999999"/>
    <n v="0.18385299999999999"/>
    <n v="0.19641700000000001"/>
    <n v="17"/>
    <n v="9.8011000000000001E-2"/>
    <s v="FM# 231440-2 (Pond 5)"/>
    <s v="FDOT-48"/>
  </r>
  <r>
    <n v="438"/>
    <s v="Polygon"/>
    <n v="8621"/>
    <n v="141"/>
    <x v="28"/>
    <s v="NorthFork_141"/>
    <n v="14.9414"/>
    <x v="0"/>
    <n v="12.123322"/>
    <n v="1.826476"/>
    <n v="2.0360770000000001"/>
    <n v="1.2438100000000001"/>
    <n v="0.18739"/>
    <n v="0.208894"/>
    <n v="17"/>
    <n v="0.10259600000000001"/>
    <s v="FM# 231440-2 (Pond 5)"/>
    <s v="FDOT-48"/>
  </r>
  <r>
    <n v="446"/>
    <s v="Polygon"/>
    <n v="11651"/>
    <n v="814"/>
    <x v="9"/>
    <s v="NorthFork_814"/>
    <n v="1490.08"/>
    <x v="0"/>
    <n v="9.5935609999999993"/>
    <n v="1.571528"/>
    <n v="1.857308"/>
    <n v="13.1472"/>
    <n v="2.1536499999999998"/>
    <n v="2.54528"/>
    <n v="17"/>
    <n v="1.3704149999999999"/>
    <s v="FM# 231440-2 (Pond 5)"/>
    <s v="FDOT-48"/>
  </r>
  <r>
    <n v="37"/>
    <s v="Polygon"/>
    <n v="669"/>
    <n v="133"/>
    <x v="31"/>
    <s v="B4_133"/>
    <n v="99.502700000000004"/>
    <x v="6"/>
    <n v="12.893257"/>
    <n v="2.5555669999999999"/>
    <n v="2.1189480000000001"/>
    <n v="2.50746"/>
    <n v="0.49700299999999997"/>
    <n v="0.41209000000000001"/>
    <n v="12"/>
    <n v="0.19447900000000001"/>
    <s v="FM# 230978-2 (Danforth Basin)"/>
    <s v="FDOT-49"/>
  </r>
  <r>
    <n v="40"/>
    <s v="Polygon"/>
    <n v="1356"/>
    <n v="118"/>
    <x v="2"/>
    <s v="B6_118"/>
    <n v="103.67"/>
    <x v="7"/>
    <n v="9.5416419999999995"/>
    <n v="1.6683520000000001"/>
    <n v="2.0486610000000001"/>
    <n v="7.9944199999999999"/>
    <n v="1.3978200000000001"/>
    <n v="1.7164600000000001"/>
    <n v="12"/>
    <n v="0.83784599999999998"/>
    <s v="FM# 230978-2 (Danforth Basin)"/>
    <s v="FDOT-49"/>
  </r>
  <r>
    <n v="42"/>
    <s v="Polygon"/>
    <n v="1365"/>
    <n v="121"/>
    <x v="25"/>
    <s v="B6_121"/>
    <n v="206.74100000000001"/>
    <x v="7"/>
    <n v="11.719173"/>
    <n v="1.982953"/>
    <n v="2.0781740000000002"/>
    <n v="33.9559"/>
    <n v="5.7455400000000001"/>
    <n v="6.0214400000000001"/>
    <n v="12"/>
    <n v="2.897465"/>
    <s v="FM# 230978-2 (Danforth Basin)"/>
    <s v="FDOT-49"/>
  </r>
  <r>
    <n v="43"/>
    <s v="Polygon"/>
    <n v="1377"/>
    <n v="133"/>
    <x v="31"/>
    <s v="B6_133"/>
    <n v="2.8062900000000002"/>
    <x v="7"/>
    <n v="11.792467"/>
    <n v="1.9885550000000001"/>
    <n v="2.079189"/>
    <n v="24.312999999999999"/>
    <n v="4.0998900000000003"/>
    <n v="4.2867499999999996"/>
    <n v="12"/>
    <n v="2.061741"/>
    <s v="FM# 230978-2 (Danforth Basin)"/>
    <s v="FDOT-49"/>
  </r>
  <r>
    <n v="45"/>
    <s v="Polygon"/>
    <n v="1383"/>
    <n v="140"/>
    <x v="1"/>
    <s v="B6_140"/>
    <n v="5.7212199999999998"/>
    <x v="7"/>
    <n v="9.2811850000000007"/>
    <n v="1.3582639999999999"/>
    <n v="1.775104"/>
    <n v="9.1056899999999992"/>
    <n v="1.3325800000000001"/>
    <n v="1.7415400000000001"/>
    <n v="12"/>
    <n v="0.98109100000000005"/>
    <s v="FM# 230978-2 (Danforth Basin)"/>
    <s v="FDOT-49"/>
  </r>
  <r>
    <n v="47"/>
    <s v="Polygon"/>
    <n v="1385"/>
    <n v="140"/>
    <x v="1"/>
    <s v="B6_140"/>
    <n v="12.347200000000001"/>
    <x v="7"/>
    <n v="9.2811850000000007"/>
    <n v="1.3582639999999999"/>
    <n v="1.775104"/>
    <n v="10.4346"/>
    <n v="1.5270600000000001"/>
    <n v="1.9957100000000001"/>
    <n v="12"/>
    <n v="1.1242749999999999"/>
    <s v="FM# 230978-2 (Danforth Basin)"/>
    <s v="FDOT-49"/>
  </r>
  <r>
    <n v="54"/>
    <s v="Polygon"/>
    <n v="1397"/>
    <n v="170"/>
    <x v="13"/>
    <s v="B6_170"/>
    <n v="5.6482200000000002"/>
    <x v="7"/>
    <n v="8.9847640000000002"/>
    <n v="1.473347"/>
    <n v="1.9074899999999999"/>
    <n v="4.8105099999999998"/>
    <n v="0.78884100000000001"/>
    <n v="1.02128"/>
    <n v="12"/>
    <n v="0.535408"/>
    <s v="FM# 230978-2 (Danforth Basin)"/>
    <s v="FDOT-49"/>
  </r>
  <r>
    <n v="55"/>
    <s v="Polygon"/>
    <n v="1398"/>
    <n v="170"/>
    <x v="13"/>
    <s v="B6_170"/>
    <n v="10.258699999999999"/>
    <x v="7"/>
    <n v="8.9847640000000002"/>
    <n v="1.473347"/>
    <n v="1.9074899999999999"/>
    <n v="10.3241"/>
    <n v="1.6929700000000001"/>
    <n v="2.1918299999999999"/>
    <n v="12"/>
    <n v="1.1490670000000001"/>
    <s v="FM# 230978-2 (Danforth Basin)"/>
    <s v="FDOT-49"/>
  </r>
  <r>
    <n v="56"/>
    <s v="Polygon"/>
    <n v="1401"/>
    <n v="171"/>
    <x v="29"/>
    <s v="B6_171"/>
    <n v="20.791"/>
    <x v="7"/>
    <n v="12.264234"/>
    <n v="2.0773109999999999"/>
    <n v="2.1641499999999998"/>
    <n v="23.249300000000002"/>
    <n v="3.93797"/>
    <n v="4.1025900000000002"/>
    <n v="12"/>
    <n v="1.8957029999999999"/>
    <s v="FM# 230978-2 (Danforth Basin)"/>
    <s v="FDOT-49"/>
  </r>
  <r>
    <n v="58"/>
    <s v="Polygon"/>
    <n v="1432"/>
    <n v="320"/>
    <x v="17"/>
    <s v="B6_320"/>
    <n v="15.8505"/>
    <x v="7"/>
    <n v="6.4559259999999998"/>
    <n v="0.89579399999999998"/>
    <n v="1.540756"/>
    <n v="2.9023500000000002"/>
    <n v="0.40271600000000002"/>
    <n v="0.69266700000000003"/>
    <n v="12"/>
    <n v="0.44956299999999999"/>
    <s v="FM# 230978-2 (Danforth Basin)"/>
    <s v="FDOT-49"/>
  </r>
  <r>
    <n v="60"/>
    <s v="Polygon"/>
    <n v="1447"/>
    <n v="411"/>
    <x v="30"/>
    <s v="B6_411"/>
    <n v="14.0139"/>
    <x v="7"/>
    <n v="6.6934500000000003"/>
    <n v="0.99065700000000001"/>
    <n v="1.5987610000000001"/>
    <n v="7.9661"/>
    <n v="1.1790099999999999"/>
    <n v="1.9027400000000001"/>
    <n v="12"/>
    <n v="1.190134"/>
    <s v="FM# 230978-2 (Danforth Basin)"/>
    <s v="FDOT-49"/>
  </r>
  <r>
    <n v="61"/>
    <s v="Polygon"/>
    <n v="1448"/>
    <n v="411"/>
    <x v="30"/>
    <s v="B6_411"/>
    <n v="5.97478"/>
    <x v="7"/>
    <n v="6.6934500000000003"/>
    <n v="0.99065700000000001"/>
    <n v="1.5987610000000001"/>
    <n v="3.3907699999999998"/>
    <n v="0.50184700000000004"/>
    <n v="0.80990099999999998"/>
    <n v="12"/>
    <n v="0.50658000000000003"/>
    <s v="FM# 230978-2 (Danforth Basin)"/>
    <s v="FDOT-49"/>
  </r>
  <r>
    <n v="63"/>
    <s v="Polygon"/>
    <n v="1450"/>
    <n v="411"/>
    <x v="30"/>
    <s v="B6_411"/>
    <n v="17.4483"/>
    <x v="7"/>
    <n v="6.6934500000000003"/>
    <n v="0.99065700000000001"/>
    <n v="1.5987610000000001"/>
    <n v="11.8925"/>
    <n v="1.76013"/>
    <n v="2.84057"/>
    <n v="12"/>
    <n v="1.7767310000000001"/>
    <s v="FM# 230978-2 (Danforth Basin)"/>
    <s v="FDOT-49"/>
  </r>
  <r>
    <n v="66"/>
    <s v="Polygon"/>
    <n v="1454"/>
    <n v="422"/>
    <x v="19"/>
    <s v="B6_422"/>
    <n v="5.67326"/>
    <x v="7"/>
    <n v="6.3518020000000002"/>
    <n v="0.91268700000000003"/>
    <n v="1.5104690000000001"/>
    <n v="5.1204000000000001"/>
    <n v="0.73574700000000004"/>
    <n v="1.2176400000000001"/>
    <n v="12"/>
    <n v="0.80613299999999999"/>
    <s v="FM# 230978-2 (Danforth Basin)"/>
    <s v="FDOT-49"/>
  </r>
  <r>
    <n v="67"/>
    <s v="Polygon"/>
    <n v="1457"/>
    <n v="424"/>
    <x v="46"/>
    <s v="B6_424"/>
    <n v="5.1036599999999996"/>
    <x v="7"/>
    <n v="5.1547900000000002"/>
    <n v="0.59953400000000001"/>
    <n v="1.426728"/>
    <n v="1.7278899999999999"/>
    <n v="0.200964"/>
    <n v="0.47824100000000003"/>
    <n v="12"/>
    <n v="0.33520100000000003"/>
    <s v="FM# 230978-2 (Danforth Basin)"/>
    <s v="FDOT-49"/>
  </r>
  <r>
    <n v="418"/>
    <s v="Polygon"/>
    <n v="1385"/>
    <n v="140"/>
    <x v="1"/>
    <s v="B6_140"/>
    <n v="12.347200000000001"/>
    <x v="7"/>
    <n v="9.2811850000000007"/>
    <n v="1.3582639999999999"/>
    <n v="1.775104"/>
    <n v="7.0072999999999996E-2"/>
    <n v="1.0255E-2"/>
    <n v="1.3402000000000001E-2"/>
    <n v="12"/>
    <n v="7.5500000000000003E-3"/>
    <s v="FM# 230978-2 (Danforth Basin)"/>
    <s v="FDOT-49"/>
  </r>
  <r>
    <n v="422"/>
    <s v="Polygon"/>
    <n v="1450"/>
    <n v="411"/>
    <x v="30"/>
    <s v="B6_411"/>
    <n v="17.4483"/>
    <x v="7"/>
    <n v="6.6934500000000003"/>
    <n v="0.99065700000000001"/>
    <n v="1.5987610000000001"/>
    <n v="1.8894999999999999E-2"/>
    <n v="2.7959999999999999E-3"/>
    <n v="4.5129999999999997E-3"/>
    <n v="12"/>
    <n v="2.823E-3"/>
    <s v="FM# 230978-2 (Danforth Basin)"/>
    <s v="FDOT-49"/>
  </r>
  <r>
    <n v="41"/>
    <s v="Polygon"/>
    <n v="1363"/>
    <n v="121"/>
    <x v="25"/>
    <s v="B6_121"/>
    <n v="114.995"/>
    <x v="7"/>
    <n v="11.719173"/>
    <n v="1.982953"/>
    <n v="2.0781740000000002"/>
    <n v="11.6386"/>
    <n v="1.96932"/>
    <n v="2.0638800000000002"/>
    <n v="13"/>
    <n v="0.99312400000000001"/>
    <s v="FM# 230978-2 (Wetlands Basin)"/>
    <s v="FDOT-50"/>
  </r>
  <r>
    <n v="44"/>
    <s v="Polygon"/>
    <n v="1378"/>
    <n v="133"/>
    <x v="31"/>
    <s v="B6_133"/>
    <n v="7.3097799999999999"/>
    <x v="7"/>
    <n v="11.792467"/>
    <n v="1.9885550000000001"/>
    <n v="2.079189"/>
    <n v="8.0608699999999995"/>
    <n v="1.3593"/>
    <n v="1.4212499999999999"/>
    <n v="13"/>
    <n v="0.68356099999999997"/>
    <s v="FM# 230978-2 (Wetlands Basin)"/>
    <s v="FDOT-50"/>
  </r>
  <r>
    <n v="48"/>
    <s v="Polygon"/>
    <n v="1385"/>
    <n v="140"/>
    <x v="1"/>
    <s v="B6_140"/>
    <n v="12.347200000000001"/>
    <x v="7"/>
    <n v="9.2811850000000007"/>
    <n v="1.3582639999999999"/>
    <n v="1.775104"/>
    <n v="0.46684999999999999"/>
    <n v="6.8321999999999994E-2"/>
    <n v="8.9288999999999993E-2"/>
    <n v="13"/>
    <n v="5.0300999999999998E-2"/>
    <s v="FM# 230978-2 (Wetlands Basin)"/>
    <s v="FDOT-50"/>
  </r>
  <r>
    <n v="49"/>
    <s v="Polygon"/>
    <n v="1386"/>
    <n v="140"/>
    <x v="1"/>
    <s v="B6_140"/>
    <n v="10.329000000000001"/>
    <x v="7"/>
    <n v="9.2811850000000007"/>
    <n v="1.3582639999999999"/>
    <n v="1.775104"/>
    <n v="6.9392300000000002"/>
    <n v="1.01553"/>
    <n v="1.3271900000000001"/>
    <n v="13"/>
    <n v="0.74766699999999997"/>
    <s v="FM# 230978-2 (Wetlands Basin)"/>
    <s v="FDOT-50"/>
  </r>
  <r>
    <n v="50"/>
    <s v="Polygon"/>
    <n v="1387"/>
    <n v="140"/>
    <x v="1"/>
    <s v="B6_140"/>
    <n v="10.8774"/>
    <x v="7"/>
    <n v="9.2811850000000007"/>
    <n v="1.3582639999999999"/>
    <n v="1.775104"/>
    <n v="9.1150400000000005"/>
    <n v="1.33395"/>
    <n v="1.74333"/>
    <n v="13"/>
    <n v="0.98209900000000006"/>
    <s v="FM# 230978-2 (Wetlands Basin)"/>
    <s v="FDOT-50"/>
  </r>
  <r>
    <n v="52"/>
    <s v="Polygon"/>
    <n v="1389"/>
    <n v="140"/>
    <x v="1"/>
    <s v="B6_140"/>
    <n v="22.069900000000001"/>
    <x v="7"/>
    <n v="9.2811850000000007"/>
    <n v="1.3582639999999999"/>
    <n v="1.775104"/>
    <n v="9.1070999999999999E-2"/>
    <n v="1.3328E-2"/>
    <n v="1.7417999999999999E-2"/>
    <n v="13"/>
    <n v="9.8119999999999995E-3"/>
    <s v="FM# 230978-2 (Wetlands Basin)"/>
    <s v="FDOT-50"/>
  </r>
  <r>
    <n v="64"/>
    <s v="Polygon"/>
    <n v="1450"/>
    <n v="411"/>
    <x v="30"/>
    <s v="B6_411"/>
    <n v="17.4483"/>
    <x v="7"/>
    <n v="6.6934500000000003"/>
    <n v="0.99065700000000001"/>
    <n v="1.5987610000000001"/>
    <n v="9.2536299999999994"/>
    <n v="1.36957"/>
    <n v="2.21027"/>
    <n v="13"/>
    <n v="1.3824909999999999"/>
    <s v="FM# 230978-2 (Wetlands Basin)"/>
    <s v="FDOT-50"/>
  </r>
  <r>
    <n v="65"/>
    <s v="Polygon"/>
    <n v="1451"/>
    <n v="411"/>
    <x v="30"/>
    <s v="B6_411"/>
    <n v="47.374200000000002"/>
    <x v="7"/>
    <n v="6.6934500000000003"/>
    <n v="0.99065700000000001"/>
    <n v="1.5987610000000001"/>
    <n v="8.6121200000000009"/>
    <n v="1.2746299999999999"/>
    <n v="2.0570400000000002"/>
    <n v="13"/>
    <n v="1.2866489999999999"/>
    <s v="FM# 230978-2 (Wetlands Basin)"/>
    <s v="FDOT-50"/>
  </r>
  <r>
    <n v="69"/>
    <s v="Polygon"/>
    <n v="1495"/>
    <n v="620"/>
    <x v="47"/>
    <s v="B6_620"/>
    <n v="2.6204100000000001"/>
    <x v="7"/>
    <n v="12.467798"/>
    <n v="2.1053609999999998"/>
    <n v="2.1709649999999998"/>
    <n v="5.6744899999999996"/>
    <n v="0.95821599999999996"/>
    <n v="0.98807400000000001"/>
    <n v="13"/>
    <n v="0.45513100000000001"/>
    <s v="FM# 230978-2 (Wetlands Basin)"/>
    <s v="FDOT-50"/>
  </r>
  <r>
    <n v="337"/>
    <s v="Polygon"/>
    <n v="13133"/>
    <n v="133"/>
    <x v="31"/>
    <s v="SouthFork_133"/>
    <n v="47.103400000000001"/>
    <x v="9"/>
    <n v="11.271977"/>
    <n v="2.2334000000000001"/>
    <n v="2.0293679999999998"/>
    <n v="21.260300000000001"/>
    <n v="4.2124699999999997"/>
    <n v="3.8276400000000002"/>
    <n v="13"/>
    <n v="1.8861239999999999"/>
    <s v="FM# 230978-2 (Wetlands Basin)"/>
    <s v="FDOT-50"/>
  </r>
  <r>
    <n v="352"/>
    <s v="Polygon"/>
    <n v="13167"/>
    <n v="140"/>
    <x v="1"/>
    <s v="SouthFork_140"/>
    <n v="1.2666E-2"/>
    <x v="9"/>
    <n v="12.496560000000001"/>
    <n v="1.9466840000000001"/>
    <n v="2.126881"/>
    <n v="0.158279"/>
    <n v="2.4656000000000001E-2"/>
    <n v="2.6939000000000001E-2"/>
    <n v="13"/>
    <n v="1.2666E-2"/>
    <s v="FM# 230978-2 (Wetlands Basin)"/>
    <s v="FDOT-50"/>
  </r>
  <r>
    <n v="381"/>
    <s v="Polygon"/>
    <n v="13641"/>
    <n v="411"/>
    <x v="30"/>
    <s v="SouthFork_411"/>
    <n v="34.3613"/>
    <x v="9"/>
    <n v="5.9979040000000001"/>
    <n v="0.90687899999999999"/>
    <n v="1.5020009999999999"/>
    <n v="3.0780500000000002"/>
    <n v="0.46539900000000001"/>
    <n v="0.77080800000000005"/>
    <n v="13"/>
    <n v="0.51318699999999995"/>
    <s v="FM# 230978-2 (Wetlands Basin)"/>
    <s v="FDOT-50"/>
  </r>
  <r>
    <n v="383"/>
    <s v="Polygon"/>
    <n v="13642"/>
    <n v="411"/>
    <x v="30"/>
    <s v="SouthFork_411"/>
    <n v="28.6112"/>
    <x v="9"/>
    <n v="5.9979040000000001"/>
    <n v="0.90687899999999999"/>
    <n v="1.5020009999999999"/>
    <n v="14.8201"/>
    <n v="2.24078"/>
    <n v="3.7112500000000002"/>
    <n v="13"/>
    <n v="2.470872"/>
    <s v="FM# 230978-2 (Wetlands Basin)"/>
    <s v="FDOT-50"/>
  </r>
  <r>
    <n v="400"/>
    <s v="Polygon"/>
    <n v="14814"/>
    <n v="620"/>
    <x v="47"/>
    <s v="SouthFork_620"/>
    <n v="7.816E-3"/>
    <x v="9"/>
    <n v="11.171916"/>
    <n v="2.4130799999999999"/>
    <n v="1.5964879999999999"/>
    <n v="8.7321999999999997E-2"/>
    <n v="1.8860999999999999E-2"/>
    <n v="1.2479000000000001E-2"/>
    <n v="13"/>
    <n v="7.816E-3"/>
    <s v="FM# 230978-2 (Wetlands Basin)"/>
    <s v="FDOT-50"/>
  </r>
  <r>
    <n v="403"/>
    <s v="Polygon"/>
    <n v="15370"/>
    <n v="641"/>
    <x v="23"/>
    <s v="SouthFork_641"/>
    <n v="8.9515399999999996"/>
    <x v="9"/>
    <n v="7.2364240000000004"/>
    <n v="1.3226290000000001"/>
    <n v="1.468153"/>
    <n v="6.6331000000000001E-2"/>
    <n v="1.2123999999999999E-2"/>
    <n v="1.3457E-2"/>
    <n v="13"/>
    <n v="9.1660000000000005E-3"/>
    <s v="FM# 230978-2 (Wetlands Basin)"/>
    <s v="FDOT-50"/>
  </r>
  <r>
    <n v="404"/>
    <s v="Polygon"/>
    <n v="15371"/>
    <n v="641"/>
    <x v="23"/>
    <s v="SouthFork_641"/>
    <n v="3.5491000000000001"/>
    <x v="9"/>
    <n v="7.2364240000000004"/>
    <n v="1.3226290000000001"/>
    <n v="1.468153"/>
    <n v="0.44246400000000002"/>
    <n v="8.0870999999999998E-2"/>
    <n v="8.9769000000000002E-2"/>
    <n v="13"/>
    <n v="6.1143999999999997E-2"/>
    <s v="FM# 230978-2 (Wetlands Basin)"/>
    <s v="FDOT-50"/>
  </r>
  <r>
    <n v="419"/>
    <s v="Polygon"/>
    <n v="1385"/>
    <n v="140"/>
    <x v="1"/>
    <s v="B6_140"/>
    <n v="12.347200000000001"/>
    <x v="7"/>
    <n v="9.2811850000000007"/>
    <n v="1.3582639999999999"/>
    <n v="1.775104"/>
    <n v="7.0072999999999996E-2"/>
    <n v="1.0255E-2"/>
    <n v="1.3402000000000001E-2"/>
    <n v="13"/>
    <n v="7.5500000000000003E-3"/>
    <s v="FM# 230978-2 (Wetlands Basin)"/>
    <s v="FDOT-50"/>
  </r>
  <r>
    <n v="420"/>
    <s v="Polygon"/>
    <n v="1389"/>
    <n v="140"/>
    <x v="1"/>
    <s v="B6_140"/>
    <n v="22.069900000000001"/>
    <x v="7"/>
    <n v="9.2811850000000007"/>
    <n v="1.3582639999999999"/>
    <n v="1.775104"/>
    <n v="2.33731"/>
    <n v="0.342055"/>
    <n v="0.44702900000000001"/>
    <n v="13"/>
    <n v="0.25183299999999997"/>
    <s v="FM# 230978-2 (Wetlands Basin)"/>
    <s v="FDOT-50"/>
  </r>
  <r>
    <n v="423"/>
    <s v="Polygon"/>
    <n v="1450"/>
    <n v="411"/>
    <x v="30"/>
    <s v="B6_411"/>
    <n v="17.4483"/>
    <x v="7"/>
    <n v="6.6934500000000003"/>
    <n v="0.99065700000000001"/>
    <n v="1.5987610000000001"/>
    <n v="1.8894999999999999E-2"/>
    <n v="2.7959999999999999E-3"/>
    <n v="4.5129999999999997E-3"/>
    <n v="13"/>
    <n v="2.823E-3"/>
    <s v="FM# 230978-2 (Wetlands Basin)"/>
    <s v="FDOT-50"/>
  </r>
  <r>
    <n v="424"/>
    <s v="Polygon"/>
    <n v="1451"/>
    <n v="411"/>
    <x v="30"/>
    <s v="B6_411"/>
    <n v="47.374200000000002"/>
    <x v="7"/>
    <n v="6.6934500000000003"/>
    <n v="0.99065700000000001"/>
    <n v="1.5987610000000001"/>
    <n v="0.101781"/>
    <n v="1.5063999999999999E-2"/>
    <n v="2.4310999999999999E-2"/>
    <n v="13"/>
    <n v="1.5206000000000001E-2"/>
    <s v="FM# 230978-2 (Wetlands Basin)"/>
    <s v="FDOT-50"/>
  </r>
  <r>
    <n v="454"/>
    <s v="Polygon"/>
    <n v="13173"/>
    <n v="140"/>
    <x v="1"/>
    <s v="SouthFork_140"/>
    <n v="20.015699999999999"/>
    <x v="9"/>
    <n v="12.496560000000001"/>
    <n v="1.9466840000000001"/>
    <n v="2.126881"/>
    <n v="0.48494199999999998"/>
    <n v="7.5542999999999999E-2"/>
    <n v="8.2535999999999998E-2"/>
    <n v="13"/>
    <n v="3.8806E-2"/>
    <s v="FM# 230978-2 (Wetlands Basin)"/>
    <s v="FDOT-50"/>
  </r>
  <r>
    <n v="456"/>
    <s v="Polygon"/>
    <n v="13641"/>
    <n v="411"/>
    <x v="30"/>
    <s v="SouthFork_411"/>
    <n v="34.3613"/>
    <x v="9"/>
    <n v="5.9979040000000001"/>
    <n v="0.90687899999999999"/>
    <n v="1.5020009999999999"/>
    <n v="1.4770099999999999"/>
    <n v="0.22332199999999999"/>
    <n v="0.36987300000000001"/>
    <n v="13"/>
    <n v="0.246254"/>
    <s v="FM# 230978-2 (Wetlands Basin)"/>
    <s v="FDOT-50"/>
  </r>
  <r>
    <n v="315"/>
    <s v="Polygon"/>
    <n v="12960"/>
    <n v="111"/>
    <x v="25"/>
    <s v="SouthFork_111"/>
    <n v="50.284399999999998"/>
    <x v="9"/>
    <n v="12.112627"/>
    <n v="2.0299130000000001"/>
    <n v="2.1866620000000001"/>
    <n v="0.218362"/>
    <n v="3.6595000000000003E-2"/>
    <n v="3.9419999999999997E-2"/>
    <n v="18"/>
    <n v="1.8027999999999999E-2"/>
    <s v="FM# 422641-3 (Pond 1)"/>
    <s v="FDOT-51"/>
  </r>
  <r>
    <n v="389"/>
    <s v="Polygon"/>
    <n v="13733"/>
    <n v="511"/>
    <x v="44"/>
    <s v="SouthFork_511"/>
    <n v="79.767499999999998"/>
    <x v="9"/>
    <n v="9.5753869999999992"/>
    <n v="1.6562060000000001"/>
    <n v="1.946625"/>
    <n v="3.72838"/>
    <n v="0.64487799999999995"/>
    <n v="0.75795900000000005"/>
    <n v="18"/>
    <n v="0.38937100000000002"/>
    <s v="FM# 422641-3 (Pond 1)"/>
    <s v="FDOT-51"/>
  </r>
  <r>
    <n v="406"/>
    <s v="Polygon"/>
    <n v="15469"/>
    <n v="814"/>
    <x v="9"/>
    <s v="SouthFork_814"/>
    <n v="446.44"/>
    <x v="9"/>
    <n v="8.2014490000000002"/>
    <n v="1.307456"/>
    <n v="1.750286"/>
    <n v="2.0022500000000001"/>
    <n v="0.31919399999999998"/>
    <n v="0.42730400000000002"/>
    <n v="18"/>
    <n v="0.24413399999999999"/>
    <s v="FM# 422641-3 (Pond 1)"/>
    <s v="FDOT-51"/>
  </r>
  <r>
    <n v="412"/>
    <s v="Polygon"/>
    <n v="15474"/>
    <n v="814"/>
    <x v="9"/>
    <s v="SouthFork_814"/>
    <n v="192.971"/>
    <x v="9"/>
    <n v="8.2014490000000002"/>
    <n v="1.307456"/>
    <n v="1.750286"/>
    <n v="32.934899999999999"/>
    <n v="5.2504099999999996"/>
    <n v="7.0286999999999997"/>
    <n v="18"/>
    <n v="4.0157429999999996"/>
    <s v="FM# 422641-3 (Pond 1)"/>
    <s v="FDOT-51"/>
  </r>
  <r>
    <n v="463"/>
    <s v="Polygon"/>
    <n v="15474"/>
    <n v="814"/>
    <x v="9"/>
    <s v="SouthFork_814"/>
    <n v="192.971"/>
    <x v="9"/>
    <n v="8.2014490000000002"/>
    <n v="1.307456"/>
    <n v="1.750286"/>
    <n v="3.3257000000000002E-2"/>
    <n v="5.3020000000000003E-3"/>
    <n v="7.097E-3"/>
    <n v="18"/>
    <n v="4.0549999999999996E-3"/>
    <s v="FM# 422641-3 (Pond 1)"/>
    <s v="FDOT-51"/>
  </r>
  <r>
    <n v="314"/>
    <s v="Polygon"/>
    <n v="12960"/>
    <n v="111"/>
    <x v="25"/>
    <s v="SouthFork_111"/>
    <n v="50.284399999999998"/>
    <x v="9"/>
    <n v="12.112627"/>
    <n v="2.0299130000000001"/>
    <n v="2.1866620000000001"/>
    <n v="1.36016"/>
    <n v="0.22794400000000001"/>
    <n v="0.24554599999999999"/>
    <n v="16"/>
    <n v="0.112293"/>
    <s v="FM# 422641-3 (Pond 2A)"/>
    <s v="FDOT-52"/>
  </r>
  <r>
    <n v="320"/>
    <s v="Polygon"/>
    <n v="13048"/>
    <n v="121"/>
    <x v="25"/>
    <s v="SouthFork_121"/>
    <n v="74.441800000000001"/>
    <x v="9"/>
    <n v="11.733371"/>
    <n v="1.9754510000000001"/>
    <n v="2.1412239999999998"/>
    <n v="0.56202099999999999"/>
    <n v="9.4622999999999999E-2"/>
    <n v="0.102563"/>
    <n v="16"/>
    <n v="4.7898999999999997E-2"/>
    <s v="FM# 422641-3 (Pond 2A)"/>
    <s v="FDOT-52"/>
  </r>
  <r>
    <n v="332"/>
    <s v="Polygon"/>
    <n v="13126"/>
    <n v="133"/>
    <x v="31"/>
    <s v="SouthFork_133"/>
    <n v="9.8638600000000007"/>
    <x v="9"/>
    <n v="11.271977"/>
    <n v="2.2334000000000001"/>
    <n v="2.0293679999999998"/>
    <n v="0.32124399999999997"/>
    <n v="6.3649999999999998E-2"/>
    <n v="5.7835999999999999E-2"/>
    <n v="16"/>
    <n v="2.8499E-2"/>
    <s v="FM# 422641-3 (Pond 2A)"/>
    <s v="FDOT-52"/>
  </r>
  <r>
    <n v="344"/>
    <s v="Polygon"/>
    <n v="13160"/>
    <n v="140"/>
    <x v="1"/>
    <s v="SouthFork_140"/>
    <n v="4.2446599999999997"/>
    <x v="9"/>
    <n v="12.496560000000001"/>
    <n v="1.9466840000000001"/>
    <n v="2.126881"/>
    <n v="0.64657299999999995"/>
    <n v="0.10072200000000001"/>
    <n v="0.110045"/>
    <n v="16"/>
    <n v="5.1740000000000001E-2"/>
    <s v="FM# 422641-3 (Pond 2A)"/>
    <s v="FDOT-52"/>
  </r>
  <r>
    <n v="359"/>
    <s v="Polygon"/>
    <n v="13240"/>
    <n v="182"/>
    <x v="48"/>
    <s v="SouthFork_182"/>
    <n v="26.292200000000001"/>
    <x v="9"/>
    <n v="11.610144999999999"/>
    <n v="2.0070380000000001"/>
    <n v="2.0894119999999998"/>
    <n v="1.9164600000000001"/>
    <n v="0.33129700000000001"/>
    <n v="0.34489399999999998"/>
    <n v="16"/>
    <n v="0.16506799999999999"/>
    <s v="FM# 422641-3 (Pond 2A)"/>
    <s v="FDOT-52"/>
  </r>
  <r>
    <n v="387"/>
    <s v="Polygon"/>
    <n v="13688"/>
    <n v="434"/>
    <x v="20"/>
    <s v="SouthFork_434"/>
    <n v="8.6600699999999993"/>
    <x v="9"/>
    <n v="6.0934249999999999"/>
    <n v="0.97619199999999995"/>
    <n v="1.5123610000000001"/>
    <n v="2.2993899999999998"/>
    <n v="0.36837199999999998"/>
    <n v="0.57069899999999996"/>
    <n v="16"/>
    <n v="0.37735600000000002"/>
    <s v="FM# 422641-3 (Pond 2A)"/>
    <s v="FDOT-52"/>
  </r>
  <r>
    <n v="411"/>
    <s v="Polygon"/>
    <n v="15474"/>
    <n v="814"/>
    <x v="9"/>
    <s v="SouthFork_814"/>
    <n v="192.971"/>
    <x v="9"/>
    <n v="8.2014490000000002"/>
    <n v="1.307456"/>
    <n v="1.750286"/>
    <n v="52.279699999999998"/>
    <n v="8.3343000000000007"/>
    <n v="11.1571"/>
    <n v="16"/>
    <n v="6.374441"/>
    <s v="FM# 422641-3 (Pond 2A)"/>
    <s v="FDOT-52"/>
  </r>
  <r>
    <n v="462"/>
    <s v="Polygon"/>
    <n v="15474"/>
    <n v="814"/>
    <x v="9"/>
    <s v="SouthFork_814"/>
    <n v="192.971"/>
    <x v="9"/>
    <n v="8.2014490000000002"/>
    <n v="1.307456"/>
    <n v="1.750286"/>
    <n v="3.3257000000000002E-2"/>
    <n v="5.3020000000000003E-3"/>
    <n v="7.097E-3"/>
    <n v="16"/>
    <n v="4.0549999999999996E-3"/>
    <s v="FM# 422641-3 (Pond 2A)"/>
    <s v="FDOT-52"/>
  </r>
  <r>
    <n v="321"/>
    <s v="Polygon"/>
    <n v="13048"/>
    <n v="121"/>
    <x v="25"/>
    <s v="SouthFork_121"/>
    <n v="74.441800000000001"/>
    <x v="9"/>
    <n v="11.733371"/>
    <n v="1.9754510000000001"/>
    <n v="2.1412239999999998"/>
    <n v="6.0252699999999999"/>
    <n v="1.0144299999999999"/>
    <n v="1.09955"/>
    <n v="19"/>
    <n v="0.51351599999999997"/>
    <s v="FM# 422641-3 (Pond 2B)"/>
    <s v="FDOT-53"/>
  </r>
  <r>
    <n v="333"/>
    <s v="Polygon"/>
    <n v="13127"/>
    <n v="133"/>
    <x v="31"/>
    <s v="SouthFork_133"/>
    <n v="11.2188"/>
    <x v="9"/>
    <n v="11.271977"/>
    <n v="2.2334000000000001"/>
    <n v="2.0293679999999998"/>
    <n v="3.0833300000000001"/>
    <n v="0.61092299999999999"/>
    <n v="0.55511200000000005"/>
    <n v="19"/>
    <n v="0.27353899999999998"/>
    <s v="FM# 422641-3 (Pond 2B)"/>
    <s v="FDOT-53"/>
  </r>
  <r>
    <n v="345"/>
    <s v="Polygon"/>
    <n v="13161"/>
    <n v="140"/>
    <x v="1"/>
    <s v="SouthFork_140"/>
    <n v="8.27041"/>
    <x v="9"/>
    <n v="12.496560000000001"/>
    <n v="1.9466840000000001"/>
    <n v="2.126881"/>
    <n v="27.604600000000001"/>
    <n v="4.3001699999999996"/>
    <n v="4.6982200000000001"/>
    <n v="19"/>
    <n v="2.2089729999999999"/>
    <s v="FM# 422641-3 (Pond 2B)"/>
    <s v="FDOT-53"/>
  </r>
  <r>
    <n v="346"/>
    <s v="Polygon"/>
    <n v="13162"/>
    <n v="140"/>
    <x v="1"/>
    <s v="SouthFork_140"/>
    <n v="12.943300000000001"/>
    <x v="9"/>
    <n v="12.496560000000001"/>
    <n v="1.9466840000000001"/>
    <n v="2.126881"/>
    <n v="2.4391099999999999"/>
    <n v="0.37995800000000002"/>
    <n v="0.41512900000000003"/>
    <n v="19"/>
    <n v="0.19518199999999999"/>
    <s v="FM# 422641-3 (Pond 2B)"/>
    <s v="FDOT-53"/>
  </r>
  <r>
    <n v="354"/>
    <s v="Polygon"/>
    <n v="13186"/>
    <n v="141"/>
    <x v="28"/>
    <s v="SouthFork_141"/>
    <n v="16.450600000000001"/>
    <x v="9"/>
    <n v="11.929551"/>
    <n v="1.7938769999999999"/>
    <n v="2.0065"/>
    <n v="18.807200000000002"/>
    <n v="2.82809"/>
    <n v="3.1632899999999999"/>
    <n v="19"/>
    <n v="1.576522"/>
    <s v="FM# 422641-3 (Pond 2B)"/>
    <s v="FDOT-53"/>
  </r>
  <r>
    <n v="360"/>
    <s v="Polygon"/>
    <n v="13240"/>
    <n v="182"/>
    <x v="48"/>
    <s v="SouthFork_182"/>
    <n v="26.292200000000001"/>
    <x v="9"/>
    <n v="11.610144999999999"/>
    <n v="2.0070380000000001"/>
    <n v="2.0894119999999998"/>
    <n v="1.5428000000000001E-2"/>
    <n v="2.6670000000000001E-3"/>
    <n v="2.777E-3"/>
    <n v="19"/>
    <n v="1.3290000000000001E-3"/>
    <s v="FM# 422641-3 (Pond 2B)"/>
    <s v="FDOT-53"/>
  </r>
  <r>
    <n v="362"/>
    <s v="Polygon"/>
    <n v="13281"/>
    <n v="190"/>
    <x v="32"/>
    <s v="SouthFork_190"/>
    <n v="5.6198100000000002"/>
    <x v="9"/>
    <n v="9.2308070000000004"/>
    <n v="1.651831"/>
    <n v="1.9300759999999999"/>
    <n v="0.22509499999999999"/>
    <n v="4.0280000000000003E-2"/>
    <n v="4.7065000000000003E-2"/>
    <n v="19"/>
    <n v="2.4385E-2"/>
    <s v="FM# 422641-3 (Pond 2B)"/>
    <s v="FDOT-53"/>
  </r>
  <r>
    <n v="371"/>
    <s v="Polygon"/>
    <n v="13466"/>
    <n v="320"/>
    <x v="17"/>
    <s v="SouthFork_320"/>
    <n v="3.7492100000000002"/>
    <x v="9"/>
    <n v="7.2268610000000004"/>
    <n v="1.369947"/>
    <n v="1.524516"/>
    <n v="10.370799999999999"/>
    <n v="1.96593"/>
    <n v="2.1877399999999998"/>
    <n v="19"/>
    <n v="1.435038"/>
    <s v="FM# 422641-3 (Pond 2B)"/>
    <s v="FDOT-53"/>
  </r>
  <r>
    <n v="413"/>
    <s v="Polygon"/>
    <n v="15474"/>
    <n v="814"/>
    <x v="9"/>
    <s v="SouthFork_814"/>
    <n v="192.971"/>
    <x v="9"/>
    <n v="8.2014490000000002"/>
    <n v="1.307456"/>
    <n v="1.750286"/>
    <n v="68.958799999999997"/>
    <n v="10.9933"/>
    <n v="14.7166"/>
    <n v="19"/>
    <n v="8.4081270000000004"/>
    <s v="FM# 422641-3 (Pond 2B)"/>
    <s v="FDOT-53"/>
  </r>
  <r>
    <n v="450"/>
    <s v="Polygon"/>
    <n v="13127"/>
    <n v="133"/>
    <x v="31"/>
    <s v="SouthFork_133"/>
    <n v="11.2188"/>
    <x v="9"/>
    <n v="11.271977"/>
    <n v="2.2334000000000001"/>
    <n v="2.0293679999999998"/>
    <n v="1.3849999999999999E-3"/>
    <n v="2.7399999999999999E-4"/>
    <n v="2.4899999999999998E-4"/>
    <n v="19"/>
    <n v="1.2300000000000001E-4"/>
    <s v="FM# 422641-3 (Pond 2B)"/>
    <s v="FDOT-53"/>
  </r>
  <r>
    <n v="464"/>
    <s v="Polygon"/>
    <n v="15474"/>
    <n v="814"/>
    <x v="9"/>
    <s v="SouthFork_814"/>
    <n v="192.971"/>
    <x v="9"/>
    <n v="8.2014490000000002"/>
    <n v="1.307456"/>
    <n v="1.750286"/>
    <n v="8.6697999999999997E-2"/>
    <n v="1.3821E-2"/>
    <n v="1.8502000000000001E-2"/>
    <n v="19"/>
    <n v="1.0571000000000001E-2"/>
    <s v="FM# 422641-3 (Pond 2B)"/>
    <s v="FDOT-53"/>
  </r>
  <r>
    <n v="318"/>
    <s v="Polygon"/>
    <n v="12998"/>
    <n v="118"/>
    <x v="2"/>
    <s v="SouthFork_118"/>
    <n v="122.294"/>
    <x v="9"/>
    <n v="9.4961280000000006"/>
    <n v="1.6566989999999999"/>
    <n v="2.0488219999999999"/>
    <n v="6.6057300000000003"/>
    <n v="1.1524399999999999"/>
    <n v="1.4252100000000001"/>
    <n v="20"/>
    <n v="0.69562299999999999"/>
    <s v="FM# 422641-3 (Pond 3)"/>
    <s v="FDOT-54"/>
  </r>
  <r>
    <n v="319"/>
    <s v="Polygon"/>
    <n v="13007"/>
    <n v="119"/>
    <x v="49"/>
    <s v="SouthFork_119"/>
    <n v="6.3552499999999998"/>
    <x v="9"/>
    <n v="8.3138170000000002"/>
    <n v="1.3076179999999999"/>
    <n v="2.0339399999999999"/>
    <n v="0.52244000000000002"/>
    <n v="8.2170999999999994E-2"/>
    <n v="0.12781300000000001"/>
    <n v="20"/>
    <n v="6.2839999999999993E-2"/>
    <s v="FM# 422641-3 (Pond 3)"/>
    <s v="FDOT-54"/>
  </r>
  <r>
    <n v="330"/>
    <s v="Polygon"/>
    <n v="13112"/>
    <n v="132"/>
    <x v="50"/>
    <s v="SouthFork_132"/>
    <n v="10.8012"/>
    <x v="9"/>
    <n v="11.617590999999999"/>
    <n v="2.0858639999999999"/>
    <n v="2.0555859999999999"/>
    <n v="3.3446899999999999"/>
    <n v="0.600518"/>
    <n v="0.59180100000000002"/>
    <n v="20"/>
    <n v="0.28789900000000002"/>
    <s v="FM# 422641-3 (Pond 3)"/>
    <s v="FDOT-54"/>
  </r>
  <r>
    <n v="334"/>
    <s v="Polygon"/>
    <n v="13127"/>
    <n v="133"/>
    <x v="31"/>
    <s v="SouthFork_133"/>
    <n v="11.2188"/>
    <x v="9"/>
    <n v="11.271977"/>
    <n v="2.2334000000000001"/>
    <n v="2.0293679999999998"/>
    <n v="3.30863"/>
    <n v="0.65556300000000001"/>
    <n v="0.59567400000000004"/>
    <n v="20"/>
    <n v="0.29352699999999998"/>
    <s v="FM# 422641-3 (Pond 3)"/>
    <s v="FDOT-54"/>
  </r>
  <r>
    <n v="335"/>
    <s v="Polygon"/>
    <n v="13128"/>
    <n v="133"/>
    <x v="31"/>
    <s v="SouthFork_133"/>
    <n v="21.259499999999999"/>
    <x v="9"/>
    <n v="11.271977"/>
    <n v="2.2334000000000001"/>
    <n v="2.0293679999999998"/>
    <n v="0.70078200000000002"/>
    <n v="0.138851"/>
    <n v="0.126166"/>
    <n v="20"/>
    <n v="6.2170000000000003E-2"/>
    <s v="FM# 422641-3 (Pond 3)"/>
    <s v="FDOT-54"/>
  </r>
  <r>
    <n v="347"/>
    <s v="Polygon"/>
    <n v="13162"/>
    <n v="140"/>
    <x v="1"/>
    <s v="SouthFork_140"/>
    <n v="12.943300000000001"/>
    <x v="9"/>
    <n v="12.496560000000001"/>
    <n v="1.9466840000000001"/>
    <n v="2.126881"/>
    <n v="9.5107999999999998E-2"/>
    <n v="1.4815999999999999E-2"/>
    <n v="1.6187E-2"/>
    <n v="20"/>
    <n v="7.6109999999999997E-3"/>
    <s v="FM# 422641-3 (Pond 3)"/>
    <s v="FDOT-54"/>
  </r>
  <r>
    <n v="349"/>
    <s v="Polygon"/>
    <n v="13164"/>
    <n v="140"/>
    <x v="1"/>
    <s v="SouthFork_140"/>
    <n v="3.9419499999999998"/>
    <x v="9"/>
    <n v="12.496560000000001"/>
    <n v="1.9466840000000001"/>
    <n v="2.126881"/>
    <n v="4.4733900000000002"/>
    <n v="0.696855"/>
    <n v="0.76136000000000004"/>
    <n v="20"/>
    <n v="0.35797000000000001"/>
    <s v="FM# 422641-3 (Pond 3)"/>
    <s v="FDOT-54"/>
  </r>
  <r>
    <n v="376"/>
    <s v="Polygon"/>
    <n v="13614"/>
    <n v="411"/>
    <x v="30"/>
    <s v="SouthFork_411"/>
    <n v="32.076799999999999"/>
    <x v="9"/>
    <n v="5.9979040000000001"/>
    <n v="0.90687899999999999"/>
    <n v="1.5020009999999999"/>
    <n v="3.2007300000000001"/>
    <n v="0.48394799999999999"/>
    <n v="0.80152900000000005"/>
    <n v="20"/>
    <n v="0.53364100000000003"/>
    <s v="FM# 422641-3 (Pond 3)"/>
    <s v="FDOT-54"/>
  </r>
  <r>
    <n v="377"/>
    <s v="Polygon"/>
    <n v="13615"/>
    <n v="411"/>
    <x v="30"/>
    <s v="SouthFork_411"/>
    <n v="10.8848"/>
    <x v="9"/>
    <n v="5.9979040000000001"/>
    <n v="0.90687899999999999"/>
    <n v="1.5020009999999999"/>
    <n v="3.29298"/>
    <n v="0.49789699999999998"/>
    <n v="0.82463299999999995"/>
    <n v="20"/>
    <n v="0.54902300000000004"/>
    <s v="FM# 422641-3 (Pond 3)"/>
    <s v="FDOT-54"/>
  </r>
  <r>
    <n v="378"/>
    <s v="Polygon"/>
    <n v="13623"/>
    <n v="411"/>
    <x v="30"/>
    <s v="SouthFork_411"/>
    <n v="9.9229599999999998"/>
    <x v="9"/>
    <n v="5.9979040000000001"/>
    <n v="0.90687899999999999"/>
    <n v="1.5020009999999999"/>
    <n v="0.63569200000000003"/>
    <n v="9.6115999999999993E-2"/>
    <n v="0.159191"/>
    <n v="20"/>
    <n v="0.105986"/>
    <s v="FM# 422641-3 (Pond 3)"/>
    <s v="FDOT-54"/>
  </r>
  <r>
    <n v="379"/>
    <s v="Polygon"/>
    <n v="13632"/>
    <n v="411"/>
    <x v="30"/>
    <s v="SouthFork_411"/>
    <n v="157.899"/>
    <x v="9"/>
    <n v="5.9979040000000001"/>
    <n v="0.90687899999999999"/>
    <n v="1.5020009999999999"/>
    <n v="8.2380000000000005E-3"/>
    <n v="1.2459999999999999E-3"/>
    <n v="2.0630000000000002E-3"/>
    <n v="20"/>
    <n v="1.3730000000000001E-3"/>
    <s v="FM# 422641-3 (Pond 3)"/>
    <s v="FDOT-54"/>
  </r>
  <r>
    <n v="414"/>
    <s v="Polygon"/>
    <n v="15474"/>
    <n v="814"/>
    <x v="9"/>
    <s v="SouthFork_814"/>
    <n v="192.971"/>
    <x v="9"/>
    <n v="8.2014490000000002"/>
    <n v="1.307456"/>
    <n v="1.750286"/>
    <n v="175.673"/>
    <n v="28.005400000000002"/>
    <n v="37.490699999999997"/>
    <n v="20"/>
    <n v="21.419779999999999"/>
    <s v="FM# 422641-3 (Pond 3)"/>
    <s v="FDOT-54"/>
  </r>
  <r>
    <n v="451"/>
    <s v="Polygon"/>
    <n v="13127"/>
    <n v="133"/>
    <x v="31"/>
    <s v="SouthFork_133"/>
    <n v="11.2188"/>
    <x v="9"/>
    <n v="11.271977"/>
    <n v="2.2334000000000001"/>
    <n v="2.0293679999999998"/>
    <n v="1.3849999999999999E-3"/>
    <n v="2.7399999999999999E-4"/>
    <n v="2.4899999999999998E-4"/>
    <n v="20"/>
    <n v="1.2300000000000001E-4"/>
    <s v="FM# 422641-3 (Pond 3)"/>
    <s v="FDOT-54"/>
  </r>
  <r>
    <n v="453"/>
    <s v="Polygon"/>
    <n v="13164"/>
    <n v="140"/>
    <x v="1"/>
    <s v="SouthFork_140"/>
    <n v="3.9419499999999998"/>
    <x v="9"/>
    <n v="12.496560000000001"/>
    <n v="1.9466840000000001"/>
    <n v="2.126881"/>
    <n v="0.22836000000000001"/>
    <n v="3.5573E-2"/>
    <n v="3.8865999999999998E-2"/>
    <n v="20"/>
    <n v="1.8273999999999999E-2"/>
    <s v="FM# 422641-3 (Pond 3)"/>
    <s v="FDOT-54"/>
  </r>
  <r>
    <n v="459"/>
    <s v="Polygon"/>
    <n v="15474"/>
    <n v="814"/>
    <x v="9"/>
    <s v="SouthFork_814"/>
    <n v="192.971"/>
    <x v="9"/>
    <n v="8.2014490000000002"/>
    <n v="1.307456"/>
    <n v="1.750286"/>
    <n v="0.57125700000000001"/>
    <n v="9.1067999999999996E-2"/>
    <n v="0.12191299999999999"/>
    <n v="20"/>
    <n v="6.9653000000000007E-2"/>
    <s v="FM# 422641-3 (Pond 3)"/>
    <s v="FDOT-54"/>
  </r>
  <r>
    <n v="461"/>
    <s v="Polygon"/>
    <n v="15474"/>
    <n v="814"/>
    <x v="9"/>
    <s v="SouthFork_814"/>
    <n v="192.971"/>
    <x v="9"/>
    <n v="8.2014490000000002"/>
    <n v="1.307456"/>
    <n v="1.750286"/>
    <n v="1.8711500000000001"/>
    <n v="0.29829499999999998"/>
    <n v="0.39932600000000001"/>
    <n v="20"/>
    <n v="0.22814899999999999"/>
    <s v="FM# 422641-3 (Pond 3)"/>
    <s v="FDOT-54"/>
  </r>
  <r>
    <n v="465"/>
    <s v="Polygon"/>
    <n v="15474"/>
    <n v="814"/>
    <x v="9"/>
    <s v="SouthFork_814"/>
    <n v="192.971"/>
    <x v="9"/>
    <n v="8.2014490000000002"/>
    <n v="1.307456"/>
    <n v="1.750286"/>
    <n v="8.6697999999999997E-2"/>
    <n v="1.3821E-2"/>
    <n v="1.8502000000000001E-2"/>
    <n v="20"/>
    <n v="1.0571000000000001E-2"/>
    <s v="FM# 422641-3 (Pond 3)"/>
    <s v="FDOT-54"/>
  </r>
  <r>
    <n v="466"/>
    <s v="Polygon"/>
    <n v="15474"/>
    <n v="814"/>
    <x v="9"/>
    <s v="SouthFork_814"/>
    <n v="192.971"/>
    <x v="9"/>
    <n v="8.2014490000000002"/>
    <n v="1.307456"/>
    <n v="1.750286"/>
    <n v="0.363093"/>
    <n v="5.7882999999999997E-2"/>
    <n v="7.7488000000000001E-2"/>
    <n v="20"/>
    <n v="4.4271999999999999E-2"/>
    <s v="FM# 422641-3 (Pond 3)"/>
    <s v="FDOT-54"/>
  </r>
  <r>
    <n v="322"/>
    <s v="Polygon"/>
    <n v="13058"/>
    <n v="121"/>
    <x v="25"/>
    <s v="SouthFork_121"/>
    <n v="9.9925999999999995"/>
    <x v="9"/>
    <n v="11.733371"/>
    <n v="1.9754510000000001"/>
    <n v="2.1412239999999998"/>
    <n v="0.20802999999999999"/>
    <n v="3.5024E-2"/>
    <n v="3.7962999999999997E-2"/>
    <n v="21"/>
    <n v="1.7729999999999999E-2"/>
    <s v="FM# 422641-3 (Pond 4)"/>
    <s v="FDOT-55"/>
  </r>
  <r>
    <n v="323"/>
    <s v="Polygon"/>
    <n v="13064"/>
    <n v="121"/>
    <x v="25"/>
    <s v="SouthFork_121"/>
    <n v="37.447699999999998"/>
    <x v="9"/>
    <n v="11.733371"/>
    <n v="1.9754510000000001"/>
    <n v="2.1412239999999998"/>
    <n v="8.9443999999999996E-2"/>
    <n v="1.5058999999999999E-2"/>
    <n v="1.6323000000000001E-2"/>
    <n v="21"/>
    <n v="7.6229999999999996E-3"/>
    <s v="FM# 422641-3 (Pond 4)"/>
    <s v="FDOT-55"/>
  </r>
  <r>
    <n v="336"/>
    <s v="Polygon"/>
    <n v="13132"/>
    <n v="133"/>
    <x v="31"/>
    <s v="SouthFork_133"/>
    <n v="149.23699999999999"/>
    <x v="9"/>
    <n v="11.271977"/>
    <n v="2.2334000000000001"/>
    <n v="2.0293679999999998"/>
    <n v="2.8533900000000001"/>
    <n v="0.56536299999999995"/>
    <n v="0.513714"/>
    <n v="21"/>
    <n v="0.25313999999999998"/>
    <s v="FM# 422641-3 (Pond 4)"/>
    <s v="FDOT-55"/>
  </r>
  <r>
    <n v="355"/>
    <s v="Polygon"/>
    <n v="13207"/>
    <n v="170"/>
    <x v="13"/>
    <s v="SouthFork_170"/>
    <n v="4.26159"/>
    <x v="9"/>
    <n v="11.029944"/>
    <n v="2.0173890000000001"/>
    <n v="2.1626029999999998"/>
    <n v="1.9782000000000001E-2"/>
    <n v="3.6180000000000001E-3"/>
    <n v="3.8790000000000001E-3"/>
    <n v="21"/>
    <n v="1.7930000000000001E-3"/>
    <s v="FM# 422641-3 (Pond 4)"/>
    <s v="FDOT-55"/>
  </r>
  <r>
    <n v="380"/>
    <s v="Polygon"/>
    <n v="13632"/>
    <n v="411"/>
    <x v="30"/>
    <s v="SouthFork_411"/>
    <n v="157.899"/>
    <x v="9"/>
    <n v="5.9979040000000001"/>
    <n v="0.90687899999999999"/>
    <n v="1.5020009999999999"/>
    <n v="0.68157299999999998"/>
    <n v="0.10305300000000001"/>
    <n v="0.17068"/>
    <n v="21"/>
    <n v="0.113635"/>
    <s v="FM# 422641-3 (Pond 4)"/>
    <s v="FDOT-55"/>
  </r>
  <r>
    <n v="397"/>
    <s v="Polygon"/>
    <n v="14795"/>
    <n v="617"/>
    <x v="22"/>
    <s v="SouthFork_617"/>
    <n v="3.0000399999999998"/>
    <x v="9"/>
    <n v="7.5608690000000003"/>
    <n v="1.390093"/>
    <n v="1.5510949999999999"/>
    <n v="0.29610900000000001"/>
    <n v="5.4441000000000003E-2"/>
    <n v="6.0746000000000001E-2"/>
    <n v="21"/>
    <n v="3.9163000000000003E-2"/>
    <s v="FM# 422641-3 (Pond 4)"/>
    <s v="FDOT-55"/>
  </r>
  <r>
    <n v="415"/>
    <s v="Polygon"/>
    <n v="15474"/>
    <n v="814"/>
    <x v="9"/>
    <s v="SouthFork_814"/>
    <n v="192.971"/>
    <x v="9"/>
    <n v="8.2014490000000002"/>
    <n v="1.307456"/>
    <n v="1.750286"/>
    <n v="94.231200000000001"/>
    <n v="15.0221"/>
    <n v="20.110099999999999"/>
    <n v="21"/>
    <n v="11.48958"/>
    <s v="FM# 422641-3 (Pond 4)"/>
    <s v="FDOT-55"/>
  </r>
  <r>
    <n v="467"/>
    <s v="Polygon"/>
    <n v="15474"/>
    <n v="814"/>
    <x v="9"/>
    <s v="SouthFork_814"/>
    <n v="192.971"/>
    <x v="9"/>
    <n v="8.2014490000000002"/>
    <n v="1.307456"/>
    <n v="1.750286"/>
    <n v="0.363093"/>
    <n v="5.7882999999999997E-2"/>
    <n v="7.7488000000000001E-2"/>
    <n v="21"/>
    <n v="4.4271999999999999E-2"/>
    <s v="FM# 422641-3 (Pond 4)"/>
    <s v="FDOT-55"/>
  </r>
  <r>
    <n v="324"/>
    <s v="Polygon"/>
    <n v="13074"/>
    <n v="121"/>
    <x v="25"/>
    <s v="SouthFork_121"/>
    <n v="5.6496700000000004"/>
    <x v="9"/>
    <n v="11.733371"/>
    <n v="1.9754510000000001"/>
    <n v="2.1412239999999998"/>
    <n v="0.55661099999999997"/>
    <n v="9.3712000000000004E-2"/>
    <n v="0.101576"/>
    <n v="22"/>
    <n v="4.7438000000000001E-2"/>
    <s v="FM# 422641-3 (Pond 8)"/>
    <s v="FDOT-56"/>
  </r>
  <r>
    <n v="326"/>
    <s v="Polygon"/>
    <n v="13075"/>
    <n v="121"/>
    <x v="25"/>
    <s v="SouthFork_121"/>
    <n v="17.0078"/>
    <x v="9"/>
    <n v="11.733371"/>
    <n v="1.9754510000000001"/>
    <n v="2.1412239999999998"/>
    <n v="0.12166"/>
    <n v="2.0483000000000001E-2"/>
    <n v="2.2202E-2"/>
    <n v="22"/>
    <n v="1.0369E-2"/>
    <s v="FM# 422641-3 (Pond 8)"/>
    <s v="FDOT-56"/>
  </r>
  <r>
    <n v="331"/>
    <s v="Polygon"/>
    <n v="13113"/>
    <n v="132"/>
    <x v="50"/>
    <s v="SouthFork_132"/>
    <n v="20.792000000000002"/>
    <x v="9"/>
    <n v="11.617590999999999"/>
    <n v="2.0858639999999999"/>
    <n v="2.0555859999999999"/>
    <n v="11.603"/>
    <n v="2.08325"/>
    <n v="2.05301"/>
    <n v="22"/>
    <n v="0.99874600000000002"/>
    <s v="FM# 422641-3 (Pond 8)"/>
    <s v="FDOT-56"/>
  </r>
  <r>
    <n v="364"/>
    <s v="Polygon"/>
    <n v="13283"/>
    <n v="190"/>
    <x v="32"/>
    <s v="SouthFork_190"/>
    <n v="14.655200000000001"/>
    <x v="9"/>
    <n v="9.2308070000000004"/>
    <n v="1.651831"/>
    <n v="1.9300759999999999"/>
    <n v="1.3315600000000001"/>
    <n v="0.23827999999999999"/>
    <n v="0.278418"/>
    <n v="22"/>
    <n v="0.14425199999999999"/>
    <s v="FM# 422641-3 (Pond 8)"/>
    <s v="FDOT-56"/>
  </r>
  <r>
    <n v="385"/>
    <s v="Polygon"/>
    <n v="13646"/>
    <n v="411"/>
    <x v="30"/>
    <s v="SouthFork_411"/>
    <n v="41.190600000000003"/>
    <x v="9"/>
    <n v="5.9979040000000001"/>
    <n v="0.90687899999999999"/>
    <n v="1.5020009999999999"/>
    <n v="0.63910299999999998"/>
    <n v="9.6631999999999996E-2"/>
    <n v="0.16004499999999999"/>
    <n v="22"/>
    <n v="0.106554"/>
    <s v="FM# 422641-3 (Pond 8)"/>
    <s v="FDOT-56"/>
  </r>
  <r>
    <n v="388"/>
    <s v="Polygon"/>
    <n v="13699"/>
    <n v="434"/>
    <x v="20"/>
    <s v="SouthFork_434"/>
    <n v="3.3375400000000002"/>
    <x v="9"/>
    <n v="6.0934249999999999"/>
    <n v="0.97619199999999995"/>
    <n v="1.5123610000000001"/>
    <n v="0.420429"/>
    <n v="6.7353999999999997E-2"/>
    <n v="0.104349"/>
    <n v="22"/>
    <n v="6.8997000000000003E-2"/>
    <s v="FM# 422641-3 (Pond 8)"/>
    <s v="FDOT-56"/>
  </r>
  <r>
    <n v="398"/>
    <s v="Polygon"/>
    <n v="14802"/>
    <n v="617"/>
    <x v="22"/>
    <s v="SouthFork_617"/>
    <n v="21.064299999999999"/>
    <x v="9"/>
    <n v="7.5608690000000003"/>
    <n v="1.390093"/>
    <n v="1.5510949999999999"/>
    <n v="5.3738000000000001E-2"/>
    <n v="9.8799999999999999E-3"/>
    <n v="1.1024000000000001E-2"/>
    <n v="22"/>
    <n v="7.1069999999999996E-3"/>
    <s v="FM# 422641-3 (Pond 8)"/>
    <s v="FDOT-56"/>
  </r>
  <r>
    <n v="416"/>
    <s v="Polygon"/>
    <n v="15474"/>
    <n v="814"/>
    <x v="9"/>
    <s v="SouthFork_814"/>
    <n v="192.971"/>
    <x v="9"/>
    <n v="8.2014490000000002"/>
    <n v="1.307456"/>
    <n v="1.750286"/>
    <n v="63.909199999999998"/>
    <n v="10.1882"/>
    <n v="13.638999999999999"/>
    <n v="22"/>
    <n v="7.7924220000000002"/>
    <s v="FM# 422641-3 (Pond 8)"/>
    <s v="FDOT-56"/>
  </r>
  <r>
    <n v="468"/>
    <s v="Polygon"/>
    <n v="15474"/>
    <n v="814"/>
    <x v="9"/>
    <s v="SouthFork_814"/>
    <n v="192.971"/>
    <x v="9"/>
    <n v="8.2014490000000002"/>
    <n v="1.307456"/>
    <n v="1.750286"/>
    <n v="11.698"/>
    <n v="1.86486"/>
    <n v="2.4964900000000001"/>
    <n v="22"/>
    <n v="1.4263300000000001"/>
    <s v="FM# 422641-3 (Pond 8)"/>
    <s v="FDOT-56"/>
  </r>
  <r>
    <n v="147"/>
    <s v="Polygon"/>
    <n v="6061"/>
    <n v="310"/>
    <x v="7"/>
    <s v="C44_310"/>
    <n v="0.68889599999999995"/>
    <x v="10"/>
    <n v="5.4832679999999998"/>
    <n v="1.013727"/>
    <n v="0.97558999999999996"/>
    <n v="3.7699600000000002"/>
    <n v="0.69697600000000004"/>
    <n v="0.67075600000000002"/>
    <n v="11"/>
    <n v="0.68753799999999998"/>
    <s v="FM# 432705-1"/>
    <s v="FDOT-58, FDOT-59"/>
  </r>
  <r>
    <n v="148"/>
    <s v="Polygon"/>
    <n v="6080"/>
    <n v="310"/>
    <x v="7"/>
    <s v="C44_310"/>
    <n v="94.110200000000006"/>
    <x v="10"/>
    <n v="5.4832679999999998"/>
    <n v="1.013727"/>
    <n v="0.97558999999999996"/>
    <n v="293.42700000000002"/>
    <n v="54.247700000000002"/>
    <n v="52.206899999999997"/>
    <n v="11"/>
    <n v="53.513094000000002"/>
    <s v="FM# 432705-1"/>
    <s v="FDOT-58, FDOT-59"/>
  </r>
  <r>
    <n v="149"/>
    <s v="Polygon"/>
    <n v="6121"/>
    <n v="320"/>
    <x v="17"/>
    <s v="C44_320"/>
    <n v="36.352499999999999"/>
    <x v="10"/>
    <n v="6.2360230000000003"/>
    <n v="1.175945"/>
    <n v="1.0361739999999999"/>
    <n v="54.3249"/>
    <n v="10.244199999999999"/>
    <n v="9.0266000000000002"/>
    <n v="11"/>
    <n v="8.7114700000000003"/>
    <s v="FM# 432705-1"/>
    <s v="FDOT-58, FDOT-59"/>
  </r>
  <r>
    <n v="150"/>
    <s v="Polygon"/>
    <n v="6218"/>
    <n v="330"/>
    <x v="37"/>
    <s v="C44_330"/>
    <n v="40.914499999999997"/>
    <x v="10"/>
    <n v="6.0745719999999999"/>
    <n v="1.0865739999999999"/>
    <n v="1.022831"/>
    <n v="113.092"/>
    <n v="20.228999999999999"/>
    <n v="19.042300000000001"/>
    <n v="11"/>
    <n v="18.617234"/>
    <s v="FM# 432705-1"/>
    <s v="FDOT-58, FDOT-59"/>
  </r>
  <r>
    <n v="151"/>
    <s v="Polygon"/>
    <n v="6257"/>
    <n v="411"/>
    <x v="30"/>
    <s v="C44_411"/>
    <n v="21.775700000000001"/>
    <x v="10"/>
    <n v="4.8699430000000001"/>
    <n v="0.79340699999999997"/>
    <n v="1.022518"/>
    <n v="2.5951399999999998"/>
    <n v="0.42279899999999998"/>
    <n v="0.54488999999999999"/>
    <n v="11"/>
    <n v="0.53288999999999997"/>
    <s v="FM# 432705-1"/>
    <s v="FDOT-58, FDOT-59"/>
  </r>
  <r>
    <n v="152"/>
    <s v="Polygon"/>
    <n v="6259"/>
    <n v="411"/>
    <x v="30"/>
    <s v="C44_411"/>
    <n v="17.972300000000001"/>
    <x v="10"/>
    <n v="4.8699430000000001"/>
    <n v="0.79340699999999997"/>
    <n v="1.022518"/>
    <n v="9.2995300000000007"/>
    <n v="1.5150699999999999"/>
    <n v="1.95258"/>
    <n v="11"/>
    <n v="1.9095770000000001"/>
    <s v="FM# 432705-1"/>
    <s v="FDOT-58, FDOT-59"/>
  </r>
  <r>
    <n v="153"/>
    <s v="Polygon"/>
    <n v="6600"/>
    <n v="617"/>
    <x v="22"/>
    <s v="C44_617"/>
    <n v="20.886099999999999"/>
    <x v="10"/>
    <n v="6.8917099999999998"/>
    <n v="1.269333"/>
    <n v="1.075987"/>
    <n v="24.114899999999999"/>
    <n v="4.4415399999999998"/>
    <n v="3.7650000000000001"/>
    <n v="11"/>
    <n v="3.4991099999999999"/>
    <s v="FM# 432705-1"/>
    <s v="FDOT-58, FDOT-59"/>
  </r>
  <r>
    <n v="154"/>
    <s v="Polygon"/>
    <n v="6875"/>
    <n v="625"/>
    <x v="38"/>
    <s v="C44_625"/>
    <n v="15.93"/>
    <x v="10"/>
    <n v="5.6089419999999999"/>
    <n v="0.90975700000000004"/>
    <n v="1.0289889999999999"/>
    <n v="10.685700000000001"/>
    <n v="1.7332000000000001"/>
    <n v="1.96035"/>
    <n v="11"/>
    <n v="1.905127"/>
    <s v="FM# 432705-1"/>
    <s v="FDOT-58, FDOT-59"/>
  </r>
  <r>
    <n v="155"/>
    <s v="Polygon"/>
    <n v="6877"/>
    <n v="625"/>
    <x v="38"/>
    <s v="C44_625"/>
    <n v="32.863100000000003"/>
    <x v="10"/>
    <n v="5.6089419999999999"/>
    <n v="0.90975700000000004"/>
    <n v="1.0289889999999999"/>
    <n v="14.725"/>
    <n v="2.38836"/>
    <n v="2.7013699999999998"/>
    <n v="11"/>
    <n v="2.6252719999999998"/>
    <s v="FM# 432705-1"/>
    <s v="FDOT-58, FDOT-59"/>
  </r>
  <r>
    <n v="156"/>
    <s v="Polygon"/>
    <n v="6878"/>
    <n v="625"/>
    <x v="38"/>
    <s v="C44_625"/>
    <n v="71.069000000000003"/>
    <x v="10"/>
    <n v="5.6089419999999999"/>
    <n v="0.90975700000000004"/>
    <n v="1.0289889999999999"/>
    <n v="5.29495"/>
    <n v="0.85882800000000004"/>
    <n v="0.97138599999999997"/>
    <n v="11"/>
    <n v="0.94401999999999997"/>
    <s v="FM# 432705-1"/>
    <s v="FDOT-58, FDOT-59"/>
  </r>
  <r>
    <n v="157"/>
    <s v="Polygon"/>
    <n v="6883"/>
    <n v="625"/>
    <x v="38"/>
    <s v="C44_625"/>
    <n v="67.315600000000003"/>
    <x v="10"/>
    <n v="5.6089419999999999"/>
    <n v="0.90975700000000004"/>
    <n v="1.0289889999999999"/>
    <n v="5.3953600000000002"/>
    <n v="0.87511300000000003"/>
    <n v="0.98980500000000005"/>
    <n v="11"/>
    <n v="0.96192"/>
    <s v="FM# 432705-1"/>
    <s v="FDOT-58, FDOT-59"/>
  </r>
  <r>
    <n v="158"/>
    <s v="Polygon"/>
    <n v="6932"/>
    <n v="641"/>
    <x v="23"/>
    <s v="C44_641"/>
    <n v="1.83E-4"/>
    <x v="10"/>
    <n v="7.5741719999999999"/>
    <n v="1.2654970000000001"/>
    <n v="1.0849359999999999"/>
    <n v="1.16E-3"/>
    <n v="1.94E-4"/>
    <n v="1.66E-4"/>
    <n v="11"/>
    <n v="1.5300000000000001E-4"/>
    <s v="FM# 432705-1"/>
    <s v="FDOT-58, FDOT-59"/>
  </r>
  <r>
    <n v="159"/>
    <s v="Polygon"/>
    <n v="6937"/>
    <n v="641"/>
    <x v="23"/>
    <s v="C44_641"/>
    <n v="17.2318"/>
    <x v="10"/>
    <n v="7.5741719999999999"/>
    <n v="1.2654970000000001"/>
    <n v="1.0849359999999999"/>
    <n v="13.0997"/>
    <n v="2.1887099999999999"/>
    <n v="1.87643"/>
    <n v="11"/>
    <n v="1.729527"/>
    <s v="FM# 432705-1"/>
    <s v="FDOT-58, FDOT-59"/>
  </r>
  <r>
    <n v="160"/>
    <s v="Polygon"/>
    <n v="6947"/>
    <n v="641"/>
    <x v="23"/>
    <s v="C44_641"/>
    <n v="16.569700000000001"/>
    <x v="10"/>
    <n v="7.5741719999999999"/>
    <n v="1.2654970000000001"/>
    <n v="1.0849359999999999"/>
    <n v="1.60646"/>
    <n v="0.26840799999999998"/>
    <n v="0.23011200000000001"/>
    <n v="11"/>
    <n v="0.21209700000000001"/>
    <s v="FM# 432705-1"/>
    <s v="FDOT-58, FDOT-59"/>
  </r>
  <r>
    <n v="161"/>
    <s v="Polygon"/>
    <n v="6956"/>
    <n v="641"/>
    <x v="23"/>
    <s v="C44_641"/>
    <n v="10.3043"/>
    <x v="10"/>
    <n v="7.5741719999999999"/>
    <n v="1.2654970000000001"/>
    <n v="1.0849359999999999"/>
    <n v="12.051"/>
    <n v="2.01349"/>
    <n v="1.72621"/>
    <n v="11"/>
    <n v="1.591067"/>
    <s v="FM# 432705-1"/>
    <s v="FDOT-58, FDOT-59"/>
  </r>
  <r>
    <n v="162"/>
    <s v="Polygon"/>
    <n v="6959"/>
    <n v="641"/>
    <x v="23"/>
    <s v="C44_641"/>
    <n v="15.971299999999999"/>
    <x v="10"/>
    <n v="7.5741719999999999"/>
    <n v="1.2654970000000001"/>
    <n v="1.0849359999999999"/>
    <n v="15.985799999999999"/>
    <n v="2.6709200000000002"/>
    <n v="2.2898299999999998"/>
    <n v="11"/>
    <n v="2.1105659999999999"/>
    <s v="FM# 432705-1"/>
    <s v="FDOT-58, FDOT-59"/>
  </r>
  <r>
    <n v="163"/>
    <s v="Polygon"/>
    <n v="6981"/>
    <n v="641"/>
    <x v="23"/>
    <s v="C44_641"/>
    <n v="45.823300000000003"/>
    <x v="10"/>
    <n v="7.5741719999999999"/>
    <n v="1.2654970000000001"/>
    <n v="1.0849359999999999"/>
    <n v="149.542"/>
    <n v="24.985499999999998"/>
    <n v="21.4206"/>
    <n v="11"/>
    <n v="19.743642999999999"/>
    <s v="FM# 432705-1"/>
    <s v="FDOT-58, FDOT-59"/>
  </r>
  <r>
    <n v="312"/>
    <s v="Polygon"/>
    <n v="12957"/>
    <n v="111"/>
    <x v="25"/>
    <s v="SouthFork_111"/>
    <n v="35.960700000000003"/>
    <x v="9"/>
    <n v="12.112627"/>
    <n v="2.0299130000000001"/>
    <n v="2.1866620000000001"/>
    <n v="25.982600000000001"/>
    <n v="4.35433"/>
    <n v="4.6905700000000001"/>
    <n v="2"/>
    <n v="2.1450830000000001"/>
    <s v="FM# 422641-2"/>
    <s v="FDOT-60"/>
  </r>
  <r>
    <n v="313"/>
    <s v="Polygon"/>
    <n v="12959"/>
    <n v="111"/>
    <x v="25"/>
    <s v="SouthFork_111"/>
    <n v="455.42399999999998"/>
    <x v="9"/>
    <n v="12.112627"/>
    <n v="2.0299130000000001"/>
    <n v="2.1866620000000001"/>
    <n v="7.7891599999999999"/>
    <n v="1.3053600000000001"/>
    <n v="1.4061600000000001"/>
    <n v="2"/>
    <n v="0.64306099999999999"/>
    <s v="FM# 422641-2"/>
    <s v="FDOT-60"/>
  </r>
  <r>
    <n v="316"/>
    <s v="Polygon"/>
    <n v="12976"/>
    <n v="118"/>
    <x v="2"/>
    <s v="SouthFork_118"/>
    <n v="71.884"/>
    <x v="9"/>
    <n v="9.4961280000000006"/>
    <n v="1.6566989999999999"/>
    <n v="2.0488219999999999"/>
    <n v="12.085599999999999"/>
    <n v="2.10846"/>
    <n v="2.60751"/>
    <n v="2"/>
    <n v="1.2726850000000001"/>
    <s v="FM# 422641-2"/>
    <s v="FDOT-60"/>
  </r>
  <r>
    <n v="317"/>
    <s v="Polygon"/>
    <n v="12977"/>
    <n v="118"/>
    <x v="2"/>
    <s v="SouthFork_118"/>
    <n v="4.6523399999999997"/>
    <x v="9"/>
    <n v="9.4961280000000006"/>
    <n v="1.6566989999999999"/>
    <n v="2.0488219999999999"/>
    <n v="7.93269"/>
    <n v="1.3839399999999999"/>
    <n v="1.7115"/>
    <n v="2"/>
    <n v="0.83535999999999999"/>
    <s v="FM# 422641-2"/>
    <s v="FDOT-60"/>
  </r>
  <r>
    <n v="328"/>
    <s v="Polygon"/>
    <n v="13098"/>
    <n v="129"/>
    <x v="0"/>
    <s v="SouthFork_129"/>
    <n v="37.680599999999998"/>
    <x v="9"/>
    <n v="9.5836389999999998"/>
    <n v="1.556376"/>
    <n v="1.965023"/>
    <n v="8.8205899999999993"/>
    <n v="1.4324600000000001"/>
    <n v="1.80857"/>
    <n v="2"/>
    <n v="0.92037999999999998"/>
    <s v="FM# 422641-2"/>
    <s v="FDOT-60"/>
  </r>
  <r>
    <n v="329"/>
    <s v="Polygon"/>
    <n v="13107"/>
    <n v="132"/>
    <x v="50"/>
    <s v="SouthFork_132"/>
    <n v="9.6552799999999994"/>
    <x v="9"/>
    <n v="11.617590999999999"/>
    <n v="2.0858639999999999"/>
    <n v="2.0555859999999999"/>
    <n v="22.680099999999999"/>
    <n v="4.0720700000000001"/>
    <n v="4.0129599999999996"/>
    <n v="2"/>
    <n v="1.9522250000000001"/>
    <s v="FM# 422641-2"/>
    <s v="FDOT-60"/>
  </r>
  <r>
    <n v="342"/>
    <s v="Polygon"/>
    <n v="13154"/>
    <n v="140"/>
    <x v="1"/>
    <s v="SouthFork_140"/>
    <n v="9.2655600000000007"/>
    <x v="9"/>
    <n v="12.496560000000001"/>
    <n v="1.9466840000000001"/>
    <n v="2.126881"/>
    <n v="34.0931"/>
    <n v="5.3109400000000004"/>
    <n v="5.8025599999999997"/>
    <n v="2"/>
    <n v="2.7282009999999999"/>
    <s v="FM# 422641-2"/>
    <s v="FDOT-60"/>
  </r>
  <r>
    <n v="343"/>
    <s v="Polygon"/>
    <n v="13155"/>
    <n v="140"/>
    <x v="1"/>
    <s v="SouthFork_140"/>
    <n v="17.227799999999998"/>
    <x v="9"/>
    <n v="12.496560000000001"/>
    <n v="1.9466840000000001"/>
    <n v="2.126881"/>
    <n v="26.403300000000002"/>
    <n v="4.1130500000000003"/>
    <n v="4.4937800000000001"/>
    <n v="2"/>
    <n v="2.1128480000000001"/>
    <s v="FM# 422641-2"/>
    <s v="FDOT-60"/>
  </r>
  <r>
    <n v="358"/>
    <s v="Polygon"/>
    <n v="13233"/>
    <n v="182"/>
    <x v="48"/>
    <s v="SouthFork_182"/>
    <n v="164.69800000000001"/>
    <x v="9"/>
    <n v="11.610144999999999"/>
    <n v="2.0070380000000001"/>
    <n v="2.0894119999999998"/>
    <n v="150.79499999999999"/>
    <n v="26.067799999999998"/>
    <n v="27.137699999999999"/>
    <n v="2"/>
    <n v="12.988189"/>
    <s v="FM# 422641-2"/>
    <s v="FDOT-60"/>
  </r>
  <r>
    <n v="365"/>
    <s v="Polygon"/>
    <n v="13314"/>
    <n v="211"/>
    <x v="3"/>
    <s v="SouthFork_211"/>
    <n v="3953.94"/>
    <x v="9"/>
    <n v="10.230904000000001"/>
    <n v="2.1930649999999998"/>
    <n v="1.488048"/>
    <n v="6.3696799999999998"/>
    <n v="1.3653900000000001"/>
    <n v="0.92644700000000002"/>
    <n v="2"/>
    <n v="0.62259200000000003"/>
    <s v="FM# 422641-2"/>
    <s v="FDOT-60"/>
  </r>
  <r>
    <n v="366"/>
    <s v="Polygon"/>
    <n v="13316"/>
    <n v="211"/>
    <x v="3"/>
    <s v="SouthFork_211"/>
    <n v="5.7671999999999999"/>
    <x v="9"/>
    <n v="10.230904000000001"/>
    <n v="2.1930649999999998"/>
    <n v="1.488048"/>
    <n v="5.2990500000000003"/>
    <n v="1.1358900000000001"/>
    <n v="0.77072700000000005"/>
    <n v="2"/>
    <n v="0.51794499999999999"/>
    <s v="FM# 422641-2"/>
    <s v="FDOT-60"/>
  </r>
  <r>
    <n v="367"/>
    <s v="Polygon"/>
    <n v="13388"/>
    <n v="241"/>
    <x v="51"/>
    <s v="SouthFork_241"/>
    <n v="6.7379699999999998"/>
    <x v="9"/>
    <n v="8.0040379999999995"/>
    <n v="1.304746"/>
    <n v="1.86338"/>
    <n v="6.80382"/>
    <n v="1.1091"/>
    <n v="1.58396"/>
    <n v="2"/>
    <n v="0.85004800000000003"/>
    <s v="FM# 422641-2"/>
    <s v="FDOT-60"/>
  </r>
  <r>
    <n v="369"/>
    <s v="Polygon"/>
    <n v="13409"/>
    <n v="250"/>
    <x v="16"/>
    <s v="SouthFork_250"/>
    <n v="5.8166399999999996"/>
    <x v="9"/>
    <n v="6.2503460000000004"/>
    <n v="1.4596990000000001"/>
    <n v="1.3190569999999999"/>
    <n v="5.7070000000000003E-2"/>
    <n v="1.3328E-2"/>
    <n v="1.2043999999999999E-2"/>
    <n v="2"/>
    <n v="9.1310000000000002E-3"/>
    <s v="FM# 422641-2"/>
    <s v="FDOT-60"/>
  </r>
  <r>
    <n v="370"/>
    <s v="Polygon"/>
    <n v="13430"/>
    <n v="310"/>
    <x v="7"/>
    <s v="SouthFork_310"/>
    <n v="22.040600000000001"/>
    <x v="9"/>
    <n v="8.1109430000000007"/>
    <n v="1.522931"/>
    <n v="1.708602"/>
    <n v="31.4495"/>
    <n v="5.9050399999999996"/>
    <n v="6.6249700000000002"/>
    <n v="2"/>
    <n v="3.8774199999999999"/>
    <s v="FM# 422641-2"/>
    <s v="FDOT-60"/>
  </r>
  <r>
    <n v="373"/>
    <s v="Polygon"/>
    <n v="13533"/>
    <n v="411"/>
    <x v="30"/>
    <s v="SouthFork_411"/>
    <n v="38.991700000000002"/>
    <x v="9"/>
    <n v="5.9979040000000001"/>
    <n v="0.90687899999999999"/>
    <n v="1.5020009999999999"/>
    <n v="38.375399999999999"/>
    <n v="5.8023300000000004"/>
    <n v="9.61"/>
    <n v="2"/>
    <n v="6.398129"/>
    <s v="FM# 422641-2"/>
    <s v="FDOT-60"/>
  </r>
  <r>
    <n v="374"/>
    <s v="Polygon"/>
    <n v="13537"/>
    <n v="411"/>
    <x v="30"/>
    <s v="SouthFork_411"/>
    <n v="47.209499999999998"/>
    <x v="9"/>
    <n v="5.9979040000000001"/>
    <n v="0.90687899999999999"/>
    <n v="1.5020009999999999"/>
    <n v="1.20245"/>
    <n v="0.181809"/>
    <n v="0.301118"/>
    <n v="2"/>
    <n v="0.20047799999999999"/>
    <s v="FM# 422641-2"/>
    <s v="FDOT-60"/>
  </r>
  <r>
    <n v="396"/>
    <s v="Polygon"/>
    <n v="14721"/>
    <n v="617"/>
    <x v="22"/>
    <s v="SouthFork_617"/>
    <n v="35.608499999999999"/>
    <x v="9"/>
    <n v="7.5608690000000003"/>
    <n v="1.390093"/>
    <n v="1.5510949999999999"/>
    <n v="9.6831200000000006"/>
    <n v="1.7802800000000001"/>
    <n v="1.98647"/>
    <n v="2"/>
    <n v="1.280689"/>
    <s v="FM# 422641-2"/>
    <s v="FDOT-60"/>
  </r>
  <r>
    <n v="405"/>
    <s v="Polygon"/>
    <n v="15469"/>
    <n v="814"/>
    <x v="9"/>
    <s v="SouthFork_814"/>
    <n v="446.44"/>
    <x v="9"/>
    <n v="8.2014490000000002"/>
    <n v="1.307456"/>
    <n v="1.750286"/>
    <n v="1.92727"/>
    <n v="0.30724099999999999"/>
    <n v="0.411302"/>
    <n v="2"/>
    <n v="0.23499200000000001"/>
    <s v="FM# 422641-2"/>
    <s v="FDOT-60"/>
  </r>
  <r>
    <n v="216"/>
    <s v="Polygon"/>
    <n v="8556"/>
    <n v="140"/>
    <x v="1"/>
    <s v="NorthFork_140"/>
    <n v="57.4602"/>
    <x v="0"/>
    <n v="11.781447"/>
    <n v="1.875837"/>
    <n v="2.004032"/>
    <n v="47.505499999999998"/>
    <n v="7.5638100000000001"/>
    <n v="8.0807199999999995"/>
    <n v="1"/>
    <n v="4.0322290000000001"/>
    <s v="FM# 230256-6"/>
    <s v="FDOT-61"/>
  </r>
  <r>
    <n v="218"/>
    <s v="Polygon"/>
    <n v="8560"/>
    <n v="140"/>
    <x v="1"/>
    <s v="NorthFork_140"/>
    <n v="7.6660199999999996"/>
    <x v="0"/>
    <n v="11.781447"/>
    <n v="1.875837"/>
    <n v="2.004032"/>
    <n v="9.2045700000000004"/>
    <n v="1.4655499999999999"/>
    <n v="1.5657000000000001"/>
    <n v="1"/>
    <n v="0.781277"/>
    <s v="FM# 230256-6"/>
    <s v="FDOT-61"/>
  </r>
  <r>
    <n v="219"/>
    <s v="Polygon"/>
    <n v="8567"/>
    <n v="140"/>
    <x v="1"/>
    <s v="NorthFork_140"/>
    <n v="23.470099999999999"/>
    <x v="0"/>
    <n v="11.781447"/>
    <n v="1.875837"/>
    <n v="2.004032"/>
    <n v="12.9582"/>
    <n v="2.0632000000000001"/>
    <n v="2.2042000000000002"/>
    <n v="1"/>
    <n v="1.099882"/>
    <s v="FM# 230256-6"/>
    <s v="FDOT-61"/>
  </r>
  <r>
    <n v="244"/>
    <s v="Polygon"/>
    <n v="8948"/>
    <n v="211"/>
    <x v="3"/>
    <s v="NorthFork_211"/>
    <n v="415.24200000000002"/>
    <x v="0"/>
    <n v="7.8974780000000004"/>
    <n v="1.637222"/>
    <n v="1.317555"/>
    <n v="25.050899999999999"/>
    <n v="5.1932999999999998"/>
    <n v="4.1792999999999996"/>
    <n v="1"/>
    <n v="3.1720160000000002"/>
    <s v="FM# 230256-6"/>
    <s v="FDOT-61"/>
  </r>
  <r>
    <n v="251"/>
    <s v="Polygon"/>
    <n v="9088"/>
    <n v="310"/>
    <x v="7"/>
    <s v="NorthFork_310"/>
    <n v="144.95599999999999"/>
    <x v="0"/>
    <n v="8.3410460000000004"/>
    <n v="1.5350490000000001"/>
    <n v="1.6090100000000001"/>
    <n v="66.024500000000003"/>
    <n v="12.1509"/>
    <n v="12.7363"/>
    <n v="1"/>
    <n v="7.9156190000000004"/>
    <s v="FM# 230256-6"/>
    <s v="FDOT-61"/>
  </r>
  <r>
    <n v="253"/>
    <s v="Polygon"/>
    <n v="9095"/>
    <n v="310"/>
    <x v="7"/>
    <s v="NorthFork_310"/>
    <n v="69.438100000000006"/>
    <x v="0"/>
    <n v="8.3410460000000004"/>
    <n v="1.5350490000000001"/>
    <n v="1.6090100000000001"/>
    <n v="51.713500000000003"/>
    <n v="9.5171200000000002"/>
    <n v="9.9756599999999995"/>
    <n v="1"/>
    <n v="6.199878"/>
    <s v="FM# 230256-6"/>
    <s v="FDOT-61"/>
  </r>
  <r>
    <n v="258"/>
    <s v="Polygon"/>
    <n v="9169"/>
    <n v="320"/>
    <x v="17"/>
    <s v="NorthFork_320"/>
    <n v="14.0639"/>
    <x v="0"/>
    <n v="8.0584550000000004"/>
    <n v="1.393032"/>
    <n v="1.6596150000000001"/>
    <n v="19.602"/>
    <n v="3.3885200000000002"/>
    <n v="4.0369700000000002"/>
    <n v="1"/>
    <n v="2.4324759999999999"/>
    <s v="FM# 230256-6"/>
    <s v="FDOT-61"/>
  </r>
  <r>
    <n v="261"/>
    <s v="Polygon"/>
    <n v="9233"/>
    <n v="330"/>
    <x v="37"/>
    <s v="NorthFork_330"/>
    <n v="16.743600000000001"/>
    <x v="0"/>
    <n v="7.1904899999999996"/>
    <n v="1.3489420000000001"/>
    <n v="1.4049320000000001"/>
    <n v="40.672800000000002"/>
    <n v="7.6302500000000002"/>
    <n v="7.9469599999999998"/>
    <n v="1"/>
    <n v="5.6564709999999998"/>
    <s v="FM# 230256-6"/>
    <s v="FDOT-61"/>
  </r>
  <r>
    <n v="275"/>
    <s v="Polygon"/>
    <n v="9546"/>
    <n v="422"/>
    <x v="19"/>
    <s v="NorthFork_422"/>
    <n v="81.082899999999995"/>
    <x v="0"/>
    <n v="7.7566790000000001"/>
    <n v="1.308298"/>
    <n v="1.60548"/>
    <n v="39.7834"/>
    <n v="6.7101600000000001"/>
    <n v="8.2343899999999994"/>
    <n v="1"/>
    <n v="5.1289259999999999"/>
    <s v="FM# 230256-6"/>
    <s v="FDOT-61"/>
  </r>
  <r>
    <n v="301"/>
    <s v="Polygon"/>
    <n v="11653"/>
    <n v="814"/>
    <x v="9"/>
    <s v="NorthFork_814"/>
    <n v="527.92700000000002"/>
    <x v="0"/>
    <n v="9.5935609999999993"/>
    <n v="1.571528"/>
    <n v="1.857308"/>
    <n v="0.16855600000000001"/>
    <n v="2.7611E-2"/>
    <n v="3.2632000000000001E-2"/>
    <n v="1"/>
    <n v="1.7569999999999999E-2"/>
    <s v="FM# 230256-6"/>
    <s v="FDOT-61"/>
  </r>
  <r>
    <n v="436"/>
    <s v="Polygon"/>
    <n v="8556"/>
    <n v="140"/>
    <x v="1"/>
    <s v="NorthFork_140"/>
    <n v="57.4602"/>
    <x v="0"/>
    <n v="11.781447"/>
    <n v="1.875837"/>
    <n v="2.004032"/>
    <n v="0.41819800000000001"/>
    <n v="6.6585000000000005E-2"/>
    <n v="7.1136000000000005E-2"/>
    <n v="1"/>
    <n v="3.5496E-2"/>
    <s v="FM# 230256-6"/>
    <s v="FDOT-61"/>
  </r>
  <r>
    <n v="448"/>
    <s v="Polygon"/>
    <n v="11653"/>
    <n v="814"/>
    <x v="9"/>
    <s v="NorthFork_814"/>
    <n v="527.92700000000002"/>
    <x v="0"/>
    <n v="9.5935609999999993"/>
    <n v="1.571528"/>
    <n v="1.857308"/>
    <n v="3.9074399999999998"/>
    <n v="0.64007999999999998"/>
    <n v="0.75647699999999996"/>
    <n v="1"/>
    <n v="0.40729799999999999"/>
    <s v="FM# 230256-6"/>
    <s v="FDOT-61"/>
  </r>
  <r>
    <n v="233"/>
    <s v="Polygon"/>
    <n v="8649"/>
    <n v="155"/>
    <x v="12"/>
    <s v="NorthFork_155"/>
    <n v="34.746099999999998"/>
    <x v="0"/>
    <n v="8.1931499999999993"/>
    <n v="1.6685939999999999"/>
    <n v="1.9434499999999999"/>
    <n v="24.807099999999998"/>
    <n v="5.0521399999999996"/>
    <n v="5.8843500000000004"/>
    <n v="0"/>
    <n v="3.027784"/>
    <s v="FM# 230256-7"/>
    <s v="FDOT-62"/>
  </r>
  <r>
    <n v="234"/>
    <s v="Polygon"/>
    <n v="8654"/>
    <n v="156"/>
    <x v="52"/>
    <s v="NorthFork_156"/>
    <n v="42.356299999999997"/>
    <x v="0"/>
    <n v="7.242553"/>
    <n v="1.575815"/>
    <n v="1.918153"/>
    <n v="2.6572200000000001"/>
    <n v="0.57815000000000005"/>
    <n v="0.70375100000000002"/>
    <n v="0"/>
    <n v="0.36688999999999999"/>
    <s v="FM# 230256-7"/>
    <s v="FDOT-62"/>
  </r>
  <r>
    <n v="243"/>
    <s v="Polygon"/>
    <n v="8948"/>
    <n v="211"/>
    <x v="3"/>
    <s v="NorthFork_211"/>
    <n v="415.24200000000002"/>
    <x v="0"/>
    <n v="7.8974780000000004"/>
    <n v="1.637222"/>
    <n v="1.317555"/>
    <n v="6.6533300000000004"/>
    <n v="1.3793"/>
    <n v="1.10999"/>
    <n v="0"/>
    <n v="0.84246200000000004"/>
    <s v="FM# 230256-7"/>
    <s v="FDOT-62"/>
  </r>
  <r>
    <n v="245"/>
    <s v="Polygon"/>
    <n v="8962"/>
    <n v="212"/>
    <x v="21"/>
    <s v="NorthFork_212"/>
    <n v="88.504999999999995"/>
    <x v="0"/>
    <n v="9.0944760000000002"/>
    <n v="1.885445"/>
    <n v="1.4384889999999999"/>
    <n v="75.832999999999998"/>
    <n v="15.721500000000001"/>
    <n v="11.9946"/>
    <n v="0"/>
    <n v="8.338355"/>
    <s v="FM# 230256-7"/>
    <s v="FDOT-62"/>
  </r>
  <r>
    <n v="246"/>
    <s v="Polygon"/>
    <n v="8963"/>
    <n v="212"/>
    <x v="21"/>
    <s v="NorthFork_212"/>
    <n v="125.855"/>
    <x v="0"/>
    <n v="9.0944760000000002"/>
    <n v="1.885445"/>
    <n v="1.4384889999999999"/>
    <n v="98.706000000000003"/>
    <n v="20.4635"/>
    <n v="15.612500000000001"/>
    <n v="0"/>
    <n v="10.853396999999999"/>
    <s v="FM# 230256-7"/>
    <s v="FDOT-62"/>
  </r>
  <r>
    <n v="252"/>
    <s v="Polygon"/>
    <n v="9095"/>
    <n v="310"/>
    <x v="7"/>
    <s v="NorthFork_310"/>
    <n v="69.438100000000006"/>
    <x v="0"/>
    <n v="8.3410460000000004"/>
    <n v="1.5350490000000001"/>
    <n v="1.6090100000000001"/>
    <n v="1.0037199999999999"/>
    <n v="0.18472"/>
    <n v="0.19361999999999999"/>
    <n v="0"/>
    <n v="0.120335"/>
    <s v="FM# 230256-7"/>
    <s v="FDOT-62"/>
  </r>
  <r>
    <n v="254"/>
    <s v="Polygon"/>
    <n v="9097"/>
    <n v="310"/>
    <x v="7"/>
    <s v="NorthFork_310"/>
    <n v="11.432399999999999"/>
    <x v="0"/>
    <n v="8.3410460000000004"/>
    <n v="1.5350490000000001"/>
    <n v="1.6090100000000001"/>
    <n v="23.914000000000001"/>
    <n v="4.4010199999999999"/>
    <n v="4.6130699999999996"/>
    <n v="0"/>
    <n v="2.8670249999999999"/>
    <s v="FM# 230256-7"/>
    <s v="FDOT-62"/>
  </r>
  <r>
    <n v="276"/>
    <s v="Polygon"/>
    <n v="9555"/>
    <n v="422"/>
    <x v="19"/>
    <s v="NorthFork_422"/>
    <n v="19.996500000000001"/>
    <x v="0"/>
    <n v="7.7566790000000001"/>
    <n v="1.308298"/>
    <n v="1.60548"/>
    <n v="3.2160299999999999"/>
    <n v="0.542439"/>
    <n v="0.66565399999999997"/>
    <n v="0"/>
    <n v="0.41461399999999998"/>
    <s v="FM# 230256-7"/>
    <s v="FDOT-62"/>
  </r>
  <r>
    <n v="285"/>
    <s v="Polygon"/>
    <n v="9986"/>
    <n v="512"/>
    <x v="11"/>
    <s v="NorthFork_512"/>
    <n v="28.6435"/>
    <x v="0"/>
    <n v="11.177697"/>
    <n v="1.90791"/>
    <n v="2.0342440000000002"/>
    <n v="2.1048399999999998"/>
    <n v="0.35927199999999998"/>
    <n v="0.38306200000000001"/>
    <n v="0"/>
    <n v="0.188307"/>
    <s v="FM# 230256-7"/>
    <s v="FDOT-62"/>
  </r>
  <r>
    <n v="300"/>
    <s v="Polygon"/>
    <n v="11653"/>
    <n v="814"/>
    <x v="9"/>
    <s v="NorthFork_814"/>
    <n v="527.92700000000002"/>
    <x v="0"/>
    <n v="9.5935609999999993"/>
    <n v="1.571528"/>
    <n v="1.857308"/>
    <n v="9.1156299999999995"/>
    <n v="1.4932399999999999"/>
    <n v="1.76478"/>
    <n v="0"/>
    <n v="0.950183"/>
    <s v="FM# 230256-7"/>
    <s v="FDOT-62"/>
  </r>
  <r>
    <n v="440"/>
    <s v="Polygon"/>
    <n v="8962"/>
    <n v="212"/>
    <x v="21"/>
    <s v="NorthFork_212"/>
    <n v="88.504999999999995"/>
    <x v="0"/>
    <n v="9.0944760000000002"/>
    <n v="1.885445"/>
    <n v="1.4384889999999999"/>
    <n v="5.8472099999999996"/>
    <n v="1.2122299999999999"/>
    <n v="0.92486299999999999"/>
    <n v="0"/>
    <n v="0.64293999999999996"/>
    <s v="FM# 230256-7"/>
    <s v="FDOT-62"/>
  </r>
  <r>
    <m/>
    <m/>
    <m/>
    <m/>
    <x v="53"/>
    <m/>
    <m/>
    <x v="11"/>
    <m/>
    <m/>
    <m/>
    <m/>
    <m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1">
  <r>
    <s v="(blank)"/>
    <x v="0"/>
    <m/>
    <m/>
  </r>
  <r>
    <s v="TenMile"/>
    <x v="1"/>
    <n v="5.2743549999999999"/>
    <n v="1.09999"/>
  </r>
  <r>
    <s v="B6"/>
    <x v="2"/>
    <n v="6.3518020000000002"/>
    <n v="0.91268700000000003"/>
  </r>
  <r>
    <s v="NorthFork"/>
    <x v="2"/>
    <n v="7.7566789999999992"/>
    <n v="1.308298"/>
  </r>
  <r>
    <s v="SouthFork"/>
    <x v="2"/>
    <n v="8.1527360000000009"/>
    <n v="1.4365079999999999"/>
  </r>
  <r>
    <s v="TenMile"/>
    <x v="2"/>
    <n v="5.9895199999999997"/>
    <n v="1.16137"/>
  </r>
  <r>
    <s v="C23"/>
    <x v="3"/>
    <n v="6.5350910000000004"/>
    <n v="1.3946449999999999"/>
  </r>
  <r>
    <s v="C24"/>
    <x v="3"/>
    <n v="8.9105399999999992"/>
    <n v="1.7446460000000001"/>
  </r>
  <r>
    <s v="NorthFork"/>
    <x v="3"/>
    <n v="11.177697"/>
    <n v="1.90791"/>
  </r>
  <r>
    <s v="TenMile"/>
    <x v="3"/>
    <n v="6.8561699999999997"/>
    <n v="1.431851"/>
  </r>
  <r>
    <s v="C23"/>
    <x v="4"/>
    <n v="6.1281119999999998"/>
    <n v="1.167521"/>
  </r>
  <r>
    <s v="C24"/>
    <x v="4"/>
    <n v="7.55748"/>
    <n v="1.4697009999999999"/>
  </r>
  <r>
    <s v="TenMile"/>
    <x v="4"/>
    <n v="6.7372990000000001"/>
    <n v="1.2935399999999999"/>
  </r>
  <r>
    <s v="B4"/>
    <x v="5"/>
    <n v="10.758748000000001"/>
    <n v="1.747034"/>
  </r>
  <r>
    <s v="B6"/>
    <x v="5"/>
    <n v="9.2811849999999971"/>
    <n v="1.3582639999999997"/>
  </r>
  <r>
    <s v="NorthFork"/>
    <x v="5"/>
    <n v="11.781447000000009"/>
    <n v="1.8758369999999993"/>
  </r>
  <r>
    <s v="NorthMid"/>
    <x v="5"/>
    <n v="10.321685"/>
    <n v="1.573078"/>
  </r>
  <r>
    <s v="SC"/>
    <x v="5"/>
    <n v="12.066105"/>
    <n v="1.846098"/>
  </r>
  <r>
    <s v="SouthFork"/>
    <x v="5"/>
    <n v="12.496559999999997"/>
    <n v="1.9466840000000005"/>
  </r>
  <r>
    <s v="B6"/>
    <x v="6"/>
    <n v="7.0207160000000002"/>
    <n v="0.84977999999999998"/>
  </r>
  <r>
    <s v="C23"/>
    <x v="7"/>
    <n v="3.7587759999999997"/>
    <n v="0.90976400000000002"/>
  </r>
  <r>
    <s v="C23"/>
    <x v="8"/>
    <n v="85.984882999999996"/>
    <n v="24.000473"/>
  </r>
  <r>
    <s v="C23"/>
    <x v="9"/>
    <n v="6.1781319999999997"/>
    <n v="1.4102669999999999"/>
  </r>
  <r>
    <s v="NorthFork"/>
    <x v="9"/>
    <n v="9.6292860000000005"/>
    <n v="1.548492"/>
  </r>
  <r>
    <s v="B6"/>
    <x v="10"/>
    <n v="12.264234"/>
    <n v="2.0773109999999999"/>
  </r>
  <r>
    <s v="NorthFork"/>
    <x v="10"/>
    <n v="8.7485420000000005"/>
    <n v="1.5318830000000001"/>
  </r>
  <r>
    <s v="SouthFork"/>
    <x v="10"/>
    <n v="7.7817879999999997"/>
    <n v="1.27501"/>
  </r>
  <r>
    <s v="NorthFork"/>
    <x v="11"/>
    <n v="6.858117"/>
    <n v="1.1074580000000001"/>
  </r>
  <r>
    <s v="NorthFork"/>
    <x v="12"/>
    <n v="7.5056339999999997"/>
    <n v="1.281093"/>
  </r>
  <r>
    <s v="NorthMid"/>
    <x v="13"/>
    <n v="6.6188039999999999"/>
    <n v="1.0996870000000001"/>
  </r>
  <r>
    <s v="SME"/>
    <x v="13"/>
    <n v="7.6953050000000003"/>
    <n v="1.2924290000000001"/>
  </r>
  <r>
    <s v="TenMile"/>
    <x v="14"/>
    <n v="5.9449420000000002"/>
    <n v="1.217948"/>
  </r>
  <r>
    <s v="B6"/>
    <x v="15"/>
    <n v="11.719173"/>
    <n v="1.982953"/>
  </r>
  <r>
    <s v="C23"/>
    <x v="15"/>
    <n v="13.885444"/>
    <n v="2.6532089999999999"/>
  </r>
  <r>
    <s v="NorthFork"/>
    <x v="15"/>
    <n v="11.194523111111112"/>
    <n v="1.8820362222222218"/>
  </r>
  <r>
    <s v="NorthMid"/>
    <x v="15"/>
    <n v="10.597968"/>
    <n v="1.7723370000000001"/>
  </r>
  <r>
    <s v="SME"/>
    <x v="15"/>
    <n v="9.8435590000000008"/>
    <n v="1.71604"/>
  </r>
  <r>
    <s v="SouthFork"/>
    <x v="15"/>
    <n v="11.85978966666667"/>
    <n v="1.9936049999999998"/>
  </r>
  <r>
    <s v="C23"/>
    <x v="16"/>
    <n v="6.8310130000000004"/>
    <n v="1.9655990000000003"/>
  </r>
  <r>
    <s v="C24"/>
    <x v="16"/>
    <n v="7.7580710000000002"/>
    <n v="1.6692349999999998"/>
  </r>
  <r>
    <s v="C44"/>
    <x v="16"/>
    <n v="7.5741719999999999"/>
    <n v="1.2654970000000001"/>
  </r>
  <r>
    <s v="NorthFork"/>
    <x v="16"/>
    <n v="6.8859149999999998"/>
    <n v="1.1455919999999999"/>
  </r>
  <r>
    <s v="SouthFork"/>
    <x v="16"/>
    <n v="7.2364240000000004"/>
    <n v="1.3226290000000001"/>
  </r>
  <r>
    <s v="SouthFork"/>
    <x v="17"/>
    <n v="11.610144999999997"/>
    <n v="2.0070380000000001"/>
  </r>
  <r>
    <s v="B6"/>
    <x v="18"/>
    <n v="7.4178269999999999"/>
    <n v="1.1901790000000001"/>
  </r>
  <r>
    <s v="C23"/>
    <x v="18"/>
    <n v="5.5362520000000002"/>
    <n v="1.041649"/>
  </r>
  <r>
    <s v="NorthFork"/>
    <x v="18"/>
    <n v="8.9793509999999994"/>
    <n v="1.6037250000000001"/>
  </r>
  <r>
    <s v="SouthFork"/>
    <x v="18"/>
    <n v="6.0934249999999999"/>
    <n v="0.97619199999999995"/>
  </r>
  <r>
    <s v="TenMile"/>
    <x v="18"/>
    <n v="7.5444300000000002"/>
    <n v="1.400323"/>
  </r>
  <r>
    <s v="C24"/>
    <x v="19"/>
    <n v="7.086932"/>
    <n v="1.448442"/>
  </r>
  <r>
    <s v="C44"/>
    <x v="19"/>
    <n v="5.4832679999999998"/>
    <n v="1.013727"/>
  </r>
  <r>
    <s v="NorthFork"/>
    <x v="19"/>
    <n v="8.3410460000000004"/>
    <n v="1.5350490000000003"/>
  </r>
  <r>
    <s v="SouthFork"/>
    <x v="19"/>
    <n v="8.1109430000000007"/>
    <n v="1.522931"/>
  </r>
  <r>
    <s v="TenMile"/>
    <x v="19"/>
    <n v="7.0874870000000003"/>
    <n v="1.446652"/>
  </r>
  <r>
    <s v="C44"/>
    <x v="20"/>
    <n v="5.6089419999999999"/>
    <n v="0.90975700000000004"/>
  </r>
  <r>
    <s v="SouthFork"/>
    <x v="20"/>
    <n v="5.4799730000000002"/>
    <n v="0.94498800000000005"/>
  </r>
  <r>
    <s v="C23"/>
    <x v="21"/>
    <n v="7.805536"/>
    <n v="2.404601"/>
  </r>
  <r>
    <s v="C24"/>
    <x v="21"/>
    <n v="8.5875350000000008"/>
    <n v="1.9399230000000001"/>
  </r>
  <r>
    <s v="NorthFork"/>
    <x v="21"/>
    <n v="7.8974780000000004"/>
    <n v="1.637222"/>
  </r>
  <r>
    <s v="SouthFork"/>
    <x v="21"/>
    <n v="10.230904000000001"/>
    <n v="2.1930649999999998"/>
  </r>
  <r>
    <s v="TenMile"/>
    <x v="21"/>
    <n v="7.8572750000000005"/>
    <n v="1.7049590000000001"/>
  </r>
  <r>
    <s v="B6"/>
    <x v="22"/>
    <n v="8.9847640000000002"/>
    <n v="1.473347"/>
  </r>
  <r>
    <s v="NorthFork"/>
    <x v="22"/>
    <n v="10.26698"/>
    <n v="1.78047"/>
  </r>
  <r>
    <s v="SouthFork"/>
    <x v="22"/>
    <n v="11.029944"/>
    <n v="2.0173890000000001"/>
  </r>
  <r>
    <s v="TenMile"/>
    <x v="22"/>
    <n v="6.3582650000000003"/>
    <n v="1.233392"/>
  </r>
  <r>
    <s v="TenMile"/>
    <x v="23"/>
    <n v="5.9178860000000002"/>
    <n v="1.20865"/>
  </r>
  <r>
    <s v="SouthFork"/>
    <x v="24"/>
    <n v="8.3138170000000002"/>
    <n v="1.3076179999999999"/>
  </r>
  <r>
    <s v="SouthFork"/>
    <x v="25"/>
    <n v="5.933516"/>
    <n v="0.96015600000000001"/>
  </r>
  <r>
    <s v="NorthFork"/>
    <x v="26"/>
    <n v="10.942111000000001"/>
    <n v="1.7858099999999999"/>
  </r>
  <r>
    <s v="SouthFork"/>
    <x v="26"/>
    <n v="9.5836389999999998"/>
    <n v="1.556376"/>
  </r>
  <r>
    <s v="B6"/>
    <x v="27"/>
    <n v="5.1547900000000002"/>
    <n v="0.59953400000000001"/>
  </r>
  <r>
    <s v="C44"/>
    <x v="28"/>
    <n v="6.0745719999999999"/>
    <n v="1.0865739999999999"/>
  </r>
  <r>
    <s v="NorthFork"/>
    <x v="28"/>
    <n v="7.1904899999999996"/>
    <n v="1.3489420000000001"/>
  </r>
  <r>
    <s v="SouthFork"/>
    <x v="28"/>
    <n v="6.2122989999999998"/>
    <n v="1.1764460000000001"/>
  </r>
  <r>
    <s v="C23"/>
    <x v="29"/>
    <n v="6.7795009999999998"/>
    <n v="1.8415090000000001"/>
  </r>
  <r>
    <s v="C24"/>
    <x v="29"/>
    <n v="6.3998710000000001"/>
    <n v="1.3113950000000001"/>
  </r>
  <r>
    <s v="C44"/>
    <x v="29"/>
    <n v="6.8917099999999998"/>
    <n v="1.269333"/>
  </r>
  <r>
    <s v="NorthFork"/>
    <x v="29"/>
    <n v="6.5845770000000003"/>
    <n v="1.1168530000000001"/>
  </r>
  <r>
    <s v="SouthFork"/>
    <x v="29"/>
    <n v="7.5608690000000003"/>
    <n v="1.390093"/>
  </r>
  <r>
    <s v="SouthFork"/>
    <x v="30"/>
    <n v="11.617590999999999"/>
    <n v="2.0858639999999999"/>
  </r>
  <r>
    <s v="B4"/>
    <x v="31"/>
    <n v="12.893257"/>
    <n v="2.5555669999999999"/>
  </r>
  <r>
    <s v="B6"/>
    <x v="31"/>
    <n v="11.792467"/>
    <n v="1.9885550000000001"/>
  </r>
  <r>
    <s v="NorthFork"/>
    <x v="31"/>
    <n v="11.488374"/>
    <n v="2.1865730000000001"/>
  </r>
  <r>
    <s v="SME"/>
    <x v="31"/>
    <n v="10.662836"/>
    <n v="2.1844049999999999"/>
  </r>
  <r>
    <s v="SouthFork"/>
    <x v="31"/>
    <n v="11.271976999999998"/>
    <n v="2.2334000000000001"/>
  </r>
  <r>
    <s v="NorthFork"/>
    <x v="32"/>
    <n v="5.183573"/>
    <n v="0.88282799999999995"/>
  </r>
  <r>
    <s v="SouthFork"/>
    <x v="32"/>
    <n v="9.5753869999999992"/>
    <n v="1.6562060000000001"/>
  </r>
  <r>
    <s v="B6"/>
    <x v="33"/>
    <n v="9.4791480000000004"/>
    <n v="1.5358339999999999"/>
  </r>
  <r>
    <s v="NorthFork"/>
    <x v="33"/>
    <n v="9.8502130000000001"/>
    <n v="1.689322"/>
  </r>
  <r>
    <s v="SouthFork"/>
    <x v="33"/>
    <n v="9.2308070000000004"/>
    <n v="1.6518310000000003"/>
  </r>
  <r>
    <s v="NorthFork"/>
    <x v="34"/>
    <n v="8.0903670000000005"/>
    <n v="1.651802"/>
  </r>
  <r>
    <s v="SouthFork"/>
    <x v="34"/>
    <n v="9.6284969999999994"/>
    <n v="1.9695750000000001"/>
  </r>
  <r>
    <s v="TenMile"/>
    <x v="34"/>
    <n v="7.4893580000000002"/>
    <n v="1.561723"/>
  </r>
  <r>
    <s v="NorthFork"/>
    <x v="35"/>
    <n v="7.242553"/>
    <n v="1.575815"/>
  </r>
  <r>
    <s v="NorthFork"/>
    <x v="36"/>
    <n v="8.1931499999999993"/>
    <n v="1.6685939999999999"/>
  </r>
  <r>
    <s v="TenMile"/>
    <x v="36"/>
    <n v="6.9665150000000002"/>
    <n v="1.3715999999999999"/>
  </r>
  <r>
    <s v="SouthFork"/>
    <x v="37"/>
    <n v="11.209728"/>
    <n v="1.937066"/>
  </r>
  <r>
    <s v="B4"/>
    <x v="38"/>
    <n v="4.9772600000000002"/>
    <n v="0.70677400000000001"/>
  </r>
  <r>
    <s v="B6"/>
    <x v="38"/>
    <n v="6.6934500000000003"/>
    <n v="0.99065700000000001"/>
  </r>
  <r>
    <s v="C23"/>
    <x v="38"/>
    <n v="4.5527620000000004"/>
    <n v="0.82806999999999997"/>
  </r>
  <r>
    <s v="C44"/>
    <x v="38"/>
    <n v="4.8699430000000001"/>
    <n v="0.79340699999999997"/>
  </r>
  <r>
    <s v="NorthFork"/>
    <x v="38"/>
    <n v="6.8228039999999996"/>
    <n v="1.0638179999999999"/>
  </r>
  <r>
    <s v="SouthFork"/>
    <x v="38"/>
    <n v="5.997904000000001"/>
    <n v="0.90687899999999999"/>
  </r>
  <r>
    <s v="SouthFork"/>
    <x v="39"/>
    <n v="9.4268710000000002"/>
    <n v="1.6340539999999999"/>
  </r>
  <r>
    <s v="NorthFork"/>
    <x v="40"/>
    <n v="12.123322"/>
    <n v="1.8264759999999998"/>
  </r>
  <r>
    <s v="NorthMid"/>
    <x v="40"/>
    <n v="10.495656"/>
    <n v="1.5049060000000001"/>
  </r>
  <r>
    <s v="SouthFork"/>
    <x v="40"/>
    <n v="11.929551"/>
    <n v="1.7938769999999999"/>
  </r>
  <r>
    <s v="B6"/>
    <x v="41"/>
    <n v="6.7941729999999998"/>
    <n v="0.93106900000000004"/>
  </r>
  <r>
    <s v="C23"/>
    <x v="41"/>
    <n v="6.4657559999999998"/>
    <n v="1.2178869999999999"/>
  </r>
  <r>
    <s v="C24"/>
    <x v="41"/>
    <n v="9.5589980000000008"/>
    <n v="1.555534"/>
  </r>
  <r>
    <s v="NorthFork"/>
    <x v="41"/>
    <n v="9.5935609999999976"/>
    <n v="1.5715280000000005"/>
  </r>
  <r>
    <s v="SC"/>
    <x v="41"/>
    <n v="11.698136999999999"/>
    <n v="2.0063559999999998"/>
  </r>
  <r>
    <s v="SouthFork"/>
    <x v="41"/>
    <n v="8.2014489999999984"/>
    <n v="1.3074559999999993"/>
  </r>
  <r>
    <s v="TenMile"/>
    <x v="41"/>
    <n v="7.4891139999999998"/>
    <n v="1.4839720000000001"/>
  </r>
  <r>
    <s v="TenMile"/>
    <x v="42"/>
    <n v="9.4460239999999995"/>
    <n v="2.2920159999999998"/>
  </r>
  <r>
    <s v="B6"/>
    <x v="43"/>
    <n v="9.5416419999999995"/>
    <n v="1.6683520000000001"/>
  </r>
  <r>
    <s v="NorthFork"/>
    <x v="43"/>
    <n v="8.6339380000000006"/>
    <n v="1.5375620000000001"/>
  </r>
  <r>
    <s v="SouthFork"/>
    <x v="43"/>
    <n v="9.4961280000000006"/>
    <n v="1.6566989999999999"/>
  </r>
  <r>
    <s v="TenMile"/>
    <x v="43"/>
    <n v="8.2568870000000008"/>
    <n v="1.6271500000000001"/>
  </r>
  <r>
    <s v="B6"/>
    <x v="44"/>
    <n v="6.4559259999999998"/>
    <n v="0.89579399999999998"/>
  </r>
  <r>
    <s v="C44"/>
    <x v="44"/>
    <n v="6.2360230000000003"/>
    <n v="1.175945"/>
  </r>
  <r>
    <s v="NorthFork"/>
    <x v="44"/>
    <n v="8.0584550000000004"/>
    <n v="1.393032"/>
  </r>
  <r>
    <s v="SouthFork"/>
    <x v="44"/>
    <n v="7.2268610000000004"/>
    <n v="1.369947"/>
  </r>
  <r>
    <s v="TenMile"/>
    <x v="44"/>
    <n v="7.7191850000000004"/>
    <n v="1.675716"/>
  </r>
  <r>
    <s v="NorthFork"/>
    <x v="45"/>
    <n v="6.034624"/>
    <n v="0.99756199999999995"/>
  </r>
  <r>
    <s v="SouthFork"/>
    <x v="46"/>
    <n v="6.2503460000000004"/>
    <n v="1.4596990000000001"/>
  </r>
  <r>
    <s v="TenMile"/>
    <x v="46"/>
    <n v="8.1255919999999993"/>
    <n v="1.716032"/>
  </r>
  <r>
    <s v="SouthFork"/>
    <x v="47"/>
    <n v="8.0040379999999995"/>
    <n v="1.304746"/>
  </r>
  <r>
    <s v="C23"/>
    <x v="48"/>
    <n v="7.9052499999999997"/>
    <n v="2.4317820000000001"/>
  </r>
  <r>
    <s v="C24"/>
    <x v="48"/>
    <n v="8.2300789999999999"/>
    <n v="1.8335529999999998"/>
  </r>
  <r>
    <s v="NorthFork"/>
    <x v="48"/>
    <n v="9.0944760000000002"/>
    <n v="1.885445"/>
  </r>
  <r>
    <s v="NorthFork"/>
    <x v="49"/>
    <n v="8.2316210000000005"/>
    <n v="1.3300670000000001"/>
  </r>
  <r>
    <s v="TenMile"/>
    <x v="49"/>
    <n v="7.2062330000000001"/>
    <n v="1.1940900000000001"/>
  </r>
  <r>
    <s v="C23"/>
    <x v="50"/>
    <n v="7.4540499999999996"/>
    <n v="2.2795380000000001"/>
  </r>
  <r>
    <s v="C24"/>
    <x v="50"/>
    <n v="8.1257359999999998"/>
    <n v="1.7442089999999999"/>
  </r>
  <r>
    <s v="B6"/>
    <x v="51"/>
    <n v="12.467798"/>
    <n v="2.1053609999999998"/>
  </r>
  <r>
    <s v="SouthFork"/>
    <x v="51"/>
    <n v="11.171916"/>
    <n v="2.4130799999999999"/>
  </r>
  <r>
    <s v="NorthFork"/>
    <x v="52"/>
    <n v="10.414375"/>
    <n v="1.775353"/>
  </r>
  <r>
    <s v="C23"/>
    <x v="53"/>
    <n v="8.0966009999999997"/>
    <n v="2.4611510000000001"/>
  </r>
  <r>
    <s v="C24"/>
    <x v="53"/>
    <n v="8.2906200000000023"/>
    <n v="1.8488950000000002"/>
  </r>
  <r>
    <m/>
    <x v="54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A8AEC2F-7DAB-4C8E-94A5-DA15451EA44C}" name="PivotTable1" cacheId="8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E45" firstHeaderRow="0" firstDataRow="1" firstDataCol="1"/>
  <pivotFields count="18">
    <pivotField subtotalTop="0" showAll="0"/>
    <pivotField showAll="0"/>
    <pivotField showAll="0"/>
    <pivotField subtotalTop="0" showAll="0"/>
    <pivotField subtotalTop="0" showAll="0"/>
    <pivotField subtotalTop="0" showAll="0"/>
    <pivotField subtotalTop="0" showAll="0"/>
    <pivotField showAll="0"/>
    <pivotField subtotalTop="0" showAll="0"/>
    <pivotField subtotalTop="0" showAll="0"/>
    <pivotField showAll="0"/>
    <pivotField dataField="1" subtotalTop="0" showAll="0"/>
    <pivotField dataField="1" subtotalTop="0" showAll="0"/>
    <pivotField dataField="1" showAll="0"/>
    <pivotField subtotalTop="0" showAll="0"/>
    <pivotField dataField="1" subtotalTop="0" showAll="0"/>
    <pivotField subtotalTop="0" showAll="0"/>
    <pivotField axis="axisRow" subtotalTop="0" showAll="0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t="default"/>
      </items>
    </pivotField>
  </pivotFields>
  <rowFields count="1">
    <field x="17"/>
  </rowFields>
  <rowItems count="4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Acres_1" fld="15" baseField="0" baseItem="0"/>
    <dataField name="Sum of TN_Load" fld="11" baseField="0" baseItem="0"/>
    <dataField name="Sum of TP_Load" fld="12" baseField="0" baseItem="0"/>
    <dataField name="Sum of Runoff" fld="1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F97429F-F232-4BDA-B3AA-6BC57A82DE6C}" name="PivotTable1" cacheId="9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multipleFieldFilters="0">
  <location ref="T2:W143" firstHeaderRow="0" firstDataRow="1" firstDataCol="2"/>
  <pivotFields count="18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4">
        <item x="5"/>
        <item x="19"/>
        <item x="11"/>
        <item x="4"/>
        <item x="1"/>
        <item x="36"/>
        <item x="27"/>
        <item x="26"/>
        <item x="40"/>
        <item x="29"/>
        <item x="34"/>
        <item x="39"/>
        <item x="35"/>
        <item x="6"/>
        <item x="25"/>
        <item x="23"/>
        <item x="48"/>
        <item x="20"/>
        <item x="7"/>
        <item x="38"/>
        <item x="3"/>
        <item x="13"/>
        <item x="8"/>
        <item x="49"/>
        <item x="42"/>
        <item x="0"/>
        <item x="46"/>
        <item x="37"/>
        <item x="22"/>
        <item x="50"/>
        <item x="31"/>
        <item x="44"/>
        <item x="32"/>
        <item x="15"/>
        <item x="52"/>
        <item x="12"/>
        <item x="43"/>
        <item x="30"/>
        <item x="41"/>
        <item x="28"/>
        <item x="9"/>
        <item x="14"/>
        <item x="2"/>
        <item x="17"/>
        <item x="45"/>
        <item x="16"/>
        <item x="51"/>
        <item x="21"/>
        <item x="18"/>
        <item x="24"/>
        <item x="47"/>
        <item x="33"/>
        <item x="10"/>
        <item x="5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2">
        <item x="6"/>
        <item x="7"/>
        <item x="3"/>
        <item x="2"/>
        <item x="10"/>
        <item x="0"/>
        <item x="4"/>
        <item x="8"/>
        <item x="5"/>
        <item x="9"/>
        <item x="1"/>
        <item x="1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7"/>
    <field x="4"/>
  </rowFields>
  <rowItems count="141">
    <i>
      <x/>
      <x v="4"/>
    </i>
    <i r="1">
      <x v="30"/>
    </i>
    <i r="1">
      <x v="37"/>
    </i>
    <i>
      <x v="1"/>
      <x v="1"/>
    </i>
    <i r="1">
      <x v="4"/>
    </i>
    <i r="1">
      <x v="5"/>
    </i>
    <i r="1">
      <x v="9"/>
    </i>
    <i r="1">
      <x v="14"/>
    </i>
    <i r="1">
      <x v="17"/>
    </i>
    <i r="1">
      <x v="21"/>
    </i>
    <i r="1">
      <x v="26"/>
    </i>
    <i r="1">
      <x v="30"/>
    </i>
    <i r="1">
      <x v="32"/>
    </i>
    <i r="1">
      <x v="37"/>
    </i>
    <i r="1">
      <x v="40"/>
    </i>
    <i r="1">
      <x v="42"/>
    </i>
    <i r="1">
      <x v="43"/>
    </i>
    <i r="1">
      <x v="50"/>
    </i>
    <i>
      <x v="2"/>
      <x v="2"/>
    </i>
    <i r="1">
      <x v="3"/>
    </i>
    <i r="1">
      <x v="6"/>
    </i>
    <i r="1">
      <x v="7"/>
    </i>
    <i r="1">
      <x v="8"/>
    </i>
    <i r="1">
      <x v="14"/>
    </i>
    <i r="1">
      <x v="15"/>
    </i>
    <i r="1">
      <x v="17"/>
    </i>
    <i r="1">
      <x v="20"/>
    </i>
    <i r="1">
      <x v="28"/>
    </i>
    <i r="1">
      <x v="37"/>
    </i>
    <i r="1">
      <x v="40"/>
    </i>
    <i r="1">
      <x v="47"/>
    </i>
    <i r="1">
      <x v="49"/>
    </i>
    <i r="1">
      <x v="52"/>
    </i>
    <i>
      <x v="3"/>
      <x v="2"/>
    </i>
    <i r="1">
      <x v="3"/>
    </i>
    <i r="1">
      <x v="15"/>
    </i>
    <i r="1">
      <x v="18"/>
    </i>
    <i r="1">
      <x v="20"/>
    </i>
    <i r="1">
      <x v="28"/>
    </i>
    <i r="1">
      <x v="40"/>
    </i>
    <i r="1">
      <x v="47"/>
    </i>
    <i r="1">
      <x v="49"/>
    </i>
    <i r="1">
      <x v="52"/>
    </i>
    <i>
      <x v="4"/>
      <x v="15"/>
    </i>
    <i r="1">
      <x v="18"/>
    </i>
    <i r="1">
      <x v="19"/>
    </i>
    <i r="1">
      <x v="27"/>
    </i>
    <i r="1">
      <x v="28"/>
    </i>
    <i r="1">
      <x v="37"/>
    </i>
    <i r="1">
      <x v="43"/>
    </i>
    <i>
      <x v="5"/>
      <x v="1"/>
    </i>
    <i r="1">
      <x v="2"/>
    </i>
    <i r="1">
      <x v="4"/>
    </i>
    <i r="1">
      <x v="8"/>
    </i>
    <i r="1">
      <x v="9"/>
    </i>
    <i r="1">
      <x v="10"/>
    </i>
    <i r="1">
      <x v="11"/>
    </i>
    <i r="1">
      <x v="14"/>
    </i>
    <i r="1">
      <x v="15"/>
    </i>
    <i r="1">
      <x v="17"/>
    </i>
    <i r="1">
      <x v="18"/>
    </i>
    <i r="1">
      <x v="20"/>
    </i>
    <i r="1">
      <x v="21"/>
    </i>
    <i r="1">
      <x v="25"/>
    </i>
    <i r="1">
      <x v="27"/>
    </i>
    <i r="1">
      <x v="28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7"/>
    </i>
    <i r="1">
      <x v="39"/>
    </i>
    <i r="1">
      <x v="40"/>
    </i>
    <i r="1">
      <x v="42"/>
    </i>
    <i r="1">
      <x v="43"/>
    </i>
    <i r="1">
      <x v="44"/>
    </i>
    <i r="1">
      <x v="47"/>
    </i>
    <i r="1">
      <x v="48"/>
    </i>
    <i r="1">
      <x v="51"/>
    </i>
    <i>
      <x v="6"/>
      <x v="4"/>
    </i>
    <i r="1">
      <x v="12"/>
    </i>
    <i r="1">
      <x v="14"/>
    </i>
    <i r="1">
      <x v="39"/>
    </i>
    <i>
      <x v="7"/>
      <x v="4"/>
    </i>
    <i r="1">
      <x v="40"/>
    </i>
    <i>
      <x v="8"/>
      <x v="12"/>
    </i>
    <i r="1">
      <x v="14"/>
    </i>
    <i r="1">
      <x v="30"/>
    </i>
    <i>
      <x v="9"/>
      <x v="1"/>
    </i>
    <i r="1">
      <x v="4"/>
    </i>
    <i r="1">
      <x v="9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3"/>
    </i>
    <i r="1">
      <x v="24"/>
    </i>
    <i r="1">
      <x v="25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6"/>
    </i>
    <i r="1">
      <x v="37"/>
    </i>
    <i r="1">
      <x v="38"/>
    </i>
    <i r="1">
      <x v="39"/>
    </i>
    <i r="1">
      <x v="40"/>
    </i>
    <i r="1">
      <x v="42"/>
    </i>
    <i r="1">
      <x v="43"/>
    </i>
    <i r="1">
      <x v="45"/>
    </i>
    <i r="1">
      <x v="46"/>
    </i>
    <i r="1">
      <x v="50"/>
    </i>
    <i>
      <x v="10"/>
      <x/>
    </i>
    <i r="1">
      <x v="1"/>
    </i>
    <i r="1">
      <x v="2"/>
    </i>
    <i r="1">
      <x v="3"/>
    </i>
    <i r="1">
      <x v="13"/>
    </i>
    <i r="1">
      <x v="17"/>
    </i>
    <i r="1">
      <x v="18"/>
    </i>
    <i r="1">
      <x v="20"/>
    </i>
    <i r="1">
      <x v="21"/>
    </i>
    <i r="1">
      <x v="22"/>
    </i>
    <i r="1">
      <x v="33"/>
    </i>
    <i r="1">
      <x v="35"/>
    </i>
    <i r="1">
      <x v="40"/>
    </i>
    <i r="1">
      <x v="41"/>
    </i>
    <i r="1">
      <x v="42"/>
    </i>
    <i r="1">
      <x v="43"/>
    </i>
    <i r="1">
      <x v="45"/>
    </i>
    <i r="1">
      <x v="48"/>
    </i>
    <i>
      <x v="11"/>
      <x v="53"/>
    </i>
    <i t="grand">
      <x/>
    </i>
  </rowItems>
  <colFields count="1">
    <field x="-2"/>
  </colFields>
  <colItems count="2">
    <i>
      <x/>
    </i>
    <i i="1">
      <x v="1"/>
    </i>
  </colItems>
  <dataFields count="2">
    <dataField name="Average of TN_AvgPerA" fld="8" subtotal="average" baseField="7" baseItem="0"/>
    <dataField name="Average of TP_AvgPerA" fld="9" subtotal="average" baseField="7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D9330A5-09D0-4681-9CF7-634E452AB134}" name="PivotTable2" cacheId="1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F3:L58" firstHeaderRow="0" firstDataRow="1" firstDataCol="1"/>
  <pivotFields count="4">
    <pivotField showAll="0"/>
    <pivotField axis="axisRow" showAll="0">
      <items count="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h="1" x="54"/>
        <item t="default"/>
      </items>
    </pivotField>
    <pivotField dataField="1" showAll="0"/>
    <pivotField dataField="1" showAll="0"/>
  </pivotFields>
  <rowFields count="1">
    <field x="1"/>
  </rowFields>
  <rowItems count="5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name="Min of Average of TN_AvgPerA" fld="2" subtotal="min" baseField="1" baseItem="0"/>
    <dataField name="Max of Average of TN_AvgPerA" fld="2" subtotal="max" baseField="1" baseItem="0"/>
    <dataField name="Average of Average of TN_AvgPerA" fld="2" subtotal="average" baseField="1" baseItem="0"/>
    <dataField name="Min of Average of TP_AvgPerA" fld="3" subtotal="min" baseField="1" baseItem="0"/>
    <dataField name="Max of Average of TP_AvgPerA" fld="3" subtotal="max" baseField="1" baseItem="0"/>
    <dataField name="Average of Average of TP_AvgPerA" fld="3" subtotal="average" baseField="1" baseItem="0"/>
  </dataFields>
  <formats count="2">
    <format dxfId="1">
      <pivotArea collapsedLevelsAreSubtotals="1" fieldPosition="0">
        <references count="1">
          <reference field="1" count="1">
            <x v="41"/>
          </reference>
        </references>
      </pivotArea>
    </format>
    <format dxfId="0">
      <pivotArea dataOnly="0" labelOnly="1" fieldPosition="0">
        <references count="1">
          <reference field="1" count="1">
            <x v="4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36843-F37C-42B4-B3B3-F1C3F420C497}">
  <dimension ref="A1:G16"/>
  <sheetViews>
    <sheetView workbookViewId="0">
      <selection activeCell="P9" sqref="P9"/>
    </sheetView>
  </sheetViews>
  <sheetFormatPr defaultRowHeight="14.5" x14ac:dyDescent="0.35"/>
  <sheetData>
    <row r="1" spans="1:7" x14ac:dyDescent="0.35">
      <c r="A1" s="30" t="s">
        <v>862</v>
      </c>
    </row>
    <row r="2" spans="1:7" x14ac:dyDescent="0.35">
      <c r="A2" t="s">
        <v>863</v>
      </c>
    </row>
    <row r="3" spans="1:7" s="29" customFormat="1" x14ac:dyDescent="0.35">
      <c r="A3" s="29" t="s">
        <v>725</v>
      </c>
    </row>
    <row r="5" spans="1:7" x14ac:dyDescent="0.35">
      <c r="B5" s="221" t="s">
        <v>469</v>
      </c>
      <c r="C5" s="222"/>
      <c r="D5" s="222"/>
      <c r="E5" s="222"/>
      <c r="F5" s="222"/>
      <c r="G5" s="223"/>
    </row>
    <row r="6" spans="1:7" x14ac:dyDescent="0.35">
      <c r="B6" s="51"/>
      <c r="C6" s="45" t="s">
        <v>431</v>
      </c>
      <c r="D6" s="45"/>
      <c r="E6" s="45"/>
      <c r="F6" s="45"/>
      <c r="G6" s="49"/>
    </row>
    <row r="7" spans="1:7" x14ac:dyDescent="0.35">
      <c r="B7" s="52"/>
      <c r="C7" s="45" t="s">
        <v>468</v>
      </c>
      <c r="D7" s="45"/>
      <c r="E7" s="45"/>
      <c r="F7" s="45"/>
      <c r="G7" s="49"/>
    </row>
    <row r="8" spans="1:7" x14ac:dyDescent="0.35">
      <c r="B8" s="53"/>
      <c r="C8" s="45" t="s">
        <v>433</v>
      </c>
      <c r="D8" s="45"/>
      <c r="E8" s="45"/>
      <c r="F8" s="45"/>
      <c r="G8" s="49"/>
    </row>
    <row r="9" spans="1:7" x14ac:dyDescent="0.35">
      <c r="B9" s="54"/>
      <c r="C9" s="45" t="s">
        <v>432</v>
      </c>
      <c r="D9" s="45"/>
      <c r="E9" s="45"/>
      <c r="F9" s="45"/>
      <c r="G9" s="49"/>
    </row>
    <row r="10" spans="1:7" x14ac:dyDescent="0.35">
      <c r="B10" s="63"/>
      <c r="C10" s="48" t="s">
        <v>434</v>
      </c>
      <c r="D10" s="48"/>
      <c r="E10" s="48"/>
      <c r="F10" s="48"/>
      <c r="G10" s="50"/>
    </row>
    <row r="12" spans="1:7" x14ac:dyDescent="0.35">
      <c r="A12" t="s">
        <v>435</v>
      </c>
    </row>
    <row r="13" spans="1:7" x14ac:dyDescent="0.35">
      <c r="A13" t="s">
        <v>467</v>
      </c>
    </row>
    <row r="15" spans="1:7" x14ac:dyDescent="0.35">
      <c r="A15" t="s">
        <v>134</v>
      </c>
    </row>
    <row r="16" spans="1:7" x14ac:dyDescent="0.35">
      <c r="A16" s="62"/>
      <c r="B16" t="s">
        <v>472</v>
      </c>
    </row>
  </sheetData>
  <mergeCells count="1">
    <mergeCell ref="B5:G5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"/>
  <sheetViews>
    <sheetView workbookViewId="0">
      <selection activeCell="E10" sqref="E10"/>
    </sheetView>
  </sheetViews>
  <sheetFormatPr defaultRowHeight="14.5" x14ac:dyDescent="0.35"/>
  <cols>
    <col min="1" max="1" width="11.81640625" bestFit="1" customWidth="1"/>
    <col min="3" max="4" width="13.453125" customWidth="1"/>
  </cols>
  <sheetData>
    <row r="1" spans="1:7" ht="34.5" x14ac:dyDescent="0.35">
      <c r="A1" s="23" t="s">
        <v>221</v>
      </c>
      <c r="B1" s="23" t="s">
        <v>216</v>
      </c>
      <c r="C1" s="23" t="s">
        <v>217</v>
      </c>
      <c r="D1" s="23" t="s">
        <v>218</v>
      </c>
      <c r="E1" s="23" t="s">
        <v>219</v>
      </c>
      <c r="F1" s="23" t="s">
        <v>220</v>
      </c>
      <c r="G1" s="23" t="s">
        <v>193</v>
      </c>
    </row>
    <row r="2" spans="1:7" x14ac:dyDescent="0.35">
      <c r="A2" s="21">
        <v>2013</v>
      </c>
      <c r="B2" s="21" t="s">
        <v>45</v>
      </c>
      <c r="C2" s="21" t="s">
        <v>64</v>
      </c>
      <c r="D2" s="21" t="s">
        <v>64</v>
      </c>
      <c r="E2" s="21">
        <v>1419</v>
      </c>
      <c r="F2" s="21">
        <v>910</v>
      </c>
      <c r="G2" s="21"/>
    </row>
    <row r="3" spans="1:7" x14ac:dyDescent="0.35">
      <c r="A3" s="21">
        <v>2014</v>
      </c>
      <c r="B3" s="21" t="s">
        <v>45</v>
      </c>
      <c r="C3" s="21" t="s">
        <v>64</v>
      </c>
      <c r="D3" s="21" t="s">
        <v>64</v>
      </c>
      <c r="E3" s="21">
        <v>1419</v>
      </c>
      <c r="F3" s="21">
        <v>910</v>
      </c>
      <c r="G3" s="21"/>
    </row>
    <row r="4" spans="1:7" x14ac:dyDescent="0.35">
      <c r="A4" s="21">
        <v>2015</v>
      </c>
      <c r="B4" s="21" t="s">
        <v>45</v>
      </c>
      <c r="C4" s="21" t="s">
        <v>64</v>
      </c>
      <c r="D4" s="21" t="s">
        <v>64</v>
      </c>
      <c r="E4" s="21">
        <v>1419</v>
      </c>
      <c r="F4" s="21">
        <v>910</v>
      </c>
      <c r="G4" s="21"/>
    </row>
    <row r="5" spans="1:7" x14ac:dyDescent="0.35">
      <c r="A5" s="21">
        <v>2016</v>
      </c>
      <c r="B5" s="21" t="s">
        <v>45</v>
      </c>
      <c r="C5" s="21" t="s">
        <v>64</v>
      </c>
      <c r="D5" s="21" t="s">
        <v>64</v>
      </c>
      <c r="E5" s="21">
        <v>1419</v>
      </c>
      <c r="F5" s="21">
        <v>910</v>
      </c>
      <c r="G5" s="2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06"/>
  <sheetViews>
    <sheetView workbookViewId="0">
      <selection activeCell="J6" sqref="J6"/>
    </sheetView>
  </sheetViews>
  <sheetFormatPr defaultRowHeight="14.5" x14ac:dyDescent="0.35"/>
  <cols>
    <col min="1" max="1" width="17.453125" bestFit="1" customWidth="1"/>
    <col min="2" max="2" width="9.453125" customWidth="1"/>
    <col min="3" max="3" width="11.7265625" bestFit="1" customWidth="1"/>
    <col min="4" max="4" width="11.1796875" customWidth="1"/>
    <col min="5" max="5" width="10.1796875" customWidth="1"/>
    <col min="6" max="6" width="10.7265625" customWidth="1"/>
    <col min="7" max="7" width="13.81640625" customWidth="1"/>
    <col min="9" max="9" width="15" customWidth="1"/>
    <col min="14" max="14" width="11.26953125" customWidth="1"/>
  </cols>
  <sheetData>
    <row r="1" spans="1:21" x14ac:dyDescent="0.35">
      <c r="I1" s="28" t="s">
        <v>464</v>
      </c>
      <c r="J1" s="28"/>
      <c r="K1" s="28"/>
      <c r="L1" s="28"/>
      <c r="M1" s="28"/>
      <c r="N1" s="28"/>
      <c r="O1" s="28"/>
      <c r="P1" s="28"/>
      <c r="Q1" s="28"/>
    </row>
    <row r="2" spans="1:21" x14ac:dyDescent="0.35">
      <c r="A2" s="1" t="s">
        <v>539</v>
      </c>
      <c r="I2" s="47" t="s">
        <v>184</v>
      </c>
      <c r="J2" s="46"/>
      <c r="K2" s="29"/>
      <c r="L2" s="32"/>
      <c r="M2" s="29"/>
      <c r="N2" s="29"/>
      <c r="O2" s="29" t="s">
        <v>437</v>
      </c>
      <c r="P2" s="29"/>
      <c r="Q2" s="29"/>
      <c r="R2" s="29"/>
      <c r="S2" s="29"/>
      <c r="T2" s="29"/>
      <c r="U2" s="29"/>
    </row>
    <row r="3" spans="1:21" x14ac:dyDescent="0.35">
      <c r="A3" s="3" t="s">
        <v>74</v>
      </c>
      <c r="B3" t="s">
        <v>75</v>
      </c>
      <c r="I3" s="32" t="s">
        <v>438</v>
      </c>
      <c r="J3" s="32"/>
      <c r="K3" s="29"/>
      <c r="L3" s="32"/>
      <c r="M3" s="29"/>
      <c r="N3" s="29"/>
      <c r="O3" s="29" t="s">
        <v>439</v>
      </c>
      <c r="P3" s="29"/>
      <c r="Q3" s="29"/>
      <c r="R3" s="29"/>
      <c r="S3" s="29"/>
      <c r="T3" s="29"/>
      <c r="U3" s="29"/>
    </row>
    <row r="4" spans="1:21" x14ac:dyDescent="0.35">
      <c r="A4" s="3"/>
      <c r="B4" t="s">
        <v>67</v>
      </c>
      <c r="D4" t="s">
        <v>68</v>
      </c>
      <c r="F4" t="s">
        <v>69</v>
      </c>
      <c r="I4" s="29" t="s">
        <v>74</v>
      </c>
      <c r="J4" s="29" t="s">
        <v>440</v>
      </c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</row>
    <row r="5" spans="1:21" x14ac:dyDescent="0.35">
      <c r="A5" s="3" t="s">
        <v>76</v>
      </c>
      <c r="B5" s="3">
        <v>0.83</v>
      </c>
      <c r="C5" t="s">
        <v>78</v>
      </c>
      <c r="D5">
        <v>0.57999999999999996</v>
      </c>
      <c r="E5" t="s">
        <v>78</v>
      </c>
      <c r="F5">
        <f>B5-D5</f>
        <v>0.25</v>
      </c>
      <c r="G5">
        <f>(F5/2.92)*365</f>
        <v>31.25</v>
      </c>
      <c r="I5" s="29"/>
      <c r="J5" s="29" t="s">
        <v>67</v>
      </c>
      <c r="K5" s="29"/>
      <c r="L5" s="29" t="s">
        <v>68</v>
      </c>
      <c r="M5" s="29"/>
      <c r="N5" s="29" t="s">
        <v>69</v>
      </c>
      <c r="O5" s="29"/>
      <c r="P5" s="29"/>
      <c r="Q5" s="29"/>
      <c r="R5" s="29"/>
      <c r="S5" s="29"/>
      <c r="T5" s="29"/>
      <c r="U5" s="29"/>
    </row>
    <row r="6" spans="1:21" x14ac:dyDescent="0.35">
      <c r="A6" s="3" t="s">
        <v>77</v>
      </c>
      <c r="B6" s="4">
        <f>'230108-1 Pond 3'!L6</f>
        <v>2.9221129702731052</v>
      </c>
      <c r="C6" t="s">
        <v>78</v>
      </c>
      <c r="D6" s="4">
        <f>'230108-1 Pond 3'!N6</f>
        <v>2.2999999999999998</v>
      </c>
      <c r="E6" t="s">
        <v>78</v>
      </c>
      <c r="F6" s="2"/>
      <c r="G6" s="14">
        <f>(ROUND((43.75*G5)/(4.38+G5),1))/100</f>
        <v>0.38400000000000001</v>
      </c>
      <c r="I6" s="29" t="s">
        <v>441</v>
      </c>
      <c r="J6" s="29">
        <v>25.09</v>
      </c>
      <c r="K6" s="29"/>
      <c r="L6" s="29">
        <v>1.03</v>
      </c>
      <c r="M6" s="29"/>
      <c r="N6" s="29"/>
      <c r="O6" s="29" t="s">
        <v>442</v>
      </c>
      <c r="P6" s="29"/>
      <c r="Q6" s="29"/>
      <c r="R6" s="29"/>
      <c r="S6" s="29"/>
      <c r="T6" s="29"/>
      <c r="U6" s="29"/>
    </row>
    <row r="7" spans="1:21" x14ac:dyDescent="0.35">
      <c r="A7" t="s">
        <v>70</v>
      </c>
      <c r="B7" s="3">
        <f>ROUND(B5/B6*365,0)</f>
        <v>104</v>
      </c>
      <c r="C7" t="s">
        <v>71</v>
      </c>
      <c r="D7" s="3">
        <f>ROUND(D5/D6*365,0)</f>
        <v>92</v>
      </c>
      <c r="E7" t="s">
        <v>71</v>
      </c>
      <c r="F7" s="22">
        <f>B7-D7</f>
        <v>12</v>
      </c>
      <c r="G7" s="2"/>
      <c r="I7" s="29" t="s">
        <v>443</v>
      </c>
      <c r="J7" s="33">
        <v>14.81</v>
      </c>
      <c r="K7" s="29"/>
      <c r="L7" s="29">
        <v>1.95</v>
      </c>
      <c r="M7" s="29"/>
      <c r="N7" s="29"/>
      <c r="O7" s="29" t="s">
        <v>444</v>
      </c>
      <c r="P7" s="29"/>
      <c r="Q7" s="29"/>
      <c r="R7" s="29"/>
      <c r="S7" s="29"/>
      <c r="T7" s="29"/>
      <c r="U7" s="29"/>
    </row>
    <row r="8" spans="1:21" x14ac:dyDescent="0.35">
      <c r="A8" t="s">
        <v>72</v>
      </c>
      <c r="B8" s="14">
        <f>(ROUND((43.75*B7)/(4.38+B7),1))/100</f>
        <v>0.42</v>
      </c>
      <c r="D8" s="14">
        <f>(ROUND((43.75*D7)/(4.38+D7),1))/100</f>
        <v>0.41799999999999998</v>
      </c>
      <c r="F8" s="2">
        <f>B8-D8</f>
        <v>2.0000000000000018E-3</v>
      </c>
      <c r="G8" s="2"/>
      <c r="I8" s="29" t="s">
        <v>445</v>
      </c>
      <c r="J8" s="33">
        <v>39.9</v>
      </c>
      <c r="K8" s="29" t="s">
        <v>78</v>
      </c>
      <c r="L8" s="29">
        <v>2.98</v>
      </c>
      <c r="M8" s="29" t="s">
        <v>78</v>
      </c>
      <c r="N8" s="29"/>
      <c r="O8" s="29" t="s">
        <v>446</v>
      </c>
      <c r="P8" s="29"/>
      <c r="Q8" s="33"/>
      <c r="R8" s="29"/>
      <c r="S8" s="29"/>
      <c r="T8" s="29"/>
      <c r="U8" s="29"/>
    </row>
    <row r="9" spans="1:21" x14ac:dyDescent="0.35">
      <c r="A9" t="s">
        <v>73</v>
      </c>
      <c r="B9" s="14">
        <f>(ROUND(44.53+6.146*LN(B7)+0.145*(LN(B7)^2),1))/100</f>
        <v>0.76200000000000001</v>
      </c>
      <c r="D9" s="14">
        <f>(ROUND(44.53+6.146*LN(D7)+0.145*(LN(D7)^2),1))/100</f>
        <v>0.753</v>
      </c>
      <c r="F9" s="2">
        <f>B9-D9</f>
        <v>9.000000000000008E-3</v>
      </c>
      <c r="G9" s="2"/>
      <c r="I9" s="29" t="s">
        <v>77</v>
      </c>
      <c r="J9" s="35">
        <v>22.375056617340935</v>
      </c>
      <c r="K9" s="29" t="s">
        <v>78</v>
      </c>
      <c r="L9" s="29">
        <v>22.375056617340935</v>
      </c>
      <c r="M9" s="29" t="s">
        <v>78</v>
      </c>
      <c r="N9" s="29"/>
      <c r="O9" s="29" t="s">
        <v>447</v>
      </c>
      <c r="P9" s="29"/>
      <c r="Q9" s="35"/>
      <c r="R9" s="29"/>
      <c r="S9" s="35"/>
      <c r="T9" s="29"/>
      <c r="U9" s="29"/>
    </row>
    <row r="10" spans="1:21" x14ac:dyDescent="0.35">
      <c r="I10" s="29" t="s">
        <v>70</v>
      </c>
      <c r="J10" s="29">
        <v>651</v>
      </c>
      <c r="K10" s="29" t="s">
        <v>71</v>
      </c>
      <c r="L10" s="29">
        <v>49</v>
      </c>
      <c r="M10" s="29" t="s">
        <v>71</v>
      </c>
      <c r="N10" s="29"/>
      <c r="O10" s="29" t="s">
        <v>448</v>
      </c>
      <c r="P10" s="29"/>
      <c r="Q10" s="29"/>
      <c r="R10" s="29"/>
      <c r="S10" s="29"/>
      <c r="T10" s="29"/>
      <c r="U10" s="29"/>
    </row>
    <row r="11" spans="1:21" x14ac:dyDescent="0.35">
      <c r="A11" s="1" t="s">
        <v>6</v>
      </c>
      <c r="I11" s="29" t="s">
        <v>72</v>
      </c>
      <c r="J11" s="34">
        <v>0.435</v>
      </c>
      <c r="K11" s="29"/>
      <c r="L11" s="34">
        <v>0.40200000000000002</v>
      </c>
      <c r="M11" s="29"/>
      <c r="N11" s="31">
        <v>3.2999999999999974E-2</v>
      </c>
      <c r="O11" s="46"/>
      <c r="P11" s="29"/>
      <c r="Q11" s="34"/>
      <c r="R11" s="29"/>
      <c r="S11" s="34"/>
      <c r="T11" s="29"/>
      <c r="U11" s="31"/>
    </row>
    <row r="12" spans="1:21" x14ac:dyDescent="0.35">
      <c r="A12" s="3" t="s">
        <v>74</v>
      </c>
      <c r="B12" t="s">
        <v>75</v>
      </c>
      <c r="I12" s="29" t="s">
        <v>73</v>
      </c>
      <c r="J12" s="34">
        <v>0.90400000000000003</v>
      </c>
      <c r="K12" s="29"/>
      <c r="L12" s="34">
        <v>0.70599999999999996</v>
      </c>
      <c r="M12" s="29"/>
      <c r="N12" s="31">
        <v>0.19800000000000006</v>
      </c>
      <c r="O12" s="46"/>
      <c r="P12" s="29"/>
      <c r="Q12" s="34"/>
      <c r="R12" s="29"/>
      <c r="S12" s="34"/>
      <c r="T12" s="29"/>
      <c r="U12" s="31"/>
    </row>
    <row r="13" spans="1:21" x14ac:dyDescent="0.35">
      <c r="A13" s="3"/>
      <c r="B13" t="s">
        <v>67</v>
      </c>
      <c r="D13" t="s">
        <v>68</v>
      </c>
      <c r="F13" t="s">
        <v>69</v>
      </c>
      <c r="I13" s="29"/>
      <c r="J13" s="34"/>
      <c r="K13" s="29"/>
      <c r="L13" s="34"/>
      <c r="M13" s="29"/>
      <c r="N13" s="31"/>
      <c r="O13" s="29"/>
      <c r="P13" s="29"/>
      <c r="Q13" s="29"/>
      <c r="R13" s="29"/>
      <c r="S13" s="29"/>
      <c r="T13" s="29"/>
      <c r="U13" s="29"/>
    </row>
    <row r="14" spans="1:21" x14ac:dyDescent="0.35">
      <c r="A14" s="3" t="s">
        <v>76</v>
      </c>
      <c r="B14" s="3">
        <v>0.98</v>
      </c>
      <c r="C14" t="s">
        <v>78</v>
      </c>
      <c r="D14">
        <v>0.79</v>
      </c>
      <c r="E14" t="s">
        <v>78</v>
      </c>
      <c r="I14" s="47" t="s">
        <v>195</v>
      </c>
      <c r="J14" s="46"/>
      <c r="K14" s="29"/>
      <c r="L14" s="32"/>
      <c r="M14" s="29"/>
      <c r="N14" s="29"/>
      <c r="O14" s="29"/>
      <c r="P14" s="29" t="s">
        <v>437</v>
      </c>
      <c r="Q14" s="29"/>
      <c r="R14" s="29"/>
      <c r="S14" s="29"/>
      <c r="T14" s="29"/>
      <c r="U14" s="29"/>
    </row>
    <row r="15" spans="1:21" x14ac:dyDescent="0.35">
      <c r="A15" s="3" t="s">
        <v>77</v>
      </c>
      <c r="B15" s="15">
        <f>'230108-1 Pond 4'!L6</f>
        <v>7.3513293966361628</v>
      </c>
      <c r="C15" t="s">
        <v>78</v>
      </c>
      <c r="D15" s="10">
        <f>B15</f>
        <v>7.3513293966361628</v>
      </c>
      <c r="E15" t="s">
        <v>78</v>
      </c>
      <c r="F15" s="2"/>
      <c r="G15" s="2"/>
      <c r="I15" s="32" t="s">
        <v>438</v>
      </c>
      <c r="J15" s="32"/>
      <c r="K15" s="29"/>
      <c r="L15" s="32"/>
      <c r="M15" s="29"/>
      <c r="N15" s="29"/>
      <c r="O15" s="29"/>
      <c r="P15" s="29" t="s">
        <v>439</v>
      </c>
      <c r="Q15" s="29"/>
      <c r="R15" s="29"/>
      <c r="S15" s="29"/>
      <c r="T15" s="29"/>
      <c r="U15" s="29"/>
    </row>
    <row r="16" spans="1:21" x14ac:dyDescent="0.35">
      <c r="A16" t="s">
        <v>70</v>
      </c>
      <c r="B16" s="3">
        <f>ROUND(B14/B15*365,0)</f>
        <v>49</v>
      </c>
      <c r="C16" t="s">
        <v>71</v>
      </c>
      <c r="D16" s="3">
        <f>ROUND(D14/D15*365,0)</f>
        <v>39</v>
      </c>
      <c r="E16" t="s">
        <v>71</v>
      </c>
      <c r="F16" s="2"/>
      <c r="G16" s="2"/>
      <c r="I16" s="29" t="s">
        <v>74</v>
      </c>
      <c r="J16" s="29" t="s">
        <v>440</v>
      </c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spans="1:16" x14ac:dyDescent="0.35">
      <c r="A17" t="s">
        <v>72</v>
      </c>
      <c r="B17" s="14">
        <f>(ROUND((43.75*B16)/(4.38+B16),1))/100</f>
        <v>0.40200000000000002</v>
      </c>
      <c r="D17" s="14">
        <f>(ROUND((43.75*D16)/(4.38+D16),1))/100</f>
        <v>0.39299999999999996</v>
      </c>
      <c r="F17" s="2">
        <f>B17-D17</f>
        <v>9.0000000000000635E-3</v>
      </c>
      <c r="G17" s="2"/>
      <c r="I17" s="29"/>
      <c r="J17" s="29" t="s">
        <v>67</v>
      </c>
      <c r="K17" s="29"/>
      <c r="L17" s="29" t="s">
        <v>68</v>
      </c>
      <c r="M17" s="29"/>
      <c r="N17" s="29" t="s">
        <v>69</v>
      </c>
      <c r="O17" s="29"/>
      <c r="P17" s="29"/>
    </row>
    <row r="18" spans="1:16" x14ac:dyDescent="0.35">
      <c r="A18" t="s">
        <v>73</v>
      </c>
      <c r="B18" s="14">
        <f>(ROUND(44.53+6.146*LN(B16)+0.145*(LN(B16)^2),1))/100</f>
        <v>0.70599999999999996</v>
      </c>
      <c r="D18" s="14">
        <f>(ROUND(44.53+6.146*LN(D16)+0.145*(LN(D16)^2),1))/100</f>
        <v>0.69</v>
      </c>
      <c r="F18" s="2">
        <f>B18-D18</f>
        <v>1.6000000000000014E-2</v>
      </c>
      <c r="G18" s="2"/>
      <c r="I18" s="29" t="s">
        <v>449</v>
      </c>
      <c r="J18" s="29">
        <v>36.86</v>
      </c>
      <c r="K18" s="29" t="s">
        <v>78</v>
      </c>
      <c r="L18" s="29">
        <v>2.68</v>
      </c>
      <c r="M18" s="29" t="s">
        <v>78</v>
      </c>
      <c r="N18" s="29"/>
      <c r="O18" s="29" t="s">
        <v>450</v>
      </c>
      <c r="P18" s="29"/>
    </row>
    <row r="19" spans="1:16" x14ac:dyDescent="0.35">
      <c r="B19" s="3"/>
      <c r="D19" s="3"/>
      <c r="I19" s="29" t="s">
        <v>77</v>
      </c>
      <c r="J19" s="29">
        <v>17.749446777966341</v>
      </c>
      <c r="K19" s="29" t="s">
        <v>78</v>
      </c>
      <c r="L19" s="29">
        <v>17.749446777966341</v>
      </c>
      <c r="M19" s="29" t="s">
        <v>78</v>
      </c>
      <c r="N19" s="29"/>
      <c r="O19" s="29" t="s">
        <v>447</v>
      </c>
      <c r="P19" s="29"/>
    </row>
    <row r="20" spans="1:16" x14ac:dyDescent="0.35">
      <c r="A20" s="1" t="s">
        <v>540</v>
      </c>
      <c r="I20" s="29" t="s">
        <v>70</v>
      </c>
      <c r="J20" s="29">
        <v>758</v>
      </c>
      <c r="K20" s="29" t="s">
        <v>71</v>
      </c>
      <c r="L20" s="29">
        <v>55</v>
      </c>
      <c r="M20" s="29" t="s">
        <v>71</v>
      </c>
      <c r="N20" s="29"/>
      <c r="O20" s="29" t="s">
        <v>448</v>
      </c>
      <c r="P20" s="29"/>
    </row>
    <row r="21" spans="1:16" x14ac:dyDescent="0.35">
      <c r="A21" s="3" t="s">
        <v>74</v>
      </c>
      <c r="B21" t="s">
        <v>75</v>
      </c>
      <c r="I21" s="29" t="s">
        <v>72</v>
      </c>
      <c r="J21" s="34">
        <v>0.435</v>
      </c>
      <c r="K21" s="29"/>
      <c r="L21" s="34">
        <v>0.40500000000000003</v>
      </c>
      <c r="M21" s="29"/>
      <c r="N21" s="31">
        <v>2.9999999999999971E-2</v>
      </c>
      <c r="O21" s="29"/>
      <c r="P21" s="29"/>
    </row>
    <row r="22" spans="1:16" x14ac:dyDescent="0.35">
      <c r="A22" s="3"/>
      <c r="B22" t="s">
        <v>67</v>
      </c>
      <c r="D22" t="s">
        <v>68</v>
      </c>
      <c r="F22" t="s">
        <v>69</v>
      </c>
      <c r="I22" s="29" t="s">
        <v>73</v>
      </c>
      <c r="J22" s="34">
        <v>0.91700000000000004</v>
      </c>
      <c r="K22" s="29"/>
      <c r="L22" s="34">
        <v>0.71499999999999997</v>
      </c>
      <c r="M22" s="29"/>
      <c r="N22" s="31">
        <v>0.20200000000000007</v>
      </c>
      <c r="O22" s="29"/>
      <c r="P22" s="29"/>
    </row>
    <row r="23" spans="1:16" x14ac:dyDescent="0.35">
      <c r="A23" s="3" t="s">
        <v>76</v>
      </c>
      <c r="B23" s="3">
        <v>1.52</v>
      </c>
      <c r="C23" t="s">
        <v>78</v>
      </c>
      <c r="D23" s="3">
        <v>1.52</v>
      </c>
      <c r="E23" t="s">
        <v>78</v>
      </c>
    </row>
    <row r="24" spans="1:16" x14ac:dyDescent="0.35">
      <c r="A24" s="3" t="s">
        <v>77</v>
      </c>
      <c r="B24" s="4">
        <f>'SPN 99004-1585 Lake 3'!L12</f>
        <v>18.169135483268857</v>
      </c>
      <c r="C24" t="s">
        <v>78</v>
      </c>
      <c r="D24" s="4">
        <f>'SPN 99004-1585 Lake 3'!L12</f>
        <v>18.169135483268857</v>
      </c>
      <c r="E24" t="s">
        <v>78</v>
      </c>
      <c r="F24" s="2"/>
      <c r="G24" s="2"/>
      <c r="I24" s="47" t="s">
        <v>196</v>
      </c>
      <c r="J24" s="46"/>
      <c r="K24" s="29"/>
      <c r="L24" s="29"/>
      <c r="M24" s="29"/>
      <c r="N24" s="29"/>
      <c r="O24" s="29"/>
      <c r="P24" s="29" t="s">
        <v>437</v>
      </c>
    </row>
    <row r="25" spans="1:16" x14ac:dyDescent="0.35">
      <c r="A25" t="s">
        <v>70</v>
      </c>
      <c r="B25" s="3">
        <f>ROUND(B23/B24*365,0)</f>
        <v>31</v>
      </c>
      <c r="C25" t="s">
        <v>71</v>
      </c>
      <c r="D25" s="3">
        <f>ROUND(D23/D24*365,0)</f>
        <v>31</v>
      </c>
      <c r="E25" t="s">
        <v>71</v>
      </c>
      <c r="F25" s="2"/>
      <c r="G25" s="2"/>
      <c r="I25" s="32" t="s">
        <v>438</v>
      </c>
      <c r="J25" s="32"/>
      <c r="K25" s="29"/>
      <c r="L25" s="29"/>
      <c r="M25" s="29"/>
      <c r="N25" s="29"/>
      <c r="O25" s="29"/>
      <c r="P25" s="29" t="s">
        <v>439</v>
      </c>
    </row>
    <row r="26" spans="1:16" x14ac:dyDescent="0.35">
      <c r="A26" t="s">
        <v>72</v>
      </c>
      <c r="B26" s="14">
        <f>(ROUND((43.75*B25)/(4.38+B25),1))/100</f>
        <v>0.38299999999999995</v>
      </c>
      <c r="D26" s="14">
        <f>(ROUND((43.75*D25)/(4.38+D25),1))/100</f>
        <v>0.38299999999999995</v>
      </c>
      <c r="F26" s="2">
        <f>B26-D26</f>
        <v>0</v>
      </c>
      <c r="G26" s="2"/>
      <c r="I26" s="29" t="s">
        <v>74</v>
      </c>
      <c r="J26" s="29" t="s">
        <v>440</v>
      </c>
      <c r="K26" s="29"/>
      <c r="L26" s="29"/>
      <c r="M26" s="29"/>
      <c r="N26" s="29"/>
      <c r="O26" s="29"/>
      <c r="P26" s="29"/>
    </row>
    <row r="27" spans="1:16" x14ac:dyDescent="0.35">
      <c r="A27" t="s">
        <v>73</v>
      </c>
      <c r="B27" s="14">
        <f>(ROUND(44.53+6.146*LN(B25)+0.145*(LN(B25)^2),1))/100</f>
        <v>0.67299999999999993</v>
      </c>
      <c r="D27" s="14">
        <f>(ROUND(44.53+6.146*LN(D25)+0.145*(LN(D25)^2),1))/100</f>
        <v>0.67299999999999993</v>
      </c>
      <c r="F27" s="2">
        <f>B27-D27</f>
        <v>0</v>
      </c>
      <c r="G27" s="2"/>
      <c r="I27" s="29"/>
      <c r="J27" s="29" t="s">
        <v>67</v>
      </c>
      <c r="K27" s="29"/>
      <c r="L27" s="29" t="s">
        <v>68</v>
      </c>
      <c r="M27" s="29"/>
      <c r="N27" s="29" t="s">
        <v>69</v>
      </c>
      <c r="O27" s="29"/>
      <c r="P27" s="29"/>
    </row>
    <row r="28" spans="1:16" x14ac:dyDescent="0.35">
      <c r="B28" s="3"/>
      <c r="D28" s="3"/>
      <c r="I28" s="29" t="s">
        <v>451</v>
      </c>
      <c r="J28" s="29">
        <v>13.59</v>
      </c>
      <c r="K28" s="29" t="s">
        <v>78</v>
      </c>
      <c r="L28" s="29">
        <v>2.4</v>
      </c>
      <c r="M28" s="29" t="s">
        <v>78</v>
      </c>
      <c r="N28" s="29"/>
      <c r="O28" s="29" t="s">
        <v>452</v>
      </c>
      <c r="P28" s="29"/>
    </row>
    <row r="29" spans="1:16" x14ac:dyDescent="0.35">
      <c r="A29" s="1" t="s">
        <v>541</v>
      </c>
      <c r="I29" s="29" t="s">
        <v>77</v>
      </c>
      <c r="J29" s="29">
        <v>16.317442962355791</v>
      </c>
      <c r="K29" s="29" t="s">
        <v>78</v>
      </c>
      <c r="L29" s="29">
        <v>16.317442962355791</v>
      </c>
      <c r="M29" s="29" t="s">
        <v>78</v>
      </c>
      <c r="N29" s="29"/>
      <c r="O29" s="29" t="s">
        <v>447</v>
      </c>
      <c r="P29" s="29"/>
    </row>
    <row r="30" spans="1:16" x14ac:dyDescent="0.35">
      <c r="A30" s="3"/>
      <c r="B30" t="s">
        <v>67</v>
      </c>
      <c r="D30" t="s">
        <v>68</v>
      </c>
      <c r="F30" t="s">
        <v>69</v>
      </c>
      <c r="I30" s="29" t="s">
        <v>70</v>
      </c>
      <c r="J30" s="29">
        <v>304</v>
      </c>
      <c r="K30" s="29" t="s">
        <v>71</v>
      </c>
      <c r="L30" s="29">
        <v>54</v>
      </c>
      <c r="M30" s="29" t="s">
        <v>71</v>
      </c>
      <c r="N30" s="29"/>
      <c r="O30" s="29" t="s">
        <v>448</v>
      </c>
      <c r="P30" s="29"/>
    </row>
    <row r="31" spans="1:16" x14ac:dyDescent="0.35">
      <c r="A31" t="s">
        <v>70</v>
      </c>
      <c r="B31" s="3">
        <v>30.4</v>
      </c>
      <c r="C31" t="s">
        <v>71</v>
      </c>
      <c r="D31" s="3">
        <v>21</v>
      </c>
      <c r="E31" t="s">
        <v>71</v>
      </c>
      <c r="F31" s="2"/>
      <c r="G31" s="2"/>
      <c r="I31" s="29" t="s">
        <v>72</v>
      </c>
      <c r="J31" s="34">
        <v>0.43099999999999999</v>
      </c>
      <c r="K31" s="29"/>
      <c r="L31" s="34">
        <v>0.40500000000000003</v>
      </c>
      <c r="M31" s="29"/>
      <c r="N31" s="31">
        <v>2.5999999999999968E-2</v>
      </c>
      <c r="O31" s="29"/>
      <c r="P31" s="29"/>
    </row>
    <row r="32" spans="1:16" x14ac:dyDescent="0.35">
      <c r="A32" t="s">
        <v>72</v>
      </c>
      <c r="B32" s="14">
        <f>(ROUND((43.75*B31)/(4.38+B31),1))/100</f>
        <v>0.38200000000000001</v>
      </c>
      <c r="D32" s="14">
        <f>(ROUND((43.75*D31)/(4.38+D31),1))/100</f>
        <v>0.36200000000000004</v>
      </c>
      <c r="F32" s="2">
        <f>B32-D32</f>
        <v>1.9999999999999962E-2</v>
      </c>
      <c r="G32" s="2"/>
      <c r="I32" s="29" t="s">
        <v>73</v>
      </c>
      <c r="J32" s="34">
        <v>0.84400000000000008</v>
      </c>
      <c r="K32" s="29"/>
      <c r="L32" s="34">
        <v>0.71400000000000008</v>
      </c>
      <c r="M32" s="29"/>
      <c r="N32" s="31">
        <v>0.13</v>
      </c>
      <c r="O32" s="29"/>
      <c r="P32" s="29"/>
    </row>
    <row r="33" spans="1:15" x14ac:dyDescent="0.35">
      <c r="A33" t="s">
        <v>73</v>
      </c>
      <c r="B33" s="14">
        <f>(ROUND(44.53+6.146*LN(B31)+0.145*(LN(B31)^2),1))/100</f>
        <v>0.67200000000000004</v>
      </c>
      <c r="D33" s="14">
        <f>(ROUND(44.53+6.146*LN(D31)+0.145*(LN(D31)^2),1))/100</f>
        <v>0.64599999999999991</v>
      </c>
      <c r="F33" s="2">
        <f>B33-D33</f>
        <v>2.6000000000000134E-2</v>
      </c>
      <c r="G33" s="2"/>
    </row>
    <row r="34" spans="1:15" x14ac:dyDescent="0.35">
      <c r="B34" s="3"/>
      <c r="D34" s="3"/>
      <c r="I34" s="47" t="s">
        <v>197</v>
      </c>
      <c r="J34" s="46"/>
      <c r="K34" s="37"/>
      <c r="L34" s="37"/>
      <c r="M34" s="37"/>
      <c r="N34" s="37"/>
      <c r="O34" s="29" t="s">
        <v>453</v>
      </c>
    </row>
    <row r="35" spans="1:15" x14ac:dyDescent="0.35">
      <c r="A35" s="1" t="s">
        <v>542</v>
      </c>
      <c r="B35" s="3"/>
      <c r="D35" s="3"/>
      <c r="I35" s="30"/>
      <c r="J35" s="37" t="s">
        <v>67</v>
      </c>
      <c r="K35" s="37"/>
      <c r="L35" s="37" t="s">
        <v>68</v>
      </c>
      <c r="M35" s="37"/>
      <c r="N35" s="37" t="s">
        <v>69</v>
      </c>
      <c r="O35" s="29" t="s">
        <v>454</v>
      </c>
    </row>
    <row r="36" spans="1:15" x14ac:dyDescent="0.35">
      <c r="A36" t="s">
        <v>74</v>
      </c>
      <c r="B36" t="s">
        <v>75</v>
      </c>
      <c r="I36" s="29" t="s">
        <v>70</v>
      </c>
      <c r="J36" s="37">
        <v>168.14</v>
      </c>
      <c r="K36" s="37" t="s">
        <v>71</v>
      </c>
      <c r="L36" s="37">
        <v>14</v>
      </c>
      <c r="M36" s="37" t="s">
        <v>71</v>
      </c>
      <c r="N36" s="37"/>
      <c r="O36" s="29" t="s">
        <v>455</v>
      </c>
    </row>
    <row r="37" spans="1:15" x14ac:dyDescent="0.35">
      <c r="B37" t="s">
        <v>67</v>
      </c>
      <c r="D37" t="s">
        <v>68</v>
      </c>
      <c r="F37" t="s">
        <v>69</v>
      </c>
      <c r="I37" s="29" t="s">
        <v>72</v>
      </c>
      <c r="J37" s="39">
        <v>0.42599999999999999</v>
      </c>
      <c r="K37" s="37"/>
      <c r="L37" s="39">
        <v>0.33299999999999996</v>
      </c>
      <c r="M37" s="37"/>
      <c r="N37" s="40">
        <v>9.3000000000000027E-2</v>
      </c>
      <c r="O37" s="29"/>
    </row>
    <row r="38" spans="1:15" x14ac:dyDescent="0.35">
      <c r="A38" t="s">
        <v>76</v>
      </c>
      <c r="B38">
        <v>39.200000000000003</v>
      </c>
      <c r="C38" t="s">
        <v>78</v>
      </c>
      <c r="D38">
        <v>39.200000000000003</v>
      </c>
      <c r="E38" t="s">
        <v>78</v>
      </c>
      <c r="I38" s="29" t="s">
        <v>73</v>
      </c>
      <c r="J38" s="39">
        <v>0.79799999999999993</v>
      </c>
      <c r="K38" s="37"/>
      <c r="L38" s="39">
        <v>0.61799999999999999</v>
      </c>
      <c r="M38" s="37"/>
      <c r="N38" s="40">
        <v>0.17999999999999994</v>
      </c>
      <c r="O38" s="29"/>
    </row>
    <row r="39" spans="1:15" ht="15.75" customHeight="1" x14ac:dyDescent="0.35">
      <c r="A39" t="s">
        <v>77</v>
      </c>
      <c r="B39">
        <f>'230288-2'!L26</f>
        <v>82.8343863555083</v>
      </c>
      <c r="C39" t="s">
        <v>78</v>
      </c>
      <c r="D39">
        <f>B39</f>
        <v>82.8343863555083</v>
      </c>
      <c r="E39" t="s">
        <v>78</v>
      </c>
      <c r="I39" s="29"/>
      <c r="J39" s="37"/>
      <c r="K39" s="37"/>
      <c r="L39" s="37"/>
      <c r="M39" s="37"/>
      <c r="N39" s="37"/>
      <c r="O39" s="29"/>
    </row>
    <row r="40" spans="1:15" x14ac:dyDescent="0.35">
      <c r="A40" t="s">
        <v>70</v>
      </c>
      <c r="B40">
        <f>ROUND(B38/B39*365,0)</f>
        <v>173</v>
      </c>
      <c r="C40" t="s">
        <v>71</v>
      </c>
      <c r="D40">
        <f>ROUND(D38/D39*365,0)</f>
        <v>173</v>
      </c>
      <c r="E40" t="s">
        <v>71</v>
      </c>
      <c r="I40" s="47" t="s">
        <v>198</v>
      </c>
      <c r="J40" s="46"/>
      <c r="K40" s="37"/>
      <c r="L40" s="37"/>
      <c r="M40" s="37"/>
      <c r="N40" s="37"/>
      <c r="O40" s="29" t="s">
        <v>453</v>
      </c>
    </row>
    <row r="41" spans="1:15" x14ac:dyDescent="0.35">
      <c r="A41" t="s">
        <v>72</v>
      </c>
      <c r="B41" s="14">
        <f>(ROUND((43.75*B40)/(4.38+B40),1))/100</f>
        <v>0.42700000000000005</v>
      </c>
      <c r="D41" s="14">
        <f>(ROUND((43.75*D40)/(4.38+D40),1))/100</f>
        <v>0.42700000000000005</v>
      </c>
      <c r="F41" s="2">
        <f>B41-D41</f>
        <v>0</v>
      </c>
      <c r="G41" s="2"/>
      <c r="I41" s="29"/>
      <c r="J41" s="37" t="s">
        <v>67</v>
      </c>
      <c r="K41" s="37"/>
      <c r="L41" s="37" t="s">
        <v>68</v>
      </c>
      <c r="M41" s="37"/>
      <c r="N41" s="37" t="s">
        <v>69</v>
      </c>
      <c r="O41" s="29" t="s">
        <v>454</v>
      </c>
    </row>
    <row r="42" spans="1:15" x14ac:dyDescent="0.35">
      <c r="A42" t="s">
        <v>73</v>
      </c>
      <c r="B42" s="14">
        <f>(ROUND(44.53+6.146*LN(B40)+0.145*(LN(B40)^2),1))/100</f>
        <v>0.80099999999999993</v>
      </c>
      <c r="D42" s="14">
        <f>(ROUND(44.53+6.146*LN(D40)+0.145*(LN(D40)^2),1))/100</f>
        <v>0.80099999999999993</v>
      </c>
      <c r="F42" s="2">
        <f>B42-D42</f>
        <v>0</v>
      </c>
      <c r="G42" s="2"/>
      <c r="I42" s="29" t="s">
        <v>70</v>
      </c>
      <c r="J42" s="37">
        <v>114.61</v>
      </c>
      <c r="K42" s="37" t="s">
        <v>71</v>
      </c>
      <c r="L42" s="37">
        <v>14</v>
      </c>
      <c r="M42" s="37" t="s">
        <v>71</v>
      </c>
      <c r="N42" s="37"/>
      <c r="O42" s="29" t="s">
        <v>456</v>
      </c>
    </row>
    <row r="43" spans="1:15" x14ac:dyDescent="0.35">
      <c r="B43" s="14"/>
      <c r="D43" s="14"/>
      <c r="F43" s="2"/>
      <c r="G43" s="2"/>
      <c r="I43" s="29" t="s">
        <v>72</v>
      </c>
      <c r="J43" s="38">
        <v>0.42100000000000004</v>
      </c>
      <c r="K43" s="41"/>
      <c r="L43" s="38">
        <v>0.33299999999999996</v>
      </c>
      <c r="M43" s="41"/>
      <c r="N43" s="38">
        <v>8.8000000000000078E-2</v>
      </c>
      <c r="O43" s="29"/>
    </row>
    <row r="44" spans="1:15" x14ac:dyDescent="0.35">
      <c r="A44" s="1" t="s">
        <v>543</v>
      </c>
      <c r="B44" s="3"/>
      <c r="D44" s="3"/>
      <c r="I44" s="29" t="s">
        <v>73</v>
      </c>
      <c r="J44" s="38">
        <v>0.76900000000000002</v>
      </c>
      <c r="K44" s="41"/>
      <c r="L44" s="38">
        <v>0.61799999999999999</v>
      </c>
      <c r="M44" s="41"/>
      <c r="N44" s="38">
        <v>0.15100000000000002</v>
      </c>
      <c r="O44" s="29"/>
    </row>
    <row r="45" spans="1:15" x14ac:dyDescent="0.35">
      <c r="A45" t="s">
        <v>74</v>
      </c>
      <c r="B45" t="s">
        <v>75</v>
      </c>
      <c r="I45" s="29"/>
      <c r="J45" s="37"/>
      <c r="K45" s="37"/>
      <c r="L45" s="37"/>
      <c r="M45" s="37"/>
      <c r="N45" s="37"/>
      <c r="O45" s="29"/>
    </row>
    <row r="46" spans="1:15" x14ac:dyDescent="0.35">
      <c r="B46" t="s">
        <v>67</v>
      </c>
      <c r="D46" t="s">
        <v>68</v>
      </c>
      <c r="F46" t="s">
        <v>69</v>
      </c>
      <c r="I46" s="47" t="s">
        <v>200</v>
      </c>
      <c r="J46" s="46"/>
      <c r="K46" s="37"/>
      <c r="L46" s="37"/>
      <c r="M46" s="37"/>
      <c r="N46" s="37"/>
      <c r="O46" s="29" t="s">
        <v>457</v>
      </c>
    </row>
    <row r="47" spans="1:15" x14ac:dyDescent="0.35">
      <c r="A47" t="s">
        <v>76</v>
      </c>
      <c r="B47">
        <v>14.56</v>
      </c>
      <c r="C47" t="s">
        <v>78</v>
      </c>
      <c r="D47">
        <v>9.76</v>
      </c>
      <c r="E47" t="s">
        <v>78</v>
      </c>
      <c r="I47" s="29"/>
      <c r="J47" s="37" t="s">
        <v>67</v>
      </c>
      <c r="K47" s="37"/>
      <c r="L47" s="37" t="s">
        <v>68</v>
      </c>
      <c r="M47" s="37"/>
      <c r="N47" s="37" t="s">
        <v>69</v>
      </c>
      <c r="O47" s="29" t="s">
        <v>458</v>
      </c>
    </row>
    <row r="48" spans="1:15" x14ac:dyDescent="0.35">
      <c r="A48" t="s">
        <v>77</v>
      </c>
      <c r="B48">
        <f>'419890-1'!L17</f>
        <v>64.380451726603994</v>
      </c>
      <c r="C48" t="s">
        <v>78</v>
      </c>
      <c r="D48">
        <f>B48</f>
        <v>64.380451726603994</v>
      </c>
      <c r="E48" t="s">
        <v>78</v>
      </c>
      <c r="I48" s="29" t="s">
        <v>70</v>
      </c>
      <c r="J48" s="37">
        <v>62.72</v>
      </c>
      <c r="K48" s="37" t="s">
        <v>71</v>
      </c>
      <c r="L48" s="37">
        <v>14</v>
      </c>
      <c r="M48" s="37" t="s">
        <v>71</v>
      </c>
      <c r="N48" s="37"/>
      <c r="O48" s="29" t="s">
        <v>459</v>
      </c>
    </row>
    <row r="49" spans="1:15" x14ac:dyDescent="0.35">
      <c r="A49" t="s">
        <v>70</v>
      </c>
      <c r="B49">
        <f>ROUND(B47/B48*365,0)</f>
        <v>83</v>
      </c>
      <c r="C49" t="s">
        <v>71</v>
      </c>
      <c r="D49">
        <f>ROUND(D47/D48*365,0)</f>
        <v>55</v>
      </c>
      <c r="E49" t="s">
        <v>71</v>
      </c>
      <c r="I49" s="29" t="s">
        <v>72</v>
      </c>
      <c r="J49" s="36">
        <v>0.40899999999999997</v>
      </c>
      <c r="K49" s="36"/>
      <c r="L49" s="36">
        <v>0.33299999999999996</v>
      </c>
      <c r="M49" s="36"/>
      <c r="N49" s="36">
        <v>7.6000000000000012E-2</v>
      </c>
      <c r="O49" s="29"/>
    </row>
    <row r="50" spans="1:15" x14ac:dyDescent="0.35">
      <c r="A50" t="s">
        <v>72</v>
      </c>
      <c r="B50" s="14">
        <f>(ROUND((43.75*B49)/(4.38+B49),1))/100</f>
        <v>0.41600000000000004</v>
      </c>
      <c r="D50" s="14">
        <f>(ROUND((43.75*D49)/(4.38+D49),1))/100</f>
        <v>0.40500000000000003</v>
      </c>
      <c r="F50" s="2">
        <f>B50-D50</f>
        <v>1.100000000000001E-2</v>
      </c>
      <c r="G50" s="2"/>
      <c r="I50" s="29" t="s">
        <v>73</v>
      </c>
      <c r="J50" s="36">
        <v>0.72400000000000009</v>
      </c>
      <c r="K50" s="36"/>
      <c r="L50" s="36">
        <v>0.61799999999999999</v>
      </c>
      <c r="M50" s="36"/>
      <c r="N50" s="36">
        <v>0.10600000000000009</v>
      </c>
      <c r="O50" s="29"/>
    </row>
    <row r="51" spans="1:15" x14ac:dyDescent="0.35">
      <c r="A51" t="s">
        <v>73</v>
      </c>
      <c r="B51" s="14">
        <f>(ROUND(44.53+6.146*LN(B49)+0.145*(LN(B49)^2),1))/100</f>
        <v>0.745</v>
      </c>
      <c r="D51" s="14">
        <f>(ROUND(44.53+6.146*LN(D49)+0.145*(LN(D49)^2),1))/100</f>
        <v>0.71499999999999997</v>
      </c>
      <c r="F51" s="2">
        <f>B51-D51</f>
        <v>3.0000000000000027E-2</v>
      </c>
      <c r="G51" s="2"/>
    </row>
    <row r="52" spans="1:15" x14ac:dyDescent="0.35">
      <c r="B52" s="14"/>
      <c r="D52" s="14"/>
      <c r="F52" s="2"/>
      <c r="G52" s="2"/>
      <c r="I52" s="47" t="s">
        <v>201</v>
      </c>
      <c r="J52" s="46"/>
      <c r="K52" s="29"/>
      <c r="L52" s="29"/>
      <c r="M52" s="29"/>
      <c r="N52" s="29"/>
      <c r="O52" s="29" t="s">
        <v>457</v>
      </c>
    </row>
    <row r="53" spans="1:15" x14ac:dyDescent="0.35">
      <c r="A53" s="1" t="s">
        <v>544</v>
      </c>
      <c r="B53" s="3"/>
      <c r="D53" s="3"/>
      <c r="I53" s="29"/>
      <c r="J53" s="29" t="s">
        <v>67</v>
      </c>
      <c r="K53" s="29"/>
      <c r="L53" s="29" t="s">
        <v>68</v>
      </c>
      <c r="M53" s="29"/>
      <c r="N53" s="29" t="s">
        <v>69</v>
      </c>
      <c r="O53" s="29" t="s">
        <v>458</v>
      </c>
    </row>
    <row r="54" spans="1:15" x14ac:dyDescent="0.35">
      <c r="A54" t="s">
        <v>74</v>
      </c>
      <c r="B54" t="s">
        <v>75</v>
      </c>
      <c r="I54" s="29" t="s">
        <v>70</v>
      </c>
      <c r="J54" s="29">
        <v>45.08</v>
      </c>
      <c r="K54" s="29" t="s">
        <v>71</v>
      </c>
      <c r="L54" s="29">
        <v>14</v>
      </c>
      <c r="M54" s="29" t="s">
        <v>71</v>
      </c>
      <c r="N54" s="29"/>
      <c r="O54" s="29" t="s">
        <v>460</v>
      </c>
    </row>
    <row r="55" spans="1:15" x14ac:dyDescent="0.35">
      <c r="B55" t="s">
        <v>67</v>
      </c>
      <c r="D55" t="s">
        <v>68</v>
      </c>
      <c r="F55" t="s">
        <v>69</v>
      </c>
      <c r="I55" s="29" t="s">
        <v>72</v>
      </c>
      <c r="J55" s="36">
        <v>0.39875700000000003</v>
      </c>
      <c r="K55" s="36"/>
      <c r="L55" s="36">
        <v>0.33324300000000001</v>
      </c>
      <c r="M55" s="36"/>
      <c r="N55" s="42">
        <v>6.5514000000000017E-2</v>
      </c>
      <c r="O55" s="29"/>
    </row>
    <row r="56" spans="1:15" x14ac:dyDescent="0.35">
      <c r="A56" t="s">
        <v>76</v>
      </c>
      <c r="B56">
        <v>7.1</v>
      </c>
      <c r="C56" t="s">
        <v>78</v>
      </c>
      <c r="D56">
        <v>6.74</v>
      </c>
      <c r="E56" t="s">
        <v>78</v>
      </c>
      <c r="I56" s="29" t="s">
        <v>73</v>
      </c>
      <c r="J56" s="36">
        <v>0.70039799999999997</v>
      </c>
      <c r="K56" s="36"/>
      <c r="L56" s="36">
        <v>0.61759500000000001</v>
      </c>
      <c r="M56" s="36"/>
      <c r="N56" s="42">
        <v>8.280299999999996E-2</v>
      </c>
      <c r="O56" s="29"/>
    </row>
    <row r="57" spans="1:15" x14ac:dyDescent="0.35">
      <c r="A57" t="s">
        <v>77</v>
      </c>
      <c r="B57">
        <f>'Indian River Pond West'!L25</f>
        <v>49.605401199735276</v>
      </c>
      <c r="C57" t="s">
        <v>78</v>
      </c>
      <c r="D57">
        <f>'Indian River Pond West'!L25</f>
        <v>49.605401199735276</v>
      </c>
      <c r="E57" t="s">
        <v>78</v>
      </c>
    </row>
    <row r="58" spans="1:15" x14ac:dyDescent="0.35">
      <c r="A58" t="s">
        <v>70</v>
      </c>
      <c r="B58">
        <f>ROUND(B56/B57*365,0)</f>
        <v>52</v>
      </c>
      <c r="C58" t="s">
        <v>71</v>
      </c>
      <c r="D58">
        <f>ROUND(D56/D57*365,0)</f>
        <v>50</v>
      </c>
      <c r="E58" t="s">
        <v>71</v>
      </c>
      <c r="I58" s="47" t="s">
        <v>202</v>
      </c>
      <c r="J58" s="46"/>
      <c r="K58" s="29"/>
      <c r="L58" s="29"/>
      <c r="M58" s="29"/>
      <c r="N58" s="29"/>
      <c r="O58" s="29" t="s">
        <v>457</v>
      </c>
    </row>
    <row r="59" spans="1:15" x14ac:dyDescent="0.35">
      <c r="A59" t="s">
        <v>72</v>
      </c>
      <c r="B59" s="14">
        <f>(ROUND((43.75*B58)/(4.38+B58),1))/100</f>
        <v>0.40399999999999997</v>
      </c>
      <c r="D59" s="14">
        <f>(ROUND((43.75*D58)/(4.38+D58),1))/100</f>
        <v>0.40200000000000002</v>
      </c>
      <c r="F59" s="2">
        <f>B59-D59</f>
        <v>1.9999999999999463E-3</v>
      </c>
      <c r="G59" s="2"/>
      <c r="I59" s="29"/>
      <c r="J59" s="37" t="s">
        <v>67</v>
      </c>
      <c r="K59" s="37"/>
      <c r="L59" s="37" t="s">
        <v>68</v>
      </c>
      <c r="M59" s="29"/>
      <c r="N59" s="29" t="s">
        <v>69</v>
      </c>
      <c r="O59" s="29" t="s">
        <v>458</v>
      </c>
    </row>
    <row r="60" spans="1:15" x14ac:dyDescent="0.35">
      <c r="A60" t="s">
        <v>73</v>
      </c>
      <c r="B60" s="14">
        <f>(ROUND(44.53+6.146*LN(B58)+0.145*(LN(B58)^2),1))/100</f>
        <v>0.71099999999999997</v>
      </c>
      <c r="D60" s="14">
        <f>(ROUND(44.53+6.146*LN(D58)+0.145*(LN(D58)^2),1))/100</f>
        <v>0.70799999999999996</v>
      </c>
      <c r="F60" s="2">
        <f>B60-D60</f>
        <v>3.0000000000000027E-3</v>
      </c>
      <c r="G60" s="2"/>
      <c r="I60" s="29" t="s">
        <v>70</v>
      </c>
      <c r="J60" s="44">
        <v>69.16</v>
      </c>
      <c r="K60" s="37" t="s">
        <v>71</v>
      </c>
      <c r="L60" s="44">
        <v>14</v>
      </c>
      <c r="M60" s="29" t="s">
        <v>71</v>
      </c>
      <c r="N60" s="29"/>
      <c r="O60" s="29" t="s">
        <v>461</v>
      </c>
    </row>
    <row r="61" spans="1:15" x14ac:dyDescent="0.35">
      <c r="I61" s="29" t="s">
        <v>72</v>
      </c>
      <c r="J61" s="38">
        <v>0.411443</v>
      </c>
      <c r="K61" s="38"/>
      <c r="L61" s="38">
        <v>0.33324300000000001</v>
      </c>
      <c r="M61" s="36"/>
      <c r="N61" s="43">
        <v>7.8199999999999992E-2</v>
      </c>
      <c r="O61" s="29"/>
    </row>
    <row r="62" spans="1:15" x14ac:dyDescent="0.35">
      <c r="A62" s="1" t="s">
        <v>545</v>
      </c>
      <c r="I62" s="29" t="s">
        <v>73</v>
      </c>
      <c r="J62" s="38">
        <v>0.73169399999999996</v>
      </c>
      <c r="K62" s="38"/>
      <c r="L62" s="38">
        <v>0.61759500000000001</v>
      </c>
      <c r="M62" s="36"/>
      <c r="N62" s="43">
        <v>0.11409899999999995</v>
      </c>
      <c r="O62" s="29"/>
    </row>
    <row r="63" spans="1:15" x14ac:dyDescent="0.35">
      <c r="A63" t="s">
        <v>74</v>
      </c>
      <c r="B63" t="s">
        <v>75</v>
      </c>
      <c r="I63" s="29"/>
      <c r="J63" s="37"/>
      <c r="K63" s="37"/>
      <c r="L63" s="37"/>
      <c r="M63" s="29"/>
      <c r="N63" s="29"/>
      <c r="O63" s="29"/>
    </row>
    <row r="64" spans="1:15" x14ac:dyDescent="0.35">
      <c r="B64" t="s">
        <v>67</v>
      </c>
      <c r="D64" t="s">
        <v>68</v>
      </c>
      <c r="F64" t="s">
        <v>69</v>
      </c>
      <c r="I64" s="47" t="s">
        <v>203</v>
      </c>
      <c r="J64" s="46"/>
      <c r="K64" s="37"/>
      <c r="L64" s="37"/>
      <c r="M64" s="29"/>
      <c r="N64" s="29"/>
      <c r="O64" s="29" t="s">
        <v>457</v>
      </c>
    </row>
    <row r="65" spans="1:15" x14ac:dyDescent="0.35">
      <c r="A65" t="s">
        <v>76</v>
      </c>
      <c r="B65">
        <v>1.2</v>
      </c>
      <c r="C65" t="s">
        <v>78</v>
      </c>
      <c r="D65">
        <v>1.2</v>
      </c>
      <c r="E65" t="s">
        <v>78</v>
      </c>
      <c r="I65" s="29"/>
      <c r="J65" s="37" t="s">
        <v>67</v>
      </c>
      <c r="K65" s="37"/>
      <c r="L65" s="37" t="s">
        <v>68</v>
      </c>
      <c r="M65" s="29"/>
      <c r="N65" s="29" t="s">
        <v>69</v>
      </c>
      <c r="O65" s="29" t="s">
        <v>458</v>
      </c>
    </row>
    <row r="66" spans="1:15" x14ac:dyDescent="0.35">
      <c r="A66" t="s">
        <v>77</v>
      </c>
      <c r="B66">
        <f>'SR615 Basin B-1'!L16</f>
        <v>10.789104648971575</v>
      </c>
      <c r="C66" t="s">
        <v>78</v>
      </c>
      <c r="D66">
        <f>'SR615 Basin B-1'!L16</f>
        <v>10.789104648971575</v>
      </c>
      <c r="E66" t="s">
        <v>78</v>
      </c>
      <c r="I66" s="29" t="s">
        <v>70</v>
      </c>
      <c r="J66" s="37">
        <v>80.28</v>
      </c>
      <c r="K66" s="37" t="s">
        <v>71</v>
      </c>
      <c r="L66" s="37">
        <v>14</v>
      </c>
      <c r="M66" s="29" t="s">
        <v>71</v>
      </c>
      <c r="N66" s="29"/>
      <c r="O66" s="29" t="s">
        <v>462</v>
      </c>
    </row>
    <row r="67" spans="1:15" x14ac:dyDescent="0.35">
      <c r="A67" t="s">
        <v>70</v>
      </c>
      <c r="B67">
        <f>ROUND(B65/B66*365,0)</f>
        <v>41</v>
      </c>
      <c r="C67" t="s">
        <v>71</v>
      </c>
      <c r="D67">
        <f>ROUND(D65/D66*365,0)</f>
        <v>41</v>
      </c>
      <c r="E67" t="s">
        <v>71</v>
      </c>
      <c r="I67" s="29" t="s">
        <v>72</v>
      </c>
      <c r="J67" s="38">
        <v>0.41499999999999998</v>
      </c>
      <c r="K67" s="38"/>
      <c r="L67" s="38">
        <v>0.33299999999999996</v>
      </c>
      <c r="M67" s="36"/>
      <c r="N67" s="36">
        <v>8.2000000000000017E-2</v>
      </c>
      <c r="O67" s="29"/>
    </row>
    <row r="68" spans="1:15" x14ac:dyDescent="0.35">
      <c r="A68" t="s">
        <v>72</v>
      </c>
      <c r="B68" s="14">
        <f>(ROUND((43.75*B67)/(4.38+B67),1))/100</f>
        <v>0.39500000000000002</v>
      </c>
      <c r="D68" s="14">
        <f>(ROUND((43.75*D67)/(4.38+D67),1))/100</f>
        <v>0.39500000000000002</v>
      </c>
      <c r="F68" s="2">
        <f>B68-D68</f>
        <v>0</v>
      </c>
      <c r="G68" s="2"/>
      <c r="I68" s="29" t="s">
        <v>73</v>
      </c>
      <c r="J68" s="38">
        <v>0.74299999999999999</v>
      </c>
      <c r="K68" s="38"/>
      <c r="L68" s="38">
        <v>0.61799999999999999</v>
      </c>
      <c r="M68" s="36"/>
      <c r="N68" s="36">
        <v>0.125</v>
      </c>
      <c r="O68" s="29"/>
    </row>
    <row r="69" spans="1:15" x14ac:dyDescent="0.35">
      <c r="A69" t="s">
        <v>73</v>
      </c>
      <c r="B69" s="14">
        <f>(ROUND(44.53+6.146*LN(B67)+0.145*(LN(B67)^2),1))/100</f>
        <v>0.69400000000000006</v>
      </c>
      <c r="D69" s="14">
        <f>(ROUND(44.53+6.146*LN(D67)+0.145*(LN(D67)^2),1))/100</f>
        <v>0.69400000000000006</v>
      </c>
      <c r="F69" s="2">
        <f>B69-D69</f>
        <v>0</v>
      </c>
      <c r="G69" s="2"/>
      <c r="I69" s="29"/>
      <c r="J69" s="37"/>
      <c r="K69" s="37"/>
      <c r="L69" s="37"/>
      <c r="M69" s="29"/>
      <c r="N69" s="29"/>
      <c r="O69" s="29"/>
    </row>
    <row r="70" spans="1:15" x14ac:dyDescent="0.35">
      <c r="I70" s="47" t="s">
        <v>204</v>
      </c>
      <c r="J70" s="46"/>
      <c r="K70" s="37"/>
      <c r="L70" s="37"/>
      <c r="M70" s="29"/>
      <c r="N70" s="29"/>
      <c r="O70" s="29" t="s">
        <v>457</v>
      </c>
    </row>
    <row r="71" spans="1:15" x14ac:dyDescent="0.35">
      <c r="A71" s="1" t="s">
        <v>546</v>
      </c>
      <c r="I71" s="29"/>
      <c r="J71" s="37" t="s">
        <v>67</v>
      </c>
      <c r="K71" s="37"/>
      <c r="L71" s="37" t="s">
        <v>68</v>
      </c>
      <c r="M71" s="29"/>
      <c r="N71" s="29" t="s">
        <v>69</v>
      </c>
      <c r="O71" s="29" t="s">
        <v>458</v>
      </c>
    </row>
    <row r="72" spans="1:15" x14ac:dyDescent="0.35">
      <c r="A72" t="s">
        <v>74</v>
      </c>
      <c r="B72" t="s">
        <v>75</v>
      </c>
      <c r="I72" s="29" t="s">
        <v>70</v>
      </c>
      <c r="J72" s="37">
        <v>115.04</v>
      </c>
      <c r="K72" s="37" t="s">
        <v>71</v>
      </c>
      <c r="L72" s="37">
        <v>14</v>
      </c>
      <c r="M72" s="29" t="s">
        <v>71</v>
      </c>
      <c r="N72" s="29"/>
      <c r="O72" s="29" t="s">
        <v>463</v>
      </c>
    </row>
    <row r="73" spans="1:15" x14ac:dyDescent="0.35">
      <c r="B73" t="s">
        <v>67</v>
      </c>
      <c r="D73" t="s">
        <v>68</v>
      </c>
      <c r="F73" t="s">
        <v>69</v>
      </c>
      <c r="I73" s="29" t="s">
        <v>72</v>
      </c>
      <c r="J73" s="38">
        <v>0.42100000000000004</v>
      </c>
      <c r="K73" s="38"/>
      <c r="L73" s="38">
        <v>0.33299999999999996</v>
      </c>
      <c r="M73" s="36"/>
      <c r="N73" s="36">
        <v>8.8000000000000078E-2</v>
      </c>
      <c r="O73" s="29"/>
    </row>
    <row r="74" spans="1:15" x14ac:dyDescent="0.35">
      <c r="A74" t="s">
        <v>76</v>
      </c>
      <c r="B74">
        <v>2.02</v>
      </c>
      <c r="C74" t="s">
        <v>78</v>
      </c>
      <c r="D74">
        <v>1.27</v>
      </c>
      <c r="E74" t="s">
        <v>78</v>
      </c>
      <c r="I74" s="29" t="s">
        <v>73</v>
      </c>
      <c r="J74" s="38">
        <v>0.77</v>
      </c>
      <c r="K74" s="38"/>
      <c r="L74" s="38">
        <v>0.61799999999999999</v>
      </c>
      <c r="M74" s="36"/>
      <c r="N74" s="36">
        <v>0.15200000000000002</v>
      </c>
      <c r="O74" s="29"/>
    </row>
    <row r="75" spans="1:15" x14ac:dyDescent="0.35">
      <c r="A75" t="s">
        <v>77</v>
      </c>
      <c r="B75">
        <f>'SR615 Basin E'!L18</f>
        <v>11.00506651713134</v>
      </c>
      <c r="C75" t="s">
        <v>78</v>
      </c>
      <c r="D75">
        <f>'SR615 Basin E'!L18</f>
        <v>11.00506651713134</v>
      </c>
      <c r="E75" t="s">
        <v>78</v>
      </c>
    </row>
    <row r="76" spans="1:15" x14ac:dyDescent="0.35">
      <c r="A76" t="s">
        <v>70</v>
      </c>
      <c r="B76">
        <f>ROUND(B74/B75*365,0)</f>
        <v>67</v>
      </c>
      <c r="C76" t="s">
        <v>71</v>
      </c>
      <c r="D76">
        <f>ROUND(D74/D75*365,0)</f>
        <v>42</v>
      </c>
      <c r="E76" t="s">
        <v>71</v>
      </c>
      <c r="I76" s="192" t="s">
        <v>793</v>
      </c>
      <c r="O76" t="s">
        <v>457</v>
      </c>
    </row>
    <row r="77" spans="1:15" x14ac:dyDescent="0.35">
      <c r="A77" t="s">
        <v>72</v>
      </c>
      <c r="B77" s="14">
        <f>(ROUND((43.75*B76)/(4.38+B76),1))/100</f>
        <v>0.41100000000000003</v>
      </c>
      <c r="D77" s="14">
        <f>(ROUND((43.75*D76)/(4.38+D76),1))/100</f>
        <v>0.39600000000000002</v>
      </c>
      <c r="F77" s="2">
        <f>B77-D77</f>
        <v>1.5000000000000013E-2</v>
      </c>
      <c r="G77" s="2"/>
      <c r="I77" s="180" t="s">
        <v>74</v>
      </c>
      <c r="J77" s="180" t="s">
        <v>75</v>
      </c>
      <c r="K77" s="180"/>
      <c r="L77" s="180"/>
      <c r="M77" s="180"/>
      <c r="N77" s="180"/>
      <c r="O77" t="s">
        <v>458</v>
      </c>
    </row>
    <row r="78" spans="1:15" x14ac:dyDescent="0.35">
      <c r="A78" t="s">
        <v>73</v>
      </c>
      <c r="B78" s="14">
        <f>(ROUND(44.53+6.146*LN(B76)+0.145*(LN(B76)^2),1))/100</f>
        <v>0.72900000000000009</v>
      </c>
      <c r="D78" s="14">
        <f>(ROUND(44.53+6.146*LN(D76)+0.145*(LN(D76)^2),1))/100</f>
        <v>0.69499999999999995</v>
      </c>
      <c r="F78" s="2">
        <f>B78-D78</f>
        <v>3.4000000000000141E-2</v>
      </c>
      <c r="G78" s="2"/>
      <c r="I78" s="180"/>
      <c r="J78" s="180" t="s">
        <v>67</v>
      </c>
      <c r="K78" s="180"/>
      <c r="L78" s="180" t="s">
        <v>68</v>
      </c>
      <c r="M78" s="180"/>
      <c r="N78" s="180" t="s">
        <v>69</v>
      </c>
    </row>
    <row r="79" spans="1:15" x14ac:dyDescent="0.35">
      <c r="I79" s="180" t="s">
        <v>76</v>
      </c>
      <c r="J79" s="180">
        <v>11.78</v>
      </c>
      <c r="K79" s="180" t="s">
        <v>78</v>
      </c>
      <c r="L79" s="180">
        <v>10.78</v>
      </c>
      <c r="M79" s="180" t="s">
        <v>78</v>
      </c>
      <c r="N79" s="180"/>
      <c r="O79" s="180" t="s">
        <v>805</v>
      </c>
    </row>
    <row r="80" spans="1:15" x14ac:dyDescent="0.35">
      <c r="A80" s="1" t="s">
        <v>547</v>
      </c>
      <c r="I80" s="180" t="s">
        <v>77</v>
      </c>
      <c r="J80" s="180">
        <v>75.898347999999999</v>
      </c>
      <c r="K80" s="180" t="s">
        <v>78</v>
      </c>
      <c r="L80" s="180">
        <v>75.898347999999999</v>
      </c>
      <c r="M80" s="180" t="s">
        <v>78</v>
      </c>
      <c r="N80" s="180"/>
      <c r="O80" s="180" t="s">
        <v>447</v>
      </c>
    </row>
    <row r="81" spans="1:15" x14ac:dyDescent="0.35">
      <c r="A81" t="s">
        <v>74</v>
      </c>
      <c r="B81" t="s">
        <v>80</v>
      </c>
      <c r="I81" s="180" t="s">
        <v>70</v>
      </c>
      <c r="J81" s="180">
        <f>ROUND(J79/J80*365,0)</f>
        <v>57</v>
      </c>
      <c r="K81" s="180" t="s">
        <v>71</v>
      </c>
      <c r="L81" s="180">
        <f>ROUND(L79/L80*365,0)</f>
        <v>52</v>
      </c>
      <c r="M81" s="180" t="s">
        <v>71</v>
      </c>
      <c r="N81" s="180"/>
      <c r="O81" s="180" t="s">
        <v>448</v>
      </c>
    </row>
    <row r="82" spans="1:15" x14ac:dyDescent="0.35">
      <c r="A82" t="s">
        <v>83</v>
      </c>
      <c r="B82">
        <v>0.54</v>
      </c>
      <c r="C82" t="s">
        <v>81</v>
      </c>
      <c r="I82" s="180" t="s">
        <v>72</v>
      </c>
      <c r="J82" s="34">
        <f>(ROUND((43.75*J81)/(4.38+J81),1))/100</f>
        <v>0.40600000000000003</v>
      </c>
      <c r="K82" s="180"/>
      <c r="L82" s="34">
        <f>(ROUND((43.75*L81)/(4.38+L81),1))/100</f>
        <v>0.40399999999999997</v>
      </c>
      <c r="M82" s="180"/>
      <c r="N82" s="31">
        <f>J82-L82</f>
        <v>2.0000000000000573E-3</v>
      </c>
    </row>
    <row r="83" spans="1:15" x14ac:dyDescent="0.35">
      <c r="A83" t="s">
        <v>82</v>
      </c>
      <c r="B83">
        <f>'SR76 Pond 9A'!L10</f>
        <v>10.093168446635556</v>
      </c>
      <c r="C83" t="s">
        <v>81</v>
      </c>
      <c r="I83" s="180" t="s">
        <v>73</v>
      </c>
      <c r="J83" s="34">
        <f>(ROUND(44.53+6.146*LN(J81)+0.145*(LN(J81)^2),1))/100</f>
        <v>0.71700000000000008</v>
      </c>
      <c r="K83" s="180"/>
      <c r="L83" s="34">
        <f>(ROUND(44.53+6.146*LN(L81)+0.145*(LN(L81)^2),1))/100</f>
        <v>0.71099999999999997</v>
      </c>
      <c r="M83" s="180"/>
      <c r="N83" s="31">
        <f>J83-L83</f>
        <v>6.0000000000001164E-3</v>
      </c>
    </row>
    <row r="84" spans="1:15" x14ac:dyDescent="0.35">
      <c r="A84" t="s">
        <v>70</v>
      </c>
      <c r="B84">
        <f>(B82/B83)*365</f>
        <v>19.5280600974911</v>
      </c>
    </row>
    <row r="85" spans="1:15" x14ac:dyDescent="0.35">
      <c r="A85" t="s">
        <v>72</v>
      </c>
      <c r="B85" s="2">
        <f>(ROUND((43.75*B84)/(4.38+B84),1))/100</f>
        <v>0.35700000000000004</v>
      </c>
    </row>
    <row r="86" spans="1:15" x14ac:dyDescent="0.35">
      <c r="A86" t="s">
        <v>73</v>
      </c>
      <c r="B86" s="2">
        <f>(ROUND(44.53+6.146*LN(B84)+0.145*(LN(B84)^2),1))/100</f>
        <v>0.6409999999999999</v>
      </c>
      <c r="I86" s="192" t="s">
        <v>794</v>
      </c>
      <c r="O86" t="s">
        <v>799</v>
      </c>
    </row>
    <row r="87" spans="1:15" x14ac:dyDescent="0.35">
      <c r="I87" s="32" t="s">
        <v>438</v>
      </c>
      <c r="J87" s="32"/>
      <c r="K87" s="180"/>
      <c r="L87" s="32"/>
      <c r="M87" s="180"/>
      <c r="N87" s="180"/>
      <c r="O87" t="s">
        <v>800</v>
      </c>
    </row>
    <row r="88" spans="1:15" x14ac:dyDescent="0.35">
      <c r="I88" s="180" t="s">
        <v>74</v>
      </c>
      <c r="J88" s="180" t="s">
        <v>440</v>
      </c>
      <c r="K88" s="180"/>
      <c r="L88" s="180"/>
      <c r="M88" s="180"/>
      <c r="N88" s="180"/>
    </row>
    <row r="89" spans="1:15" x14ac:dyDescent="0.35">
      <c r="I89" s="180"/>
      <c r="J89" s="180" t="s">
        <v>67</v>
      </c>
      <c r="K89" s="180"/>
      <c r="L89" s="180" t="s">
        <v>68</v>
      </c>
      <c r="M89" s="180"/>
      <c r="N89" s="180" t="s">
        <v>69</v>
      </c>
    </row>
    <row r="90" spans="1:15" x14ac:dyDescent="0.35">
      <c r="I90" s="180" t="s">
        <v>801</v>
      </c>
      <c r="J90" s="180">
        <v>2.81</v>
      </c>
      <c r="K90" s="180"/>
      <c r="L90" s="180">
        <v>2.77</v>
      </c>
      <c r="M90" s="180"/>
      <c r="O90" t="s">
        <v>804</v>
      </c>
    </row>
    <row r="91" spans="1:15" x14ac:dyDescent="0.35">
      <c r="I91" s="180" t="s">
        <v>802</v>
      </c>
      <c r="J91" s="180">
        <v>2.95</v>
      </c>
      <c r="K91" s="180"/>
      <c r="L91" s="33">
        <v>2.89</v>
      </c>
      <c r="M91" s="180"/>
    </row>
    <row r="92" spans="1:15" x14ac:dyDescent="0.35">
      <c r="I92" s="180" t="s">
        <v>803</v>
      </c>
      <c r="J92" s="180">
        <f>SUM(J90:J91)</f>
        <v>5.76</v>
      </c>
      <c r="K92" s="180" t="s">
        <v>78</v>
      </c>
      <c r="L92" s="33">
        <f>SUM(L90:L91)</f>
        <v>5.66</v>
      </c>
      <c r="M92" s="180" t="s">
        <v>78</v>
      </c>
    </row>
    <row r="93" spans="1:15" x14ac:dyDescent="0.35">
      <c r="I93" s="180" t="s">
        <v>77</v>
      </c>
      <c r="J93" s="35">
        <v>59.820444999999985</v>
      </c>
      <c r="K93" s="180" t="s">
        <v>78</v>
      </c>
      <c r="L93" s="180">
        <v>59.820444999999985</v>
      </c>
      <c r="M93" s="180" t="s">
        <v>78</v>
      </c>
      <c r="N93" s="180"/>
      <c r="O93" t="s">
        <v>447</v>
      </c>
    </row>
    <row r="94" spans="1:15" x14ac:dyDescent="0.35">
      <c r="I94" s="180" t="s">
        <v>70</v>
      </c>
      <c r="J94" s="180">
        <f>(J92/J93)*365</f>
        <v>35.145174864546739</v>
      </c>
      <c r="K94" s="180" t="s">
        <v>71</v>
      </c>
      <c r="L94" s="180">
        <f>(L92/L93)*365</f>
        <v>34.535015578703913</v>
      </c>
      <c r="M94" s="180" t="s">
        <v>71</v>
      </c>
      <c r="N94" s="180"/>
      <c r="O94" s="180" t="s">
        <v>448</v>
      </c>
    </row>
    <row r="95" spans="1:15" x14ac:dyDescent="0.35">
      <c r="I95" s="180" t="s">
        <v>72</v>
      </c>
      <c r="J95" s="34">
        <f>(ROUND((43.75*J94)/(4.38+J94),1))/100</f>
        <v>0.38900000000000001</v>
      </c>
      <c r="K95" s="180"/>
      <c r="L95" s="34">
        <f>(ROUND((43.75*L94)/(4.38+L94),1))/100</f>
        <v>0.38799999999999996</v>
      </c>
      <c r="M95" s="180"/>
      <c r="N95" s="31">
        <f>J95-L95</f>
        <v>1.0000000000000564E-3</v>
      </c>
    </row>
    <row r="96" spans="1:15" x14ac:dyDescent="0.35">
      <c r="I96" s="180" t="s">
        <v>73</v>
      </c>
      <c r="J96" s="34">
        <f>(ROUND(44.53+6.146*LN(J94)+0.145*(LN(J94)^2),1))/100</f>
        <v>0.68200000000000005</v>
      </c>
      <c r="K96" s="180"/>
      <c r="L96" s="34">
        <f>(ROUND(44.53+6.146*LN(L94)+0.145*(LN(L94)^2),1))/100</f>
        <v>0.68099999999999994</v>
      </c>
      <c r="M96" s="180"/>
      <c r="N96" s="31">
        <f>J96-L96</f>
        <v>1.0000000000001119E-3</v>
      </c>
    </row>
    <row r="98" spans="9:18" x14ac:dyDescent="0.35">
      <c r="I98" s="192" t="s">
        <v>806</v>
      </c>
      <c r="J98" s="180"/>
      <c r="K98" s="180"/>
      <c r="L98" s="180"/>
      <c r="M98" s="180"/>
      <c r="N98" s="180"/>
      <c r="O98" s="180" t="s">
        <v>799</v>
      </c>
      <c r="P98" s="180"/>
      <c r="Q98" s="180"/>
      <c r="R98" s="180"/>
    </row>
    <row r="99" spans="9:18" x14ac:dyDescent="0.35">
      <c r="I99" s="180" t="s">
        <v>74</v>
      </c>
      <c r="J99" s="180" t="s">
        <v>75</v>
      </c>
      <c r="K99" s="180"/>
      <c r="L99" s="180"/>
      <c r="M99" s="180"/>
      <c r="N99" s="180"/>
      <c r="O99" s="180" t="s">
        <v>800</v>
      </c>
      <c r="P99" s="180"/>
      <c r="Q99" s="180"/>
      <c r="R99" s="180"/>
    </row>
    <row r="100" spans="9:18" x14ac:dyDescent="0.35">
      <c r="I100" s="180"/>
      <c r="J100" s="180" t="s">
        <v>67</v>
      </c>
      <c r="K100" s="180"/>
      <c r="L100" s="180" t="s">
        <v>68</v>
      </c>
      <c r="M100" s="180"/>
      <c r="N100" s="180" t="s">
        <v>69</v>
      </c>
      <c r="O100" s="180"/>
      <c r="P100" s="180"/>
      <c r="Q100" s="180"/>
      <c r="R100" s="180"/>
    </row>
    <row r="101" spans="9:18" x14ac:dyDescent="0.35">
      <c r="I101" s="180" t="s">
        <v>76</v>
      </c>
      <c r="J101" s="180">
        <v>5.76</v>
      </c>
      <c r="K101" s="180" t="s">
        <v>78</v>
      </c>
      <c r="L101" s="180">
        <v>5.66</v>
      </c>
      <c r="M101" s="180" t="s">
        <v>78</v>
      </c>
      <c r="N101" s="180"/>
      <c r="O101" s="180" t="s">
        <v>804</v>
      </c>
      <c r="P101" s="180"/>
      <c r="Q101" s="180"/>
      <c r="R101" s="180"/>
    </row>
    <row r="102" spans="9:18" x14ac:dyDescent="0.35">
      <c r="I102" s="180" t="s">
        <v>77</v>
      </c>
      <c r="J102" s="22">
        <v>43.850240000000007</v>
      </c>
      <c r="K102" s="180" t="s">
        <v>78</v>
      </c>
      <c r="L102" s="22">
        <v>43.850240000000007</v>
      </c>
      <c r="M102" s="180" t="s">
        <v>78</v>
      </c>
      <c r="N102" s="180"/>
      <c r="O102" s="180" t="s">
        <v>447</v>
      </c>
      <c r="P102" s="180"/>
      <c r="Q102" s="180"/>
      <c r="R102" s="180"/>
    </row>
    <row r="103" spans="9:18" x14ac:dyDescent="0.35">
      <c r="I103" s="180" t="s">
        <v>70</v>
      </c>
      <c r="J103" s="180">
        <f>ROUND(J101/J102*365,0)</f>
        <v>48</v>
      </c>
      <c r="K103" s="180" t="s">
        <v>71</v>
      </c>
      <c r="L103" s="180">
        <f>ROUND(L101/L102*365,0)</f>
        <v>47</v>
      </c>
      <c r="M103" s="180" t="s">
        <v>71</v>
      </c>
      <c r="N103" s="180"/>
      <c r="O103" s="180" t="s">
        <v>448</v>
      </c>
      <c r="P103" s="180"/>
      <c r="Q103" s="180"/>
      <c r="R103" s="180"/>
    </row>
    <row r="104" spans="9:18" x14ac:dyDescent="0.35">
      <c r="I104" s="180" t="s">
        <v>72</v>
      </c>
      <c r="J104" s="34">
        <f>(ROUND((43.75*J103)/(4.38+J103),1))/100</f>
        <v>0.40100000000000002</v>
      </c>
      <c r="K104" s="180"/>
      <c r="L104" s="34">
        <f>(ROUND((43.75*L103)/(4.38+L103),1))/100</f>
        <v>0.4</v>
      </c>
      <c r="M104" s="180"/>
      <c r="N104" s="31">
        <f>J104-L104</f>
        <v>1.0000000000000009E-3</v>
      </c>
      <c r="O104" s="180"/>
      <c r="P104" s="180"/>
      <c r="Q104" s="180"/>
      <c r="R104" s="180"/>
    </row>
    <row r="105" spans="9:18" x14ac:dyDescent="0.35">
      <c r="I105" s="180" t="s">
        <v>73</v>
      </c>
      <c r="J105" s="34">
        <f>(ROUND(44.53+6.146*LN(J103)+0.145*(LN(J103)^2),1))/100</f>
        <v>0.70499999999999996</v>
      </c>
      <c r="K105" s="180"/>
      <c r="L105" s="34">
        <f>(ROUND(44.53+6.146*LN(L103)+0.145*(LN(L103)^2),1))/100</f>
        <v>0.70299999999999996</v>
      </c>
      <c r="M105" s="180"/>
      <c r="N105" s="31">
        <f>J105-L105</f>
        <v>2.0000000000000018E-3</v>
      </c>
      <c r="O105" s="180"/>
      <c r="P105" s="180"/>
      <c r="Q105" s="180"/>
      <c r="R105" s="180"/>
    </row>
    <row r="106" spans="9:18" x14ac:dyDescent="0.35">
      <c r="I106" s="180"/>
      <c r="J106" s="180"/>
      <c r="K106" s="180"/>
      <c r="L106" s="180"/>
      <c r="M106" s="180"/>
      <c r="N106" s="180"/>
      <c r="O106" s="180"/>
      <c r="P106" s="180"/>
      <c r="Q106" s="180"/>
      <c r="R106" s="180"/>
    </row>
  </sheetData>
  <pageMargins left="0.7" right="0.7" top="0.75" bottom="0.75" header="0.3" footer="0.3"/>
  <pageSetup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8"/>
  <sheetViews>
    <sheetView workbookViewId="0">
      <selection activeCell="F19" sqref="F19"/>
    </sheetView>
  </sheetViews>
  <sheetFormatPr defaultRowHeight="14.5" x14ac:dyDescent="0.35"/>
  <cols>
    <col min="1" max="1" width="9.453125" bestFit="1" customWidth="1"/>
  </cols>
  <sheetData>
    <row r="1" spans="1:6" x14ac:dyDescent="0.35">
      <c r="A1" s="1" t="s">
        <v>15</v>
      </c>
    </row>
    <row r="2" spans="1:6" x14ac:dyDescent="0.35">
      <c r="A2" t="s">
        <v>84</v>
      </c>
      <c r="B2">
        <v>1.69</v>
      </c>
      <c r="C2" t="s">
        <v>85</v>
      </c>
    </row>
    <row r="3" spans="1:6" x14ac:dyDescent="0.35">
      <c r="A3" t="s">
        <v>86</v>
      </c>
      <c r="B3" s="2">
        <f>0.3178*LN(B2)+0.7405</f>
        <v>0.9072587264955374</v>
      </c>
    </row>
    <row r="5" spans="1:6" x14ac:dyDescent="0.35">
      <c r="A5" s="1" t="s">
        <v>119</v>
      </c>
    </row>
    <row r="6" spans="1:6" x14ac:dyDescent="0.35">
      <c r="A6" t="s">
        <v>84</v>
      </c>
      <c r="B6">
        <v>0.52</v>
      </c>
      <c r="C6" t="s">
        <v>85</v>
      </c>
    </row>
    <row r="7" spans="1:6" x14ac:dyDescent="0.35">
      <c r="A7" t="s">
        <v>86</v>
      </c>
      <c r="B7" s="2">
        <f>0.3178*LN(B6)+0.7405</f>
        <v>0.5326821686581622</v>
      </c>
    </row>
    <row r="9" spans="1:6" x14ac:dyDescent="0.35">
      <c r="A9" s="1" t="s">
        <v>120</v>
      </c>
    </row>
    <row r="10" spans="1:6" x14ac:dyDescent="0.35">
      <c r="A10" t="s">
        <v>84</v>
      </c>
      <c r="B10">
        <v>0.67</v>
      </c>
      <c r="C10" t="s">
        <v>85</v>
      </c>
    </row>
    <row r="11" spans="1:6" x14ac:dyDescent="0.35">
      <c r="A11" t="s">
        <v>86</v>
      </c>
      <c r="B11" s="2">
        <f>0.3178*LN(B10)+0.7405</f>
        <v>0.61322822933543364</v>
      </c>
    </row>
    <row r="13" spans="1:6" x14ac:dyDescent="0.35">
      <c r="A13" s="1" t="s">
        <v>87</v>
      </c>
    </row>
    <row r="14" spans="1:6" x14ac:dyDescent="0.35">
      <c r="A14" t="s">
        <v>84</v>
      </c>
      <c r="B14">
        <v>2.5</v>
      </c>
      <c r="C14" t="s">
        <v>85</v>
      </c>
    </row>
    <row r="15" spans="1:6" x14ac:dyDescent="0.35">
      <c r="A15" t="s">
        <v>86</v>
      </c>
      <c r="B15" s="2">
        <v>1</v>
      </c>
      <c r="F15" s="2"/>
    </row>
    <row r="16" spans="1:6" x14ac:dyDescent="0.35">
      <c r="B16" s="2"/>
    </row>
    <row r="17" spans="1:7" x14ac:dyDescent="0.35">
      <c r="A17" s="1" t="s">
        <v>18</v>
      </c>
    </row>
    <row r="18" spans="1:7" x14ac:dyDescent="0.35">
      <c r="A18" t="s">
        <v>84</v>
      </c>
      <c r="B18">
        <v>2.5</v>
      </c>
      <c r="C18" t="s">
        <v>85</v>
      </c>
    </row>
    <row r="19" spans="1:7" x14ac:dyDescent="0.35">
      <c r="A19" t="s">
        <v>86</v>
      </c>
      <c r="B19" s="2">
        <v>1</v>
      </c>
    </row>
    <row r="20" spans="1:7" x14ac:dyDescent="0.35">
      <c r="B20" s="2"/>
    </row>
    <row r="21" spans="1:7" x14ac:dyDescent="0.35">
      <c r="A21" s="1" t="s">
        <v>22</v>
      </c>
    </row>
    <row r="22" spans="1:7" x14ac:dyDescent="0.35">
      <c r="A22" t="s">
        <v>84</v>
      </c>
      <c r="B22">
        <v>2.5</v>
      </c>
      <c r="C22" t="s">
        <v>85</v>
      </c>
    </row>
    <row r="23" spans="1:7" x14ac:dyDescent="0.35">
      <c r="A23" t="s">
        <v>86</v>
      </c>
      <c r="B23" s="2">
        <v>1</v>
      </c>
    </row>
    <row r="24" spans="1:7" x14ac:dyDescent="0.35">
      <c r="B24" s="2"/>
    </row>
    <row r="25" spans="1:7" x14ac:dyDescent="0.35">
      <c r="A25" s="1" t="s">
        <v>129</v>
      </c>
    </row>
    <row r="26" spans="1:7" x14ac:dyDescent="0.35">
      <c r="B26" t="s">
        <v>67</v>
      </c>
      <c r="D26" t="s">
        <v>68</v>
      </c>
      <c r="F26" t="s">
        <v>69</v>
      </c>
    </row>
    <row r="27" spans="1:7" x14ac:dyDescent="0.35">
      <c r="A27" t="s">
        <v>84</v>
      </c>
      <c r="B27">
        <v>0.4</v>
      </c>
      <c r="C27" t="s">
        <v>85</v>
      </c>
      <c r="D27">
        <v>0.17</v>
      </c>
      <c r="E27" t="s">
        <v>85</v>
      </c>
      <c r="F27">
        <f>B27-D27</f>
        <v>0.23</v>
      </c>
      <c r="G27" t="s">
        <v>85</v>
      </c>
    </row>
    <row r="28" spans="1:7" x14ac:dyDescent="0.35">
      <c r="A28" t="s">
        <v>86</v>
      </c>
      <c r="B28" s="2">
        <f>0.3178*LN(B27)+0.7405</f>
        <v>0.44930280541039358</v>
      </c>
      <c r="D28" s="2">
        <f>0.3178*LN(D27)+0.7405</f>
        <v>0.17737211563405009</v>
      </c>
      <c r="F28" s="2">
        <f>B28-D28</f>
        <v>0.27193068977634349</v>
      </c>
    </row>
    <row r="29" spans="1:7" x14ac:dyDescent="0.35">
      <c r="B29" s="2"/>
      <c r="D29" s="2"/>
      <c r="F29" s="2"/>
    </row>
    <row r="30" spans="1:7" x14ac:dyDescent="0.35">
      <c r="A30" s="1" t="s">
        <v>128</v>
      </c>
      <c r="D30" s="2"/>
      <c r="F30" s="2"/>
    </row>
    <row r="31" spans="1:7" x14ac:dyDescent="0.35">
      <c r="A31" s="1"/>
      <c r="B31" t="s">
        <v>67</v>
      </c>
      <c r="D31" s="2" t="s">
        <v>68</v>
      </c>
      <c r="F31" s="2" t="s">
        <v>69</v>
      </c>
    </row>
    <row r="32" spans="1:7" x14ac:dyDescent="0.35">
      <c r="A32" t="s">
        <v>84</v>
      </c>
      <c r="B32">
        <v>5.3</v>
      </c>
      <c r="C32" t="s">
        <v>85</v>
      </c>
      <c r="D32">
        <v>3.7</v>
      </c>
      <c r="E32" t="s">
        <v>85</v>
      </c>
      <c r="F32">
        <f>B32-D32</f>
        <v>1.5999999999999996</v>
      </c>
      <c r="G32" t="s">
        <v>85</v>
      </c>
    </row>
    <row r="33" spans="1:7" x14ac:dyDescent="0.35">
      <c r="A33" t="s">
        <v>86</v>
      </c>
      <c r="B33" s="2">
        <v>1</v>
      </c>
      <c r="D33" s="2">
        <v>1</v>
      </c>
      <c r="F33" s="2">
        <f>B33-D33</f>
        <v>0</v>
      </c>
    </row>
    <row r="34" spans="1:7" x14ac:dyDescent="0.35">
      <c r="B34" s="2"/>
      <c r="D34" s="2"/>
      <c r="F34" s="2"/>
    </row>
    <row r="35" spans="1:7" x14ac:dyDescent="0.35">
      <c r="A35" s="1" t="s">
        <v>130</v>
      </c>
      <c r="D35" s="2"/>
      <c r="F35" s="2"/>
    </row>
    <row r="36" spans="1:7" x14ac:dyDescent="0.35">
      <c r="A36" s="1"/>
      <c r="B36" t="s">
        <v>67</v>
      </c>
      <c r="D36" s="2" t="s">
        <v>68</v>
      </c>
      <c r="F36" s="2" t="s">
        <v>69</v>
      </c>
    </row>
    <row r="37" spans="1:7" x14ac:dyDescent="0.35">
      <c r="A37" t="s">
        <v>84</v>
      </c>
      <c r="B37">
        <v>6.9</v>
      </c>
      <c r="C37" t="s">
        <v>85</v>
      </c>
      <c r="D37">
        <v>1</v>
      </c>
      <c r="E37" t="s">
        <v>85</v>
      </c>
      <c r="F37">
        <f>B37-D37</f>
        <v>5.9</v>
      </c>
      <c r="G37" t="s">
        <v>85</v>
      </c>
    </row>
    <row r="38" spans="1:7" x14ac:dyDescent="0.35">
      <c r="A38" t="s">
        <v>86</v>
      </c>
      <c r="B38" s="2">
        <v>1</v>
      </c>
      <c r="D38" s="2">
        <f>0.3178*LN(D37)+0.7405</f>
        <v>0.74050000000000005</v>
      </c>
      <c r="F38" s="2">
        <f>B38-D38</f>
        <v>0.25949999999999995</v>
      </c>
    </row>
    <row r="40" spans="1:7" x14ac:dyDescent="0.35">
      <c r="A40" s="1" t="s">
        <v>131</v>
      </c>
    </row>
    <row r="41" spans="1:7" x14ac:dyDescent="0.35">
      <c r="A41" s="1"/>
      <c r="B41" t="s">
        <v>67</v>
      </c>
      <c r="D41" s="2" t="s">
        <v>68</v>
      </c>
      <c r="F41" s="2" t="s">
        <v>69</v>
      </c>
    </row>
    <row r="42" spans="1:7" x14ac:dyDescent="0.35">
      <c r="A42" t="s">
        <v>84</v>
      </c>
      <c r="B42">
        <v>3</v>
      </c>
      <c r="C42" t="s">
        <v>85</v>
      </c>
      <c r="D42">
        <v>1.5</v>
      </c>
      <c r="E42" t="s">
        <v>85</v>
      </c>
      <c r="F42">
        <f>B42-D42</f>
        <v>1.5</v>
      </c>
      <c r="G42" t="s">
        <v>85</v>
      </c>
    </row>
    <row r="43" spans="1:7" x14ac:dyDescent="0.35">
      <c r="A43" t="s">
        <v>86</v>
      </c>
      <c r="B43" s="2">
        <v>1</v>
      </c>
      <c r="D43" s="2">
        <f>0.3178*LN(D42)+0.7405</f>
        <v>0.86935681135677467</v>
      </c>
      <c r="F43" s="2">
        <f>B43-D43</f>
        <v>0.13064318864322533</v>
      </c>
    </row>
    <row r="45" spans="1:7" x14ac:dyDescent="0.35">
      <c r="A45" s="1" t="s">
        <v>132</v>
      </c>
    </row>
    <row r="46" spans="1:7" x14ac:dyDescent="0.35">
      <c r="A46" s="1"/>
      <c r="B46" t="s">
        <v>67</v>
      </c>
      <c r="D46" s="2" t="s">
        <v>68</v>
      </c>
      <c r="F46" s="2" t="s">
        <v>69</v>
      </c>
    </row>
    <row r="47" spans="1:7" x14ac:dyDescent="0.35">
      <c r="A47" t="s">
        <v>84</v>
      </c>
      <c r="B47">
        <v>3</v>
      </c>
      <c r="C47" t="s">
        <v>85</v>
      </c>
      <c r="D47">
        <v>1.5</v>
      </c>
      <c r="E47" t="s">
        <v>85</v>
      </c>
      <c r="F47">
        <f>B47-D47</f>
        <v>1.5</v>
      </c>
      <c r="G47" t="s">
        <v>85</v>
      </c>
    </row>
    <row r="48" spans="1:7" x14ac:dyDescent="0.35">
      <c r="A48" t="s">
        <v>86</v>
      </c>
      <c r="B48" s="2">
        <v>1</v>
      </c>
      <c r="D48" s="2">
        <f>0.3178*LN(D47)+0.7405</f>
        <v>0.86935681135677467</v>
      </c>
      <c r="F48" s="2">
        <f>B48-D48</f>
        <v>0.13064318864322533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31BC5-D148-44AE-9B69-DB5DF462BD4E}">
  <dimension ref="A1:N8"/>
  <sheetViews>
    <sheetView workbookViewId="0">
      <selection activeCell="N4" sqref="N4"/>
    </sheetView>
  </sheetViews>
  <sheetFormatPr defaultRowHeight="14.5" x14ac:dyDescent="0.35"/>
  <cols>
    <col min="1" max="1" width="21" bestFit="1" customWidth="1"/>
    <col min="2" max="2" width="12.81640625" bestFit="1" customWidth="1"/>
    <col min="3" max="3" width="13.453125" bestFit="1" customWidth="1"/>
    <col min="4" max="4" width="8.1796875" bestFit="1" customWidth="1"/>
    <col min="5" max="5" width="8" bestFit="1" customWidth="1"/>
    <col min="6" max="6" width="8.453125" bestFit="1" customWidth="1"/>
    <col min="7" max="7" width="12.1796875" bestFit="1" customWidth="1"/>
    <col min="8" max="8" width="8.26953125" bestFit="1" customWidth="1"/>
    <col min="9" max="9" width="8" bestFit="1" customWidth="1"/>
    <col min="10" max="10" width="4.7265625" bestFit="1" customWidth="1"/>
    <col min="11" max="11" width="11.54296875" bestFit="1" customWidth="1"/>
    <col min="12" max="12" width="12.7265625" customWidth="1"/>
  </cols>
  <sheetData>
    <row r="1" spans="1:14" s="13" customFormat="1" x14ac:dyDescent="0.35">
      <c r="A1" s="6" t="s">
        <v>110</v>
      </c>
      <c r="B1" s="6" t="s">
        <v>111</v>
      </c>
      <c r="C1" s="6" t="s">
        <v>112</v>
      </c>
      <c r="D1" s="6" t="s">
        <v>88</v>
      </c>
      <c r="E1" s="19" t="s">
        <v>113</v>
      </c>
      <c r="F1" s="19" t="s">
        <v>114</v>
      </c>
      <c r="G1" s="19" t="s">
        <v>115</v>
      </c>
      <c r="H1" s="19" t="s">
        <v>116</v>
      </c>
      <c r="I1" s="19" t="s">
        <v>117</v>
      </c>
      <c r="J1" s="19" t="s">
        <v>101</v>
      </c>
      <c r="K1" s="19" t="s">
        <v>118</v>
      </c>
      <c r="L1" s="12" t="s">
        <v>102</v>
      </c>
      <c r="M1" s="13" t="s">
        <v>103</v>
      </c>
      <c r="N1" s="13" t="s">
        <v>104</v>
      </c>
    </row>
    <row r="2" spans="1:14" x14ac:dyDescent="0.35">
      <c r="A2" s="6" t="s">
        <v>4</v>
      </c>
      <c r="B2" s="6">
        <v>1400</v>
      </c>
      <c r="C2" s="6" t="s">
        <v>90</v>
      </c>
      <c r="D2" s="6" t="s">
        <v>89</v>
      </c>
      <c r="E2" s="19">
        <v>0.22</v>
      </c>
      <c r="F2" s="19">
        <v>50.8</v>
      </c>
      <c r="G2" s="19">
        <v>0</v>
      </c>
      <c r="H2" s="19">
        <v>0.70899999999999996</v>
      </c>
      <c r="I2" s="19">
        <v>0.11700000000000001</v>
      </c>
      <c r="J2" s="19">
        <v>0.43099999999999999</v>
      </c>
      <c r="K2" s="19">
        <v>0.334153653045</v>
      </c>
      <c r="L2">
        <f>F2*J2*K2/12</f>
        <v>0.60968561689080547</v>
      </c>
      <c r="M2">
        <f>ROUND(2.721*H2*L2,1)</f>
        <v>1.2</v>
      </c>
      <c r="N2">
        <f>ROUND((2.721*I2*L2)+(E2*K2),1)</f>
        <v>0.3</v>
      </c>
    </row>
    <row r="3" spans="1:14" x14ac:dyDescent="0.35">
      <c r="A3" s="6" t="s">
        <v>4</v>
      </c>
      <c r="B3" s="6">
        <v>1400</v>
      </c>
      <c r="C3" s="6" t="s">
        <v>90</v>
      </c>
      <c r="D3" s="6" t="s">
        <v>91</v>
      </c>
      <c r="E3" s="19">
        <v>0.22</v>
      </c>
      <c r="F3" s="19">
        <v>50.8</v>
      </c>
      <c r="G3" s="19">
        <v>0</v>
      </c>
      <c r="H3" s="19">
        <v>0.70899999999999996</v>
      </c>
      <c r="I3" s="19">
        <v>0.11700000000000001</v>
      </c>
      <c r="J3" s="19">
        <v>0.43099999999999999</v>
      </c>
      <c r="K3" s="19">
        <v>0.155981011876</v>
      </c>
      <c r="L3">
        <f>F3*J3*K3/12</f>
        <v>0.28459775490188705</v>
      </c>
      <c r="M3">
        <f>ROUND(2.721*H3*L3,1)</f>
        <v>0.5</v>
      </c>
      <c r="N3">
        <f>ROUND((2.721*I3*L3)+(E3*K3),1)</f>
        <v>0.1</v>
      </c>
    </row>
    <row r="4" spans="1:14" x14ac:dyDescent="0.35">
      <c r="A4" s="6" t="s">
        <v>4</v>
      </c>
      <c r="B4" s="6">
        <v>2110</v>
      </c>
      <c r="C4" s="6" t="s">
        <v>90</v>
      </c>
      <c r="D4" s="6" t="s">
        <v>89</v>
      </c>
      <c r="E4" s="19">
        <v>0.22</v>
      </c>
      <c r="F4" s="19">
        <v>50.8</v>
      </c>
      <c r="G4" s="19">
        <v>0</v>
      </c>
      <c r="H4" s="19">
        <v>2.0139999999999998</v>
      </c>
      <c r="I4" s="19">
        <v>0.28699999999999998</v>
      </c>
      <c r="J4" s="19">
        <v>0.315</v>
      </c>
      <c r="K4" s="19">
        <v>2.9273823261100002E-3</v>
      </c>
      <c r="L4">
        <f>F4*J4*K4/12</f>
        <v>3.9036643318676851E-3</v>
      </c>
      <c r="M4">
        <f>ROUND(2.721*H4*L4,1)</f>
        <v>0</v>
      </c>
      <c r="N4">
        <f>ROUND((2.721*I4*L4)+(E4*K4),1)</f>
        <v>0</v>
      </c>
    </row>
    <row r="5" spans="1:14" x14ac:dyDescent="0.35">
      <c r="A5" s="6" t="s">
        <v>4</v>
      </c>
      <c r="B5" s="6">
        <v>2110</v>
      </c>
      <c r="C5" s="6" t="s">
        <v>90</v>
      </c>
      <c r="D5" s="6" t="s">
        <v>91</v>
      </c>
      <c r="E5" s="19">
        <v>0.22</v>
      </c>
      <c r="F5" s="19">
        <v>50.8</v>
      </c>
      <c r="G5" s="19">
        <v>0</v>
      </c>
      <c r="H5" s="19">
        <v>2.0139999999999998</v>
      </c>
      <c r="I5" s="19">
        <v>0.28699999999999998</v>
      </c>
      <c r="J5" s="19">
        <v>0.315</v>
      </c>
      <c r="K5" s="19">
        <v>1.5177547312699999</v>
      </c>
      <c r="L5">
        <f>F5*J5*K5/12</f>
        <v>2.0239259341485449</v>
      </c>
      <c r="M5">
        <f>ROUND(2.721*H5*L5,1)</f>
        <v>11.1</v>
      </c>
      <c r="N5">
        <f>ROUND((2.721*I5*L5)+(E5*K5),1)</f>
        <v>1.9</v>
      </c>
    </row>
    <row r="6" spans="1:14" x14ac:dyDescent="0.35">
      <c r="A6" s="6"/>
      <c r="B6" s="6"/>
      <c r="C6" s="6"/>
      <c r="D6" s="6"/>
      <c r="E6" s="11"/>
      <c r="F6" s="6"/>
      <c r="G6" s="9"/>
      <c r="H6" s="9"/>
      <c r="I6" s="9"/>
      <c r="J6" s="7"/>
      <c r="K6">
        <f>SUM(K2:K5)</f>
        <v>2.01081677851711</v>
      </c>
      <c r="L6">
        <f>SUM(L2:L5)</f>
        <v>2.9221129702731052</v>
      </c>
      <c r="M6">
        <f>SUM(M2:M5)</f>
        <v>12.799999999999999</v>
      </c>
      <c r="N6">
        <f>SUM(N2:N5)</f>
        <v>2.2999999999999998</v>
      </c>
    </row>
    <row r="7" spans="1:14" x14ac:dyDescent="0.35">
      <c r="A7" s="6"/>
      <c r="B7" s="6"/>
      <c r="C7" s="6"/>
      <c r="D7" s="6"/>
      <c r="E7" s="11"/>
      <c r="F7" s="6"/>
      <c r="G7" s="9"/>
      <c r="H7" s="9"/>
      <c r="I7" s="9"/>
      <c r="J7" s="7"/>
      <c r="K7" s="10"/>
    </row>
    <row r="8" spans="1:14" x14ac:dyDescent="0.35">
      <c r="J8" s="7"/>
      <c r="K8" s="10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4"/>
  <sheetViews>
    <sheetView workbookViewId="0">
      <selection activeCell="L5" sqref="L5"/>
    </sheetView>
  </sheetViews>
  <sheetFormatPr defaultColWidth="20.7265625" defaultRowHeight="14.5" x14ac:dyDescent="0.35"/>
  <cols>
    <col min="1" max="1" width="21" bestFit="1" customWidth="1"/>
    <col min="2" max="2" width="12.81640625" bestFit="1" customWidth="1"/>
    <col min="3" max="3" width="13.453125" bestFit="1" customWidth="1"/>
    <col min="4" max="4" width="8.1796875" bestFit="1" customWidth="1"/>
    <col min="5" max="5" width="8" bestFit="1" customWidth="1"/>
    <col min="6" max="6" width="8.453125" bestFit="1" customWidth="1"/>
    <col min="7" max="7" width="12.1796875" style="9" bestFit="1" customWidth="1"/>
    <col min="8" max="8" width="8.26953125" style="9" bestFit="1" customWidth="1"/>
    <col min="9" max="9" width="8" style="9" bestFit="1" customWidth="1"/>
    <col min="10" max="10" width="4.7265625" bestFit="1" customWidth="1"/>
    <col min="11" max="11" width="11.54296875" bestFit="1" customWidth="1"/>
    <col min="12" max="12" width="12" bestFit="1" customWidth="1"/>
    <col min="13" max="13" width="9" bestFit="1" customWidth="1"/>
    <col min="14" max="14" width="8.7265625" bestFit="1" customWidth="1"/>
  </cols>
  <sheetData>
    <row r="1" spans="1:14" x14ac:dyDescent="0.35">
      <c r="A1" s="6" t="s">
        <v>110</v>
      </c>
      <c r="B1" s="6" t="s">
        <v>111</v>
      </c>
      <c r="C1" s="6" t="s">
        <v>112</v>
      </c>
      <c r="D1" s="6" t="s">
        <v>88</v>
      </c>
      <c r="E1" s="19" t="s">
        <v>113</v>
      </c>
      <c r="F1" s="19" t="s">
        <v>114</v>
      </c>
      <c r="G1" s="19" t="s">
        <v>115</v>
      </c>
      <c r="H1" s="19" t="s">
        <v>116</v>
      </c>
      <c r="I1" s="19" t="s">
        <v>117</v>
      </c>
      <c r="J1" s="19" t="s">
        <v>101</v>
      </c>
      <c r="K1" s="19" t="s">
        <v>118</v>
      </c>
      <c r="L1" s="12" t="s">
        <v>102</v>
      </c>
      <c r="M1" s="13" t="s">
        <v>103</v>
      </c>
      <c r="N1" s="13" t="s">
        <v>104</v>
      </c>
    </row>
    <row r="2" spans="1:14" x14ac:dyDescent="0.35">
      <c r="A2" s="6" t="s">
        <v>6</v>
      </c>
      <c r="B2" s="6">
        <v>1320</v>
      </c>
      <c r="C2" s="6" t="s">
        <v>90</v>
      </c>
      <c r="D2" s="6" t="s">
        <v>91</v>
      </c>
      <c r="E2" s="19">
        <v>0.22</v>
      </c>
      <c r="F2" s="19">
        <v>50.8</v>
      </c>
      <c r="G2" s="19">
        <v>0</v>
      </c>
      <c r="H2" s="19">
        <v>1.395</v>
      </c>
      <c r="I2" s="19">
        <v>0.33900000000000002</v>
      </c>
      <c r="J2" s="19">
        <v>0.39300000000000002</v>
      </c>
      <c r="K2" s="19">
        <v>1.4755495761500001E-2</v>
      </c>
      <c r="L2">
        <f>F2*J2*K2/12</f>
        <v>2.4548718298407549E-2</v>
      </c>
      <c r="M2">
        <f>ROUND(2.721*H2*L2,1)</f>
        <v>0.1</v>
      </c>
      <c r="N2">
        <f>ROUND((2.721*I2*L2)+(E2*K2),1)</f>
        <v>0</v>
      </c>
    </row>
    <row r="3" spans="1:14" x14ac:dyDescent="0.35">
      <c r="A3" s="6" t="s">
        <v>6</v>
      </c>
      <c r="B3" s="6">
        <v>1400</v>
      </c>
      <c r="C3" s="6" t="s">
        <v>90</v>
      </c>
      <c r="D3" s="6" t="s">
        <v>89</v>
      </c>
      <c r="E3" s="19">
        <v>0.22</v>
      </c>
      <c r="F3" s="19">
        <v>50.8</v>
      </c>
      <c r="G3" s="19">
        <v>0</v>
      </c>
      <c r="H3" s="19">
        <v>0.70899999999999996</v>
      </c>
      <c r="I3" s="19">
        <v>0.11700000000000001</v>
      </c>
      <c r="J3" s="19">
        <v>0.43099999999999999</v>
      </c>
      <c r="K3" s="19">
        <v>1.20867230854</v>
      </c>
      <c r="L3">
        <f>F3*J3*K3/12</f>
        <v>2.2053032050851327</v>
      </c>
      <c r="M3">
        <f>ROUND(2.721*H3*L3,1)</f>
        <v>4.3</v>
      </c>
      <c r="N3">
        <f>ROUND((2.721*I3*L3)+(E3*K3),1)</f>
        <v>1</v>
      </c>
    </row>
    <row r="4" spans="1:14" x14ac:dyDescent="0.35">
      <c r="A4" s="6" t="s">
        <v>6</v>
      </c>
      <c r="B4" s="6">
        <v>1400</v>
      </c>
      <c r="C4" s="6" t="s">
        <v>90</v>
      </c>
      <c r="D4" s="6" t="s">
        <v>91</v>
      </c>
      <c r="E4" s="19">
        <v>0.22</v>
      </c>
      <c r="F4" s="19">
        <v>50.8</v>
      </c>
      <c r="G4" s="19">
        <v>0</v>
      </c>
      <c r="H4" s="19">
        <v>0.70899999999999996</v>
      </c>
      <c r="I4" s="19">
        <v>0.11700000000000001</v>
      </c>
      <c r="J4" s="19">
        <v>0.43099999999999999</v>
      </c>
      <c r="K4" s="19">
        <v>1.9849114328799999</v>
      </c>
      <c r="L4">
        <f>F4*J4*K4/12</f>
        <v>3.621603236718419</v>
      </c>
      <c r="M4">
        <f>ROUND(2.721*H4*L4,1)</f>
        <v>7</v>
      </c>
      <c r="N4">
        <f>ROUND((2.721*I4*L4)+(E4*K4),1)</f>
        <v>1.6</v>
      </c>
    </row>
    <row r="5" spans="1:14" x14ac:dyDescent="0.35">
      <c r="A5" s="6" t="s">
        <v>6</v>
      </c>
      <c r="B5" s="6">
        <v>8300</v>
      </c>
      <c r="C5" s="6" t="s">
        <v>90</v>
      </c>
      <c r="D5" s="6" t="s">
        <v>91</v>
      </c>
      <c r="E5" s="19">
        <v>0.22</v>
      </c>
      <c r="F5" s="19">
        <v>50.8</v>
      </c>
      <c r="G5" s="19">
        <v>0</v>
      </c>
      <c r="H5" s="19">
        <v>0.72099999999999997</v>
      </c>
      <c r="I5" s="19">
        <v>0.17</v>
      </c>
      <c r="J5" s="19">
        <v>0.43099999999999999</v>
      </c>
      <c r="K5" s="19">
        <v>0.82204408528100004</v>
      </c>
      <c r="L5">
        <f>F5*J5*K5/12</f>
        <v>1.4998742365342033</v>
      </c>
      <c r="M5">
        <f>ROUND(2.721*H5*L5,1)</f>
        <v>2.9</v>
      </c>
      <c r="N5">
        <f>ROUND((2.721*I5*L5)+(E5*K5),1)</f>
        <v>0.9</v>
      </c>
    </row>
    <row r="6" spans="1:14" x14ac:dyDescent="0.35">
      <c r="A6" s="6"/>
      <c r="B6" s="6"/>
      <c r="C6" s="6"/>
      <c r="D6" s="6"/>
      <c r="E6" s="11"/>
      <c r="F6" s="6"/>
      <c r="J6" s="7"/>
      <c r="K6">
        <f>SUM(K2:K5)</f>
        <v>4.0303833224624999</v>
      </c>
      <c r="L6">
        <f>SUM(L2:L5)</f>
        <v>7.3513293966361628</v>
      </c>
      <c r="M6">
        <f>SUM(M2:M5)</f>
        <v>14.299999999999999</v>
      </c>
      <c r="N6">
        <f>SUM(N2:N5)</f>
        <v>3.5</v>
      </c>
    </row>
    <row r="7" spans="1:14" x14ac:dyDescent="0.35">
      <c r="A7" s="6"/>
      <c r="B7" s="6"/>
      <c r="C7" s="6"/>
      <c r="D7" s="6"/>
      <c r="E7" s="11"/>
      <c r="F7" s="6"/>
      <c r="J7" s="7"/>
      <c r="K7" s="10"/>
      <c r="M7" s="5"/>
    </row>
    <row r="8" spans="1:14" x14ac:dyDescent="0.35">
      <c r="A8" s="6"/>
      <c r="B8" s="6"/>
      <c r="C8" s="6"/>
      <c r="D8" s="6"/>
      <c r="E8" s="11"/>
      <c r="F8" s="6"/>
      <c r="J8" s="7"/>
      <c r="K8" s="10"/>
      <c r="M8" s="5"/>
    </row>
    <row r="9" spans="1:14" x14ac:dyDescent="0.35">
      <c r="A9" s="6"/>
      <c r="B9" s="6"/>
      <c r="C9" s="6"/>
      <c r="D9" s="6"/>
      <c r="E9" s="11"/>
      <c r="F9" s="6"/>
      <c r="J9" s="7"/>
      <c r="K9" s="10"/>
      <c r="M9" s="5"/>
    </row>
    <row r="10" spans="1:14" x14ac:dyDescent="0.35">
      <c r="A10" s="6"/>
      <c r="B10" s="6"/>
      <c r="C10" s="6"/>
      <c r="D10" s="6"/>
      <c r="E10" s="11"/>
      <c r="F10" s="6"/>
      <c r="J10" s="7"/>
      <c r="K10" s="10"/>
      <c r="M10" s="5"/>
    </row>
    <row r="11" spans="1:14" x14ac:dyDescent="0.35">
      <c r="A11" s="6"/>
      <c r="B11" s="6"/>
      <c r="C11" s="6"/>
      <c r="D11" s="6"/>
      <c r="E11" s="11"/>
      <c r="F11" s="6"/>
      <c r="J11" s="7"/>
      <c r="K11" s="10"/>
      <c r="M11" s="5"/>
    </row>
    <row r="12" spans="1:14" x14ac:dyDescent="0.35">
      <c r="A12" s="6"/>
      <c r="B12" s="6"/>
      <c r="C12" s="6"/>
      <c r="D12" s="6"/>
      <c r="E12" s="11"/>
      <c r="F12" s="6"/>
      <c r="J12" s="7"/>
      <c r="K12" s="10"/>
      <c r="M12" s="5"/>
    </row>
    <row r="13" spans="1:14" x14ac:dyDescent="0.35">
      <c r="A13" s="6"/>
      <c r="B13" s="6"/>
      <c r="C13" s="6"/>
      <c r="D13" s="6"/>
      <c r="E13" s="11"/>
      <c r="F13" s="6"/>
      <c r="J13" s="7"/>
      <c r="K13" s="10"/>
      <c r="M13" s="5"/>
    </row>
    <row r="14" spans="1:14" x14ac:dyDescent="0.35">
      <c r="J14" s="7"/>
      <c r="K14" s="10"/>
    </row>
  </sheetData>
  <sortState xmlns:xlrd2="http://schemas.microsoft.com/office/spreadsheetml/2017/richdata2" ref="A2:F13">
    <sortCondition ref="D1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26"/>
  <sheetViews>
    <sheetView workbookViewId="0">
      <selection activeCell="I24" sqref="I24"/>
    </sheetView>
  </sheetViews>
  <sheetFormatPr defaultRowHeight="14.5" x14ac:dyDescent="0.35"/>
  <cols>
    <col min="1" max="2" width="12.81640625" bestFit="1" customWidth="1"/>
    <col min="3" max="3" width="13.453125" bestFit="1" customWidth="1"/>
    <col min="4" max="4" width="8.1796875" bestFit="1" customWidth="1"/>
    <col min="5" max="5" width="8" style="11" bestFit="1" customWidth="1"/>
    <col min="6" max="6" width="8.453125" bestFit="1" customWidth="1"/>
    <col min="7" max="7" width="12.1796875" style="9" bestFit="1" customWidth="1"/>
    <col min="8" max="8" width="8.26953125" style="9" bestFit="1" customWidth="1"/>
    <col min="9" max="9" width="8" style="9" bestFit="1" customWidth="1"/>
    <col min="10" max="10" width="15.7265625" bestFit="1" customWidth="1"/>
    <col min="11" max="11" width="11.54296875" bestFit="1" customWidth="1"/>
    <col min="12" max="13" width="15.7265625" bestFit="1" customWidth="1"/>
  </cols>
  <sheetData>
    <row r="1" spans="1:15" x14ac:dyDescent="0.35">
      <c r="A1" s="6" t="s">
        <v>225</v>
      </c>
      <c r="B1" s="6" t="s">
        <v>226</v>
      </c>
      <c r="C1" s="6" t="s">
        <v>227</v>
      </c>
      <c r="D1" s="6" t="s">
        <v>228</v>
      </c>
      <c r="E1" s="11" t="s">
        <v>134</v>
      </c>
      <c r="F1" s="6" t="s">
        <v>229</v>
      </c>
      <c r="G1" s="9" t="s">
        <v>230</v>
      </c>
      <c r="H1" s="9" t="s">
        <v>231</v>
      </c>
      <c r="I1" s="9" t="s">
        <v>232</v>
      </c>
      <c r="J1" s="7" t="s">
        <v>233</v>
      </c>
      <c r="K1" s="10" t="s">
        <v>234</v>
      </c>
      <c r="L1" t="s">
        <v>235</v>
      </c>
      <c r="M1" t="s">
        <v>236</v>
      </c>
      <c r="N1" t="s">
        <v>237</v>
      </c>
      <c r="O1" t="s">
        <v>238</v>
      </c>
    </row>
    <row r="2" spans="1:15" x14ac:dyDescent="0.35">
      <c r="A2" s="6">
        <v>160</v>
      </c>
      <c r="B2" s="6" t="s">
        <v>239</v>
      </c>
      <c r="C2" s="6">
        <v>21</v>
      </c>
      <c r="D2" s="6" t="s">
        <v>245</v>
      </c>
      <c r="E2" s="11">
        <v>102.048</v>
      </c>
      <c r="F2" s="6" t="s">
        <v>8</v>
      </c>
      <c r="G2" s="9">
        <v>3174</v>
      </c>
      <c r="H2" s="9">
        <v>211</v>
      </c>
      <c r="I2" s="9" t="s">
        <v>246</v>
      </c>
      <c r="J2" s="7">
        <v>4.2440810000000004</v>
      </c>
      <c r="K2" s="10" t="s">
        <v>247</v>
      </c>
      <c r="L2">
        <v>36.499094999999997</v>
      </c>
      <c r="M2">
        <v>8.0637539999999994</v>
      </c>
      <c r="N2">
        <v>8.6</v>
      </c>
      <c r="O2">
        <v>1.9</v>
      </c>
    </row>
    <row r="3" spans="1:15" x14ac:dyDescent="0.35">
      <c r="A3" s="6">
        <v>161</v>
      </c>
      <c r="B3" s="6" t="s">
        <v>239</v>
      </c>
      <c r="C3" s="6">
        <v>21</v>
      </c>
      <c r="D3" s="6" t="s">
        <v>245</v>
      </c>
      <c r="E3" s="11">
        <v>102.048</v>
      </c>
      <c r="F3" s="6" t="s">
        <v>8</v>
      </c>
      <c r="G3" s="9">
        <v>3387</v>
      </c>
      <c r="H3" s="9">
        <v>213</v>
      </c>
      <c r="I3" s="9" t="s">
        <v>248</v>
      </c>
      <c r="J3" s="7">
        <v>0.62029100000000004</v>
      </c>
      <c r="K3" s="10" t="s">
        <v>249</v>
      </c>
      <c r="L3">
        <v>5.1484129999999997</v>
      </c>
      <c r="M3">
        <v>1.1165229999999999</v>
      </c>
      <c r="N3">
        <v>8.3000000000000007</v>
      </c>
      <c r="O3">
        <v>1.8</v>
      </c>
    </row>
    <row r="4" spans="1:15" x14ac:dyDescent="0.35">
      <c r="A4" s="6">
        <v>162</v>
      </c>
      <c r="B4" s="6" t="s">
        <v>239</v>
      </c>
      <c r="C4" s="6">
        <v>21</v>
      </c>
      <c r="D4" s="6" t="s">
        <v>245</v>
      </c>
      <c r="E4" s="11">
        <v>102.048</v>
      </c>
      <c r="F4" s="6" t="s">
        <v>8</v>
      </c>
      <c r="G4" s="9">
        <v>3535</v>
      </c>
      <c r="H4" s="9">
        <v>221</v>
      </c>
      <c r="I4" s="9" t="s">
        <v>250</v>
      </c>
      <c r="J4" s="7">
        <v>5.168158</v>
      </c>
      <c r="K4" s="10" t="s">
        <v>251</v>
      </c>
      <c r="L4">
        <v>39.277999999999999</v>
      </c>
      <c r="M4">
        <v>7.752237</v>
      </c>
      <c r="N4">
        <v>7.6</v>
      </c>
      <c r="O4">
        <v>1.5</v>
      </c>
    </row>
    <row r="5" spans="1:15" x14ac:dyDescent="0.35">
      <c r="A5" s="6">
        <v>163</v>
      </c>
      <c r="B5" s="6" t="s">
        <v>239</v>
      </c>
      <c r="C5" s="6">
        <v>21</v>
      </c>
      <c r="D5" s="6" t="s">
        <v>245</v>
      </c>
      <c r="E5" s="11">
        <v>102.048</v>
      </c>
      <c r="F5" s="6" t="s">
        <v>8</v>
      </c>
      <c r="G5" s="9">
        <v>3654</v>
      </c>
      <c r="H5" s="9">
        <v>512</v>
      </c>
      <c r="I5" s="9" t="s">
        <v>252</v>
      </c>
      <c r="J5" s="7">
        <v>4.522939</v>
      </c>
      <c r="K5" s="10" t="s">
        <v>253</v>
      </c>
      <c r="L5">
        <v>40.254161000000003</v>
      </c>
      <c r="M5">
        <v>7.6889969999999996</v>
      </c>
      <c r="N5">
        <v>8.9</v>
      </c>
      <c r="O5">
        <v>1.7</v>
      </c>
    </row>
    <row r="6" spans="1:15" x14ac:dyDescent="0.35">
      <c r="A6" s="6">
        <v>164</v>
      </c>
      <c r="B6" s="6" t="s">
        <v>239</v>
      </c>
      <c r="C6" s="6">
        <v>21</v>
      </c>
      <c r="D6" s="6" t="s">
        <v>245</v>
      </c>
      <c r="E6" s="11">
        <v>102.048</v>
      </c>
      <c r="F6" s="6" t="s">
        <v>8</v>
      </c>
      <c r="G6" s="9">
        <v>3660</v>
      </c>
      <c r="H6" s="9">
        <v>512</v>
      </c>
      <c r="I6" s="9" t="s">
        <v>252</v>
      </c>
      <c r="J6" s="7">
        <v>0.19877700000000001</v>
      </c>
      <c r="K6" s="10" t="s">
        <v>253</v>
      </c>
      <c r="L6">
        <v>1.7691190000000001</v>
      </c>
      <c r="M6">
        <v>0.337922</v>
      </c>
      <c r="N6">
        <v>8.9</v>
      </c>
      <c r="O6">
        <v>1.7</v>
      </c>
    </row>
    <row r="7" spans="1:15" x14ac:dyDescent="0.35">
      <c r="A7" s="6">
        <v>165</v>
      </c>
      <c r="B7" s="6" t="s">
        <v>239</v>
      </c>
      <c r="C7" s="6">
        <v>21</v>
      </c>
      <c r="D7" s="6" t="s">
        <v>245</v>
      </c>
      <c r="E7" s="11">
        <v>102.048</v>
      </c>
      <c r="F7" s="6" t="s">
        <v>8</v>
      </c>
      <c r="G7" s="9">
        <v>4928</v>
      </c>
      <c r="H7" s="9">
        <v>814</v>
      </c>
      <c r="I7" s="9" t="s">
        <v>254</v>
      </c>
      <c r="J7" s="7">
        <v>3.1287000000000002E-2</v>
      </c>
      <c r="K7" s="10" t="s">
        <v>255</v>
      </c>
      <c r="L7">
        <v>0.30035099999999998</v>
      </c>
      <c r="M7">
        <v>5.0058999999999999E-2</v>
      </c>
      <c r="N7">
        <v>9.6</v>
      </c>
      <c r="O7">
        <v>1.6</v>
      </c>
    </row>
    <row r="8" spans="1:15" x14ac:dyDescent="0.35">
      <c r="A8" s="6">
        <v>166</v>
      </c>
      <c r="B8" s="6" t="s">
        <v>239</v>
      </c>
      <c r="C8" s="6">
        <v>21</v>
      </c>
      <c r="D8" s="6" t="s">
        <v>245</v>
      </c>
      <c r="E8" s="11">
        <v>102.048</v>
      </c>
      <c r="F8" s="6" t="s">
        <v>8</v>
      </c>
      <c r="G8" s="9">
        <v>4929</v>
      </c>
      <c r="H8" s="9">
        <v>814</v>
      </c>
      <c r="I8" s="9" t="s">
        <v>254</v>
      </c>
      <c r="J8" s="7">
        <v>7.4880079999999998</v>
      </c>
      <c r="K8" s="10" t="s">
        <v>255</v>
      </c>
      <c r="L8">
        <v>71.884880999999993</v>
      </c>
      <c r="M8">
        <v>11.980812999999999</v>
      </c>
      <c r="N8">
        <v>9.6</v>
      </c>
      <c r="O8">
        <v>1.6</v>
      </c>
    </row>
    <row r="9" spans="1:15" x14ac:dyDescent="0.35">
      <c r="A9" s="6">
        <v>167</v>
      </c>
      <c r="B9" s="6" t="s">
        <v>239</v>
      </c>
      <c r="C9" s="6">
        <v>21</v>
      </c>
      <c r="D9" s="6" t="s">
        <v>245</v>
      </c>
      <c r="E9" s="11">
        <v>102.048</v>
      </c>
      <c r="F9" s="6" t="s">
        <v>8</v>
      </c>
      <c r="G9" s="9">
        <v>14858</v>
      </c>
      <c r="H9" s="9">
        <v>118</v>
      </c>
      <c r="I9" s="9" t="s">
        <v>256</v>
      </c>
      <c r="J9" s="7">
        <v>1.1259950000000001</v>
      </c>
      <c r="K9" s="10" t="s">
        <v>257</v>
      </c>
      <c r="L9">
        <v>9.3457559999999997</v>
      </c>
      <c r="M9">
        <v>1.8015920000000001</v>
      </c>
      <c r="N9">
        <v>8.3000000000000007</v>
      </c>
      <c r="O9">
        <v>1.6</v>
      </c>
    </row>
    <row r="10" spans="1:15" x14ac:dyDescent="0.35">
      <c r="A10" s="6">
        <v>168</v>
      </c>
      <c r="B10" s="6" t="s">
        <v>239</v>
      </c>
      <c r="C10" s="6">
        <v>21</v>
      </c>
      <c r="D10" s="6" t="s">
        <v>245</v>
      </c>
      <c r="E10" s="11">
        <v>102.048</v>
      </c>
      <c r="F10" s="6" t="s">
        <v>8</v>
      </c>
      <c r="G10" s="9">
        <v>14948</v>
      </c>
      <c r="H10" s="9">
        <v>211</v>
      </c>
      <c r="I10" s="9" t="s">
        <v>246</v>
      </c>
      <c r="J10" s="7">
        <v>0.13731599999999999</v>
      </c>
      <c r="K10" s="10" t="s">
        <v>258</v>
      </c>
      <c r="L10">
        <v>1.084797</v>
      </c>
      <c r="M10">
        <v>0.23343700000000001</v>
      </c>
      <c r="N10">
        <v>7.9</v>
      </c>
      <c r="O10">
        <v>1.7</v>
      </c>
    </row>
    <row r="11" spans="1:15" x14ac:dyDescent="0.35">
      <c r="A11" s="6">
        <v>169</v>
      </c>
      <c r="B11" s="6" t="s">
        <v>239</v>
      </c>
      <c r="C11" s="6">
        <v>21</v>
      </c>
      <c r="D11" s="6" t="s">
        <v>245</v>
      </c>
      <c r="E11" s="11">
        <v>102.048</v>
      </c>
      <c r="F11" s="6" t="s">
        <v>8</v>
      </c>
      <c r="G11" s="9">
        <v>14949</v>
      </c>
      <c r="H11" s="9">
        <v>211</v>
      </c>
      <c r="I11" s="9" t="s">
        <v>246</v>
      </c>
      <c r="J11" s="7">
        <v>9.0869999999999996E-3</v>
      </c>
      <c r="K11" s="10" t="s">
        <v>258</v>
      </c>
      <c r="L11">
        <v>7.1789000000000006E-2</v>
      </c>
      <c r="M11">
        <v>1.5448E-2</v>
      </c>
      <c r="N11">
        <v>7.9</v>
      </c>
      <c r="O11">
        <v>1.7</v>
      </c>
    </row>
    <row r="12" spans="1:15" x14ac:dyDescent="0.35">
      <c r="A12" s="6">
        <v>170</v>
      </c>
      <c r="B12" s="6" t="s">
        <v>239</v>
      </c>
      <c r="C12" s="6">
        <v>21</v>
      </c>
      <c r="D12" s="6" t="s">
        <v>245</v>
      </c>
      <c r="E12" s="11">
        <v>102.048</v>
      </c>
      <c r="F12" s="6" t="s">
        <v>8</v>
      </c>
      <c r="G12" s="9">
        <v>14950</v>
      </c>
      <c r="H12" s="9">
        <v>211</v>
      </c>
      <c r="I12" s="9" t="s">
        <v>246</v>
      </c>
      <c r="J12" s="7">
        <v>0.38807700000000001</v>
      </c>
      <c r="K12" s="10" t="s">
        <v>258</v>
      </c>
      <c r="L12">
        <v>3.0658069999999999</v>
      </c>
      <c r="M12">
        <v>0.65973099999999996</v>
      </c>
      <c r="N12">
        <v>7.9</v>
      </c>
      <c r="O12">
        <v>1.7</v>
      </c>
    </row>
    <row r="13" spans="1:15" x14ac:dyDescent="0.35">
      <c r="A13" s="6">
        <v>171</v>
      </c>
      <c r="B13" s="6" t="s">
        <v>239</v>
      </c>
      <c r="C13" s="6">
        <v>21</v>
      </c>
      <c r="D13" s="6" t="s">
        <v>245</v>
      </c>
      <c r="E13" s="11">
        <v>102.048</v>
      </c>
      <c r="F13" s="6" t="s">
        <v>8</v>
      </c>
      <c r="G13" s="9">
        <v>15016</v>
      </c>
      <c r="H13" s="9">
        <v>221</v>
      </c>
      <c r="I13" s="9" t="s">
        <v>250</v>
      </c>
      <c r="J13" s="7">
        <v>5.5070309999999996</v>
      </c>
      <c r="K13" s="10" t="s">
        <v>259</v>
      </c>
      <c r="L13">
        <v>36.897106999999998</v>
      </c>
      <c r="M13">
        <v>7.1591399999999998</v>
      </c>
      <c r="N13">
        <v>6.7</v>
      </c>
      <c r="O13">
        <v>1.3</v>
      </c>
    </row>
    <row r="14" spans="1:15" x14ac:dyDescent="0.35">
      <c r="A14" s="6">
        <v>172</v>
      </c>
      <c r="B14" s="6" t="s">
        <v>239</v>
      </c>
      <c r="C14" s="6">
        <v>21</v>
      </c>
      <c r="D14" s="6" t="s">
        <v>245</v>
      </c>
      <c r="E14" s="11">
        <v>102.048</v>
      </c>
      <c r="F14" s="6" t="s">
        <v>8</v>
      </c>
      <c r="G14" s="9">
        <v>15063</v>
      </c>
      <c r="H14" s="9">
        <v>224</v>
      </c>
      <c r="I14" s="9" t="s">
        <v>260</v>
      </c>
      <c r="J14" s="7">
        <v>3.8024209999999998</v>
      </c>
      <c r="K14" s="10" t="s">
        <v>261</v>
      </c>
      <c r="L14">
        <v>20.152833000000001</v>
      </c>
      <c r="M14">
        <v>4.1826629999999998</v>
      </c>
      <c r="N14">
        <v>5.3</v>
      </c>
      <c r="O14">
        <v>1.1000000000000001</v>
      </c>
    </row>
    <row r="15" spans="1:15" x14ac:dyDescent="0.35">
      <c r="A15" s="6">
        <v>173</v>
      </c>
      <c r="B15" s="6" t="s">
        <v>239</v>
      </c>
      <c r="C15" s="6">
        <v>21</v>
      </c>
      <c r="D15" s="6" t="s">
        <v>245</v>
      </c>
      <c r="E15" s="11">
        <v>102.048</v>
      </c>
      <c r="F15" s="6" t="s">
        <v>8</v>
      </c>
      <c r="G15" s="9">
        <v>15066</v>
      </c>
      <c r="H15" s="9">
        <v>224</v>
      </c>
      <c r="I15" s="9" t="s">
        <v>260</v>
      </c>
      <c r="J15" s="7">
        <v>0.897177</v>
      </c>
      <c r="K15" s="10" t="s">
        <v>261</v>
      </c>
      <c r="L15">
        <v>4.7550379999999999</v>
      </c>
      <c r="M15">
        <v>0.98689499999999997</v>
      </c>
      <c r="N15">
        <v>5.3</v>
      </c>
      <c r="O15">
        <v>1.1000000000000001</v>
      </c>
    </row>
    <row r="16" spans="1:15" x14ac:dyDescent="0.35">
      <c r="A16" s="6">
        <v>174</v>
      </c>
      <c r="B16" s="6" t="s">
        <v>239</v>
      </c>
      <c r="C16" s="6">
        <v>21</v>
      </c>
      <c r="D16" s="6" t="s">
        <v>245</v>
      </c>
      <c r="E16" s="11">
        <v>102.048</v>
      </c>
      <c r="F16" s="6" t="s">
        <v>8</v>
      </c>
      <c r="G16" s="9">
        <v>15134</v>
      </c>
      <c r="H16" s="9">
        <v>261</v>
      </c>
      <c r="I16" s="9" t="s">
        <v>262</v>
      </c>
      <c r="J16" s="7">
        <v>6.794683</v>
      </c>
      <c r="K16" s="10" t="s">
        <v>263</v>
      </c>
      <c r="L16">
        <v>40.088630999999999</v>
      </c>
      <c r="M16">
        <v>8.1536200000000001</v>
      </c>
      <c r="N16">
        <v>5.9</v>
      </c>
      <c r="O16">
        <v>1.2</v>
      </c>
    </row>
    <row r="17" spans="1:15" x14ac:dyDescent="0.35">
      <c r="A17" s="6">
        <v>175</v>
      </c>
      <c r="B17" s="6" t="s">
        <v>239</v>
      </c>
      <c r="C17" s="6">
        <v>21</v>
      </c>
      <c r="D17" s="6" t="s">
        <v>245</v>
      </c>
      <c r="E17" s="11">
        <v>102.048</v>
      </c>
      <c r="F17" s="6" t="s">
        <v>8</v>
      </c>
      <c r="G17" s="9">
        <v>15153</v>
      </c>
      <c r="H17" s="9">
        <v>310</v>
      </c>
      <c r="I17" s="9" t="s">
        <v>264</v>
      </c>
      <c r="J17" s="7">
        <v>0.136374</v>
      </c>
      <c r="K17" s="10" t="s">
        <v>265</v>
      </c>
      <c r="L17">
        <v>0.96825799999999995</v>
      </c>
      <c r="M17">
        <v>0.19092400000000001</v>
      </c>
      <c r="N17">
        <v>7.1</v>
      </c>
      <c r="O17">
        <v>1.4</v>
      </c>
    </row>
    <row r="18" spans="1:15" x14ac:dyDescent="0.35">
      <c r="A18" s="6">
        <v>176</v>
      </c>
      <c r="B18" s="6" t="s">
        <v>239</v>
      </c>
      <c r="C18" s="6">
        <v>21</v>
      </c>
      <c r="D18" s="6" t="s">
        <v>245</v>
      </c>
      <c r="E18" s="11">
        <v>102.048</v>
      </c>
      <c r="F18" s="6" t="s">
        <v>8</v>
      </c>
      <c r="G18" s="9">
        <v>15199</v>
      </c>
      <c r="H18" s="9">
        <v>427</v>
      </c>
      <c r="I18" s="9" t="s">
        <v>266</v>
      </c>
      <c r="J18" s="7">
        <v>0.11164499999999999</v>
      </c>
      <c r="K18" s="10" t="s">
        <v>267</v>
      </c>
      <c r="L18">
        <v>0.65870300000000004</v>
      </c>
      <c r="M18">
        <v>0.13397400000000001</v>
      </c>
      <c r="N18">
        <v>5.9</v>
      </c>
      <c r="O18">
        <v>1.2</v>
      </c>
    </row>
    <row r="19" spans="1:15" x14ac:dyDescent="0.35">
      <c r="A19" s="6">
        <v>177</v>
      </c>
      <c r="B19" s="6" t="s">
        <v>239</v>
      </c>
      <c r="C19" s="6">
        <v>21</v>
      </c>
      <c r="D19" s="6" t="s">
        <v>245</v>
      </c>
      <c r="E19" s="11">
        <v>102.048</v>
      </c>
      <c r="F19" s="6" t="s">
        <v>8</v>
      </c>
      <c r="G19" s="9">
        <v>15389</v>
      </c>
      <c r="H19" s="9">
        <v>814</v>
      </c>
      <c r="I19" s="9" t="s">
        <v>254</v>
      </c>
      <c r="J19" s="7">
        <v>60.864178000000003</v>
      </c>
      <c r="K19" s="10" t="s">
        <v>268</v>
      </c>
      <c r="L19">
        <v>456.481335</v>
      </c>
      <c r="M19">
        <v>91.296267</v>
      </c>
      <c r="N19">
        <v>7.5</v>
      </c>
      <c r="O19">
        <v>1.5</v>
      </c>
    </row>
    <row r="20" spans="1:15" x14ac:dyDescent="0.35">
      <c r="A20" s="6"/>
      <c r="B20" s="6"/>
      <c r="C20" s="6"/>
      <c r="D20" s="6"/>
      <c r="F20" s="6"/>
      <c r="J20" s="24">
        <f>SUM(J2:J19)</f>
        <v>102.04752500000001</v>
      </c>
      <c r="K20" s="24"/>
      <c r="L20" s="24">
        <f>SUM(L2:L19)</f>
        <v>768.70407399999999</v>
      </c>
      <c r="M20" s="24">
        <f>SUM(M2:M19)</f>
        <v>151.80399599999998</v>
      </c>
    </row>
    <row r="21" spans="1:15" x14ac:dyDescent="0.35">
      <c r="A21" s="6"/>
      <c r="B21" s="6"/>
      <c r="C21" s="6"/>
      <c r="D21" s="6"/>
      <c r="F21" s="6"/>
      <c r="J21" s="7"/>
      <c r="K21" s="10"/>
    </row>
    <row r="22" spans="1:15" x14ac:dyDescent="0.35">
      <c r="A22" s="6"/>
      <c r="B22" s="6"/>
      <c r="C22" s="6"/>
      <c r="D22" s="6"/>
      <c r="F22" s="6"/>
      <c r="J22" s="7"/>
      <c r="K22" s="10"/>
    </row>
    <row r="23" spans="1:15" x14ac:dyDescent="0.35">
      <c r="A23" s="6"/>
      <c r="B23" s="6"/>
      <c r="C23" s="6"/>
      <c r="D23" s="6"/>
      <c r="F23" s="6"/>
      <c r="J23" s="7"/>
      <c r="K23" s="10"/>
    </row>
    <row r="24" spans="1:15" x14ac:dyDescent="0.35">
      <c r="A24" s="6"/>
      <c r="B24" s="6"/>
      <c r="C24" s="6"/>
      <c r="D24" s="6"/>
      <c r="F24" s="6"/>
      <c r="J24" s="7"/>
      <c r="K24" s="10"/>
    </row>
    <row r="25" spans="1:15" x14ac:dyDescent="0.35">
      <c r="A25" s="6"/>
      <c r="B25" s="6"/>
      <c r="C25" s="6"/>
      <c r="D25" s="6"/>
      <c r="F25" s="6"/>
      <c r="J25" s="7"/>
      <c r="K25" s="10"/>
    </row>
    <row r="26" spans="1:15" x14ac:dyDescent="0.35">
      <c r="J26" s="7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44"/>
  <sheetViews>
    <sheetView workbookViewId="0">
      <selection activeCell="L1" sqref="L1:N2"/>
    </sheetView>
  </sheetViews>
  <sheetFormatPr defaultRowHeight="14.5" x14ac:dyDescent="0.35"/>
  <cols>
    <col min="1" max="2" width="12.81640625" bestFit="1" customWidth="1"/>
    <col min="3" max="3" width="13.453125" bestFit="1" customWidth="1"/>
    <col min="4" max="4" width="8.1796875" bestFit="1" customWidth="1"/>
    <col min="5" max="5" width="8" bestFit="1" customWidth="1"/>
    <col min="6" max="6" width="8.453125" bestFit="1" customWidth="1"/>
    <col min="7" max="7" width="12.1796875" style="9" bestFit="1" customWidth="1"/>
    <col min="8" max="8" width="8.26953125" style="9" bestFit="1" customWidth="1"/>
    <col min="9" max="9" width="8" style="9" bestFit="1" customWidth="1"/>
    <col min="10" max="10" width="4.7265625" bestFit="1" customWidth="1"/>
    <col min="11" max="11" width="11.54296875" bestFit="1" customWidth="1"/>
    <col min="12" max="12" width="12.7265625" customWidth="1"/>
  </cols>
  <sheetData>
    <row r="1" spans="1:14" x14ac:dyDescent="0.35">
      <c r="A1" s="6" t="s">
        <v>110</v>
      </c>
      <c r="B1" s="6" t="s">
        <v>111</v>
      </c>
      <c r="C1" s="6" t="s">
        <v>112</v>
      </c>
      <c r="D1" s="6" t="s">
        <v>88</v>
      </c>
      <c r="E1" s="19" t="s">
        <v>113</v>
      </c>
      <c r="F1" s="19" t="s">
        <v>114</v>
      </c>
      <c r="G1" s="19" t="s">
        <v>115</v>
      </c>
      <c r="H1" s="19" t="s">
        <v>116</v>
      </c>
      <c r="I1" s="19" t="s">
        <v>117</v>
      </c>
      <c r="J1" s="19" t="s">
        <v>101</v>
      </c>
      <c r="K1" s="19" t="s">
        <v>118</v>
      </c>
      <c r="L1" s="12" t="s">
        <v>102</v>
      </c>
      <c r="M1" s="13" t="s">
        <v>103</v>
      </c>
      <c r="N1" s="13" t="s">
        <v>104</v>
      </c>
    </row>
    <row r="2" spans="1:14" x14ac:dyDescent="0.35">
      <c r="A2" s="6" t="s">
        <v>9</v>
      </c>
      <c r="B2" s="6">
        <v>1110</v>
      </c>
      <c r="C2" s="6" t="s">
        <v>90</v>
      </c>
      <c r="D2" s="6" t="s">
        <v>91</v>
      </c>
      <c r="E2" s="19">
        <v>0.22</v>
      </c>
      <c r="F2" s="19">
        <v>50.8</v>
      </c>
      <c r="G2" s="19">
        <v>0</v>
      </c>
      <c r="H2" s="19">
        <v>0.96799999999999997</v>
      </c>
      <c r="I2" s="19">
        <v>0.125</v>
      </c>
      <c r="J2" s="19">
        <v>0.28799999999999998</v>
      </c>
      <c r="K2" s="19">
        <v>1.6237685368500001</v>
      </c>
      <c r="L2">
        <f>F2*J2*K2/12</f>
        <v>1.9796986001275199</v>
      </c>
      <c r="M2">
        <f>ROUND(2.721*H2*L2,1)</f>
        <v>5.2</v>
      </c>
      <c r="N2">
        <f>ROUND((2.721*I2*L2)+(E2*K2),1)</f>
        <v>1</v>
      </c>
    </row>
    <row r="3" spans="1:14" x14ac:dyDescent="0.35">
      <c r="A3" s="6" t="s">
        <v>9</v>
      </c>
      <c r="B3" s="6">
        <v>1400</v>
      </c>
      <c r="C3" s="6" t="s">
        <v>90</v>
      </c>
      <c r="D3" s="6" t="s">
        <v>91</v>
      </c>
      <c r="E3" s="19">
        <v>0.22</v>
      </c>
      <c r="F3" s="19">
        <v>50.8</v>
      </c>
      <c r="G3" s="19">
        <v>0</v>
      </c>
      <c r="H3" s="19">
        <v>0.70899999999999996</v>
      </c>
      <c r="I3" s="19">
        <v>0.11700000000000001</v>
      </c>
      <c r="J3" s="19">
        <v>0.43099999999999999</v>
      </c>
      <c r="K3" s="19">
        <v>5.2099374131899996</v>
      </c>
      <c r="L3">
        <f t="shared" ref="L3:L19" si="0">F3*J3*K3/12</f>
        <v>9.5058781395260343</v>
      </c>
      <c r="M3">
        <f t="shared" ref="M3:M24" si="1">ROUND(2.721*H3*L3,1)</f>
        <v>18.3</v>
      </c>
      <c r="N3">
        <f t="shared" ref="N3:N24" si="2">ROUND((2.721*I3*L3)+(E3*K3),1)</f>
        <v>4.2</v>
      </c>
    </row>
    <row r="4" spans="1:14" x14ac:dyDescent="0.35">
      <c r="A4" s="6" t="s">
        <v>9</v>
      </c>
      <c r="B4" s="6">
        <v>2130</v>
      </c>
      <c r="C4" s="6" t="s">
        <v>90</v>
      </c>
      <c r="D4" s="6" t="s">
        <v>91</v>
      </c>
      <c r="E4" s="19">
        <v>0.22</v>
      </c>
      <c r="F4" s="19">
        <v>50.8</v>
      </c>
      <c r="G4" s="19">
        <v>0</v>
      </c>
      <c r="H4" s="19">
        <v>1.022</v>
      </c>
      <c r="I4" s="19">
        <v>0.19600000000000001</v>
      </c>
      <c r="J4" s="19">
        <v>0.26200000000000001</v>
      </c>
      <c r="K4" s="19">
        <v>1.0416987713200001</v>
      </c>
      <c r="L4">
        <f t="shared" si="0"/>
        <v>1.1553828305633893</v>
      </c>
      <c r="M4">
        <f t="shared" si="1"/>
        <v>3.2</v>
      </c>
      <c r="N4">
        <f t="shared" si="2"/>
        <v>0.8</v>
      </c>
    </row>
    <row r="5" spans="1:14" x14ac:dyDescent="0.35">
      <c r="A5" s="6" t="s">
        <v>9</v>
      </c>
      <c r="B5" s="6">
        <v>2140</v>
      </c>
      <c r="C5" s="6" t="s">
        <v>90</v>
      </c>
      <c r="D5" s="6"/>
      <c r="E5" s="19">
        <v>0.22</v>
      </c>
      <c r="F5" s="19">
        <v>50.8</v>
      </c>
      <c r="G5" s="19">
        <v>0</v>
      </c>
      <c r="H5" s="19">
        <v>1.744</v>
      </c>
      <c r="I5" s="19">
        <v>0.57999999999999996</v>
      </c>
      <c r="J5" s="19">
        <v>0.36699999999999999</v>
      </c>
      <c r="K5" s="19">
        <v>1.3469785205899999E-4</v>
      </c>
      <c r="L5">
        <f t="shared" si="0"/>
        <v>2.0927107288726436E-4</v>
      </c>
      <c r="M5">
        <f t="shared" si="1"/>
        <v>0</v>
      </c>
      <c r="N5">
        <f t="shared" si="2"/>
        <v>0</v>
      </c>
    </row>
    <row r="6" spans="1:14" x14ac:dyDescent="0.35">
      <c r="A6" s="6" t="s">
        <v>9</v>
      </c>
      <c r="B6" s="6">
        <v>2140</v>
      </c>
      <c r="C6" s="6" t="s">
        <v>90</v>
      </c>
      <c r="D6" s="6" t="s">
        <v>91</v>
      </c>
      <c r="E6" s="19">
        <v>0.22</v>
      </c>
      <c r="F6" s="19">
        <v>50.8</v>
      </c>
      <c r="G6" s="19">
        <v>0</v>
      </c>
      <c r="H6" s="19">
        <v>1.744</v>
      </c>
      <c r="I6" s="19">
        <v>0.57999999999999996</v>
      </c>
      <c r="J6" s="19">
        <v>0.36699999999999999</v>
      </c>
      <c r="K6" s="19">
        <v>1.28628960975E-2</v>
      </c>
      <c r="L6">
        <f t="shared" si="0"/>
        <v>1.9984224140279248E-2</v>
      </c>
      <c r="M6">
        <f t="shared" si="1"/>
        <v>0.1</v>
      </c>
      <c r="N6">
        <f t="shared" si="2"/>
        <v>0</v>
      </c>
    </row>
    <row r="7" spans="1:14" x14ac:dyDescent="0.35">
      <c r="A7" s="6" t="s">
        <v>9</v>
      </c>
      <c r="B7" s="6">
        <v>2210</v>
      </c>
      <c r="C7" s="6" t="s">
        <v>90</v>
      </c>
      <c r="D7" s="6"/>
      <c r="E7" s="19">
        <v>0.22</v>
      </c>
      <c r="F7" s="19">
        <v>50.8</v>
      </c>
      <c r="G7" s="19">
        <v>0</v>
      </c>
      <c r="H7" s="19">
        <v>1.347</v>
      </c>
      <c r="I7" s="19">
        <v>0.27400000000000002</v>
      </c>
      <c r="J7" s="19">
        <v>0.315</v>
      </c>
      <c r="K7" s="19">
        <v>0.15778521619200001</v>
      </c>
      <c r="L7">
        <f t="shared" si="0"/>
        <v>0.21040658579203197</v>
      </c>
      <c r="M7">
        <f t="shared" si="1"/>
        <v>0.8</v>
      </c>
      <c r="N7">
        <f t="shared" si="2"/>
        <v>0.2</v>
      </c>
    </row>
    <row r="8" spans="1:14" x14ac:dyDescent="0.35">
      <c r="A8" s="6" t="s">
        <v>9</v>
      </c>
      <c r="B8" s="6">
        <v>2210</v>
      </c>
      <c r="C8" s="6" t="s">
        <v>90</v>
      </c>
      <c r="D8" s="6" t="s">
        <v>93</v>
      </c>
      <c r="E8" s="19">
        <v>0.22</v>
      </c>
      <c r="F8" s="19">
        <v>50.8</v>
      </c>
      <c r="G8" s="19">
        <v>0</v>
      </c>
      <c r="H8" s="19">
        <v>1.347</v>
      </c>
      <c r="I8" s="19">
        <v>0.27400000000000002</v>
      </c>
      <c r="J8" s="19">
        <v>0.315</v>
      </c>
      <c r="K8" s="19">
        <v>2.0589220408999999E-2</v>
      </c>
      <c r="L8">
        <f t="shared" si="0"/>
        <v>2.7455725415401495E-2</v>
      </c>
      <c r="M8">
        <f t="shared" si="1"/>
        <v>0.1</v>
      </c>
      <c r="N8">
        <f t="shared" si="2"/>
        <v>0</v>
      </c>
    </row>
    <row r="9" spans="1:14" x14ac:dyDescent="0.35">
      <c r="A9" s="6" t="s">
        <v>9</v>
      </c>
      <c r="B9" s="6">
        <v>2210</v>
      </c>
      <c r="C9" s="6" t="s">
        <v>90</v>
      </c>
      <c r="D9" s="6" t="s">
        <v>91</v>
      </c>
      <c r="E9" s="19">
        <v>0.22</v>
      </c>
      <c r="F9" s="19">
        <v>50.8</v>
      </c>
      <c r="G9" s="19">
        <v>0</v>
      </c>
      <c r="H9" s="19">
        <v>1.347</v>
      </c>
      <c r="I9" s="19">
        <v>0.27400000000000002</v>
      </c>
      <c r="J9" s="19">
        <v>0.315</v>
      </c>
      <c r="K9" s="19">
        <v>89.345009532600002</v>
      </c>
      <c r="L9">
        <f t="shared" si="0"/>
        <v>119.14157021172208</v>
      </c>
      <c r="M9">
        <f t="shared" si="1"/>
        <v>436.7</v>
      </c>
      <c r="N9">
        <f t="shared" si="2"/>
        <v>108.5</v>
      </c>
    </row>
    <row r="10" spans="1:14" x14ac:dyDescent="0.35">
      <c r="A10" s="6" t="s">
        <v>9</v>
      </c>
      <c r="B10" s="6">
        <v>2500</v>
      </c>
      <c r="C10" s="6" t="s">
        <v>90</v>
      </c>
      <c r="D10" s="6" t="s">
        <v>91</v>
      </c>
      <c r="E10" s="19">
        <v>0.22</v>
      </c>
      <c r="F10" s="19">
        <v>50.8</v>
      </c>
      <c r="G10" s="19">
        <v>0</v>
      </c>
      <c r="H10" s="19">
        <v>1.677</v>
      </c>
      <c r="I10" s="19">
        <v>0.48899999999999999</v>
      </c>
      <c r="J10" s="19">
        <v>0.28899999999999998</v>
      </c>
      <c r="K10" s="19">
        <v>2.8103867108099999E-2</v>
      </c>
      <c r="L10">
        <f t="shared" si="0"/>
        <v>3.4383207815619807E-2</v>
      </c>
      <c r="M10">
        <f t="shared" si="1"/>
        <v>0.2</v>
      </c>
      <c r="N10">
        <f t="shared" si="2"/>
        <v>0.1</v>
      </c>
    </row>
    <row r="11" spans="1:14" x14ac:dyDescent="0.35">
      <c r="A11" s="6" t="s">
        <v>9</v>
      </c>
      <c r="B11" s="6">
        <v>3100</v>
      </c>
      <c r="C11" s="6" t="s">
        <v>90</v>
      </c>
      <c r="D11" s="6" t="s">
        <v>91</v>
      </c>
      <c r="E11" s="19">
        <v>0.22</v>
      </c>
      <c r="F11" s="19">
        <v>50.8</v>
      </c>
      <c r="G11" s="19">
        <v>0</v>
      </c>
      <c r="H11" s="19">
        <v>0.69099999999999995</v>
      </c>
      <c r="I11" s="19">
        <v>3.5999999999999997E-2</v>
      </c>
      <c r="J11" s="19">
        <v>0.26200000000000001</v>
      </c>
      <c r="K11" s="19">
        <v>4.9876005945099999</v>
      </c>
      <c r="L11">
        <f t="shared" si="0"/>
        <v>5.5319140727241916</v>
      </c>
      <c r="M11">
        <f t="shared" si="1"/>
        <v>10.4</v>
      </c>
      <c r="N11">
        <f t="shared" si="2"/>
        <v>1.6</v>
      </c>
    </row>
    <row r="12" spans="1:14" x14ac:dyDescent="0.35">
      <c r="A12" s="6" t="s">
        <v>9</v>
      </c>
      <c r="B12" s="6">
        <v>3200</v>
      </c>
      <c r="C12" s="6" t="s">
        <v>90</v>
      </c>
      <c r="D12" s="6" t="s">
        <v>91</v>
      </c>
      <c r="E12" s="19">
        <v>0.22</v>
      </c>
      <c r="F12" s="19">
        <v>50.8</v>
      </c>
      <c r="G12" s="19">
        <v>0</v>
      </c>
      <c r="H12" s="19">
        <v>0.69099999999999995</v>
      </c>
      <c r="I12" s="19">
        <v>3.5999999999999997E-2</v>
      </c>
      <c r="J12" s="19">
        <v>0.26200000000000001</v>
      </c>
      <c r="K12" s="19">
        <v>2.6071019046699999</v>
      </c>
      <c r="L12">
        <f t="shared" si="0"/>
        <v>2.8916236258663193</v>
      </c>
      <c r="M12">
        <f t="shared" si="1"/>
        <v>5.4</v>
      </c>
      <c r="N12">
        <f t="shared" si="2"/>
        <v>0.9</v>
      </c>
    </row>
    <row r="13" spans="1:14" x14ac:dyDescent="0.35">
      <c r="A13" s="6" t="s">
        <v>9</v>
      </c>
      <c r="B13" s="6">
        <v>4140</v>
      </c>
      <c r="C13" s="6" t="s">
        <v>90</v>
      </c>
      <c r="D13" s="6" t="s">
        <v>91</v>
      </c>
      <c r="E13" s="19">
        <v>0.22</v>
      </c>
      <c r="F13" s="19">
        <v>50.8</v>
      </c>
      <c r="G13" s="19">
        <v>0</v>
      </c>
      <c r="H13" s="19">
        <v>0.69099999999999995</v>
      </c>
      <c r="I13" s="19">
        <v>3.5999999999999997E-2</v>
      </c>
      <c r="J13" s="19">
        <v>0.26200000000000001</v>
      </c>
      <c r="K13" s="19">
        <v>1.83626749506</v>
      </c>
      <c r="L13">
        <f t="shared" si="0"/>
        <v>2.0366654876875478</v>
      </c>
      <c r="M13">
        <f t="shared" si="1"/>
        <v>3.8</v>
      </c>
      <c r="N13">
        <f t="shared" si="2"/>
        <v>0.6</v>
      </c>
    </row>
    <row r="14" spans="1:14" x14ac:dyDescent="0.35">
      <c r="A14" s="6" t="s">
        <v>9</v>
      </c>
      <c r="B14" s="6">
        <v>4220</v>
      </c>
      <c r="C14" s="6" t="s">
        <v>90</v>
      </c>
      <c r="D14" s="6" t="s">
        <v>91</v>
      </c>
      <c r="E14" s="19">
        <v>0.22</v>
      </c>
      <c r="F14" s="19">
        <v>50.8</v>
      </c>
      <c r="G14" s="19">
        <v>0</v>
      </c>
      <c r="H14" s="19">
        <v>0.69099999999999995</v>
      </c>
      <c r="I14" s="19">
        <v>3.5999999999999997E-2</v>
      </c>
      <c r="J14" s="19">
        <v>0.26200000000000001</v>
      </c>
      <c r="K14" s="19">
        <v>0.54807077793699999</v>
      </c>
      <c r="L14">
        <f t="shared" si="0"/>
        <v>0.60788356883585792</v>
      </c>
      <c r="M14">
        <f t="shared" si="1"/>
        <v>1.1000000000000001</v>
      </c>
      <c r="N14">
        <f t="shared" si="2"/>
        <v>0.2</v>
      </c>
    </row>
    <row r="15" spans="1:14" x14ac:dyDescent="0.35">
      <c r="A15" s="6" t="s">
        <v>9</v>
      </c>
      <c r="B15" s="6">
        <v>5120</v>
      </c>
      <c r="C15" s="6" t="s">
        <v>90</v>
      </c>
      <c r="D15" s="6"/>
      <c r="E15" s="19">
        <v>0.22</v>
      </c>
      <c r="F15" s="19">
        <v>50.8</v>
      </c>
      <c r="G15" s="19">
        <v>0</v>
      </c>
      <c r="H15" s="19">
        <v>0.505</v>
      </c>
      <c r="I15" s="19">
        <v>6.8000000000000005E-2</v>
      </c>
      <c r="J15" s="19">
        <v>5.2999999999999999E-2</v>
      </c>
      <c r="K15" s="19">
        <v>0.64447496521400005</v>
      </c>
      <c r="L15">
        <f t="shared" si="0"/>
        <v>0.14459869969518113</v>
      </c>
      <c r="M15">
        <f t="shared" si="1"/>
        <v>0.2</v>
      </c>
      <c r="N15">
        <f t="shared" si="2"/>
        <v>0.2</v>
      </c>
    </row>
    <row r="16" spans="1:14" x14ac:dyDescent="0.35">
      <c r="A16" s="6" t="s">
        <v>9</v>
      </c>
      <c r="B16" s="6">
        <v>5120</v>
      </c>
      <c r="C16" s="6" t="s">
        <v>90</v>
      </c>
      <c r="D16" s="6" t="s">
        <v>93</v>
      </c>
      <c r="E16" s="19">
        <v>0.22</v>
      </c>
      <c r="F16" s="19">
        <v>50.8</v>
      </c>
      <c r="G16" s="19">
        <v>0</v>
      </c>
      <c r="H16" s="19">
        <v>0.505</v>
      </c>
      <c r="I16" s="19">
        <v>6.8000000000000005E-2</v>
      </c>
      <c r="J16" s="19">
        <v>5.2999999999999999E-2</v>
      </c>
      <c r="K16" s="19">
        <v>4.7942339382899997E-3</v>
      </c>
      <c r="L16">
        <f t="shared" si="0"/>
        <v>1.0756662879543328E-3</v>
      </c>
      <c r="M16">
        <f t="shared" si="1"/>
        <v>0</v>
      </c>
      <c r="N16">
        <f t="shared" si="2"/>
        <v>0</v>
      </c>
    </row>
    <row r="17" spans="1:14" x14ac:dyDescent="0.35">
      <c r="A17" s="6" t="s">
        <v>9</v>
      </c>
      <c r="B17" s="6">
        <v>5120</v>
      </c>
      <c r="C17" s="6" t="s">
        <v>90</v>
      </c>
      <c r="D17" s="6" t="s">
        <v>91</v>
      </c>
      <c r="E17" s="19">
        <v>0.22</v>
      </c>
      <c r="F17" s="19">
        <v>50.8</v>
      </c>
      <c r="G17" s="19">
        <v>0</v>
      </c>
      <c r="H17" s="19">
        <v>0.505</v>
      </c>
      <c r="I17" s="19">
        <v>6.8000000000000005E-2</v>
      </c>
      <c r="J17" s="19">
        <v>5.2999999999999999E-2</v>
      </c>
      <c r="K17" s="19">
        <v>7.2123325035300001E-2</v>
      </c>
      <c r="L17">
        <f t="shared" si="0"/>
        <v>1.6182070027086808E-2</v>
      </c>
      <c r="M17">
        <f t="shared" si="1"/>
        <v>0</v>
      </c>
      <c r="N17">
        <f t="shared" si="2"/>
        <v>0</v>
      </c>
    </row>
    <row r="18" spans="1:14" x14ac:dyDescent="0.35">
      <c r="A18" s="6" t="s">
        <v>9</v>
      </c>
      <c r="B18" s="6">
        <v>6170</v>
      </c>
      <c r="C18" s="6" t="s">
        <v>90</v>
      </c>
      <c r="D18" s="6" t="s">
        <v>91</v>
      </c>
      <c r="E18" s="19">
        <v>0.22</v>
      </c>
      <c r="F18" s="19">
        <v>50.8</v>
      </c>
      <c r="G18" s="19">
        <v>0</v>
      </c>
      <c r="H18" s="19">
        <v>0.60699999999999998</v>
      </c>
      <c r="I18" s="19">
        <v>3.3000000000000002E-2</v>
      </c>
      <c r="J18" s="19">
        <v>2.5999999999999999E-2</v>
      </c>
      <c r="K18" s="19">
        <v>2.8279567254799999E-2</v>
      </c>
      <c r="L18">
        <f t="shared" si="0"/>
        <v>3.1126377025116531E-3</v>
      </c>
      <c r="M18">
        <f t="shared" si="1"/>
        <v>0</v>
      </c>
      <c r="N18">
        <f t="shared" si="2"/>
        <v>0</v>
      </c>
    </row>
    <row r="19" spans="1:14" x14ac:dyDescent="0.35">
      <c r="A19" s="6" t="s">
        <v>9</v>
      </c>
      <c r="B19" s="6">
        <v>8140</v>
      </c>
      <c r="C19" s="6" t="s">
        <v>90</v>
      </c>
      <c r="D19" s="6" t="s">
        <v>91</v>
      </c>
      <c r="E19" s="19">
        <v>0.22</v>
      </c>
      <c r="F19" s="19">
        <v>50.8</v>
      </c>
      <c r="G19" s="19">
        <v>0</v>
      </c>
      <c r="H19" s="19">
        <v>0.98599999999999999</v>
      </c>
      <c r="I19" s="19">
        <v>0.14299999999999999</v>
      </c>
      <c r="J19" s="19">
        <v>0.44600000000000001</v>
      </c>
      <c r="K19" s="19">
        <v>5.8897146236599998</v>
      </c>
      <c r="L19">
        <f t="shared" si="0"/>
        <v>11.120173857111658</v>
      </c>
      <c r="M19">
        <f t="shared" si="1"/>
        <v>29.8</v>
      </c>
      <c r="N19">
        <f t="shared" si="2"/>
        <v>5.6</v>
      </c>
    </row>
    <row r="20" spans="1:14" x14ac:dyDescent="0.35">
      <c r="A20" s="6" t="s">
        <v>9</v>
      </c>
      <c r="B20" s="6">
        <v>2140</v>
      </c>
      <c r="C20" s="6" t="s">
        <v>92</v>
      </c>
      <c r="D20" s="6"/>
      <c r="E20" s="19">
        <v>0.63</v>
      </c>
      <c r="F20" s="19">
        <v>53.6</v>
      </c>
      <c r="G20" s="19">
        <v>0.66</v>
      </c>
      <c r="H20" s="19">
        <v>1.744</v>
      </c>
      <c r="I20" s="19">
        <v>0.57999999999999996</v>
      </c>
      <c r="J20" s="19">
        <v>0.36699999999999999</v>
      </c>
      <c r="K20" s="19">
        <v>5.7297167858300002E-3</v>
      </c>
      <c r="L20">
        <f>(F20*J20*K20/12)+(G20*K20)</f>
        <v>1.317414681509939E-2</v>
      </c>
      <c r="M20">
        <f t="shared" si="1"/>
        <v>0.1</v>
      </c>
      <c r="N20">
        <f t="shared" si="2"/>
        <v>0</v>
      </c>
    </row>
    <row r="21" spans="1:14" x14ac:dyDescent="0.35">
      <c r="A21" s="6" t="s">
        <v>9</v>
      </c>
      <c r="B21" s="6">
        <v>2140</v>
      </c>
      <c r="C21" s="6" t="s">
        <v>92</v>
      </c>
      <c r="D21" s="6" t="s">
        <v>91</v>
      </c>
      <c r="E21" s="19">
        <v>0.63</v>
      </c>
      <c r="F21" s="19">
        <v>53.6</v>
      </c>
      <c r="G21" s="19">
        <v>0.66</v>
      </c>
      <c r="H21" s="19">
        <v>1.744</v>
      </c>
      <c r="I21" s="19">
        <v>0.57999999999999996</v>
      </c>
      <c r="J21" s="19">
        <v>0.36699999999999999</v>
      </c>
      <c r="K21" s="19">
        <v>3.8174305742199999</v>
      </c>
      <c r="L21">
        <f>(F21*J21*K21/12)+(G21*K21)</f>
        <v>8.7772908716182378</v>
      </c>
      <c r="M21">
        <f t="shared" si="1"/>
        <v>41.7</v>
      </c>
      <c r="N21">
        <f t="shared" si="2"/>
        <v>16.3</v>
      </c>
    </row>
    <row r="22" spans="1:14" x14ac:dyDescent="0.35">
      <c r="A22" s="6" t="s">
        <v>9</v>
      </c>
      <c r="B22" s="6">
        <v>2210</v>
      </c>
      <c r="C22" s="6" t="s">
        <v>92</v>
      </c>
      <c r="D22" s="6"/>
      <c r="E22" s="19">
        <v>0.63</v>
      </c>
      <c r="F22" s="19">
        <v>53.6</v>
      </c>
      <c r="G22" s="19">
        <v>0.66</v>
      </c>
      <c r="H22" s="19">
        <v>1.347</v>
      </c>
      <c r="I22" s="19">
        <v>0.27400000000000002</v>
      </c>
      <c r="J22" s="19">
        <v>0.315</v>
      </c>
      <c r="K22" s="19">
        <v>5.5400534711899999E-2</v>
      </c>
      <c r="L22">
        <f>(F22*J22*K22/12)+(G22*K22)</f>
        <v>0.11451290524949731</v>
      </c>
      <c r="M22">
        <f t="shared" si="1"/>
        <v>0.4</v>
      </c>
      <c r="N22">
        <f t="shared" si="2"/>
        <v>0.1</v>
      </c>
    </row>
    <row r="23" spans="1:14" x14ac:dyDescent="0.35">
      <c r="A23" s="6" t="s">
        <v>9</v>
      </c>
      <c r="B23" s="6">
        <v>2210</v>
      </c>
      <c r="C23" s="6" t="s">
        <v>92</v>
      </c>
      <c r="D23" s="6" t="s">
        <v>91</v>
      </c>
      <c r="E23" s="19">
        <v>0.63</v>
      </c>
      <c r="F23" s="19">
        <v>53.6</v>
      </c>
      <c r="G23" s="19">
        <v>0.66</v>
      </c>
      <c r="H23" s="19">
        <v>1.347</v>
      </c>
      <c r="I23" s="19">
        <v>0.27400000000000002</v>
      </c>
      <c r="J23" s="19">
        <v>0.315</v>
      </c>
      <c r="K23" s="19">
        <v>5.5984583272200004</v>
      </c>
      <c r="L23">
        <f>(F23*J23*K23/12)+(G23*K23)</f>
        <v>11.572013362363741</v>
      </c>
      <c r="M23">
        <f t="shared" si="1"/>
        <v>42.4</v>
      </c>
      <c r="N23">
        <f t="shared" si="2"/>
        <v>12.2</v>
      </c>
    </row>
    <row r="24" spans="1:14" x14ac:dyDescent="0.35">
      <c r="A24" s="6" t="s">
        <v>9</v>
      </c>
      <c r="B24" s="6">
        <v>5120</v>
      </c>
      <c r="C24" s="6" t="s">
        <v>92</v>
      </c>
      <c r="D24" s="6"/>
      <c r="E24" s="19">
        <v>0.63</v>
      </c>
      <c r="F24" s="19">
        <v>53.6</v>
      </c>
      <c r="G24" s="19">
        <v>0.66</v>
      </c>
      <c r="H24" s="19">
        <v>0.505</v>
      </c>
      <c r="I24" s="19">
        <v>6.8000000000000005E-2</v>
      </c>
      <c r="J24" s="19">
        <v>5.2999999999999999E-2</v>
      </c>
      <c r="K24" s="19">
        <v>0.15774450884800001</v>
      </c>
      <c r="L24">
        <f>(F24*J24*K24/12)+(G24*K24)</f>
        <v>0.14145475923429654</v>
      </c>
      <c r="M24">
        <f t="shared" si="1"/>
        <v>0.2</v>
      </c>
      <c r="N24">
        <f t="shared" si="2"/>
        <v>0.1</v>
      </c>
    </row>
    <row r="25" spans="1:14" x14ac:dyDescent="0.35">
      <c r="A25" s="6"/>
      <c r="B25" s="6"/>
      <c r="C25" s="6"/>
      <c r="D25" s="6"/>
      <c r="E25" s="6"/>
      <c r="F25" s="6"/>
      <c r="J25" s="7"/>
      <c r="K25">
        <f>SUM(K2:K24)</f>
        <v>123.69308130068377</v>
      </c>
      <c r="L25">
        <f>SUM(L2:L24)</f>
        <v>175.04664452739445</v>
      </c>
      <c r="M25">
        <f>SUM(M2:M24)</f>
        <v>600.1</v>
      </c>
      <c r="N25">
        <f>SUM(N2:N24)</f>
        <v>152.59999999999997</v>
      </c>
    </row>
    <row r="26" spans="1:14" x14ac:dyDescent="0.35">
      <c r="A26" s="6"/>
      <c r="B26" s="6"/>
      <c r="C26" s="6"/>
      <c r="D26" s="6"/>
      <c r="E26" s="6"/>
      <c r="F26" s="6"/>
      <c r="J26" s="7"/>
      <c r="K26" s="10"/>
    </row>
    <row r="27" spans="1:14" x14ac:dyDescent="0.35">
      <c r="A27" s="6"/>
      <c r="B27" s="6"/>
      <c r="C27" s="6"/>
      <c r="D27" s="6"/>
      <c r="E27" s="6"/>
      <c r="F27" s="6"/>
      <c r="J27" s="7"/>
      <c r="K27" s="10"/>
    </row>
    <row r="28" spans="1:14" x14ac:dyDescent="0.35">
      <c r="A28" s="6"/>
      <c r="B28" s="6"/>
      <c r="C28" s="6"/>
      <c r="D28" s="6"/>
      <c r="E28" s="6"/>
      <c r="F28" s="6"/>
      <c r="J28" s="7"/>
      <c r="K28" s="10"/>
    </row>
    <row r="29" spans="1:14" x14ac:dyDescent="0.35">
      <c r="A29" s="6"/>
      <c r="B29" s="6"/>
      <c r="C29" s="6"/>
      <c r="D29" s="6"/>
      <c r="E29" s="6"/>
      <c r="F29" s="6"/>
      <c r="J29" s="7"/>
      <c r="K29" s="10"/>
    </row>
    <row r="30" spans="1:14" x14ac:dyDescent="0.35">
      <c r="A30" s="6"/>
      <c r="B30" s="6"/>
      <c r="C30" s="6"/>
      <c r="D30" s="6"/>
      <c r="E30" s="17"/>
      <c r="F30" s="6"/>
      <c r="J30" s="7"/>
      <c r="K30" s="10"/>
    </row>
    <row r="31" spans="1:14" x14ac:dyDescent="0.35">
      <c r="A31" s="6"/>
      <c r="B31" s="6"/>
      <c r="C31" s="6"/>
      <c r="D31" s="6"/>
      <c r="E31" s="17"/>
      <c r="F31" s="6"/>
      <c r="J31" s="7"/>
      <c r="K31" s="10"/>
    </row>
    <row r="32" spans="1:14" x14ac:dyDescent="0.35">
      <c r="A32" s="6"/>
      <c r="B32" s="6"/>
      <c r="C32" s="6"/>
      <c r="D32" s="6"/>
      <c r="E32" s="17"/>
      <c r="F32" s="6"/>
      <c r="J32" s="7"/>
      <c r="K32" s="10"/>
    </row>
    <row r="33" spans="1:11" x14ac:dyDescent="0.35">
      <c r="A33" s="6"/>
      <c r="B33" s="6"/>
      <c r="C33" s="6"/>
      <c r="D33" s="6"/>
      <c r="E33" s="17"/>
      <c r="F33" s="6"/>
      <c r="J33" s="7"/>
      <c r="K33" s="10"/>
    </row>
    <row r="34" spans="1:11" x14ac:dyDescent="0.35">
      <c r="A34" s="6"/>
      <c r="B34" s="6"/>
      <c r="C34" s="6"/>
      <c r="D34" s="6"/>
      <c r="E34" s="17"/>
      <c r="F34" s="6"/>
      <c r="J34" s="7"/>
      <c r="K34" s="10"/>
    </row>
    <row r="35" spans="1:11" x14ac:dyDescent="0.35">
      <c r="A35" s="6"/>
      <c r="B35" s="6"/>
      <c r="C35" s="6"/>
      <c r="D35" s="6"/>
      <c r="E35" s="6"/>
      <c r="F35" s="6"/>
      <c r="J35" s="7"/>
      <c r="K35" s="10"/>
    </row>
    <row r="36" spans="1:11" x14ac:dyDescent="0.35">
      <c r="A36" s="6"/>
      <c r="B36" s="6"/>
      <c r="C36" s="6"/>
      <c r="D36" s="6"/>
      <c r="E36" s="6"/>
      <c r="F36" s="6"/>
      <c r="J36" s="7"/>
      <c r="K36" s="10"/>
    </row>
    <row r="37" spans="1:11" x14ac:dyDescent="0.35">
      <c r="A37" s="6"/>
      <c r="B37" s="6"/>
      <c r="C37" s="6"/>
      <c r="D37" s="6"/>
      <c r="E37" s="6"/>
      <c r="F37" s="6"/>
      <c r="J37" s="7"/>
      <c r="K37" s="10"/>
    </row>
    <row r="38" spans="1:11" x14ac:dyDescent="0.35">
      <c r="A38" s="6"/>
      <c r="B38" s="6"/>
      <c r="C38" s="6"/>
      <c r="D38" s="6"/>
      <c r="E38" s="11"/>
      <c r="F38" s="6"/>
      <c r="J38" s="7"/>
      <c r="K38" s="10"/>
    </row>
    <row r="39" spans="1:11" x14ac:dyDescent="0.35">
      <c r="A39" s="6"/>
      <c r="B39" s="6"/>
      <c r="C39" s="6"/>
      <c r="D39" s="6"/>
      <c r="E39" s="11"/>
      <c r="F39" s="6"/>
      <c r="J39" s="7"/>
      <c r="K39" s="10"/>
    </row>
    <row r="40" spans="1:11" x14ac:dyDescent="0.35">
      <c r="A40" s="6"/>
      <c r="B40" s="6"/>
      <c r="C40" s="6"/>
      <c r="D40" s="6"/>
      <c r="E40" s="11"/>
      <c r="F40" s="6"/>
      <c r="J40" s="7"/>
      <c r="K40" s="10"/>
    </row>
    <row r="41" spans="1:11" x14ac:dyDescent="0.35">
      <c r="A41" s="6"/>
      <c r="B41" s="6"/>
      <c r="C41" s="6"/>
      <c r="D41" s="6"/>
      <c r="E41" s="11"/>
      <c r="F41" s="6"/>
      <c r="J41" s="7"/>
      <c r="K41" s="10"/>
    </row>
    <row r="42" spans="1:11" x14ac:dyDescent="0.35">
      <c r="A42" s="6"/>
      <c r="B42" s="6"/>
      <c r="C42" s="6"/>
      <c r="D42" s="6"/>
      <c r="E42" s="11"/>
      <c r="F42" s="6"/>
      <c r="J42" s="7"/>
      <c r="K42" s="10"/>
    </row>
    <row r="43" spans="1:11" x14ac:dyDescent="0.35">
      <c r="A43" s="6"/>
      <c r="B43" s="6"/>
      <c r="C43" s="6"/>
      <c r="D43" s="6"/>
      <c r="E43" s="11"/>
      <c r="F43" s="6"/>
      <c r="J43" s="7"/>
      <c r="K43" s="10"/>
    </row>
    <row r="44" spans="1:11" x14ac:dyDescent="0.35">
      <c r="A44" s="6"/>
      <c r="B44" s="6"/>
      <c r="C44" s="6"/>
      <c r="D44" s="6"/>
      <c r="E44" s="17"/>
      <c r="F44" s="6"/>
      <c r="J44" s="7"/>
      <c r="K44" s="10"/>
    </row>
  </sheetData>
  <sortState xmlns:xlrd2="http://schemas.microsoft.com/office/spreadsheetml/2017/richdata2" ref="A2:K24">
    <sortCondition descending="1" ref="C1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106"/>
  <sheetViews>
    <sheetView workbookViewId="0">
      <pane ySplit="1" topLeftCell="A2" activePane="bottomLeft" state="frozen"/>
      <selection pane="bottomLeft" activeCell="L2" sqref="L2:N2"/>
    </sheetView>
  </sheetViews>
  <sheetFormatPr defaultRowHeight="14.5" x14ac:dyDescent="0.35"/>
  <cols>
    <col min="1" max="2" width="12.81640625" bestFit="1" customWidth="1"/>
    <col min="3" max="3" width="13.453125" bestFit="1" customWidth="1"/>
    <col min="4" max="4" width="8.1796875" bestFit="1" customWidth="1"/>
    <col min="5" max="5" width="8" bestFit="1" customWidth="1"/>
    <col min="6" max="6" width="8.453125" bestFit="1" customWidth="1"/>
    <col min="7" max="7" width="12.1796875" style="9" bestFit="1" customWidth="1"/>
    <col min="8" max="8" width="8.26953125" style="9" bestFit="1" customWidth="1"/>
    <col min="9" max="9" width="8" style="9" bestFit="1" customWidth="1"/>
    <col min="10" max="10" width="4.7265625" bestFit="1" customWidth="1"/>
    <col min="11" max="11" width="11.54296875" bestFit="1" customWidth="1"/>
    <col min="12" max="12" width="12.453125" customWidth="1"/>
  </cols>
  <sheetData>
    <row r="1" spans="1:14" x14ac:dyDescent="0.35">
      <c r="A1" s="6" t="s">
        <v>110</v>
      </c>
      <c r="B1" s="6" t="s">
        <v>111</v>
      </c>
      <c r="C1" s="6" t="s">
        <v>112</v>
      </c>
      <c r="D1" s="6" t="s">
        <v>88</v>
      </c>
      <c r="E1" s="19" t="s">
        <v>113</v>
      </c>
      <c r="F1" s="19" t="s">
        <v>114</v>
      </c>
      <c r="G1" s="19" t="s">
        <v>115</v>
      </c>
      <c r="H1" s="19" t="s">
        <v>116</v>
      </c>
      <c r="I1" s="19" t="s">
        <v>117</v>
      </c>
      <c r="J1" s="19" t="s">
        <v>101</v>
      </c>
      <c r="K1" s="19" t="s">
        <v>118</v>
      </c>
      <c r="L1" s="12" t="s">
        <v>102</v>
      </c>
      <c r="M1" s="13" t="s">
        <v>103</v>
      </c>
      <c r="N1" s="13" t="s">
        <v>104</v>
      </c>
    </row>
    <row r="2" spans="1:14" x14ac:dyDescent="0.35">
      <c r="A2" s="6" t="s">
        <v>10</v>
      </c>
      <c r="B2" s="6">
        <v>2110</v>
      </c>
      <c r="C2" s="6" t="s">
        <v>92</v>
      </c>
      <c r="D2" s="6" t="s">
        <v>93</v>
      </c>
      <c r="E2" s="19">
        <v>0.63</v>
      </c>
      <c r="F2" s="19">
        <v>53.6</v>
      </c>
      <c r="G2" s="19">
        <v>0.66</v>
      </c>
      <c r="H2" s="19">
        <v>2.0139999999999998</v>
      </c>
      <c r="I2" s="19">
        <v>0.28699999999999998</v>
      </c>
      <c r="J2" s="19">
        <v>0.315</v>
      </c>
      <c r="K2" s="19">
        <v>0.320269342081</v>
      </c>
      <c r="L2">
        <f t="shared" ref="L2:L20" si="0">(F2*J2*K2/12)+(G2*K2)</f>
        <v>0.66199673008142701</v>
      </c>
      <c r="M2">
        <f t="shared" ref="M2:M20" si="1">ROUND(2.721*H2*L2,1)</f>
        <v>3.6</v>
      </c>
      <c r="N2">
        <f t="shared" ref="N2:N20" si="2">ROUND((2.721*I2*L2)+(E2*K2),1)</f>
        <v>0.7</v>
      </c>
    </row>
    <row r="3" spans="1:14" x14ac:dyDescent="0.35">
      <c r="A3" s="6" t="s">
        <v>10</v>
      </c>
      <c r="B3" s="6">
        <v>2110</v>
      </c>
      <c r="C3" s="6" t="s">
        <v>92</v>
      </c>
      <c r="D3" s="6" t="s">
        <v>94</v>
      </c>
      <c r="E3" s="19">
        <v>0.63</v>
      </c>
      <c r="F3" s="19">
        <v>53.6</v>
      </c>
      <c r="G3" s="19">
        <v>0.66</v>
      </c>
      <c r="H3" s="19">
        <v>2.0139999999999998</v>
      </c>
      <c r="I3" s="19">
        <v>0.28699999999999998</v>
      </c>
      <c r="J3" s="19">
        <v>0.315</v>
      </c>
      <c r="K3" s="19">
        <v>6.5840496610899999</v>
      </c>
      <c r="L3">
        <f t="shared" si="0"/>
        <v>13.60923064947303</v>
      </c>
      <c r="M3">
        <f t="shared" si="1"/>
        <v>74.599999999999994</v>
      </c>
      <c r="N3">
        <f t="shared" si="2"/>
        <v>14.8</v>
      </c>
    </row>
    <row r="4" spans="1:14" x14ac:dyDescent="0.35">
      <c r="A4" s="6" t="s">
        <v>10</v>
      </c>
      <c r="B4" s="6">
        <v>2110</v>
      </c>
      <c r="C4" s="6" t="s">
        <v>92</v>
      </c>
      <c r="D4" s="6" t="s">
        <v>91</v>
      </c>
      <c r="E4" s="19">
        <v>0.63</v>
      </c>
      <c r="F4" s="19">
        <v>53.6</v>
      </c>
      <c r="G4" s="19">
        <v>0.66</v>
      </c>
      <c r="H4" s="19">
        <v>2.0139999999999998</v>
      </c>
      <c r="I4" s="19">
        <v>0.28699999999999998</v>
      </c>
      <c r="J4" s="19">
        <v>0.315</v>
      </c>
      <c r="K4" s="19">
        <v>105.324836948</v>
      </c>
      <c r="L4">
        <f t="shared" si="0"/>
        <v>217.70643797151598</v>
      </c>
      <c r="M4">
        <f t="shared" si="1"/>
        <v>1193.0999999999999</v>
      </c>
      <c r="N4">
        <f t="shared" si="2"/>
        <v>236.4</v>
      </c>
    </row>
    <row r="5" spans="1:14" x14ac:dyDescent="0.35">
      <c r="A5" s="6" t="s">
        <v>10</v>
      </c>
      <c r="B5" s="6">
        <v>2110</v>
      </c>
      <c r="C5" s="6" t="s">
        <v>92</v>
      </c>
      <c r="D5" s="6" t="s">
        <v>95</v>
      </c>
      <c r="E5" s="19">
        <v>0.63</v>
      </c>
      <c r="F5" s="19">
        <v>53.6</v>
      </c>
      <c r="G5" s="19">
        <v>0.66</v>
      </c>
      <c r="H5" s="19">
        <v>2.0139999999999998</v>
      </c>
      <c r="I5" s="19">
        <v>0.28699999999999998</v>
      </c>
      <c r="J5" s="19">
        <v>0.315</v>
      </c>
      <c r="K5" s="19">
        <v>5.4185227979099997</v>
      </c>
      <c r="L5">
        <f t="shared" si="0"/>
        <v>11.200086623279969</v>
      </c>
      <c r="M5">
        <f t="shared" si="1"/>
        <v>61.4</v>
      </c>
      <c r="N5">
        <f t="shared" si="2"/>
        <v>12.2</v>
      </c>
    </row>
    <row r="6" spans="1:14" x14ac:dyDescent="0.35">
      <c r="A6" s="6" t="s">
        <v>10</v>
      </c>
      <c r="B6" s="6">
        <v>2120</v>
      </c>
      <c r="C6" s="6" t="s">
        <v>92</v>
      </c>
      <c r="D6" s="6" t="s">
        <v>94</v>
      </c>
      <c r="E6" s="19">
        <v>0.63</v>
      </c>
      <c r="F6" s="19">
        <v>53.6</v>
      </c>
      <c r="G6" s="19">
        <v>0.66</v>
      </c>
      <c r="H6" s="19">
        <v>1.022</v>
      </c>
      <c r="I6" s="19">
        <v>0.19600000000000001</v>
      </c>
      <c r="J6" s="19">
        <v>0.26200000000000001</v>
      </c>
      <c r="K6" s="19">
        <v>7.2815583764199996</v>
      </c>
      <c r="L6">
        <f t="shared" si="0"/>
        <v>13.327193577748979</v>
      </c>
      <c r="M6">
        <f t="shared" si="1"/>
        <v>37.1</v>
      </c>
      <c r="N6">
        <f t="shared" si="2"/>
        <v>11.7</v>
      </c>
    </row>
    <row r="7" spans="1:14" x14ac:dyDescent="0.35">
      <c r="A7" s="6" t="s">
        <v>10</v>
      </c>
      <c r="B7" s="6">
        <v>2120</v>
      </c>
      <c r="C7" s="6" t="s">
        <v>92</v>
      </c>
      <c r="D7" s="6" t="s">
        <v>91</v>
      </c>
      <c r="E7" s="19">
        <v>0.63</v>
      </c>
      <c r="F7" s="19">
        <v>53.6</v>
      </c>
      <c r="G7" s="19">
        <v>0.66</v>
      </c>
      <c r="H7" s="19">
        <v>1.022</v>
      </c>
      <c r="I7" s="19">
        <v>0.19600000000000001</v>
      </c>
      <c r="J7" s="19">
        <v>0.26200000000000001</v>
      </c>
      <c r="K7" s="19">
        <v>31.968255991199999</v>
      </c>
      <c r="L7">
        <f t="shared" si="0"/>
        <v>58.510433332160325</v>
      </c>
      <c r="M7">
        <f t="shared" si="1"/>
        <v>162.69999999999999</v>
      </c>
      <c r="N7">
        <f t="shared" si="2"/>
        <v>51.3</v>
      </c>
    </row>
    <row r="8" spans="1:14" x14ac:dyDescent="0.35">
      <c r="A8" s="6" t="s">
        <v>10</v>
      </c>
      <c r="B8" s="6">
        <v>2120</v>
      </c>
      <c r="C8" s="6" t="s">
        <v>92</v>
      </c>
      <c r="D8" s="6" t="s">
        <v>95</v>
      </c>
      <c r="E8" s="19">
        <v>0.63</v>
      </c>
      <c r="F8" s="19">
        <v>53.6</v>
      </c>
      <c r="G8" s="19">
        <v>0.66</v>
      </c>
      <c r="H8" s="19">
        <v>1.022</v>
      </c>
      <c r="I8" s="19">
        <v>0.19600000000000001</v>
      </c>
      <c r="J8" s="19">
        <v>0.26200000000000001</v>
      </c>
      <c r="K8" s="19">
        <v>1.42881820469</v>
      </c>
      <c r="L8">
        <f t="shared" si="0"/>
        <v>2.6151183327706176</v>
      </c>
      <c r="M8">
        <f t="shared" si="1"/>
        <v>7.3</v>
      </c>
      <c r="N8">
        <f t="shared" si="2"/>
        <v>2.2999999999999998</v>
      </c>
    </row>
    <row r="9" spans="1:14" x14ac:dyDescent="0.35">
      <c r="A9" s="6" t="s">
        <v>10</v>
      </c>
      <c r="B9" s="6">
        <v>2130</v>
      </c>
      <c r="C9" s="6" t="s">
        <v>92</v>
      </c>
      <c r="D9" s="6" t="s">
        <v>93</v>
      </c>
      <c r="E9" s="19">
        <v>0.63</v>
      </c>
      <c r="F9" s="19">
        <v>53.6</v>
      </c>
      <c r="G9" s="19">
        <v>0.66</v>
      </c>
      <c r="H9" s="19">
        <v>1.022</v>
      </c>
      <c r="I9" s="19">
        <v>0.19600000000000001</v>
      </c>
      <c r="J9" s="19">
        <v>0.26200000000000001</v>
      </c>
      <c r="K9" s="19">
        <v>2.1530756312400001</v>
      </c>
      <c r="L9">
        <f t="shared" si="0"/>
        <v>3.9407025586708642</v>
      </c>
      <c r="M9">
        <f t="shared" si="1"/>
        <v>11</v>
      </c>
      <c r="N9">
        <f t="shared" si="2"/>
        <v>3.5</v>
      </c>
    </row>
    <row r="10" spans="1:14" x14ac:dyDescent="0.35">
      <c r="A10" s="6" t="s">
        <v>10</v>
      </c>
      <c r="B10" s="6">
        <v>2130</v>
      </c>
      <c r="C10" s="6" t="s">
        <v>92</v>
      </c>
      <c r="D10" s="6" t="s">
        <v>91</v>
      </c>
      <c r="E10" s="19">
        <v>0.63</v>
      </c>
      <c r="F10" s="19">
        <v>53.6</v>
      </c>
      <c r="G10" s="19">
        <v>0.66</v>
      </c>
      <c r="H10" s="19">
        <v>1.022</v>
      </c>
      <c r="I10" s="19">
        <v>0.19600000000000001</v>
      </c>
      <c r="J10" s="19">
        <v>0.26200000000000001</v>
      </c>
      <c r="K10" s="19">
        <v>15.150217397600001</v>
      </c>
      <c r="L10">
        <f t="shared" si="0"/>
        <v>27.728937895580692</v>
      </c>
      <c r="M10">
        <f t="shared" si="1"/>
        <v>77.099999999999994</v>
      </c>
      <c r="N10">
        <f t="shared" si="2"/>
        <v>24.3</v>
      </c>
    </row>
    <row r="11" spans="1:14" x14ac:dyDescent="0.35">
      <c r="A11" s="6" t="s">
        <v>10</v>
      </c>
      <c r="B11" s="6">
        <v>2130</v>
      </c>
      <c r="C11" s="6" t="s">
        <v>92</v>
      </c>
      <c r="D11" s="6" t="s">
        <v>95</v>
      </c>
      <c r="E11" s="19">
        <v>0.63</v>
      </c>
      <c r="F11" s="19">
        <v>53.6</v>
      </c>
      <c r="G11" s="19">
        <v>0.66</v>
      </c>
      <c r="H11" s="19">
        <v>1.022</v>
      </c>
      <c r="I11" s="19">
        <v>0.19600000000000001</v>
      </c>
      <c r="J11" s="19">
        <v>0.26200000000000001</v>
      </c>
      <c r="K11" s="19">
        <v>3.5745117883999998E-2</v>
      </c>
      <c r="L11">
        <f t="shared" si="0"/>
        <v>6.5423097759155738E-2</v>
      </c>
      <c r="M11">
        <f t="shared" si="1"/>
        <v>0.2</v>
      </c>
      <c r="N11">
        <f t="shared" si="2"/>
        <v>0.1</v>
      </c>
    </row>
    <row r="12" spans="1:14" x14ac:dyDescent="0.35">
      <c r="A12" s="6" t="s">
        <v>10</v>
      </c>
      <c r="B12" s="6">
        <v>2210</v>
      </c>
      <c r="C12" s="6" t="s">
        <v>92</v>
      </c>
      <c r="D12" s="6" t="s">
        <v>91</v>
      </c>
      <c r="E12" s="19">
        <v>0.63</v>
      </c>
      <c r="F12" s="19">
        <v>53.6</v>
      </c>
      <c r="G12" s="19">
        <v>0.66</v>
      </c>
      <c r="H12" s="19">
        <v>1.347</v>
      </c>
      <c r="I12" s="19">
        <v>0.27400000000000002</v>
      </c>
      <c r="J12" s="19">
        <v>0.315</v>
      </c>
      <c r="K12" s="19">
        <v>4.9585846088399999</v>
      </c>
      <c r="L12">
        <f t="shared" si="0"/>
        <v>10.249394386472281</v>
      </c>
      <c r="M12">
        <f t="shared" si="1"/>
        <v>37.6</v>
      </c>
      <c r="N12">
        <f t="shared" si="2"/>
        <v>10.8</v>
      </c>
    </row>
    <row r="13" spans="1:14" x14ac:dyDescent="0.35">
      <c r="A13" s="6" t="s">
        <v>10</v>
      </c>
      <c r="B13" s="6">
        <v>6172</v>
      </c>
      <c r="C13" s="6" t="s">
        <v>92</v>
      </c>
      <c r="D13" s="6" t="s">
        <v>94</v>
      </c>
      <c r="E13" s="19">
        <v>0.63</v>
      </c>
      <c r="F13" s="19">
        <v>53.6</v>
      </c>
      <c r="G13" s="19">
        <v>0.66</v>
      </c>
      <c r="H13" s="19">
        <v>0.60699999999999998</v>
      </c>
      <c r="I13" s="19">
        <v>3.3000000000000002E-2</v>
      </c>
      <c r="J13" s="19">
        <v>2.5999999999999999E-2</v>
      </c>
      <c r="K13" s="19">
        <v>0.31512823116599997</v>
      </c>
      <c r="L13">
        <f t="shared" si="0"/>
        <v>0.24458152448230477</v>
      </c>
      <c r="M13">
        <f t="shared" si="1"/>
        <v>0.4</v>
      </c>
      <c r="N13">
        <f t="shared" si="2"/>
        <v>0.2</v>
      </c>
    </row>
    <row r="14" spans="1:14" x14ac:dyDescent="0.35">
      <c r="A14" s="6" t="s">
        <v>10</v>
      </c>
      <c r="B14" s="6">
        <v>6172</v>
      </c>
      <c r="C14" s="6" t="s">
        <v>92</v>
      </c>
      <c r="D14" s="6" t="s">
        <v>91</v>
      </c>
      <c r="E14" s="19">
        <v>0.63</v>
      </c>
      <c r="F14" s="19">
        <v>53.6</v>
      </c>
      <c r="G14" s="19">
        <v>0.66</v>
      </c>
      <c r="H14" s="19">
        <v>0.60699999999999998</v>
      </c>
      <c r="I14" s="19">
        <v>3.3000000000000002E-2</v>
      </c>
      <c r="J14" s="19">
        <v>2.5999999999999999E-2</v>
      </c>
      <c r="K14" s="19">
        <v>1.85860371939</v>
      </c>
      <c r="L14">
        <f t="shared" si="0"/>
        <v>1.4425243000758921</v>
      </c>
      <c r="M14">
        <f t="shared" si="1"/>
        <v>2.4</v>
      </c>
      <c r="N14">
        <f t="shared" si="2"/>
        <v>1.3</v>
      </c>
    </row>
    <row r="15" spans="1:14" x14ac:dyDescent="0.35">
      <c r="A15" s="6" t="s">
        <v>10</v>
      </c>
      <c r="B15" s="6">
        <v>6172</v>
      </c>
      <c r="C15" s="6" t="s">
        <v>92</v>
      </c>
      <c r="D15" s="6" t="s">
        <v>95</v>
      </c>
      <c r="E15" s="19">
        <v>0.63</v>
      </c>
      <c r="F15" s="19">
        <v>53.6</v>
      </c>
      <c r="G15" s="19">
        <v>0.66</v>
      </c>
      <c r="H15" s="19">
        <v>0.60699999999999998</v>
      </c>
      <c r="I15" s="19">
        <v>3.3000000000000002E-2</v>
      </c>
      <c r="J15" s="19">
        <v>2.5999999999999999E-2</v>
      </c>
      <c r="K15" s="19">
        <v>4.0259369602800004E-3</v>
      </c>
      <c r="L15">
        <f t="shared" si="0"/>
        <v>3.1246638727719842E-3</v>
      </c>
      <c r="M15">
        <f t="shared" si="1"/>
        <v>0</v>
      </c>
      <c r="N15">
        <f t="shared" si="2"/>
        <v>0</v>
      </c>
    </row>
    <row r="16" spans="1:14" x14ac:dyDescent="0.35">
      <c r="A16" s="6" t="s">
        <v>10</v>
      </c>
      <c r="B16" s="6">
        <v>6410</v>
      </c>
      <c r="C16" s="6" t="s">
        <v>92</v>
      </c>
      <c r="D16" s="6" t="s">
        <v>93</v>
      </c>
      <c r="E16" s="19">
        <v>0.63</v>
      </c>
      <c r="F16" s="19">
        <v>53.6</v>
      </c>
      <c r="G16" s="19">
        <v>0.66</v>
      </c>
      <c r="H16" s="19">
        <v>0.60699999999999998</v>
      </c>
      <c r="I16" s="19">
        <v>3.3000000000000002E-2</v>
      </c>
      <c r="J16" s="19">
        <v>2.5999999999999999E-2</v>
      </c>
      <c r="K16" s="19">
        <v>0.88916339725299998</v>
      </c>
      <c r="L16">
        <f t="shared" si="0"/>
        <v>0.69010935138796181</v>
      </c>
      <c r="M16">
        <f t="shared" si="1"/>
        <v>1.1000000000000001</v>
      </c>
      <c r="N16">
        <f t="shared" si="2"/>
        <v>0.6</v>
      </c>
    </row>
    <row r="17" spans="1:14" x14ac:dyDescent="0.35">
      <c r="A17" s="6" t="s">
        <v>10</v>
      </c>
      <c r="B17" s="6">
        <v>6410</v>
      </c>
      <c r="C17" s="6" t="s">
        <v>92</v>
      </c>
      <c r="D17" s="6" t="s">
        <v>91</v>
      </c>
      <c r="E17" s="19">
        <v>0.63</v>
      </c>
      <c r="F17" s="19">
        <v>53.6</v>
      </c>
      <c r="G17" s="19">
        <v>0.66</v>
      </c>
      <c r="H17" s="19">
        <v>0.60699999999999998</v>
      </c>
      <c r="I17" s="19">
        <v>3.3000000000000002E-2</v>
      </c>
      <c r="J17" s="19">
        <v>2.5999999999999999E-2</v>
      </c>
      <c r="K17" s="19">
        <v>9.9357986734699999</v>
      </c>
      <c r="L17">
        <f t="shared" si="0"/>
        <v>7.7115045437691832</v>
      </c>
      <c r="M17">
        <f t="shared" si="1"/>
        <v>12.7</v>
      </c>
      <c r="N17">
        <f t="shared" si="2"/>
        <v>7</v>
      </c>
    </row>
    <row r="18" spans="1:14" x14ac:dyDescent="0.35">
      <c r="A18" s="6" t="s">
        <v>10</v>
      </c>
      <c r="B18" s="6">
        <v>6430</v>
      </c>
      <c r="C18" s="6" t="s">
        <v>92</v>
      </c>
      <c r="D18" s="6" t="s">
        <v>94</v>
      </c>
      <c r="E18" s="19">
        <v>0.63</v>
      </c>
      <c r="F18" s="19">
        <v>53.6</v>
      </c>
      <c r="G18" s="19">
        <v>0.66</v>
      </c>
      <c r="H18" s="19">
        <v>0.60699999999999998</v>
      </c>
      <c r="I18" s="19">
        <v>3.3000000000000002E-2</v>
      </c>
      <c r="J18" s="19">
        <v>2.5999999999999999E-2</v>
      </c>
      <c r="K18" s="19">
        <v>1.2252057218000001</v>
      </c>
      <c r="L18">
        <f t="shared" si="0"/>
        <v>0.95092300087970671</v>
      </c>
      <c r="M18">
        <f t="shared" si="1"/>
        <v>1.6</v>
      </c>
      <c r="N18">
        <f t="shared" si="2"/>
        <v>0.9</v>
      </c>
    </row>
    <row r="19" spans="1:14" x14ac:dyDescent="0.35">
      <c r="A19" s="6" t="s">
        <v>10</v>
      </c>
      <c r="B19" s="6">
        <v>6430</v>
      </c>
      <c r="C19" s="6" t="s">
        <v>92</v>
      </c>
      <c r="D19" s="6" t="s">
        <v>91</v>
      </c>
      <c r="E19" s="19">
        <v>0.63</v>
      </c>
      <c r="F19" s="19">
        <v>53.6</v>
      </c>
      <c r="G19" s="19">
        <v>0.66</v>
      </c>
      <c r="H19" s="19">
        <v>0.60699999999999998</v>
      </c>
      <c r="I19" s="19">
        <v>3.3000000000000002E-2</v>
      </c>
      <c r="J19" s="19">
        <v>2.5999999999999999E-2</v>
      </c>
      <c r="K19" s="19">
        <v>0.16985807720900001</v>
      </c>
      <c r="L19">
        <f t="shared" si="0"/>
        <v>0.13183251565781187</v>
      </c>
      <c r="M19">
        <f t="shared" si="1"/>
        <v>0.2</v>
      </c>
      <c r="N19">
        <f t="shared" si="2"/>
        <v>0.1</v>
      </c>
    </row>
    <row r="20" spans="1:14" x14ac:dyDescent="0.35">
      <c r="A20" s="6" t="s">
        <v>10</v>
      </c>
      <c r="B20" s="6">
        <v>6430</v>
      </c>
      <c r="C20" s="6" t="s">
        <v>92</v>
      </c>
      <c r="D20" s="6" t="s">
        <v>95</v>
      </c>
      <c r="E20" s="19">
        <v>0.63</v>
      </c>
      <c r="F20" s="19">
        <v>53.6</v>
      </c>
      <c r="G20" s="19">
        <v>0.66</v>
      </c>
      <c r="H20" s="19">
        <v>0.60699999999999998</v>
      </c>
      <c r="I20" s="19">
        <v>3.3000000000000002E-2</v>
      </c>
      <c r="J20" s="19">
        <v>2.5999999999999999E-2</v>
      </c>
      <c r="K20" s="19">
        <v>6.7279180300599997E-2</v>
      </c>
      <c r="L20">
        <f t="shared" si="0"/>
        <v>5.2217614470639009E-2</v>
      </c>
      <c r="M20">
        <f t="shared" si="1"/>
        <v>0.1</v>
      </c>
      <c r="N20">
        <f t="shared" si="2"/>
        <v>0</v>
      </c>
    </row>
    <row r="21" spans="1:14" x14ac:dyDescent="0.35">
      <c r="A21" s="6"/>
      <c r="B21" s="6"/>
      <c r="C21" s="6"/>
      <c r="D21" s="6"/>
      <c r="E21" s="11"/>
      <c r="F21" s="6"/>
      <c r="J21" s="7"/>
      <c r="K21">
        <f>SUM(K2:K20)</f>
        <v>195.08899701450386</v>
      </c>
      <c r="L21">
        <f>SUM(L2:L20)</f>
        <v>370.84177267010966</v>
      </c>
      <c r="M21">
        <f>SUM(M2:M20)</f>
        <v>1684.1999999999998</v>
      </c>
      <c r="N21">
        <f>SUM(N2:N20)</f>
        <v>378.2000000000001</v>
      </c>
    </row>
    <row r="22" spans="1:14" x14ac:dyDescent="0.35">
      <c r="A22" s="6"/>
      <c r="B22" s="6"/>
      <c r="C22" s="6"/>
      <c r="D22" s="6"/>
      <c r="E22" s="11"/>
      <c r="F22" s="6"/>
      <c r="J22" s="7"/>
      <c r="K22" s="10"/>
    </row>
    <row r="23" spans="1:14" x14ac:dyDescent="0.35">
      <c r="A23" s="6"/>
      <c r="B23" s="6"/>
      <c r="C23" s="6"/>
      <c r="D23" s="6"/>
      <c r="E23" s="11"/>
      <c r="F23" s="6"/>
      <c r="J23" s="7"/>
      <c r="K23" s="10"/>
    </row>
    <row r="24" spans="1:14" x14ac:dyDescent="0.35">
      <c r="A24" s="6"/>
      <c r="B24" s="6"/>
      <c r="C24" s="6"/>
      <c r="D24" s="6"/>
      <c r="E24" s="11"/>
      <c r="F24" s="6"/>
      <c r="J24" s="7"/>
      <c r="K24" s="10"/>
    </row>
    <row r="25" spans="1:14" x14ac:dyDescent="0.35">
      <c r="A25" s="6"/>
      <c r="B25" s="6"/>
      <c r="C25" s="6"/>
      <c r="D25" s="6"/>
      <c r="E25" s="11"/>
      <c r="F25" s="6"/>
      <c r="J25" s="7"/>
      <c r="K25" s="10"/>
    </row>
    <row r="26" spans="1:14" x14ac:dyDescent="0.35">
      <c r="A26" s="6"/>
      <c r="B26" s="6"/>
      <c r="C26" s="6"/>
      <c r="D26" s="6"/>
      <c r="E26" s="11"/>
      <c r="F26" s="6"/>
      <c r="J26" s="7"/>
      <c r="K26" s="10"/>
    </row>
    <row r="27" spans="1:14" x14ac:dyDescent="0.35">
      <c r="A27" s="6"/>
      <c r="B27" s="6"/>
      <c r="C27" s="6"/>
      <c r="D27" s="6"/>
      <c r="E27" s="11"/>
      <c r="F27" s="6"/>
      <c r="J27" s="7"/>
      <c r="K27" s="10"/>
    </row>
    <row r="28" spans="1:14" x14ac:dyDescent="0.35">
      <c r="A28" s="6"/>
      <c r="B28" s="6"/>
      <c r="C28" s="6"/>
      <c r="D28" s="6"/>
      <c r="E28" s="11"/>
      <c r="F28" s="6"/>
      <c r="J28" s="7"/>
      <c r="K28" s="10"/>
    </row>
    <row r="29" spans="1:14" x14ac:dyDescent="0.35">
      <c r="A29" s="6"/>
      <c r="B29" s="6"/>
      <c r="C29" s="6"/>
      <c r="D29" s="6"/>
      <c r="E29" s="11"/>
      <c r="F29" s="6"/>
      <c r="J29" s="7"/>
      <c r="K29" s="10"/>
    </row>
    <row r="30" spans="1:14" x14ac:dyDescent="0.35">
      <c r="A30" s="6"/>
      <c r="B30" s="6"/>
      <c r="C30" s="6"/>
      <c r="D30" s="6"/>
      <c r="E30" s="11"/>
      <c r="F30" s="6"/>
      <c r="J30" s="7"/>
      <c r="K30" s="10"/>
    </row>
    <row r="31" spans="1:14" x14ac:dyDescent="0.35">
      <c r="A31" s="6"/>
      <c r="B31" s="6"/>
      <c r="C31" s="6"/>
      <c r="D31" s="6"/>
      <c r="E31" s="11"/>
      <c r="F31" s="6"/>
      <c r="J31" s="7"/>
      <c r="K31" s="10"/>
    </row>
    <row r="32" spans="1:14" x14ac:dyDescent="0.35">
      <c r="A32" s="6"/>
      <c r="B32" s="6"/>
      <c r="C32" s="6"/>
      <c r="D32" s="6"/>
      <c r="E32" s="11"/>
      <c r="F32" s="6"/>
      <c r="J32" s="7"/>
      <c r="K32" s="10"/>
    </row>
    <row r="33" spans="1:11" x14ac:dyDescent="0.35">
      <c r="A33" s="6"/>
      <c r="B33" s="6"/>
      <c r="C33" s="6"/>
      <c r="D33" s="6"/>
      <c r="E33" s="11"/>
      <c r="F33" s="6"/>
      <c r="J33" s="7"/>
      <c r="K33" s="10"/>
    </row>
    <row r="34" spans="1:11" x14ac:dyDescent="0.35">
      <c r="A34" s="6"/>
      <c r="B34" s="6"/>
      <c r="C34" s="6"/>
      <c r="D34" s="6"/>
      <c r="E34" s="11"/>
      <c r="F34" s="6"/>
      <c r="J34" s="7"/>
      <c r="K34" s="10"/>
    </row>
    <row r="35" spans="1:11" x14ac:dyDescent="0.35">
      <c r="A35" s="6"/>
      <c r="B35" s="6"/>
      <c r="C35" s="6"/>
      <c r="D35" s="6"/>
      <c r="E35" s="11"/>
      <c r="F35" s="6"/>
      <c r="J35" s="7"/>
      <c r="K35" s="10"/>
    </row>
    <row r="36" spans="1:11" x14ac:dyDescent="0.35">
      <c r="A36" s="6"/>
      <c r="B36" s="6"/>
      <c r="C36" s="6"/>
      <c r="D36" s="6"/>
      <c r="E36" s="11"/>
      <c r="F36" s="6"/>
      <c r="J36" s="7"/>
      <c r="K36" s="10"/>
    </row>
    <row r="37" spans="1:11" x14ac:dyDescent="0.35">
      <c r="A37" s="6"/>
      <c r="B37" s="6"/>
      <c r="C37" s="6"/>
      <c r="D37" s="6"/>
      <c r="E37" s="11"/>
      <c r="F37" s="6"/>
      <c r="J37" s="7"/>
      <c r="K37" s="10"/>
    </row>
    <row r="38" spans="1:11" x14ac:dyDescent="0.35">
      <c r="A38" s="6"/>
      <c r="B38" s="6"/>
      <c r="C38" s="6"/>
      <c r="D38" s="6"/>
      <c r="E38" s="11"/>
      <c r="F38" s="6"/>
      <c r="J38" s="7"/>
      <c r="K38" s="10"/>
    </row>
    <row r="39" spans="1:11" x14ac:dyDescent="0.35">
      <c r="A39" s="6"/>
      <c r="B39" s="6"/>
      <c r="C39" s="6"/>
      <c r="D39" s="6"/>
      <c r="E39" s="6"/>
      <c r="F39" s="6"/>
      <c r="J39" s="7"/>
      <c r="K39" s="10"/>
    </row>
    <row r="40" spans="1:11" x14ac:dyDescent="0.35">
      <c r="A40" s="6"/>
      <c r="B40" s="6"/>
      <c r="C40" s="6"/>
      <c r="D40" s="6"/>
      <c r="E40" s="6"/>
      <c r="F40" s="6"/>
      <c r="J40" s="7"/>
      <c r="K40" s="10"/>
    </row>
    <row r="41" spans="1:11" x14ac:dyDescent="0.35">
      <c r="A41" s="6"/>
      <c r="B41" s="6"/>
      <c r="C41" s="6"/>
      <c r="D41" s="6"/>
      <c r="E41" s="6"/>
      <c r="F41" s="6"/>
      <c r="J41" s="7"/>
      <c r="K41" s="10"/>
    </row>
    <row r="42" spans="1:11" x14ac:dyDescent="0.35">
      <c r="A42" s="6"/>
      <c r="B42" s="6"/>
      <c r="C42" s="6"/>
      <c r="D42" s="6"/>
      <c r="E42" s="6"/>
      <c r="F42" s="6"/>
      <c r="J42" s="7"/>
      <c r="K42" s="10"/>
    </row>
    <row r="43" spans="1:11" x14ac:dyDescent="0.35">
      <c r="A43" s="6"/>
      <c r="B43" s="6"/>
      <c r="C43" s="6"/>
      <c r="D43" s="6"/>
      <c r="E43" s="6"/>
      <c r="F43" s="6"/>
      <c r="J43" s="7"/>
      <c r="K43" s="10"/>
    </row>
    <row r="44" spans="1:11" x14ac:dyDescent="0.35">
      <c r="A44" s="6"/>
      <c r="B44" s="6"/>
      <c r="C44" s="6"/>
      <c r="D44" s="6"/>
      <c r="E44" s="6"/>
      <c r="F44" s="6"/>
      <c r="J44" s="7"/>
      <c r="K44" s="10"/>
    </row>
    <row r="45" spans="1:11" x14ac:dyDescent="0.35">
      <c r="A45" s="6"/>
      <c r="B45" s="6"/>
      <c r="C45" s="6"/>
      <c r="D45" s="6"/>
      <c r="E45" s="6"/>
      <c r="F45" s="6"/>
      <c r="J45" s="7"/>
      <c r="K45" s="10"/>
    </row>
    <row r="46" spans="1:11" x14ac:dyDescent="0.35">
      <c r="A46" s="6"/>
      <c r="B46" s="6"/>
      <c r="C46" s="6"/>
      <c r="D46" s="6"/>
      <c r="E46" s="6"/>
      <c r="F46" s="6"/>
      <c r="J46" s="7"/>
      <c r="K46" s="10"/>
    </row>
    <row r="47" spans="1:11" x14ac:dyDescent="0.35">
      <c r="A47" s="6"/>
      <c r="B47" s="6"/>
      <c r="C47" s="6"/>
      <c r="D47" s="6"/>
      <c r="E47" s="6"/>
      <c r="F47" s="6"/>
      <c r="J47" s="7"/>
      <c r="K47" s="10"/>
    </row>
    <row r="48" spans="1:11" x14ac:dyDescent="0.35">
      <c r="A48" s="6"/>
      <c r="B48" s="6"/>
      <c r="C48" s="6"/>
      <c r="D48" s="6"/>
      <c r="E48" s="6"/>
      <c r="F48" s="6"/>
      <c r="J48" s="7"/>
      <c r="K48" s="10"/>
    </row>
    <row r="49" spans="1:11" x14ac:dyDescent="0.35">
      <c r="A49" s="6"/>
      <c r="B49" s="6"/>
      <c r="C49" s="6"/>
      <c r="D49" s="6"/>
      <c r="E49" s="6"/>
      <c r="F49" s="6"/>
      <c r="J49" s="7"/>
      <c r="K49" s="10"/>
    </row>
    <row r="50" spans="1:11" x14ac:dyDescent="0.35">
      <c r="A50" s="6"/>
      <c r="B50" s="6"/>
      <c r="C50" s="6"/>
      <c r="D50" s="6"/>
      <c r="E50" s="6"/>
      <c r="F50" s="6"/>
      <c r="J50" s="7"/>
      <c r="K50" s="10"/>
    </row>
    <row r="51" spans="1:11" x14ac:dyDescent="0.35">
      <c r="A51" s="6"/>
      <c r="B51" s="6"/>
      <c r="C51" s="6"/>
      <c r="D51" s="6"/>
      <c r="E51" s="6"/>
      <c r="F51" s="6"/>
      <c r="J51" s="7"/>
      <c r="K51" s="10"/>
    </row>
    <row r="52" spans="1:11" x14ac:dyDescent="0.35">
      <c r="A52" s="6"/>
      <c r="B52" s="6"/>
      <c r="C52" s="6"/>
      <c r="D52" s="6"/>
      <c r="E52" s="6"/>
      <c r="F52" s="6"/>
      <c r="J52" s="7"/>
      <c r="K52" s="10"/>
    </row>
    <row r="53" spans="1:11" x14ac:dyDescent="0.35">
      <c r="A53" s="6"/>
      <c r="B53" s="6"/>
      <c r="C53" s="6"/>
      <c r="D53" s="6"/>
      <c r="E53" s="6"/>
      <c r="F53" s="6"/>
      <c r="J53" s="7"/>
      <c r="K53" s="10"/>
    </row>
    <row r="54" spans="1:11" x14ac:dyDescent="0.35">
      <c r="A54" s="6"/>
      <c r="B54" s="6"/>
      <c r="C54" s="6"/>
      <c r="D54" s="6"/>
      <c r="E54" s="6"/>
      <c r="F54" s="6"/>
      <c r="J54" s="7"/>
      <c r="K54" s="10"/>
    </row>
    <row r="55" spans="1:11" x14ac:dyDescent="0.35">
      <c r="A55" s="6"/>
      <c r="B55" s="6"/>
      <c r="C55" s="6"/>
      <c r="D55" s="6"/>
      <c r="E55" s="11"/>
      <c r="F55" s="6"/>
      <c r="J55" s="7"/>
      <c r="K55" s="10"/>
    </row>
    <row r="56" spans="1:11" x14ac:dyDescent="0.35">
      <c r="A56" s="6"/>
      <c r="B56" s="6"/>
      <c r="C56" s="6"/>
      <c r="D56" s="6"/>
      <c r="E56" s="11"/>
      <c r="F56" s="6"/>
      <c r="J56" s="7"/>
      <c r="K56" s="10"/>
    </row>
    <row r="57" spans="1:11" x14ac:dyDescent="0.35">
      <c r="A57" s="6"/>
      <c r="B57" s="6"/>
      <c r="C57" s="6"/>
      <c r="D57" s="6"/>
      <c r="E57" s="11"/>
      <c r="F57" s="6"/>
      <c r="J57" s="7"/>
      <c r="K57" s="10"/>
    </row>
    <row r="58" spans="1:11" x14ac:dyDescent="0.35">
      <c r="A58" s="6"/>
      <c r="B58" s="6"/>
      <c r="C58" s="6"/>
      <c r="D58" s="6"/>
      <c r="E58" s="11"/>
      <c r="F58" s="6"/>
      <c r="J58" s="7"/>
      <c r="K58" s="10"/>
    </row>
    <row r="59" spans="1:11" x14ac:dyDescent="0.35">
      <c r="A59" s="6"/>
      <c r="B59" s="6"/>
      <c r="C59" s="6"/>
      <c r="D59" s="6"/>
      <c r="E59" s="11"/>
      <c r="F59" s="6"/>
      <c r="J59" s="7"/>
      <c r="K59" s="10"/>
    </row>
    <row r="60" spans="1:11" x14ac:dyDescent="0.35">
      <c r="A60" s="6"/>
      <c r="B60" s="6"/>
      <c r="C60" s="6"/>
      <c r="D60" s="6"/>
      <c r="E60" s="11"/>
      <c r="F60" s="6"/>
      <c r="J60" s="7"/>
      <c r="K60" s="10"/>
    </row>
    <row r="61" spans="1:11" x14ac:dyDescent="0.35">
      <c r="A61" s="6"/>
      <c r="B61" s="6"/>
      <c r="C61" s="6"/>
      <c r="D61" s="6"/>
      <c r="E61" s="11"/>
      <c r="F61" s="6"/>
      <c r="J61" s="7"/>
      <c r="K61" s="10"/>
    </row>
    <row r="62" spans="1:11" x14ac:dyDescent="0.35">
      <c r="A62" s="6"/>
      <c r="B62" s="6"/>
      <c r="C62" s="6"/>
      <c r="D62" s="6"/>
      <c r="E62" s="11"/>
      <c r="F62" s="6"/>
      <c r="J62" s="7"/>
      <c r="K62" s="10"/>
    </row>
    <row r="63" spans="1:11" x14ac:dyDescent="0.35">
      <c r="A63" s="6"/>
      <c r="B63" s="6"/>
      <c r="C63" s="6"/>
      <c r="D63" s="6"/>
      <c r="E63" s="11"/>
      <c r="F63" s="6"/>
      <c r="J63" s="7"/>
      <c r="K63" s="10"/>
    </row>
    <row r="64" spans="1:11" x14ac:dyDescent="0.35">
      <c r="A64" s="6"/>
      <c r="B64" s="6"/>
      <c r="C64" s="6"/>
      <c r="D64" s="6"/>
      <c r="E64" s="11"/>
      <c r="F64" s="6"/>
      <c r="J64" s="7"/>
      <c r="K64" s="10"/>
    </row>
    <row r="65" spans="1:11" x14ac:dyDescent="0.35">
      <c r="A65" s="6"/>
      <c r="B65" s="6"/>
      <c r="C65" s="6"/>
      <c r="D65" s="6"/>
      <c r="E65" s="11"/>
      <c r="F65" s="6"/>
      <c r="J65" s="7"/>
      <c r="K65" s="10"/>
    </row>
    <row r="66" spans="1:11" x14ac:dyDescent="0.35">
      <c r="A66" s="6"/>
      <c r="B66" s="6"/>
      <c r="C66" s="6"/>
      <c r="D66" s="6"/>
      <c r="E66" s="11"/>
      <c r="F66" s="6"/>
      <c r="J66" s="7"/>
      <c r="K66" s="10"/>
    </row>
    <row r="67" spans="1:11" x14ac:dyDescent="0.35">
      <c r="A67" s="6"/>
      <c r="B67" s="6"/>
      <c r="C67" s="6"/>
      <c r="D67" s="6"/>
      <c r="E67" s="11"/>
      <c r="F67" s="6"/>
      <c r="J67" s="7"/>
      <c r="K67" s="10"/>
    </row>
    <row r="68" spans="1:11" x14ac:dyDescent="0.35">
      <c r="A68" s="6"/>
      <c r="B68" s="6"/>
      <c r="C68" s="6"/>
      <c r="D68" s="6"/>
      <c r="E68" s="11"/>
      <c r="F68" s="6"/>
      <c r="J68" s="7"/>
      <c r="K68" s="10"/>
    </row>
    <row r="69" spans="1:11" x14ac:dyDescent="0.35">
      <c r="A69" s="6"/>
      <c r="B69" s="6"/>
      <c r="C69" s="6"/>
      <c r="D69" s="6"/>
      <c r="E69" s="11"/>
      <c r="F69" s="6"/>
      <c r="J69" s="7"/>
      <c r="K69" s="10"/>
    </row>
    <row r="70" spans="1:11" x14ac:dyDescent="0.35">
      <c r="A70" s="6"/>
      <c r="B70" s="6"/>
      <c r="C70" s="6"/>
      <c r="D70" s="6"/>
      <c r="E70" s="11"/>
      <c r="F70" s="6"/>
      <c r="J70" s="7"/>
      <c r="K70" s="10"/>
    </row>
    <row r="71" spans="1:11" x14ac:dyDescent="0.35">
      <c r="A71" s="6"/>
      <c r="B71" s="6"/>
      <c r="C71" s="6"/>
      <c r="D71" s="6"/>
      <c r="E71" s="11"/>
      <c r="F71" s="6"/>
      <c r="J71" s="7"/>
      <c r="K71" s="10"/>
    </row>
    <row r="72" spans="1:11" x14ac:dyDescent="0.35">
      <c r="A72" s="6"/>
      <c r="B72" s="6"/>
      <c r="C72" s="6"/>
      <c r="D72" s="6"/>
      <c r="E72" s="11"/>
      <c r="F72" s="6"/>
      <c r="J72" s="7"/>
      <c r="K72" s="10"/>
    </row>
    <row r="73" spans="1:11" x14ac:dyDescent="0.35">
      <c r="A73" s="6"/>
      <c r="B73" s="6"/>
      <c r="C73" s="6"/>
      <c r="D73" s="6"/>
      <c r="E73" s="11"/>
      <c r="F73" s="6"/>
      <c r="J73" s="7"/>
      <c r="K73" s="10"/>
    </row>
    <row r="74" spans="1:11" x14ac:dyDescent="0.35">
      <c r="A74" s="6"/>
      <c r="B74" s="6"/>
      <c r="C74" s="6"/>
      <c r="D74" s="6"/>
      <c r="E74" s="11"/>
      <c r="F74" s="6"/>
      <c r="J74" s="7"/>
      <c r="K74" s="10"/>
    </row>
    <row r="75" spans="1:11" x14ac:dyDescent="0.35">
      <c r="A75" s="6"/>
      <c r="B75" s="6"/>
      <c r="C75" s="6"/>
      <c r="D75" s="6"/>
      <c r="E75" s="11"/>
      <c r="F75" s="6"/>
      <c r="J75" s="7"/>
      <c r="K75" s="10"/>
    </row>
    <row r="76" spans="1:11" x14ac:dyDescent="0.35">
      <c r="A76" s="6"/>
      <c r="B76" s="6"/>
      <c r="C76" s="6"/>
      <c r="D76" s="6"/>
      <c r="E76" s="11"/>
      <c r="F76" s="6"/>
      <c r="J76" s="7"/>
      <c r="K76" s="10"/>
    </row>
    <row r="77" spans="1:11" x14ac:dyDescent="0.35">
      <c r="A77" s="6"/>
      <c r="B77" s="6"/>
      <c r="C77" s="6"/>
      <c r="D77" s="6"/>
      <c r="E77" s="11"/>
      <c r="F77" s="6"/>
      <c r="J77" s="7"/>
      <c r="K77" s="10"/>
    </row>
    <row r="78" spans="1:11" x14ac:dyDescent="0.35">
      <c r="A78" s="6"/>
      <c r="B78" s="6"/>
      <c r="C78" s="6"/>
      <c r="D78" s="6"/>
      <c r="E78" s="11"/>
      <c r="F78" s="6"/>
      <c r="J78" s="7"/>
      <c r="K78" s="10"/>
    </row>
    <row r="79" spans="1:11" x14ac:dyDescent="0.35">
      <c r="A79" s="6"/>
      <c r="B79" s="6"/>
      <c r="C79" s="6"/>
      <c r="D79" s="6"/>
      <c r="E79" s="11"/>
      <c r="F79" s="6"/>
      <c r="J79" s="7"/>
      <c r="K79" s="10"/>
    </row>
    <row r="80" spans="1:11" x14ac:dyDescent="0.35">
      <c r="A80" s="6"/>
      <c r="B80" s="6"/>
      <c r="C80" s="6"/>
      <c r="D80" s="6"/>
      <c r="E80" s="11"/>
      <c r="F80" s="6"/>
      <c r="J80" s="7"/>
      <c r="K80" s="10"/>
    </row>
    <row r="81" spans="1:11" x14ac:dyDescent="0.35">
      <c r="A81" s="6"/>
      <c r="B81" s="6"/>
      <c r="C81" s="6"/>
      <c r="D81" s="6"/>
      <c r="E81" s="11"/>
      <c r="F81" s="6"/>
      <c r="J81" s="7"/>
      <c r="K81" s="10"/>
    </row>
    <row r="82" spans="1:11" x14ac:dyDescent="0.35">
      <c r="A82" s="6"/>
      <c r="B82" s="6"/>
      <c r="C82" s="6"/>
      <c r="D82" s="6"/>
      <c r="E82" s="11"/>
      <c r="F82" s="6"/>
      <c r="J82" s="7"/>
      <c r="K82" s="10"/>
    </row>
    <row r="83" spans="1:11" x14ac:dyDescent="0.35">
      <c r="A83" s="6"/>
      <c r="B83" s="6"/>
      <c r="C83" s="6"/>
      <c r="D83" s="6"/>
      <c r="E83" s="11"/>
      <c r="F83" s="6"/>
      <c r="J83" s="7"/>
      <c r="K83" s="10"/>
    </row>
    <row r="84" spans="1:11" x14ac:dyDescent="0.35">
      <c r="A84" s="6"/>
      <c r="B84" s="6"/>
      <c r="C84" s="6"/>
      <c r="D84" s="6"/>
      <c r="F84" s="6"/>
      <c r="J84" s="7"/>
      <c r="K84" s="10"/>
    </row>
    <row r="85" spans="1:11" x14ac:dyDescent="0.35">
      <c r="A85" s="6"/>
      <c r="B85" s="6"/>
      <c r="C85" s="6"/>
      <c r="D85" s="6"/>
      <c r="E85" s="6"/>
      <c r="F85" s="6"/>
      <c r="J85" s="7"/>
      <c r="K85" s="10"/>
    </row>
    <row r="86" spans="1:11" x14ac:dyDescent="0.35">
      <c r="A86" s="6"/>
      <c r="B86" s="6"/>
      <c r="C86" s="6"/>
      <c r="D86" s="6"/>
      <c r="E86" s="6"/>
      <c r="F86" s="6"/>
      <c r="J86" s="7"/>
      <c r="K86" s="10"/>
    </row>
    <row r="87" spans="1:11" x14ac:dyDescent="0.35">
      <c r="A87" s="6"/>
      <c r="B87" s="6"/>
      <c r="C87" s="6"/>
      <c r="D87" s="6"/>
      <c r="E87" s="6"/>
      <c r="F87" s="6"/>
      <c r="J87" s="7"/>
      <c r="K87" s="10"/>
    </row>
    <row r="88" spans="1:11" x14ac:dyDescent="0.35">
      <c r="A88" s="6"/>
      <c r="B88" s="6"/>
      <c r="C88" s="6"/>
      <c r="D88" s="6"/>
      <c r="E88" s="6"/>
      <c r="F88" s="6"/>
      <c r="J88" s="7"/>
      <c r="K88" s="10"/>
    </row>
    <row r="89" spans="1:11" x14ac:dyDescent="0.35">
      <c r="A89" s="6"/>
      <c r="B89" s="6"/>
      <c r="C89" s="6"/>
      <c r="D89" s="6"/>
      <c r="E89" s="6"/>
      <c r="F89" s="6"/>
      <c r="J89" s="7"/>
      <c r="K89" s="10"/>
    </row>
    <row r="90" spans="1:11" x14ac:dyDescent="0.35">
      <c r="A90" s="6"/>
      <c r="B90" s="6"/>
      <c r="C90" s="6"/>
      <c r="D90" s="6"/>
      <c r="E90" s="6"/>
      <c r="F90" s="6"/>
      <c r="J90" s="7"/>
      <c r="K90" s="10"/>
    </row>
    <row r="91" spans="1:11" x14ac:dyDescent="0.35">
      <c r="A91" s="6"/>
      <c r="B91" s="6"/>
      <c r="C91" s="6"/>
      <c r="D91" s="6"/>
      <c r="E91" s="6"/>
      <c r="F91" s="6"/>
      <c r="J91" s="7"/>
      <c r="K91" s="10"/>
    </row>
    <row r="92" spans="1:11" x14ac:dyDescent="0.35">
      <c r="A92" s="6"/>
      <c r="B92" s="6"/>
      <c r="C92" s="6"/>
      <c r="D92" s="6"/>
      <c r="E92" s="6"/>
      <c r="F92" s="6"/>
      <c r="J92" s="7"/>
      <c r="K92" s="10"/>
    </row>
    <row r="93" spans="1:11" x14ac:dyDescent="0.35">
      <c r="A93" s="6"/>
      <c r="B93" s="6"/>
      <c r="C93" s="6"/>
      <c r="D93" s="6"/>
      <c r="E93" s="6"/>
      <c r="F93" s="6"/>
      <c r="J93" s="7"/>
      <c r="K93" s="10"/>
    </row>
    <row r="94" spans="1:11" x14ac:dyDescent="0.35">
      <c r="A94" s="6"/>
      <c r="B94" s="6"/>
      <c r="C94" s="6"/>
      <c r="D94" s="6"/>
      <c r="E94" s="6"/>
      <c r="F94" s="6"/>
      <c r="J94" s="7"/>
      <c r="K94" s="10"/>
    </row>
    <row r="95" spans="1:11" x14ac:dyDescent="0.35">
      <c r="A95" s="6"/>
      <c r="B95" s="6"/>
      <c r="C95" s="6"/>
      <c r="D95" s="6"/>
      <c r="E95" s="6"/>
      <c r="F95" s="6"/>
      <c r="J95" s="7"/>
      <c r="K95" s="10"/>
    </row>
    <row r="96" spans="1:11" x14ac:dyDescent="0.35">
      <c r="A96" s="6"/>
      <c r="B96" s="6"/>
      <c r="C96" s="6"/>
      <c r="D96" s="6"/>
      <c r="E96" s="6"/>
      <c r="F96" s="6"/>
      <c r="J96" s="7"/>
      <c r="K96" s="10"/>
    </row>
    <row r="97" spans="1:11" x14ac:dyDescent="0.35">
      <c r="A97" s="6"/>
      <c r="B97" s="6"/>
      <c r="C97" s="6"/>
      <c r="D97" s="6"/>
      <c r="E97" s="6"/>
      <c r="F97" s="6"/>
      <c r="J97" s="7"/>
      <c r="K97" s="10"/>
    </row>
    <row r="98" spans="1:11" x14ac:dyDescent="0.35">
      <c r="A98" s="6"/>
      <c r="B98" s="6"/>
      <c r="C98" s="6"/>
      <c r="D98" s="6"/>
      <c r="E98" s="6"/>
      <c r="F98" s="6"/>
      <c r="J98" s="7"/>
      <c r="K98" s="10"/>
    </row>
    <row r="99" spans="1:11" x14ac:dyDescent="0.35">
      <c r="A99" s="6"/>
      <c r="B99" s="6"/>
      <c r="C99" s="6"/>
      <c r="D99" s="6"/>
      <c r="E99" s="6"/>
      <c r="F99" s="6"/>
      <c r="J99" s="7"/>
      <c r="K99" s="10"/>
    </row>
    <row r="100" spans="1:11" x14ac:dyDescent="0.35">
      <c r="A100" s="6"/>
      <c r="B100" s="6"/>
      <c r="C100" s="6"/>
      <c r="D100" s="6"/>
      <c r="E100" s="11"/>
      <c r="F100" s="6"/>
      <c r="J100" s="7"/>
      <c r="K100" s="10"/>
    </row>
    <row r="101" spans="1:11" x14ac:dyDescent="0.35">
      <c r="A101" s="6"/>
      <c r="B101" s="6"/>
      <c r="C101" s="6"/>
      <c r="D101" s="6"/>
      <c r="E101" s="11"/>
      <c r="F101" s="6"/>
      <c r="J101" s="7"/>
      <c r="K101" s="10"/>
    </row>
    <row r="102" spans="1:11" x14ac:dyDescent="0.35">
      <c r="A102" s="6"/>
      <c r="B102" s="6"/>
      <c r="C102" s="6"/>
      <c r="D102" s="6"/>
      <c r="E102" s="11"/>
      <c r="F102" s="6"/>
      <c r="J102" s="7"/>
      <c r="K102" s="10"/>
    </row>
    <row r="103" spans="1:11" x14ac:dyDescent="0.35">
      <c r="A103" s="6"/>
      <c r="B103" s="6"/>
      <c r="C103" s="6"/>
      <c r="D103" s="6"/>
      <c r="E103" s="11"/>
      <c r="F103" s="6"/>
      <c r="J103" s="7"/>
      <c r="K103" s="10"/>
    </row>
    <row r="104" spans="1:11" x14ac:dyDescent="0.35">
      <c r="A104" s="6"/>
      <c r="B104" s="6"/>
      <c r="C104" s="6"/>
      <c r="D104" s="6"/>
      <c r="E104" s="11"/>
      <c r="F104" s="6"/>
      <c r="J104" s="7"/>
      <c r="K104" s="10"/>
    </row>
    <row r="105" spans="1:11" x14ac:dyDescent="0.35">
      <c r="A105" s="6"/>
      <c r="B105" s="6"/>
      <c r="C105" s="6"/>
      <c r="D105" s="6"/>
      <c r="E105" s="11"/>
      <c r="F105" s="6"/>
      <c r="J105" s="7"/>
      <c r="K105" s="10"/>
    </row>
    <row r="106" spans="1:11" x14ac:dyDescent="0.35">
      <c r="A106" s="6"/>
      <c r="B106" s="6"/>
      <c r="C106" s="6"/>
      <c r="D106" s="6"/>
      <c r="E106" s="11"/>
      <c r="F106" s="6"/>
      <c r="J106" s="7"/>
      <c r="K106" s="10"/>
    </row>
  </sheetData>
  <sortState xmlns:xlrd2="http://schemas.microsoft.com/office/spreadsheetml/2017/richdata2" ref="A2:F106">
    <sortCondition ref="D1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115"/>
  <sheetViews>
    <sheetView workbookViewId="0">
      <pane ySplit="1" topLeftCell="A2" activePane="bottomLeft" state="frozen"/>
      <selection pane="bottomLeft" activeCell="L2" sqref="L2:N2"/>
    </sheetView>
  </sheetViews>
  <sheetFormatPr defaultColWidth="9.26953125" defaultRowHeight="14.5" x14ac:dyDescent="0.35"/>
  <cols>
    <col min="1" max="2" width="12.81640625" bestFit="1" customWidth="1"/>
    <col min="3" max="3" width="13.453125" bestFit="1" customWidth="1"/>
    <col min="4" max="4" width="8.1796875" bestFit="1" customWidth="1"/>
    <col min="5" max="5" width="8" bestFit="1" customWidth="1"/>
    <col min="6" max="6" width="8.453125" bestFit="1" customWidth="1"/>
    <col min="7" max="7" width="12.1796875" style="9" bestFit="1" customWidth="1"/>
    <col min="8" max="8" width="8.26953125" style="9" bestFit="1" customWidth="1"/>
    <col min="9" max="9" width="8" style="9" bestFit="1" customWidth="1"/>
    <col min="10" max="10" width="4.7265625" bestFit="1" customWidth="1"/>
    <col min="11" max="11" width="11.54296875" bestFit="1" customWidth="1"/>
    <col min="12" max="12" width="13.81640625" customWidth="1"/>
  </cols>
  <sheetData>
    <row r="1" spans="1:14" x14ac:dyDescent="0.35">
      <c r="A1" s="6" t="s">
        <v>110</v>
      </c>
      <c r="B1" s="6" t="s">
        <v>111</v>
      </c>
      <c r="C1" s="6" t="s">
        <v>112</v>
      </c>
      <c r="D1" s="6" t="s">
        <v>88</v>
      </c>
      <c r="E1" s="19" t="s">
        <v>113</v>
      </c>
      <c r="F1" s="19" t="s">
        <v>114</v>
      </c>
      <c r="G1" s="19" t="s">
        <v>115</v>
      </c>
      <c r="H1" s="19" t="s">
        <v>116</v>
      </c>
      <c r="I1" s="19" t="s">
        <v>117</v>
      </c>
      <c r="J1" s="19" t="s">
        <v>101</v>
      </c>
      <c r="K1" s="19" t="s">
        <v>118</v>
      </c>
      <c r="L1" s="12" t="s">
        <v>102</v>
      </c>
      <c r="M1" s="13" t="s">
        <v>103</v>
      </c>
      <c r="N1" s="13" t="s">
        <v>104</v>
      </c>
    </row>
    <row r="2" spans="1:14" x14ac:dyDescent="0.35">
      <c r="A2" s="6" t="s">
        <v>11</v>
      </c>
      <c r="B2" s="6">
        <v>1210</v>
      </c>
      <c r="C2" s="6" t="s">
        <v>96</v>
      </c>
      <c r="D2" s="6" t="s">
        <v>93</v>
      </c>
      <c r="E2" s="19">
        <v>0.8</v>
      </c>
      <c r="F2" s="19">
        <v>49.9</v>
      </c>
      <c r="G2" s="19">
        <v>0</v>
      </c>
      <c r="H2" s="19">
        <v>1.2450000000000001</v>
      </c>
      <c r="I2" s="19">
        <v>0.21299999999999999</v>
      </c>
      <c r="J2" s="19">
        <v>0.28799999999999998</v>
      </c>
      <c r="K2" s="19">
        <v>1.02338072752</v>
      </c>
      <c r="L2">
        <f>F2*J2*K2/12</f>
        <v>1.2256007592779519</v>
      </c>
      <c r="M2">
        <f>ROUND(2.721*H2*L2,1)</f>
        <v>4.2</v>
      </c>
      <c r="N2">
        <f>ROUND((2.721*I2*L2)+(E2*K2),1)</f>
        <v>1.5</v>
      </c>
    </row>
    <row r="3" spans="1:14" x14ac:dyDescent="0.35">
      <c r="A3" s="6" t="s">
        <v>11</v>
      </c>
      <c r="B3" s="6">
        <v>2110</v>
      </c>
      <c r="C3" s="6" t="s">
        <v>96</v>
      </c>
      <c r="D3" s="6" t="s">
        <v>93</v>
      </c>
      <c r="E3" s="19">
        <v>0.8</v>
      </c>
      <c r="F3" s="19">
        <v>49.9</v>
      </c>
      <c r="G3" s="19">
        <v>0</v>
      </c>
      <c r="H3" s="19">
        <v>2.0139999999999998</v>
      </c>
      <c r="I3" s="19">
        <v>0.28699999999999998</v>
      </c>
      <c r="J3" s="19">
        <v>0.315</v>
      </c>
      <c r="K3" s="19">
        <v>4.1250796979599998E-2</v>
      </c>
      <c r="L3">
        <f t="shared" ref="L3:L29" si="0">F3*J3*K3/12</f>
        <v>5.403338769365354E-2</v>
      </c>
      <c r="M3">
        <f t="shared" ref="M3:M40" si="1">ROUND(2.721*H3*L3,1)</f>
        <v>0.3</v>
      </c>
      <c r="N3">
        <f t="shared" ref="N3:N40" si="2">ROUND((2.721*I3*L3)+(E3*K3),1)</f>
        <v>0.1</v>
      </c>
    </row>
    <row r="4" spans="1:14" x14ac:dyDescent="0.35">
      <c r="A4" s="6" t="s">
        <v>11</v>
      </c>
      <c r="B4" s="6">
        <v>2110</v>
      </c>
      <c r="C4" s="6" t="s">
        <v>96</v>
      </c>
      <c r="D4" s="6" t="s">
        <v>94</v>
      </c>
      <c r="E4" s="19">
        <v>0.8</v>
      </c>
      <c r="F4" s="19">
        <v>49.9</v>
      </c>
      <c r="G4" s="19">
        <v>0</v>
      </c>
      <c r="H4" s="19">
        <v>2.0139999999999998</v>
      </c>
      <c r="I4" s="19">
        <v>0.28699999999999998</v>
      </c>
      <c r="J4" s="19">
        <v>0.315</v>
      </c>
      <c r="K4" s="19">
        <v>41.211529837299999</v>
      </c>
      <c r="L4">
        <f t="shared" si="0"/>
        <v>53.981952645633328</v>
      </c>
      <c r="M4">
        <f t="shared" si="1"/>
        <v>295.8</v>
      </c>
      <c r="N4">
        <f t="shared" si="2"/>
        <v>75.099999999999994</v>
      </c>
    </row>
    <row r="5" spans="1:14" x14ac:dyDescent="0.35">
      <c r="A5" s="6" t="s">
        <v>11</v>
      </c>
      <c r="B5" s="6">
        <v>2110</v>
      </c>
      <c r="C5" s="6" t="s">
        <v>96</v>
      </c>
      <c r="D5" s="6" t="s">
        <v>91</v>
      </c>
      <c r="E5" s="19">
        <v>0.8</v>
      </c>
      <c r="F5" s="19">
        <v>49.9</v>
      </c>
      <c r="G5" s="19">
        <v>0</v>
      </c>
      <c r="H5" s="19">
        <v>2.0139999999999998</v>
      </c>
      <c r="I5" s="19">
        <v>0.28699999999999998</v>
      </c>
      <c r="J5" s="19">
        <v>0.315</v>
      </c>
      <c r="K5" s="19">
        <v>13.149307287699999</v>
      </c>
      <c r="L5">
        <f t="shared" si="0"/>
        <v>17.223948883476037</v>
      </c>
      <c r="M5">
        <f t="shared" si="1"/>
        <v>94.4</v>
      </c>
      <c r="N5">
        <f t="shared" si="2"/>
        <v>24</v>
      </c>
    </row>
    <row r="6" spans="1:14" x14ac:dyDescent="0.35">
      <c r="A6" s="6" t="s">
        <v>11</v>
      </c>
      <c r="B6" s="6">
        <v>2110</v>
      </c>
      <c r="C6" s="6" t="s">
        <v>96</v>
      </c>
      <c r="D6" s="6" t="s">
        <v>95</v>
      </c>
      <c r="E6" s="19">
        <v>0.8</v>
      </c>
      <c r="F6" s="19">
        <v>49.9</v>
      </c>
      <c r="G6" s="19">
        <v>0</v>
      </c>
      <c r="H6" s="19">
        <v>2.0139999999999998</v>
      </c>
      <c r="I6" s="19">
        <v>0.28699999999999998</v>
      </c>
      <c r="J6" s="19">
        <v>0.315</v>
      </c>
      <c r="K6" s="19">
        <v>26.341858301399999</v>
      </c>
      <c r="L6">
        <f t="shared" si="0"/>
        <v>34.504541642546322</v>
      </c>
      <c r="M6">
        <f t="shared" si="1"/>
        <v>189.1</v>
      </c>
      <c r="N6">
        <f t="shared" si="2"/>
        <v>48</v>
      </c>
    </row>
    <row r="7" spans="1:14" x14ac:dyDescent="0.35">
      <c r="A7" s="6" t="s">
        <v>11</v>
      </c>
      <c r="B7" s="6">
        <v>2120</v>
      </c>
      <c r="C7" s="6" t="s">
        <v>96</v>
      </c>
      <c r="D7" s="6" t="s">
        <v>93</v>
      </c>
      <c r="E7" s="19">
        <v>0.8</v>
      </c>
      <c r="F7" s="19">
        <v>49.9</v>
      </c>
      <c r="G7" s="19">
        <v>0</v>
      </c>
      <c r="H7" s="19">
        <v>1.022</v>
      </c>
      <c r="I7" s="19">
        <v>0.19600000000000001</v>
      </c>
      <c r="J7" s="19">
        <v>0.26200000000000001</v>
      </c>
      <c r="K7" s="19">
        <v>6.1193027169999997E-2</v>
      </c>
      <c r="L7">
        <f t="shared" si="0"/>
        <v>6.6668783217928837E-2</v>
      </c>
      <c r="M7">
        <f t="shared" si="1"/>
        <v>0.2</v>
      </c>
      <c r="N7">
        <f t="shared" si="2"/>
        <v>0.1</v>
      </c>
    </row>
    <row r="8" spans="1:14" x14ac:dyDescent="0.35">
      <c r="A8" s="6" t="s">
        <v>11</v>
      </c>
      <c r="B8" s="6">
        <v>2120</v>
      </c>
      <c r="C8" s="6" t="s">
        <v>96</v>
      </c>
      <c r="D8" s="6" t="s">
        <v>94</v>
      </c>
      <c r="E8" s="19">
        <v>0.8</v>
      </c>
      <c r="F8" s="19">
        <v>49.9</v>
      </c>
      <c r="G8" s="19">
        <v>0</v>
      </c>
      <c r="H8" s="19">
        <v>1.022</v>
      </c>
      <c r="I8" s="19">
        <v>0.19600000000000001</v>
      </c>
      <c r="J8" s="19">
        <v>0.26200000000000001</v>
      </c>
      <c r="K8" s="19">
        <v>11.718045757400001</v>
      </c>
      <c r="L8">
        <f t="shared" si="0"/>
        <v>12.766615551924678</v>
      </c>
      <c r="M8">
        <f t="shared" si="1"/>
        <v>35.5</v>
      </c>
      <c r="N8">
        <f t="shared" si="2"/>
        <v>16.2</v>
      </c>
    </row>
    <row r="9" spans="1:14" x14ac:dyDescent="0.35">
      <c r="A9" s="6" t="s">
        <v>11</v>
      </c>
      <c r="B9" s="6">
        <v>2120</v>
      </c>
      <c r="C9" s="6" t="s">
        <v>96</v>
      </c>
      <c r="D9" s="6" t="s">
        <v>91</v>
      </c>
      <c r="E9" s="19">
        <v>0.8</v>
      </c>
      <c r="F9" s="19">
        <v>49.9</v>
      </c>
      <c r="G9" s="19">
        <v>0</v>
      </c>
      <c r="H9" s="19">
        <v>1.022</v>
      </c>
      <c r="I9" s="19">
        <v>0.19600000000000001</v>
      </c>
      <c r="J9" s="19">
        <v>0.26200000000000001</v>
      </c>
      <c r="K9" s="19">
        <v>2.4273245077699999</v>
      </c>
      <c r="L9">
        <f t="shared" si="0"/>
        <v>2.6445295958069521</v>
      </c>
      <c r="M9">
        <f t="shared" si="1"/>
        <v>7.4</v>
      </c>
      <c r="N9">
        <f t="shared" si="2"/>
        <v>3.4</v>
      </c>
    </row>
    <row r="10" spans="1:14" x14ac:dyDescent="0.35">
      <c r="A10" s="6" t="s">
        <v>11</v>
      </c>
      <c r="B10" s="6">
        <v>2120</v>
      </c>
      <c r="C10" s="6" t="s">
        <v>96</v>
      </c>
      <c r="D10" s="6" t="s">
        <v>95</v>
      </c>
      <c r="E10" s="19">
        <v>0.8</v>
      </c>
      <c r="F10" s="19">
        <v>49.9</v>
      </c>
      <c r="G10" s="19">
        <v>0</v>
      </c>
      <c r="H10" s="19">
        <v>1.022</v>
      </c>
      <c r="I10" s="19">
        <v>0.19600000000000001</v>
      </c>
      <c r="J10" s="19">
        <v>0.26200000000000001</v>
      </c>
      <c r="K10" s="19">
        <v>4.1082284538599998</v>
      </c>
      <c r="L10">
        <f t="shared" si="0"/>
        <v>4.4758464300062384</v>
      </c>
      <c r="M10">
        <f t="shared" si="1"/>
        <v>12.4</v>
      </c>
      <c r="N10">
        <f t="shared" si="2"/>
        <v>5.7</v>
      </c>
    </row>
    <row r="11" spans="1:14" x14ac:dyDescent="0.35">
      <c r="A11" s="6" t="s">
        <v>11</v>
      </c>
      <c r="B11" s="6">
        <v>2130</v>
      </c>
      <c r="C11" s="6" t="s">
        <v>96</v>
      </c>
      <c r="D11" s="6" t="s">
        <v>93</v>
      </c>
      <c r="E11" s="19">
        <v>0.8</v>
      </c>
      <c r="F11" s="19">
        <v>49.9</v>
      </c>
      <c r="G11" s="19">
        <v>0</v>
      </c>
      <c r="H11" s="19">
        <v>1.022</v>
      </c>
      <c r="I11" s="19">
        <v>0.19600000000000001</v>
      </c>
      <c r="J11" s="19">
        <v>0.26200000000000001</v>
      </c>
      <c r="K11" s="19">
        <v>0.13185029107400001</v>
      </c>
      <c r="L11">
        <f t="shared" si="0"/>
        <v>0.14364869462027177</v>
      </c>
      <c r="M11">
        <f t="shared" si="1"/>
        <v>0.4</v>
      </c>
      <c r="N11">
        <f t="shared" si="2"/>
        <v>0.2</v>
      </c>
    </row>
    <row r="12" spans="1:14" x14ac:dyDescent="0.35">
      <c r="A12" s="6" t="s">
        <v>11</v>
      </c>
      <c r="B12" s="6">
        <v>2130</v>
      </c>
      <c r="C12" s="6" t="s">
        <v>96</v>
      </c>
      <c r="D12" s="6" t="s">
        <v>94</v>
      </c>
      <c r="E12" s="19">
        <v>0.8</v>
      </c>
      <c r="F12" s="19">
        <v>49.9</v>
      </c>
      <c r="G12" s="19">
        <v>0</v>
      </c>
      <c r="H12" s="19">
        <v>1.022</v>
      </c>
      <c r="I12" s="19">
        <v>0.19600000000000001</v>
      </c>
      <c r="J12" s="19">
        <v>0.26200000000000001</v>
      </c>
      <c r="K12" s="19">
        <v>12.551374946899999</v>
      </c>
      <c r="L12">
        <f t="shared" si="0"/>
        <v>13.674513815065103</v>
      </c>
      <c r="M12">
        <f t="shared" si="1"/>
        <v>38</v>
      </c>
      <c r="N12">
        <f t="shared" si="2"/>
        <v>17.3</v>
      </c>
    </row>
    <row r="13" spans="1:14" x14ac:dyDescent="0.35">
      <c r="A13" s="6" t="s">
        <v>11</v>
      </c>
      <c r="B13" s="6">
        <v>2130</v>
      </c>
      <c r="C13" s="6" t="s">
        <v>96</v>
      </c>
      <c r="D13" s="6" t="s">
        <v>91</v>
      </c>
      <c r="E13" s="19">
        <v>0.8</v>
      </c>
      <c r="F13" s="19">
        <v>49.9</v>
      </c>
      <c r="G13" s="19">
        <v>0</v>
      </c>
      <c r="H13" s="19">
        <v>1.022</v>
      </c>
      <c r="I13" s="19">
        <v>0.19600000000000001</v>
      </c>
      <c r="J13" s="19">
        <v>0.26200000000000001</v>
      </c>
      <c r="K13" s="19">
        <v>41.190315808699999</v>
      </c>
      <c r="L13">
        <f t="shared" si="0"/>
        <v>44.876162568315173</v>
      </c>
      <c r="M13">
        <f t="shared" si="1"/>
        <v>124.8</v>
      </c>
      <c r="N13">
        <f t="shared" si="2"/>
        <v>56.9</v>
      </c>
    </row>
    <row r="14" spans="1:14" x14ac:dyDescent="0.35">
      <c r="A14" s="6" t="s">
        <v>11</v>
      </c>
      <c r="B14" s="6">
        <v>2130</v>
      </c>
      <c r="C14" s="6" t="s">
        <v>96</v>
      </c>
      <c r="D14" s="6" t="s">
        <v>95</v>
      </c>
      <c r="E14" s="19">
        <v>0.8</v>
      </c>
      <c r="F14" s="19">
        <v>49.9</v>
      </c>
      <c r="G14" s="19">
        <v>0</v>
      </c>
      <c r="H14" s="19">
        <v>1.022</v>
      </c>
      <c r="I14" s="19">
        <v>0.19600000000000001</v>
      </c>
      <c r="J14" s="19">
        <v>0.26200000000000001</v>
      </c>
      <c r="K14" s="19">
        <v>6.8415543353799999E-2</v>
      </c>
      <c r="L14">
        <f t="shared" si="0"/>
        <v>7.4537594224909201E-2</v>
      </c>
      <c r="M14">
        <f t="shared" si="1"/>
        <v>0.2</v>
      </c>
      <c r="N14">
        <f t="shared" si="2"/>
        <v>0.1</v>
      </c>
    </row>
    <row r="15" spans="1:14" x14ac:dyDescent="0.35">
      <c r="A15" s="6" t="s">
        <v>11</v>
      </c>
      <c r="B15" s="6">
        <v>2520</v>
      </c>
      <c r="C15" s="6" t="s">
        <v>96</v>
      </c>
      <c r="D15" s="6" t="s">
        <v>93</v>
      </c>
      <c r="E15" s="19">
        <v>0.8</v>
      </c>
      <c r="F15" s="19">
        <v>49.9</v>
      </c>
      <c r="G15" s="19">
        <v>0</v>
      </c>
      <c r="H15" s="19">
        <v>2.0139999999999998</v>
      </c>
      <c r="I15" s="19">
        <v>0.28699999999999998</v>
      </c>
      <c r="J15" s="19">
        <v>0.315</v>
      </c>
      <c r="K15" s="19">
        <v>12.304566486100001</v>
      </c>
      <c r="L15">
        <f t="shared" si="0"/>
        <v>16.117444025980237</v>
      </c>
      <c r="M15">
        <f t="shared" si="1"/>
        <v>88.3</v>
      </c>
      <c r="N15">
        <f t="shared" si="2"/>
        <v>22.4</v>
      </c>
    </row>
    <row r="16" spans="1:14" x14ac:dyDescent="0.35">
      <c r="A16" s="6" t="s">
        <v>11</v>
      </c>
      <c r="B16" s="6">
        <v>2520</v>
      </c>
      <c r="C16" s="6" t="s">
        <v>96</v>
      </c>
      <c r="D16" s="6" t="s">
        <v>94</v>
      </c>
      <c r="E16" s="19">
        <v>0.8</v>
      </c>
      <c r="F16" s="19">
        <v>49.9</v>
      </c>
      <c r="G16" s="19">
        <v>0</v>
      </c>
      <c r="H16" s="19">
        <v>2.0139999999999998</v>
      </c>
      <c r="I16" s="19">
        <v>0.28699999999999998</v>
      </c>
      <c r="J16" s="19">
        <v>0.315</v>
      </c>
      <c r="K16" s="19">
        <v>3.4142104130700002</v>
      </c>
      <c r="L16">
        <f t="shared" si="0"/>
        <v>4.4721888648200663</v>
      </c>
      <c r="M16">
        <f t="shared" si="1"/>
        <v>24.5</v>
      </c>
      <c r="N16">
        <f t="shared" si="2"/>
        <v>6.2</v>
      </c>
    </row>
    <row r="17" spans="1:14" x14ac:dyDescent="0.35">
      <c r="A17" s="6" t="s">
        <v>11</v>
      </c>
      <c r="B17" s="6">
        <v>2520</v>
      </c>
      <c r="C17" s="6" t="s">
        <v>96</v>
      </c>
      <c r="D17" s="6" t="s">
        <v>91</v>
      </c>
      <c r="E17" s="19">
        <v>0.8</v>
      </c>
      <c r="F17" s="19">
        <v>49.9</v>
      </c>
      <c r="G17" s="19">
        <v>0</v>
      </c>
      <c r="H17" s="19">
        <v>2.0139999999999998</v>
      </c>
      <c r="I17" s="19">
        <v>0.28699999999999998</v>
      </c>
      <c r="J17" s="19">
        <v>0.315</v>
      </c>
      <c r="K17" s="19">
        <v>0.86898265779499995</v>
      </c>
      <c r="L17">
        <f t="shared" si="0"/>
        <v>1.1382586588792256</v>
      </c>
      <c r="M17">
        <f t="shared" si="1"/>
        <v>6.2</v>
      </c>
      <c r="N17">
        <f t="shared" si="2"/>
        <v>1.6</v>
      </c>
    </row>
    <row r="18" spans="1:14" x14ac:dyDescent="0.35">
      <c r="A18" s="6" t="s">
        <v>11</v>
      </c>
      <c r="B18" s="6">
        <v>6170</v>
      </c>
      <c r="C18" s="6" t="s">
        <v>96</v>
      </c>
      <c r="D18" s="6" t="s">
        <v>94</v>
      </c>
      <c r="E18" s="19">
        <v>0.8</v>
      </c>
      <c r="F18" s="19">
        <v>49.9</v>
      </c>
      <c r="G18" s="19">
        <v>0</v>
      </c>
      <c r="H18" s="19">
        <v>0.60699999999999998</v>
      </c>
      <c r="I18" s="19">
        <v>3.3000000000000002E-2</v>
      </c>
      <c r="J18" s="19">
        <v>2.5999999999999999E-2</v>
      </c>
      <c r="K18" s="19">
        <v>9.7170573390299992</v>
      </c>
      <c r="L18">
        <f t="shared" si="0"/>
        <v>1.0505758493047932</v>
      </c>
      <c r="M18">
        <f t="shared" si="1"/>
        <v>1.7</v>
      </c>
      <c r="N18">
        <f t="shared" si="2"/>
        <v>7.9</v>
      </c>
    </row>
    <row r="19" spans="1:14" x14ac:dyDescent="0.35">
      <c r="A19" s="6" t="s">
        <v>11</v>
      </c>
      <c r="B19" s="6">
        <v>6172</v>
      </c>
      <c r="C19" s="6" t="s">
        <v>96</v>
      </c>
      <c r="D19" s="6" t="s">
        <v>91</v>
      </c>
      <c r="E19" s="19">
        <v>0.8</v>
      </c>
      <c r="F19" s="19">
        <v>49.9</v>
      </c>
      <c r="G19" s="19">
        <v>0</v>
      </c>
      <c r="H19" s="19">
        <v>0.60699999999999998</v>
      </c>
      <c r="I19" s="19">
        <v>3.3000000000000002E-2</v>
      </c>
      <c r="J19" s="19">
        <v>2.5999999999999999E-2</v>
      </c>
      <c r="K19" s="19">
        <v>4.54263287325E-2</v>
      </c>
      <c r="L19">
        <f t="shared" si="0"/>
        <v>4.911343241462124E-3</v>
      </c>
      <c r="M19">
        <f t="shared" si="1"/>
        <v>0</v>
      </c>
      <c r="N19">
        <f t="shared" si="2"/>
        <v>0</v>
      </c>
    </row>
    <row r="20" spans="1:14" x14ac:dyDescent="0.35">
      <c r="A20" s="6" t="s">
        <v>11</v>
      </c>
      <c r="B20" s="6">
        <v>6172</v>
      </c>
      <c r="C20" s="6" t="s">
        <v>96</v>
      </c>
      <c r="D20" s="6" t="s">
        <v>95</v>
      </c>
      <c r="E20" s="19">
        <v>0.8</v>
      </c>
      <c r="F20" s="19">
        <v>49.9</v>
      </c>
      <c r="G20" s="19">
        <v>0</v>
      </c>
      <c r="H20" s="19">
        <v>0.60699999999999998</v>
      </c>
      <c r="I20" s="19">
        <v>3.3000000000000002E-2</v>
      </c>
      <c r="J20" s="19">
        <v>2.5999999999999999E-2</v>
      </c>
      <c r="K20" s="19">
        <v>3.6538527865900001E-3</v>
      </c>
      <c r="L20">
        <f t="shared" si="0"/>
        <v>3.9504238377682213E-4</v>
      </c>
      <c r="M20">
        <f t="shared" si="1"/>
        <v>0</v>
      </c>
      <c r="N20">
        <f t="shared" si="2"/>
        <v>0</v>
      </c>
    </row>
    <row r="21" spans="1:14" x14ac:dyDescent="0.35">
      <c r="A21" s="6" t="s">
        <v>11</v>
      </c>
      <c r="B21" s="6">
        <v>6216</v>
      </c>
      <c r="C21" s="6" t="s">
        <v>96</v>
      </c>
      <c r="D21" s="6" t="s">
        <v>91</v>
      </c>
      <c r="E21" s="19">
        <v>0.8</v>
      </c>
      <c r="F21" s="19">
        <v>49.9</v>
      </c>
      <c r="G21" s="19">
        <v>0</v>
      </c>
      <c r="H21" s="19">
        <v>0.60699999999999998</v>
      </c>
      <c r="I21" s="19">
        <v>3.3000000000000002E-2</v>
      </c>
      <c r="J21" s="19">
        <v>2.5999999999999999E-2</v>
      </c>
      <c r="K21" s="19">
        <v>1.0453457906800001</v>
      </c>
      <c r="L21">
        <f t="shared" si="0"/>
        <v>0.11301930240235268</v>
      </c>
      <c r="M21">
        <f t="shared" si="1"/>
        <v>0.2</v>
      </c>
      <c r="N21">
        <f t="shared" si="2"/>
        <v>0.8</v>
      </c>
    </row>
    <row r="22" spans="1:14" x14ac:dyDescent="0.35">
      <c r="A22" s="6" t="s">
        <v>11</v>
      </c>
      <c r="B22" s="6">
        <v>6300</v>
      </c>
      <c r="C22" s="6" t="s">
        <v>96</v>
      </c>
      <c r="D22" s="6" t="s">
        <v>91</v>
      </c>
      <c r="E22" s="19">
        <v>0.8</v>
      </c>
      <c r="F22" s="19">
        <v>49.9</v>
      </c>
      <c r="G22" s="19">
        <v>0</v>
      </c>
      <c r="H22" s="19">
        <v>0.60699999999999998</v>
      </c>
      <c r="I22" s="19">
        <v>3.3000000000000002E-2</v>
      </c>
      <c r="J22" s="19">
        <v>2.5999999999999999E-2</v>
      </c>
      <c r="K22" s="19">
        <v>1.79499256776</v>
      </c>
      <c r="L22">
        <f t="shared" si="0"/>
        <v>0.194068613117652</v>
      </c>
      <c r="M22">
        <f t="shared" si="1"/>
        <v>0.3</v>
      </c>
      <c r="N22">
        <f t="shared" si="2"/>
        <v>1.5</v>
      </c>
    </row>
    <row r="23" spans="1:14" x14ac:dyDescent="0.35">
      <c r="A23" s="6" t="s">
        <v>11</v>
      </c>
      <c r="B23" s="6">
        <v>6410</v>
      </c>
      <c r="C23" s="6" t="s">
        <v>96</v>
      </c>
      <c r="D23" s="6" t="s">
        <v>94</v>
      </c>
      <c r="E23" s="19">
        <v>0.8</v>
      </c>
      <c r="F23" s="19">
        <v>49.9</v>
      </c>
      <c r="G23" s="19">
        <v>0</v>
      </c>
      <c r="H23" s="19">
        <v>0.60699999999999998</v>
      </c>
      <c r="I23" s="19">
        <v>3.3000000000000002E-2</v>
      </c>
      <c r="J23" s="19">
        <v>2.5999999999999999E-2</v>
      </c>
      <c r="K23" s="19">
        <v>1.24487591381E-3</v>
      </c>
      <c r="L23">
        <f t="shared" si="0"/>
        <v>1.3459183421475783E-4</v>
      </c>
      <c r="M23">
        <f t="shared" si="1"/>
        <v>0</v>
      </c>
      <c r="N23">
        <f t="shared" si="2"/>
        <v>0</v>
      </c>
    </row>
    <row r="24" spans="1:14" x14ac:dyDescent="0.35">
      <c r="A24" s="6" t="s">
        <v>11</v>
      </c>
      <c r="B24" s="6">
        <v>6410</v>
      </c>
      <c r="C24" s="6" t="s">
        <v>96</v>
      </c>
      <c r="D24" s="6" t="s">
        <v>91</v>
      </c>
      <c r="E24" s="19">
        <v>0.8</v>
      </c>
      <c r="F24" s="19">
        <v>49.9</v>
      </c>
      <c r="G24" s="19">
        <v>0</v>
      </c>
      <c r="H24" s="19">
        <v>0.60699999999999998</v>
      </c>
      <c r="I24" s="19">
        <v>3.3000000000000002E-2</v>
      </c>
      <c r="J24" s="19">
        <v>2.5999999999999999E-2</v>
      </c>
      <c r="K24" s="19">
        <v>13.8834956057</v>
      </c>
      <c r="L24">
        <f t="shared" si="0"/>
        <v>1.5010372665695983</v>
      </c>
      <c r="M24">
        <f t="shared" si="1"/>
        <v>2.5</v>
      </c>
      <c r="N24">
        <f t="shared" si="2"/>
        <v>11.2</v>
      </c>
    </row>
    <row r="25" spans="1:14" x14ac:dyDescent="0.35">
      <c r="A25" s="6" t="s">
        <v>11</v>
      </c>
      <c r="B25" s="6">
        <v>6410</v>
      </c>
      <c r="C25" s="6" t="s">
        <v>96</v>
      </c>
      <c r="D25" s="6" t="s">
        <v>95</v>
      </c>
      <c r="E25" s="19">
        <v>0.8</v>
      </c>
      <c r="F25" s="19">
        <v>49.9</v>
      </c>
      <c r="G25" s="19">
        <v>0</v>
      </c>
      <c r="H25" s="19">
        <v>0.60699999999999998</v>
      </c>
      <c r="I25" s="19">
        <v>3.3000000000000002E-2</v>
      </c>
      <c r="J25" s="19">
        <v>2.5999999999999999E-2</v>
      </c>
      <c r="K25" s="19">
        <v>0.217714178531</v>
      </c>
      <c r="L25">
        <f t="shared" si="0"/>
        <v>2.3538531268843282E-2</v>
      </c>
      <c r="M25">
        <f t="shared" si="1"/>
        <v>0</v>
      </c>
      <c r="N25">
        <f t="shared" si="2"/>
        <v>0.2</v>
      </c>
    </row>
    <row r="26" spans="1:14" x14ac:dyDescent="0.35">
      <c r="A26" s="6" t="s">
        <v>11</v>
      </c>
      <c r="B26" s="6">
        <v>6430</v>
      </c>
      <c r="C26" s="6" t="s">
        <v>96</v>
      </c>
      <c r="D26" s="6" t="s">
        <v>94</v>
      </c>
      <c r="E26" s="19">
        <v>0.8</v>
      </c>
      <c r="F26" s="19">
        <v>49.9</v>
      </c>
      <c r="G26" s="19">
        <v>0</v>
      </c>
      <c r="H26" s="19">
        <v>0.60699999999999998</v>
      </c>
      <c r="I26" s="19">
        <v>3.3000000000000002E-2</v>
      </c>
      <c r="J26" s="19">
        <v>2.5999999999999999E-2</v>
      </c>
      <c r="K26" s="19">
        <v>8.4889313800299995</v>
      </c>
      <c r="L26">
        <f t="shared" si="0"/>
        <v>0.91779496437091002</v>
      </c>
      <c r="M26">
        <f t="shared" si="1"/>
        <v>1.5</v>
      </c>
      <c r="N26">
        <f t="shared" si="2"/>
        <v>6.9</v>
      </c>
    </row>
    <row r="27" spans="1:14" x14ac:dyDescent="0.35">
      <c r="A27" s="6" t="s">
        <v>11</v>
      </c>
      <c r="B27" s="6">
        <v>6430</v>
      </c>
      <c r="C27" s="6" t="s">
        <v>96</v>
      </c>
      <c r="D27" s="6" t="s">
        <v>91</v>
      </c>
      <c r="E27" s="19">
        <v>0.8</v>
      </c>
      <c r="F27" s="19">
        <v>49.9</v>
      </c>
      <c r="G27" s="19">
        <v>0</v>
      </c>
      <c r="H27" s="19">
        <v>0.60699999999999998</v>
      </c>
      <c r="I27" s="19">
        <v>3.3000000000000002E-2</v>
      </c>
      <c r="J27" s="19">
        <v>2.5999999999999999E-2</v>
      </c>
      <c r="K27" s="19">
        <v>8.8846583719099996</v>
      </c>
      <c r="L27">
        <f t="shared" si="0"/>
        <v>0.96057964764300274</v>
      </c>
      <c r="M27">
        <f t="shared" si="1"/>
        <v>1.6</v>
      </c>
      <c r="N27">
        <f t="shared" si="2"/>
        <v>7.2</v>
      </c>
    </row>
    <row r="28" spans="1:14" x14ac:dyDescent="0.35">
      <c r="A28" s="6" t="s">
        <v>11</v>
      </c>
      <c r="B28" s="6">
        <v>6430</v>
      </c>
      <c r="C28" s="6" t="s">
        <v>96</v>
      </c>
      <c r="D28" s="6" t="s">
        <v>95</v>
      </c>
      <c r="E28" s="19">
        <v>0.8</v>
      </c>
      <c r="F28" s="19">
        <v>49.9</v>
      </c>
      <c r="G28" s="19">
        <v>0</v>
      </c>
      <c r="H28" s="19">
        <v>0.60699999999999998</v>
      </c>
      <c r="I28" s="19">
        <v>3.3000000000000002E-2</v>
      </c>
      <c r="J28" s="19">
        <v>2.5999999999999999E-2</v>
      </c>
      <c r="K28" s="19">
        <v>2.25612869285</v>
      </c>
      <c r="L28">
        <f t="shared" si="0"/>
        <v>0.2439251138419658</v>
      </c>
      <c r="M28">
        <f t="shared" si="1"/>
        <v>0.4</v>
      </c>
      <c r="N28">
        <f t="shared" si="2"/>
        <v>1.8</v>
      </c>
    </row>
    <row r="29" spans="1:14" x14ac:dyDescent="0.35">
      <c r="A29" s="6" t="s">
        <v>11</v>
      </c>
      <c r="B29" s="6">
        <v>8360</v>
      </c>
      <c r="C29" s="6" t="s">
        <v>96</v>
      </c>
      <c r="D29" s="6" t="s">
        <v>93</v>
      </c>
      <c r="E29" s="19">
        <v>0.8</v>
      </c>
      <c r="F29" s="19">
        <v>49.9</v>
      </c>
      <c r="G29" s="19">
        <v>0</v>
      </c>
      <c r="H29" s="19">
        <v>1.4430000000000001</v>
      </c>
      <c r="I29" s="19">
        <v>0.22500000000000001</v>
      </c>
      <c r="J29" s="19">
        <v>0.43099999999999999</v>
      </c>
      <c r="K29" s="19">
        <v>4.5241537563399997E-3</v>
      </c>
      <c r="L29">
        <f t="shared" si="0"/>
        <v>8.108376868519061E-3</v>
      </c>
      <c r="M29">
        <f t="shared" si="1"/>
        <v>0</v>
      </c>
      <c r="N29">
        <f t="shared" si="2"/>
        <v>0</v>
      </c>
    </row>
    <row r="30" spans="1:14" x14ac:dyDescent="0.35">
      <c r="A30" s="6" t="s">
        <v>11</v>
      </c>
      <c r="B30" s="6">
        <v>2110</v>
      </c>
      <c r="C30" s="6" t="s">
        <v>92</v>
      </c>
      <c r="D30" s="6" t="s">
        <v>94</v>
      </c>
      <c r="E30" s="19">
        <v>0.63</v>
      </c>
      <c r="F30" s="19">
        <v>53.6</v>
      </c>
      <c r="G30" s="19">
        <v>0.66</v>
      </c>
      <c r="H30" s="19">
        <v>2.0139999999999998</v>
      </c>
      <c r="I30" s="19">
        <v>0.28699999999999998</v>
      </c>
      <c r="J30" s="19">
        <v>0.315</v>
      </c>
      <c r="K30" s="19">
        <v>3.4314209284500001</v>
      </c>
      <c r="L30">
        <f t="shared" ref="L30:L40" si="3">(F30*J30*K30/12)+(G30*K30)</f>
        <v>7.0927470591061503</v>
      </c>
      <c r="M30">
        <f t="shared" si="1"/>
        <v>38.9</v>
      </c>
      <c r="N30">
        <f t="shared" si="2"/>
        <v>7.7</v>
      </c>
    </row>
    <row r="31" spans="1:14" x14ac:dyDescent="0.35">
      <c r="A31" s="6" t="s">
        <v>11</v>
      </c>
      <c r="B31" s="6">
        <v>2110</v>
      </c>
      <c r="C31" s="6" t="s">
        <v>92</v>
      </c>
      <c r="D31" s="6" t="s">
        <v>91</v>
      </c>
      <c r="E31" s="19">
        <v>0.63</v>
      </c>
      <c r="F31" s="19">
        <v>53.6</v>
      </c>
      <c r="G31" s="19">
        <v>0.66</v>
      </c>
      <c r="H31" s="19">
        <v>2.0139999999999998</v>
      </c>
      <c r="I31" s="19">
        <v>0.28699999999999998</v>
      </c>
      <c r="J31" s="19">
        <v>0.315</v>
      </c>
      <c r="K31" s="19">
        <v>2.0973742889999998</v>
      </c>
      <c r="L31">
        <f t="shared" si="3"/>
        <v>4.3352726553629992</v>
      </c>
      <c r="M31">
        <f t="shared" si="1"/>
        <v>23.8</v>
      </c>
      <c r="N31">
        <f t="shared" si="2"/>
        <v>4.7</v>
      </c>
    </row>
    <row r="32" spans="1:14" x14ac:dyDescent="0.35">
      <c r="A32" s="6" t="s">
        <v>11</v>
      </c>
      <c r="B32" s="6">
        <v>2110</v>
      </c>
      <c r="C32" s="6" t="s">
        <v>92</v>
      </c>
      <c r="D32" s="6" t="s">
        <v>95</v>
      </c>
      <c r="E32" s="19">
        <v>0.63</v>
      </c>
      <c r="F32" s="19">
        <v>53.6</v>
      </c>
      <c r="G32" s="19">
        <v>0.66</v>
      </c>
      <c r="H32" s="19">
        <v>2.0139999999999998</v>
      </c>
      <c r="I32" s="19">
        <v>0.28699999999999998</v>
      </c>
      <c r="J32" s="19">
        <v>0.315</v>
      </c>
      <c r="K32" s="19">
        <v>4.4803930882399996</v>
      </c>
      <c r="L32">
        <f t="shared" si="3"/>
        <v>9.2609725133920797</v>
      </c>
      <c r="M32">
        <f t="shared" si="1"/>
        <v>50.8</v>
      </c>
      <c r="N32">
        <f t="shared" si="2"/>
        <v>10.1</v>
      </c>
    </row>
    <row r="33" spans="1:14" x14ac:dyDescent="0.35">
      <c r="A33" s="6" t="s">
        <v>11</v>
      </c>
      <c r="B33" s="6">
        <v>2120</v>
      </c>
      <c r="C33" s="6" t="s">
        <v>92</v>
      </c>
      <c r="D33" s="6" t="s">
        <v>94</v>
      </c>
      <c r="E33" s="19">
        <v>0.63</v>
      </c>
      <c r="F33" s="19">
        <v>53.6</v>
      </c>
      <c r="G33" s="19">
        <v>0.66</v>
      </c>
      <c r="H33" s="19">
        <v>1.022</v>
      </c>
      <c r="I33" s="19">
        <v>0.19600000000000001</v>
      </c>
      <c r="J33" s="19">
        <v>0.26200000000000001</v>
      </c>
      <c r="K33" s="19">
        <v>3.6212129611599999</v>
      </c>
      <c r="L33">
        <f t="shared" si="3"/>
        <v>6.6277853757124428</v>
      </c>
      <c r="M33">
        <f t="shared" si="1"/>
        <v>18.399999999999999</v>
      </c>
      <c r="N33">
        <f t="shared" si="2"/>
        <v>5.8</v>
      </c>
    </row>
    <row r="34" spans="1:14" x14ac:dyDescent="0.35">
      <c r="A34" s="6" t="s">
        <v>11</v>
      </c>
      <c r="B34" s="6">
        <v>2120</v>
      </c>
      <c r="C34" s="6" t="s">
        <v>92</v>
      </c>
      <c r="D34" s="6" t="s">
        <v>95</v>
      </c>
      <c r="E34" s="19">
        <v>0.63</v>
      </c>
      <c r="F34" s="19">
        <v>53.6</v>
      </c>
      <c r="G34" s="19">
        <v>0.66</v>
      </c>
      <c r="H34" s="19">
        <v>1.022</v>
      </c>
      <c r="I34" s="19">
        <v>0.19600000000000001</v>
      </c>
      <c r="J34" s="19">
        <v>0.26200000000000001</v>
      </c>
      <c r="K34" s="19">
        <v>4.2717581414500001E-2</v>
      </c>
      <c r="L34">
        <f t="shared" si="3"/>
        <v>7.8184565343578871E-2</v>
      </c>
      <c r="M34">
        <f t="shared" si="1"/>
        <v>0.2</v>
      </c>
      <c r="N34">
        <f t="shared" si="2"/>
        <v>0.1</v>
      </c>
    </row>
    <row r="35" spans="1:14" x14ac:dyDescent="0.35">
      <c r="A35" s="6" t="s">
        <v>11</v>
      </c>
      <c r="B35" s="6">
        <v>2130</v>
      </c>
      <c r="C35" s="6" t="s">
        <v>92</v>
      </c>
      <c r="D35" s="6" t="s">
        <v>94</v>
      </c>
      <c r="E35" s="19">
        <v>0.63</v>
      </c>
      <c r="F35" s="19">
        <v>53.6</v>
      </c>
      <c r="G35" s="19">
        <v>0.66</v>
      </c>
      <c r="H35" s="19">
        <v>1.022</v>
      </c>
      <c r="I35" s="19">
        <v>0.19600000000000001</v>
      </c>
      <c r="J35" s="19">
        <v>0.26200000000000001</v>
      </c>
      <c r="K35" s="19">
        <v>2.5001873725000001</v>
      </c>
      <c r="L35">
        <f t="shared" si="3"/>
        <v>4.5760096083076665</v>
      </c>
      <c r="M35">
        <f t="shared" si="1"/>
        <v>12.7</v>
      </c>
      <c r="N35">
        <f t="shared" si="2"/>
        <v>4</v>
      </c>
    </row>
    <row r="36" spans="1:14" x14ac:dyDescent="0.35">
      <c r="A36" s="6" t="s">
        <v>11</v>
      </c>
      <c r="B36" s="6">
        <v>2130</v>
      </c>
      <c r="C36" s="6" t="s">
        <v>92</v>
      </c>
      <c r="D36" s="6" t="s">
        <v>91</v>
      </c>
      <c r="E36" s="19">
        <v>0.63</v>
      </c>
      <c r="F36" s="19">
        <v>53.6</v>
      </c>
      <c r="G36" s="19">
        <v>0.66</v>
      </c>
      <c r="H36" s="19">
        <v>1.022</v>
      </c>
      <c r="I36" s="19">
        <v>0.19600000000000001</v>
      </c>
      <c r="J36" s="19">
        <v>0.26200000000000001</v>
      </c>
      <c r="K36" s="19">
        <v>3.0134140216699998E-2</v>
      </c>
      <c r="L36">
        <f t="shared" si="3"/>
        <v>5.5153512367285454E-2</v>
      </c>
      <c r="M36">
        <f t="shared" si="1"/>
        <v>0.2</v>
      </c>
      <c r="N36">
        <f t="shared" si="2"/>
        <v>0</v>
      </c>
    </row>
    <row r="37" spans="1:14" x14ac:dyDescent="0.35">
      <c r="A37" s="6" t="s">
        <v>11</v>
      </c>
      <c r="B37" s="6">
        <v>2130</v>
      </c>
      <c r="C37" s="6" t="s">
        <v>92</v>
      </c>
      <c r="D37" s="6" t="s">
        <v>95</v>
      </c>
      <c r="E37" s="19">
        <v>0.63</v>
      </c>
      <c r="F37" s="19">
        <v>53.6</v>
      </c>
      <c r="G37" s="19">
        <v>0.66</v>
      </c>
      <c r="H37" s="19">
        <v>1.022</v>
      </c>
      <c r="I37" s="19">
        <v>0.19600000000000001</v>
      </c>
      <c r="J37" s="19">
        <v>0.26200000000000001</v>
      </c>
      <c r="K37" s="19">
        <v>4.2666756100500001</v>
      </c>
      <c r="L37">
        <f t="shared" si="3"/>
        <v>7.8091541465541807</v>
      </c>
      <c r="M37">
        <f t="shared" si="1"/>
        <v>21.7</v>
      </c>
      <c r="N37">
        <f t="shared" si="2"/>
        <v>6.9</v>
      </c>
    </row>
    <row r="38" spans="1:14" x14ac:dyDescent="0.35">
      <c r="A38" s="6" t="s">
        <v>11</v>
      </c>
      <c r="B38" s="6">
        <v>6170</v>
      </c>
      <c r="C38" s="6" t="s">
        <v>92</v>
      </c>
      <c r="D38" s="6" t="s">
        <v>95</v>
      </c>
      <c r="E38" s="19">
        <v>0.63</v>
      </c>
      <c r="F38" s="19">
        <v>53.6</v>
      </c>
      <c r="G38" s="19">
        <v>0.66</v>
      </c>
      <c r="H38" s="19">
        <v>0.60699999999999998</v>
      </c>
      <c r="I38" s="19">
        <v>3.3000000000000002E-2</v>
      </c>
      <c r="J38" s="19">
        <v>2.5999999999999999E-2</v>
      </c>
      <c r="K38" s="19">
        <v>2.8424651171000001E-2</v>
      </c>
      <c r="L38">
        <f t="shared" si="3"/>
        <v>2.2061319262185467E-2</v>
      </c>
      <c r="M38">
        <f t="shared" si="1"/>
        <v>0</v>
      </c>
      <c r="N38">
        <f t="shared" si="2"/>
        <v>0</v>
      </c>
    </row>
    <row r="39" spans="1:14" x14ac:dyDescent="0.35">
      <c r="A39" s="6" t="s">
        <v>11</v>
      </c>
      <c r="B39" s="6">
        <v>6430</v>
      </c>
      <c r="C39" s="6" t="s">
        <v>92</v>
      </c>
      <c r="D39" s="6" t="s">
        <v>94</v>
      </c>
      <c r="E39" s="19">
        <v>0.63</v>
      </c>
      <c r="F39" s="19">
        <v>53.6</v>
      </c>
      <c r="G39" s="19">
        <v>0.66</v>
      </c>
      <c r="H39" s="19">
        <v>0.60699999999999998</v>
      </c>
      <c r="I39" s="19">
        <v>3.3000000000000002E-2</v>
      </c>
      <c r="J39" s="19">
        <v>2.5999999999999999E-2</v>
      </c>
      <c r="K39" s="19">
        <v>0.143660709981</v>
      </c>
      <c r="L39">
        <f t="shared" si="3"/>
        <v>0.11149986570658679</v>
      </c>
      <c r="M39">
        <f t="shared" si="1"/>
        <v>0.2</v>
      </c>
      <c r="N39">
        <f t="shared" si="2"/>
        <v>0.1</v>
      </c>
    </row>
    <row r="40" spans="1:14" x14ac:dyDescent="0.35">
      <c r="A40" s="6" t="s">
        <v>11</v>
      </c>
      <c r="B40" s="6">
        <v>6430</v>
      </c>
      <c r="C40" s="6" t="s">
        <v>92</v>
      </c>
      <c r="D40" s="6" t="s">
        <v>91</v>
      </c>
      <c r="E40" s="19">
        <v>0.63</v>
      </c>
      <c r="F40" s="19">
        <v>53.6</v>
      </c>
      <c r="G40" s="19">
        <v>0.66</v>
      </c>
      <c r="H40" s="19">
        <v>0.60699999999999998</v>
      </c>
      <c r="I40" s="19">
        <v>3.3000000000000002E-2</v>
      </c>
      <c r="J40" s="19">
        <v>2.5999999999999999E-2</v>
      </c>
      <c r="K40" s="19">
        <v>0.755357075785</v>
      </c>
      <c r="L40">
        <f t="shared" si="3"/>
        <v>0.58625780508593128</v>
      </c>
      <c r="M40">
        <f t="shared" si="1"/>
        <v>1</v>
      </c>
      <c r="N40">
        <f t="shared" si="2"/>
        <v>0.5</v>
      </c>
    </row>
    <row r="41" spans="1:14" x14ac:dyDescent="0.35">
      <c r="A41" s="6"/>
      <c r="B41" s="6"/>
      <c r="C41" s="6"/>
      <c r="D41" s="6"/>
      <c r="E41" s="16"/>
      <c r="F41" s="6"/>
      <c r="J41" s="7"/>
      <c r="K41">
        <f>SUM(K2:K40)</f>
        <v>238.35256638974082</v>
      </c>
      <c r="L41">
        <f>SUM(L2:L40)</f>
        <v>253.01367897053632</v>
      </c>
      <c r="M41">
        <f>SUM(M2:M40)</f>
        <v>1097.8000000000004</v>
      </c>
      <c r="N41">
        <f>SUM(N2:N40)</f>
        <v>356.19999999999993</v>
      </c>
    </row>
    <row r="42" spans="1:14" x14ac:dyDescent="0.35">
      <c r="A42" s="6"/>
      <c r="B42" s="6"/>
      <c r="C42" s="6"/>
      <c r="D42" s="6"/>
      <c r="E42" s="16"/>
      <c r="F42" s="6"/>
      <c r="J42" s="7"/>
      <c r="K42" s="10"/>
    </row>
    <row r="43" spans="1:14" x14ac:dyDescent="0.35">
      <c r="A43" s="6"/>
      <c r="B43" s="6"/>
      <c r="C43" s="6"/>
      <c r="D43" s="6"/>
      <c r="E43" s="6"/>
      <c r="F43" s="6"/>
      <c r="J43" s="7"/>
      <c r="K43" s="10"/>
    </row>
    <row r="44" spans="1:14" x14ac:dyDescent="0.35">
      <c r="A44" s="6"/>
      <c r="B44" s="6"/>
      <c r="C44" s="6"/>
      <c r="D44" s="6"/>
      <c r="E44" s="16"/>
      <c r="F44" s="6"/>
      <c r="J44" s="7"/>
      <c r="K44" s="10"/>
    </row>
    <row r="45" spans="1:14" x14ac:dyDescent="0.35">
      <c r="A45" s="6"/>
      <c r="B45" s="6"/>
      <c r="C45" s="6"/>
      <c r="D45" s="6"/>
      <c r="E45" s="16"/>
      <c r="F45" s="6"/>
      <c r="J45" s="7"/>
      <c r="K45" s="10"/>
    </row>
    <row r="46" spans="1:14" x14ac:dyDescent="0.35">
      <c r="A46" s="6"/>
      <c r="B46" s="6"/>
      <c r="C46" s="6"/>
      <c r="D46" s="6"/>
      <c r="E46" s="11"/>
      <c r="F46" s="6"/>
      <c r="J46" s="7"/>
      <c r="K46" s="10"/>
    </row>
    <row r="47" spans="1:14" x14ac:dyDescent="0.35">
      <c r="A47" s="6"/>
      <c r="B47" s="6"/>
      <c r="C47" s="6"/>
      <c r="D47" s="6"/>
      <c r="E47" s="11"/>
      <c r="F47" s="6"/>
      <c r="J47" s="7"/>
      <c r="K47" s="10"/>
    </row>
    <row r="48" spans="1:14" x14ac:dyDescent="0.35">
      <c r="A48" s="6"/>
      <c r="B48" s="6"/>
      <c r="C48" s="6"/>
      <c r="D48" s="6"/>
      <c r="E48" s="11"/>
      <c r="F48" s="6"/>
      <c r="J48" s="7"/>
      <c r="K48" s="10"/>
    </row>
    <row r="49" spans="1:11" x14ac:dyDescent="0.35">
      <c r="A49" s="6"/>
      <c r="B49" s="6"/>
      <c r="C49" s="6"/>
      <c r="D49" s="6"/>
      <c r="E49" s="11"/>
      <c r="F49" s="6"/>
      <c r="J49" s="7"/>
      <c r="K49" s="10"/>
    </row>
    <row r="50" spans="1:11" x14ac:dyDescent="0.35">
      <c r="A50" s="6"/>
      <c r="B50" s="6"/>
      <c r="C50" s="6"/>
      <c r="D50" s="6"/>
      <c r="E50" s="11"/>
      <c r="F50" s="6"/>
      <c r="J50" s="7"/>
      <c r="K50" s="10"/>
    </row>
    <row r="51" spans="1:11" x14ac:dyDescent="0.35">
      <c r="A51" s="6"/>
      <c r="B51" s="6"/>
      <c r="C51" s="6"/>
      <c r="D51" s="6"/>
      <c r="E51" s="11"/>
      <c r="F51" s="6"/>
      <c r="J51" s="7"/>
      <c r="K51" s="10"/>
    </row>
    <row r="52" spans="1:11" x14ac:dyDescent="0.35">
      <c r="A52" s="6"/>
      <c r="B52" s="6"/>
      <c r="C52" s="6"/>
      <c r="D52" s="6"/>
      <c r="E52" s="11"/>
      <c r="F52" s="6"/>
      <c r="J52" s="7"/>
      <c r="K52" s="10"/>
    </row>
    <row r="53" spans="1:11" x14ac:dyDescent="0.35">
      <c r="A53" s="6"/>
      <c r="B53" s="6"/>
      <c r="C53" s="6"/>
      <c r="D53" s="6"/>
      <c r="E53" s="11"/>
      <c r="F53" s="6"/>
      <c r="J53" s="7"/>
      <c r="K53" s="10"/>
    </row>
    <row r="54" spans="1:11" x14ac:dyDescent="0.35">
      <c r="A54" s="6"/>
      <c r="B54" s="6"/>
      <c r="C54" s="6"/>
      <c r="D54" s="6"/>
      <c r="E54" s="11"/>
      <c r="F54" s="6"/>
      <c r="J54" s="7"/>
      <c r="K54" s="10"/>
    </row>
    <row r="55" spans="1:11" x14ac:dyDescent="0.35">
      <c r="A55" s="6"/>
      <c r="B55" s="6"/>
      <c r="C55" s="6"/>
      <c r="D55" s="6"/>
      <c r="E55" s="11"/>
      <c r="F55" s="6"/>
      <c r="J55" s="7"/>
      <c r="K55" s="10"/>
    </row>
    <row r="56" spans="1:11" x14ac:dyDescent="0.35">
      <c r="A56" s="6"/>
      <c r="B56" s="6"/>
      <c r="C56" s="6"/>
      <c r="D56" s="6"/>
      <c r="E56" s="11"/>
      <c r="F56" s="6"/>
      <c r="J56" s="7"/>
      <c r="K56" s="10"/>
    </row>
    <row r="57" spans="1:11" x14ac:dyDescent="0.35">
      <c r="A57" s="6"/>
      <c r="B57" s="6"/>
      <c r="C57" s="6"/>
      <c r="D57" s="6"/>
      <c r="E57" s="11"/>
      <c r="F57" s="6"/>
      <c r="J57" s="7"/>
      <c r="K57" s="10"/>
    </row>
    <row r="58" spans="1:11" x14ac:dyDescent="0.35">
      <c r="A58" s="6"/>
      <c r="B58" s="6"/>
      <c r="C58" s="6"/>
      <c r="D58" s="6"/>
      <c r="E58" s="11"/>
      <c r="F58" s="6"/>
      <c r="J58" s="7"/>
      <c r="K58" s="10"/>
    </row>
    <row r="59" spans="1:11" x14ac:dyDescent="0.35">
      <c r="A59" s="6"/>
      <c r="B59" s="6"/>
      <c r="C59" s="6"/>
      <c r="D59" s="6"/>
      <c r="E59" s="11"/>
      <c r="F59" s="6"/>
      <c r="J59" s="7"/>
      <c r="K59" s="10"/>
    </row>
    <row r="60" spans="1:11" x14ac:dyDescent="0.35">
      <c r="A60" s="6"/>
      <c r="B60" s="6"/>
      <c r="C60" s="6"/>
      <c r="D60" s="6"/>
      <c r="E60" s="11"/>
      <c r="F60" s="6"/>
      <c r="J60" s="7"/>
      <c r="K60" s="10"/>
    </row>
    <row r="61" spans="1:11" x14ac:dyDescent="0.35">
      <c r="A61" s="6"/>
      <c r="B61" s="6"/>
      <c r="C61" s="6"/>
      <c r="D61" s="6"/>
      <c r="E61" s="11"/>
      <c r="F61" s="6"/>
      <c r="J61" s="7"/>
      <c r="K61" s="10"/>
    </row>
    <row r="62" spans="1:11" x14ac:dyDescent="0.35">
      <c r="A62" s="6"/>
      <c r="B62" s="6"/>
      <c r="C62" s="6"/>
      <c r="D62" s="6"/>
      <c r="F62" s="6"/>
      <c r="J62" s="7"/>
      <c r="K62" s="10"/>
    </row>
    <row r="63" spans="1:11" x14ac:dyDescent="0.35">
      <c r="A63" s="6"/>
      <c r="B63" s="6"/>
      <c r="C63" s="6"/>
      <c r="D63" s="6"/>
      <c r="E63" s="11"/>
      <c r="F63" s="6"/>
      <c r="J63" s="7"/>
      <c r="K63" s="10"/>
    </row>
    <row r="64" spans="1:11" x14ac:dyDescent="0.35">
      <c r="A64" s="6"/>
      <c r="B64" s="6"/>
      <c r="C64" s="6"/>
      <c r="D64" s="6"/>
      <c r="F64" s="6"/>
      <c r="J64" s="7"/>
      <c r="K64" s="10"/>
    </row>
    <row r="65" spans="1:11" x14ac:dyDescent="0.35">
      <c r="A65" s="6"/>
      <c r="B65" s="6"/>
      <c r="C65" s="6"/>
      <c r="D65" s="6"/>
      <c r="F65" s="6"/>
      <c r="J65" s="7"/>
      <c r="K65" s="10"/>
    </row>
    <row r="66" spans="1:11" x14ac:dyDescent="0.35">
      <c r="A66" s="6"/>
      <c r="B66" s="6"/>
      <c r="C66" s="6"/>
      <c r="D66" s="6"/>
      <c r="F66" s="6"/>
      <c r="J66" s="7"/>
      <c r="K66" s="10"/>
    </row>
    <row r="67" spans="1:11" x14ac:dyDescent="0.35">
      <c r="A67" s="6"/>
      <c r="B67" s="6"/>
      <c r="C67" s="6"/>
      <c r="D67" s="6"/>
      <c r="F67" s="6"/>
      <c r="J67" s="7"/>
      <c r="K67" s="10"/>
    </row>
    <row r="68" spans="1:11" x14ac:dyDescent="0.35">
      <c r="A68" s="6"/>
      <c r="B68" s="6"/>
      <c r="C68" s="6"/>
      <c r="D68" s="6"/>
      <c r="F68" s="6"/>
      <c r="J68" s="7"/>
      <c r="K68" s="10"/>
    </row>
    <row r="69" spans="1:11" x14ac:dyDescent="0.35">
      <c r="A69" s="6"/>
      <c r="B69" s="6"/>
      <c r="C69" s="6"/>
      <c r="D69" s="6"/>
      <c r="F69" s="6"/>
      <c r="J69" s="7"/>
      <c r="K69" s="10"/>
    </row>
    <row r="70" spans="1:11" x14ac:dyDescent="0.35">
      <c r="A70" s="6"/>
      <c r="B70" s="6"/>
      <c r="C70" s="6"/>
      <c r="D70" s="6"/>
      <c r="E70" s="6"/>
      <c r="F70" s="6"/>
      <c r="J70" s="7"/>
      <c r="K70" s="10"/>
    </row>
    <row r="71" spans="1:11" x14ac:dyDescent="0.35">
      <c r="A71" s="6"/>
      <c r="B71" s="6"/>
      <c r="C71" s="6"/>
      <c r="D71" s="6"/>
      <c r="E71" s="6"/>
      <c r="F71" s="6"/>
      <c r="J71" s="7"/>
      <c r="K71" s="10"/>
    </row>
    <row r="72" spans="1:11" x14ac:dyDescent="0.35">
      <c r="A72" s="6"/>
      <c r="B72" s="6"/>
      <c r="C72" s="6"/>
      <c r="D72" s="6"/>
      <c r="E72" s="6"/>
      <c r="F72" s="6"/>
      <c r="J72" s="7"/>
      <c r="K72" s="10"/>
    </row>
    <row r="73" spans="1:11" x14ac:dyDescent="0.35">
      <c r="A73" s="6"/>
      <c r="B73" s="6"/>
      <c r="C73" s="6"/>
      <c r="D73" s="6"/>
      <c r="E73" s="6"/>
      <c r="F73" s="6"/>
      <c r="J73" s="7"/>
      <c r="K73" s="10"/>
    </row>
    <row r="74" spans="1:11" x14ac:dyDescent="0.35">
      <c r="A74" s="6"/>
      <c r="B74" s="6"/>
      <c r="C74" s="6"/>
      <c r="D74" s="6"/>
      <c r="E74" s="6"/>
      <c r="F74" s="6"/>
      <c r="J74" s="7"/>
      <c r="K74" s="10"/>
    </row>
    <row r="75" spans="1:11" x14ac:dyDescent="0.35">
      <c r="A75" s="6"/>
      <c r="B75" s="6"/>
      <c r="C75" s="6"/>
      <c r="D75" s="6"/>
      <c r="E75" s="6"/>
      <c r="F75" s="6"/>
      <c r="J75" s="7"/>
      <c r="K75" s="10"/>
    </row>
    <row r="76" spans="1:11" x14ac:dyDescent="0.35">
      <c r="A76" s="6"/>
      <c r="B76" s="6"/>
      <c r="C76" s="6"/>
      <c r="D76" s="6"/>
      <c r="E76" s="6"/>
      <c r="F76" s="6"/>
      <c r="J76" s="7"/>
      <c r="K76" s="10"/>
    </row>
    <row r="77" spans="1:11" x14ac:dyDescent="0.35">
      <c r="A77" s="6"/>
      <c r="B77" s="6"/>
      <c r="C77" s="6"/>
      <c r="D77" s="6"/>
      <c r="E77" s="6"/>
      <c r="F77" s="6"/>
      <c r="J77" s="7"/>
      <c r="K77" s="10"/>
    </row>
    <row r="78" spans="1:11" x14ac:dyDescent="0.35">
      <c r="A78" s="6"/>
      <c r="B78" s="6"/>
      <c r="C78" s="6"/>
      <c r="D78" s="6"/>
      <c r="E78" s="18"/>
      <c r="F78" s="6"/>
      <c r="J78" s="7"/>
      <c r="K78" s="10"/>
    </row>
    <row r="79" spans="1:11" x14ac:dyDescent="0.35">
      <c r="A79" s="6"/>
      <c r="B79" s="6"/>
      <c r="C79" s="6"/>
      <c r="D79" s="6"/>
      <c r="E79" s="18"/>
      <c r="F79" s="6"/>
      <c r="J79" s="7"/>
      <c r="K79" s="10"/>
    </row>
    <row r="80" spans="1:11" x14ac:dyDescent="0.35">
      <c r="A80" s="6"/>
      <c r="B80" s="6"/>
      <c r="C80" s="6"/>
      <c r="D80" s="6"/>
      <c r="E80" s="18"/>
      <c r="F80" s="6"/>
      <c r="J80" s="7"/>
      <c r="K80" s="10"/>
    </row>
    <row r="81" spans="1:11" x14ac:dyDescent="0.35">
      <c r="A81" s="6"/>
      <c r="B81" s="6"/>
      <c r="C81" s="6"/>
      <c r="D81" s="6"/>
      <c r="E81" s="18"/>
      <c r="F81" s="6"/>
      <c r="J81" s="7"/>
      <c r="K81" s="10"/>
    </row>
    <row r="82" spans="1:11" x14ac:dyDescent="0.35">
      <c r="A82" s="6"/>
      <c r="B82" s="6"/>
      <c r="C82" s="6"/>
      <c r="D82" s="6"/>
      <c r="E82" s="18"/>
      <c r="F82" s="6"/>
      <c r="J82" s="7"/>
      <c r="K82" s="10"/>
    </row>
    <row r="83" spans="1:11" x14ac:dyDescent="0.35">
      <c r="A83" s="6"/>
      <c r="B83" s="6"/>
      <c r="C83" s="6"/>
      <c r="D83" s="6"/>
      <c r="E83" s="18"/>
      <c r="F83" s="6"/>
      <c r="J83" s="7"/>
      <c r="K83" s="10"/>
    </row>
    <row r="84" spans="1:11" x14ac:dyDescent="0.35">
      <c r="A84" s="6"/>
      <c r="B84" s="6"/>
      <c r="C84" s="6"/>
      <c r="D84" s="6"/>
      <c r="E84" s="6"/>
      <c r="F84" s="6"/>
      <c r="J84" s="7"/>
      <c r="K84" s="10"/>
    </row>
    <row r="85" spans="1:11" x14ac:dyDescent="0.35">
      <c r="A85" s="6"/>
      <c r="B85" s="6"/>
      <c r="C85" s="6"/>
      <c r="D85" s="6"/>
      <c r="E85" s="6"/>
      <c r="F85" s="6"/>
      <c r="J85" s="7"/>
      <c r="K85" s="10"/>
    </row>
    <row r="86" spans="1:11" x14ac:dyDescent="0.35">
      <c r="A86" s="6"/>
      <c r="B86" s="6"/>
      <c r="C86" s="6"/>
      <c r="D86" s="6"/>
      <c r="E86" s="6"/>
      <c r="F86" s="6"/>
      <c r="J86" s="7"/>
      <c r="K86" s="10"/>
    </row>
    <row r="87" spans="1:11" x14ac:dyDescent="0.35">
      <c r="A87" s="6"/>
      <c r="B87" s="6"/>
      <c r="C87" s="6"/>
      <c r="D87" s="6"/>
      <c r="E87" s="6"/>
      <c r="F87" s="6"/>
      <c r="J87" s="7"/>
      <c r="K87" s="10"/>
    </row>
    <row r="88" spans="1:11" x14ac:dyDescent="0.35">
      <c r="A88" s="6"/>
      <c r="B88" s="6"/>
      <c r="C88" s="6"/>
      <c r="D88" s="6"/>
      <c r="E88" s="6"/>
      <c r="F88" s="6"/>
      <c r="J88" s="7"/>
      <c r="K88" s="10"/>
    </row>
    <row r="89" spans="1:11" x14ac:dyDescent="0.35">
      <c r="A89" s="6"/>
      <c r="B89" s="6"/>
      <c r="C89" s="6"/>
      <c r="D89" s="6"/>
      <c r="E89" s="6"/>
      <c r="F89" s="6"/>
      <c r="J89" s="7"/>
      <c r="K89" s="10"/>
    </row>
    <row r="90" spans="1:11" x14ac:dyDescent="0.35">
      <c r="A90" s="6"/>
      <c r="B90" s="6"/>
      <c r="C90" s="6"/>
      <c r="D90" s="6"/>
      <c r="E90" s="6"/>
      <c r="F90" s="6"/>
      <c r="J90" s="7"/>
      <c r="K90" s="10"/>
    </row>
    <row r="91" spans="1:11" x14ac:dyDescent="0.35">
      <c r="A91" s="6"/>
      <c r="B91" s="6"/>
      <c r="C91" s="6"/>
      <c r="D91" s="6"/>
      <c r="E91" s="6"/>
      <c r="F91" s="6"/>
      <c r="J91" s="7"/>
      <c r="K91" s="10"/>
    </row>
    <row r="92" spans="1:11" x14ac:dyDescent="0.35">
      <c r="A92" s="6"/>
      <c r="B92" s="6"/>
      <c r="C92" s="6"/>
      <c r="D92" s="6"/>
      <c r="E92" s="6"/>
      <c r="F92" s="6"/>
      <c r="J92" s="7"/>
      <c r="K92" s="10"/>
    </row>
    <row r="93" spans="1:11" x14ac:dyDescent="0.35">
      <c r="A93" s="6"/>
      <c r="B93" s="6"/>
      <c r="C93" s="6"/>
      <c r="D93" s="6"/>
      <c r="E93" s="6"/>
      <c r="F93" s="6"/>
      <c r="J93" s="7"/>
      <c r="K93" s="10"/>
    </row>
    <row r="94" spans="1:11" x14ac:dyDescent="0.35">
      <c r="A94" s="6"/>
      <c r="B94" s="6"/>
      <c r="C94" s="6"/>
      <c r="D94" s="6"/>
      <c r="E94" s="6"/>
      <c r="F94" s="6"/>
      <c r="J94" s="7"/>
      <c r="K94" s="10"/>
    </row>
    <row r="95" spans="1:11" x14ac:dyDescent="0.35">
      <c r="A95" s="6"/>
      <c r="B95" s="6"/>
      <c r="C95" s="6"/>
      <c r="D95" s="6"/>
      <c r="E95" s="6"/>
      <c r="F95" s="6"/>
      <c r="J95" s="7"/>
      <c r="K95" s="10"/>
    </row>
    <row r="96" spans="1:11" x14ac:dyDescent="0.35">
      <c r="A96" s="6"/>
      <c r="B96" s="6"/>
      <c r="C96" s="6"/>
      <c r="D96" s="6"/>
      <c r="E96" s="6"/>
      <c r="F96" s="6"/>
      <c r="J96" s="7"/>
      <c r="K96" s="10"/>
    </row>
    <row r="97" spans="1:11" x14ac:dyDescent="0.35">
      <c r="A97" s="6"/>
      <c r="B97" s="6"/>
      <c r="C97" s="6"/>
      <c r="D97" s="6"/>
      <c r="E97" s="6"/>
      <c r="F97" s="6"/>
      <c r="J97" s="7"/>
      <c r="K97" s="10"/>
    </row>
    <row r="98" spans="1:11" x14ac:dyDescent="0.35">
      <c r="A98" s="6"/>
      <c r="B98" s="6"/>
      <c r="C98" s="6"/>
      <c r="D98" s="6"/>
      <c r="E98" s="6"/>
      <c r="F98" s="6"/>
      <c r="J98" s="7"/>
      <c r="K98" s="10"/>
    </row>
    <row r="99" spans="1:11" x14ac:dyDescent="0.35">
      <c r="A99" s="6"/>
      <c r="B99" s="6"/>
      <c r="C99" s="6"/>
      <c r="D99" s="6"/>
      <c r="E99" s="6"/>
      <c r="F99" s="6"/>
      <c r="J99" s="7"/>
      <c r="K99" s="10"/>
    </row>
    <row r="100" spans="1:11" x14ac:dyDescent="0.35">
      <c r="A100" s="6"/>
      <c r="B100" s="6"/>
      <c r="C100" s="6"/>
      <c r="D100" s="6"/>
      <c r="E100" s="6"/>
      <c r="F100" s="6"/>
      <c r="J100" s="7"/>
      <c r="K100" s="10"/>
    </row>
    <row r="101" spans="1:11" x14ac:dyDescent="0.35">
      <c r="A101" s="6"/>
      <c r="B101" s="6"/>
      <c r="C101" s="6"/>
      <c r="D101" s="6"/>
      <c r="E101" s="6"/>
      <c r="F101" s="6"/>
      <c r="J101" s="7"/>
      <c r="K101" s="10"/>
    </row>
    <row r="102" spans="1:11" x14ac:dyDescent="0.35">
      <c r="A102" s="6"/>
      <c r="B102" s="6"/>
      <c r="C102" s="6"/>
      <c r="D102" s="6"/>
      <c r="E102" s="6"/>
      <c r="F102" s="6"/>
      <c r="J102" s="7"/>
      <c r="K102" s="10"/>
    </row>
    <row r="103" spans="1:11" x14ac:dyDescent="0.35">
      <c r="A103" s="6"/>
      <c r="B103" s="6"/>
      <c r="C103" s="6"/>
      <c r="D103" s="6"/>
      <c r="E103" s="16"/>
      <c r="F103" s="6"/>
      <c r="J103" s="7"/>
      <c r="K103" s="10"/>
    </row>
    <row r="104" spans="1:11" x14ac:dyDescent="0.35">
      <c r="A104" s="6"/>
      <c r="B104" s="6"/>
      <c r="C104" s="6"/>
      <c r="D104" s="6"/>
      <c r="E104" s="6"/>
      <c r="F104" s="6"/>
      <c r="J104" s="7"/>
      <c r="K104" s="10"/>
    </row>
    <row r="105" spans="1:11" x14ac:dyDescent="0.35">
      <c r="A105" s="6"/>
      <c r="B105" s="6"/>
      <c r="C105" s="6"/>
      <c r="D105" s="6"/>
      <c r="E105" s="16"/>
      <c r="F105" s="6"/>
      <c r="J105" s="7"/>
      <c r="K105" s="10"/>
    </row>
    <row r="106" spans="1:11" x14ac:dyDescent="0.35">
      <c r="A106" s="6"/>
      <c r="B106" s="6"/>
      <c r="C106" s="6"/>
      <c r="D106" s="6"/>
      <c r="E106" s="11"/>
      <c r="F106" s="6"/>
      <c r="J106" s="7"/>
      <c r="K106" s="10"/>
    </row>
    <row r="107" spans="1:11" x14ac:dyDescent="0.35">
      <c r="A107" s="6"/>
      <c r="B107" s="6"/>
      <c r="C107" s="6"/>
      <c r="D107" s="6"/>
      <c r="E107" s="11"/>
      <c r="F107" s="6"/>
      <c r="J107" s="7"/>
      <c r="K107" s="10"/>
    </row>
    <row r="108" spans="1:11" x14ac:dyDescent="0.35">
      <c r="A108" s="6"/>
      <c r="B108" s="6"/>
      <c r="C108" s="6"/>
      <c r="D108" s="6"/>
      <c r="E108" s="11"/>
      <c r="F108" s="6"/>
      <c r="J108" s="7"/>
      <c r="K108" s="10"/>
    </row>
    <row r="109" spans="1:11" x14ac:dyDescent="0.35">
      <c r="A109" s="6"/>
      <c r="B109" s="6"/>
      <c r="C109" s="6"/>
      <c r="D109" s="6"/>
      <c r="E109" s="11"/>
      <c r="F109" s="6"/>
      <c r="J109" s="7"/>
      <c r="K109" s="10"/>
    </row>
    <row r="110" spans="1:11" x14ac:dyDescent="0.35">
      <c r="A110" s="6"/>
      <c r="B110" s="6"/>
      <c r="C110" s="6"/>
      <c r="D110" s="6"/>
      <c r="E110" s="11"/>
      <c r="F110" s="6"/>
      <c r="J110" s="7"/>
      <c r="K110" s="10"/>
    </row>
    <row r="111" spans="1:11" x14ac:dyDescent="0.35">
      <c r="A111" s="6"/>
      <c r="B111" s="6"/>
      <c r="C111" s="6"/>
      <c r="D111" s="6"/>
      <c r="E111" s="11"/>
      <c r="F111" s="6"/>
      <c r="J111" s="7"/>
      <c r="K111" s="10"/>
    </row>
    <row r="112" spans="1:11" x14ac:dyDescent="0.35">
      <c r="A112" s="6"/>
      <c r="B112" s="6"/>
      <c r="C112" s="6"/>
      <c r="D112" s="6"/>
      <c r="E112" s="11"/>
      <c r="F112" s="6"/>
      <c r="J112" s="7"/>
      <c r="K112" s="10"/>
    </row>
    <row r="113" spans="1:13" x14ac:dyDescent="0.35">
      <c r="A113" s="6"/>
      <c r="B113" s="6"/>
      <c r="C113" s="6"/>
      <c r="D113" s="6"/>
      <c r="E113" s="11"/>
      <c r="F113" s="6"/>
      <c r="J113" s="7"/>
      <c r="K113" s="10"/>
    </row>
    <row r="114" spans="1:13" x14ac:dyDescent="0.35">
      <c r="A114" s="6"/>
      <c r="B114" s="6"/>
      <c r="C114" s="6"/>
      <c r="D114" s="6"/>
      <c r="E114" s="18"/>
      <c r="F114" s="6"/>
      <c r="J114" s="7"/>
      <c r="K114" s="10"/>
    </row>
    <row r="115" spans="1:13" x14ac:dyDescent="0.35">
      <c r="M115" s="5"/>
    </row>
  </sheetData>
  <sortState xmlns:xlrd2="http://schemas.microsoft.com/office/spreadsheetml/2017/richdata2" ref="A2:K40">
    <sortCondition ref="C1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"/>
  <sheetViews>
    <sheetView workbookViewId="0">
      <selection activeCell="B1" sqref="A1:F1"/>
    </sheetView>
  </sheetViews>
  <sheetFormatPr defaultRowHeight="14.5" x14ac:dyDescent="0.35"/>
  <sheetData>
    <row r="1" spans="1:6" x14ac:dyDescent="0.35">
      <c r="A1" s="6" t="s">
        <v>97</v>
      </c>
      <c r="B1" s="6"/>
      <c r="C1" s="6"/>
      <c r="D1" s="6"/>
      <c r="E1" s="6"/>
      <c r="F1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64253-8D44-4849-928C-2C4D9A62CF69}">
  <dimension ref="A1:I3"/>
  <sheetViews>
    <sheetView workbookViewId="0">
      <selection activeCell="F9" sqref="F9"/>
    </sheetView>
  </sheetViews>
  <sheetFormatPr defaultRowHeight="14.5" x14ac:dyDescent="0.35"/>
  <cols>
    <col min="1" max="1" width="10.81640625" customWidth="1"/>
    <col min="2" max="2" width="17.54296875" customWidth="1"/>
    <col min="3" max="3" width="28.1796875" customWidth="1"/>
    <col min="4" max="4" width="20.26953125" customWidth="1"/>
    <col min="5" max="5" width="21.1796875" customWidth="1"/>
    <col min="6" max="6" width="19" customWidth="1"/>
    <col min="7" max="7" width="25" customWidth="1"/>
    <col min="8" max="9" width="18" customWidth="1"/>
  </cols>
  <sheetData>
    <row r="1" spans="1:9" ht="28" x14ac:dyDescent="0.35">
      <c r="A1" s="216" t="s">
        <v>108</v>
      </c>
      <c r="B1" s="216" t="s">
        <v>840</v>
      </c>
      <c r="C1" s="216" t="s">
        <v>841</v>
      </c>
      <c r="D1" s="216" t="s">
        <v>60</v>
      </c>
      <c r="E1" s="216" t="s">
        <v>842</v>
      </c>
      <c r="F1" s="216" t="s">
        <v>843</v>
      </c>
      <c r="G1" s="216" t="s">
        <v>844</v>
      </c>
      <c r="H1" s="216" t="s">
        <v>63</v>
      </c>
      <c r="I1" s="216" t="s">
        <v>845</v>
      </c>
    </row>
    <row r="2" spans="1:9" x14ac:dyDescent="0.35">
      <c r="A2" s="217" t="s">
        <v>846</v>
      </c>
      <c r="B2" s="218">
        <v>44405</v>
      </c>
      <c r="C2" s="218">
        <v>15905</v>
      </c>
      <c r="D2" s="218">
        <f>Summary!G65</f>
        <v>26646.907409591935</v>
      </c>
      <c r="E2" s="219">
        <f>D2/C2</f>
        <v>1.6753792775600085</v>
      </c>
      <c r="F2" s="218">
        <v>7525</v>
      </c>
      <c r="G2" s="218">
        <v>4801</v>
      </c>
      <c r="H2" s="218">
        <f>Summary!J65</f>
        <v>7200.8750725125683</v>
      </c>
      <c r="I2" s="220">
        <f>H2/G2</f>
        <v>1.4998698338913909</v>
      </c>
    </row>
    <row r="3" spans="1:9" ht="95.5" customHeight="1" x14ac:dyDescent="0.35">
      <c r="B3" s="228" t="s">
        <v>847</v>
      </c>
      <c r="C3" s="228" t="s">
        <v>848</v>
      </c>
      <c r="D3" s="229"/>
      <c r="E3" s="229"/>
      <c r="F3" s="228" t="s">
        <v>849</v>
      </c>
      <c r="G3" s="228" t="s">
        <v>850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9"/>
  <sheetViews>
    <sheetView workbookViewId="0">
      <selection activeCell="C37" sqref="C37"/>
    </sheetView>
  </sheetViews>
  <sheetFormatPr defaultRowHeight="14.5" x14ac:dyDescent="0.35"/>
  <cols>
    <col min="1" max="2" width="12.81640625" bestFit="1" customWidth="1"/>
    <col min="3" max="3" width="13.453125" bestFit="1" customWidth="1"/>
    <col min="4" max="4" width="8.1796875" bestFit="1" customWidth="1"/>
    <col min="5" max="5" width="8" bestFit="1" customWidth="1"/>
    <col min="6" max="6" width="8.453125" bestFit="1" customWidth="1"/>
    <col min="7" max="7" width="12.1796875" style="9" bestFit="1" customWidth="1"/>
    <col min="8" max="8" width="8.26953125" style="9" bestFit="1" customWidth="1"/>
    <col min="9" max="9" width="8" style="9" bestFit="1" customWidth="1"/>
    <col min="10" max="10" width="4.7265625" bestFit="1" customWidth="1"/>
    <col min="11" max="11" width="11.54296875" bestFit="1" customWidth="1"/>
    <col min="12" max="12" width="12.1796875" customWidth="1"/>
  </cols>
  <sheetData>
    <row r="1" spans="1:14" x14ac:dyDescent="0.35">
      <c r="A1" s="6" t="s">
        <v>110</v>
      </c>
      <c r="B1" s="6" t="s">
        <v>111</v>
      </c>
      <c r="C1" s="6" t="s">
        <v>112</v>
      </c>
      <c r="D1" s="6" t="s">
        <v>88</v>
      </c>
      <c r="E1" s="19" t="s">
        <v>113</v>
      </c>
      <c r="F1" s="19" t="s">
        <v>114</v>
      </c>
      <c r="G1" s="19" t="s">
        <v>115</v>
      </c>
      <c r="H1" s="19" t="s">
        <v>116</v>
      </c>
      <c r="I1" s="19" t="s">
        <v>117</v>
      </c>
      <c r="J1" s="19" t="s">
        <v>101</v>
      </c>
      <c r="K1" s="19" t="s">
        <v>118</v>
      </c>
      <c r="L1" s="12" t="s">
        <v>102</v>
      </c>
      <c r="M1" s="13" t="s">
        <v>103</v>
      </c>
      <c r="N1" s="13" t="s">
        <v>104</v>
      </c>
    </row>
    <row r="2" spans="1:14" x14ac:dyDescent="0.35">
      <c r="A2" s="6" t="s">
        <v>12</v>
      </c>
      <c r="B2" s="6">
        <v>1110</v>
      </c>
      <c r="C2" s="6" t="s">
        <v>90</v>
      </c>
      <c r="D2" s="6" t="s">
        <v>91</v>
      </c>
      <c r="E2" s="19">
        <v>0.22</v>
      </c>
      <c r="F2" s="19">
        <v>50.8</v>
      </c>
      <c r="G2" s="19">
        <v>0</v>
      </c>
      <c r="H2" s="19">
        <v>0.96799999999999997</v>
      </c>
      <c r="I2" s="19">
        <v>0.125</v>
      </c>
      <c r="J2" s="19">
        <v>0.28799999999999998</v>
      </c>
      <c r="K2" s="19">
        <v>0.17841413964799999</v>
      </c>
      <c r="L2">
        <f t="shared" ref="L2:L7" si="0">F2*J2*K2/12</f>
        <v>0.21752251905884157</v>
      </c>
      <c r="M2">
        <f t="shared" ref="M2:M7" si="1">ROUND(2.721*H2*L2,1)</f>
        <v>0.6</v>
      </c>
      <c r="N2">
        <f t="shared" ref="N2:N7" si="2">ROUND((2.721*I2*L2)+(E2*K2),1)</f>
        <v>0.1</v>
      </c>
    </row>
    <row r="3" spans="1:14" x14ac:dyDescent="0.35">
      <c r="A3" s="6" t="s">
        <v>12</v>
      </c>
      <c r="B3" s="6">
        <v>1210</v>
      </c>
      <c r="C3" s="6" t="s">
        <v>90</v>
      </c>
      <c r="D3" s="6" t="s">
        <v>91</v>
      </c>
      <c r="E3" s="19">
        <v>0.22</v>
      </c>
      <c r="F3" s="19">
        <v>50.8</v>
      </c>
      <c r="G3" s="19">
        <v>0</v>
      </c>
      <c r="H3" s="19">
        <v>1.2450000000000001</v>
      </c>
      <c r="I3" s="19">
        <v>0.21299999999999999</v>
      </c>
      <c r="J3" s="19">
        <v>0.28799999999999998</v>
      </c>
      <c r="K3" s="19">
        <v>0.13347763348399999</v>
      </c>
      <c r="L3">
        <f t="shared" si="0"/>
        <v>0.16273593074369277</v>
      </c>
      <c r="M3">
        <f t="shared" si="1"/>
        <v>0.6</v>
      </c>
      <c r="N3">
        <f t="shared" si="2"/>
        <v>0.1</v>
      </c>
    </row>
    <row r="4" spans="1:14" x14ac:dyDescent="0.35">
      <c r="A4" s="6" t="s">
        <v>12</v>
      </c>
      <c r="B4" s="6">
        <v>1400</v>
      </c>
      <c r="C4" s="6" t="s">
        <v>90</v>
      </c>
      <c r="D4" s="6" t="s">
        <v>91</v>
      </c>
      <c r="E4" s="19">
        <v>0.22</v>
      </c>
      <c r="F4" s="19">
        <v>50.8</v>
      </c>
      <c r="G4" s="19">
        <v>0</v>
      </c>
      <c r="H4" s="19">
        <v>0.70899999999999996</v>
      </c>
      <c r="I4" s="19">
        <v>0.11700000000000001</v>
      </c>
      <c r="J4" s="19">
        <v>0.43099999999999999</v>
      </c>
      <c r="K4" s="19">
        <v>0.40216197628799999</v>
      </c>
      <c r="L4">
        <f t="shared" si="0"/>
        <v>0.73377133653587512</v>
      </c>
      <c r="M4">
        <f t="shared" si="1"/>
        <v>1.4</v>
      </c>
      <c r="N4">
        <f t="shared" si="2"/>
        <v>0.3</v>
      </c>
    </row>
    <row r="5" spans="1:14" x14ac:dyDescent="0.35">
      <c r="A5" s="6" t="s">
        <v>12</v>
      </c>
      <c r="B5" s="6">
        <v>1411</v>
      </c>
      <c r="C5" s="6" t="s">
        <v>90</v>
      </c>
      <c r="D5" s="6" t="s">
        <v>91</v>
      </c>
      <c r="E5" s="19">
        <v>0.22</v>
      </c>
      <c r="F5" s="19">
        <v>50.8</v>
      </c>
      <c r="G5" s="19">
        <v>0</v>
      </c>
      <c r="H5" s="19">
        <v>1.4430000000000001</v>
      </c>
      <c r="I5" s="19">
        <v>0.22500000000000001</v>
      </c>
      <c r="J5" s="19">
        <v>0.43099999999999999</v>
      </c>
      <c r="K5" s="19">
        <v>7.8039496901600003E-2</v>
      </c>
      <c r="L5">
        <f t="shared" si="0"/>
        <v>0.14238826473009597</v>
      </c>
      <c r="M5">
        <f t="shared" si="1"/>
        <v>0.6</v>
      </c>
      <c r="N5">
        <f t="shared" si="2"/>
        <v>0.1</v>
      </c>
    </row>
    <row r="6" spans="1:14" x14ac:dyDescent="0.35">
      <c r="A6" s="6" t="s">
        <v>12</v>
      </c>
      <c r="B6" s="6">
        <v>1700</v>
      </c>
      <c r="C6" s="6" t="s">
        <v>90</v>
      </c>
      <c r="D6" s="6" t="s">
        <v>91</v>
      </c>
      <c r="E6" s="19">
        <v>0.22</v>
      </c>
      <c r="F6" s="19">
        <v>50.8</v>
      </c>
      <c r="G6" s="19">
        <v>0</v>
      </c>
      <c r="H6" s="19">
        <v>0.96799999999999997</v>
      </c>
      <c r="I6" s="19">
        <v>0.125</v>
      </c>
      <c r="J6" s="19">
        <v>0.34100000000000003</v>
      </c>
      <c r="K6" s="19">
        <v>3.7476059686500002E-2</v>
      </c>
      <c r="L6">
        <f t="shared" si="0"/>
        <v>5.4099190561441857E-2</v>
      </c>
      <c r="M6">
        <f t="shared" si="1"/>
        <v>0.1</v>
      </c>
      <c r="N6">
        <f t="shared" si="2"/>
        <v>0</v>
      </c>
    </row>
    <row r="7" spans="1:14" x14ac:dyDescent="0.35">
      <c r="A7" s="6" t="s">
        <v>12</v>
      </c>
      <c r="B7" s="6">
        <v>8140</v>
      </c>
      <c r="C7" s="6" t="s">
        <v>90</v>
      </c>
      <c r="D7" s="6" t="s">
        <v>91</v>
      </c>
      <c r="E7" s="19">
        <v>0.22</v>
      </c>
      <c r="F7" s="19">
        <v>50.8</v>
      </c>
      <c r="G7" s="19">
        <v>0</v>
      </c>
      <c r="H7" s="19">
        <v>0.98599999999999999</v>
      </c>
      <c r="I7" s="19">
        <v>0.14299999999999999</v>
      </c>
      <c r="J7" s="19">
        <v>0.44600000000000001</v>
      </c>
      <c r="K7" s="19">
        <v>16.304227067799999</v>
      </c>
      <c r="L7">
        <f t="shared" si="0"/>
        <v>30.783467652477587</v>
      </c>
      <c r="M7">
        <f t="shared" si="1"/>
        <v>82.6</v>
      </c>
      <c r="N7">
        <f t="shared" si="2"/>
        <v>15.6</v>
      </c>
    </row>
    <row r="8" spans="1:14" x14ac:dyDescent="0.35">
      <c r="A8" s="6"/>
      <c r="B8" s="6"/>
      <c r="C8" s="6"/>
      <c r="D8" s="6"/>
      <c r="E8" s="6"/>
      <c r="F8" s="6"/>
      <c r="J8" s="7"/>
      <c r="K8">
        <f>SUM(K2:K7)</f>
        <v>17.133796373808099</v>
      </c>
      <c r="L8">
        <f>SUM(L2:L7)</f>
        <v>32.093984894107535</v>
      </c>
      <c r="M8">
        <f>SUM(M2:M7)</f>
        <v>85.899999999999991</v>
      </c>
      <c r="N8">
        <f>SUM(N2:N7)</f>
        <v>16.2</v>
      </c>
    </row>
    <row r="9" spans="1:14" x14ac:dyDescent="0.35">
      <c r="J9" s="7"/>
    </row>
  </sheetData>
  <sortState xmlns:xlrd2="http://schemas.microsoft.com/office/spreadsheetml/2017/richdata2" ref="A2:F8">
    <sortCondition ref="D1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36"/>
  <sheetViews>
    <sheetView workbookViewId="0">
      <selection activeCell="L1" sqref="L1:N2"/>
    </sheetView>
  </sheetViews>
  <sheetFormatPr defaultRowHeight="14.5" x14ac:dyDescent="0.35"/>
  <cols>
    <col min="1" max="1" width="14.81640625" bestFit="1" customWidth="1"/>
    <col min="2" max="2" width="12.81640625" bestFit="1" customWidth="1"/>
    <col min="3" max="3" width="13.453125" bestFit="1" customWidth="1"/>
    <col min="4" max="4" width="8.1796875" bestFit="1" customWidth="1"/>
    <col min="5" max="5" width="8" bestFit="1" customWidth="1"/>
    <col min="6" max="6" width="8.453125" bestFit="1" customWidth="1"/>
    <col min="7" max="7" width="12.1796875" style="9" bestFit="1" customWidth="1"/>
    <col min="8" max="8" width="8.26953125" style="9" bestFit="1" customWidth="1"/>
    <col min="9" max="9" width="8" style="9" bestFit="1" customWidth="1"/>
    <col min="10" max="10" width="4.7265625" bestFit="1" customWidth="1"/>
    <col min="11" max="11" width="11.54296875" bestFit="1" customWidth="1"/>
    <col min="12" max="12" width="12.81640625" customWidth="1"/>
  </cols>
  <sheetData>
    <row r="1" spans="1:14" x14ac:dyDescent="0.35">
      <c r="A1" s="6" t="s">
        <v>110</v>
      </c>
      <c r="B1" s="6" t="s">
        <v>111</v>
      </c>
      <c r="C1" s="6" t="s">
        <v>112</v>
      </c>
      <c r="D1" s="6" t="s">
        <v>88</v>
      </c>
      <c r="E1" s="19" t="s">
        <v>113</v>
      </c>
      <c r="F1" s="19" t="s">
        <v>114</v>
      </c>
      <c r="G1" s="19" t="s">
        <v>115</v>
      </c>
      <c r="H1" s="19" t="s">
        <v>116</v>
      </c>
      <c r="I1" s="19" t="s">
        <v>117</v>
      </c>
      <c r="J1" s="19" t="s">
        <v>101</v>
      </c>
      <c r="K1" s="19" t="s">
        <v>118</v>
      </c>
      <c r="L1" s="12" t="s">
        <v>102</v>
      </c>
      <c r="M1" s="13" t="s">
        <v>103</v>
      </c>
      <c r="N1" s="13" t="s">
        <v>104</v>
      </c>
    </row>
    <row r="2" spans="1:14" x14ac:dyDescent="0.35">
      <c r="A2" s="6" t="s">
        <v>13</v>
      </c>
      <c r="B2" s="6">
        <v>1400</v>
      </c>
      <c r="C2" s="6" t="s">
        <v>90</v>
      </c>
      <c r="D2" s="6" t="s">
        <v>93</v>
      </c>
      <c r="E2" s="19">
        <v>0.22</v>
      </c>
      <c r="F2" s="19">
        <v>50.8</v>
      </c>
      <c r="G2" s="19">
        <v>0</v>
      </c>
      <c r="H2" s="19">
        <v>0.70899999999999996</v>
      </c>
      <c r="I2" s="19">
        <v>0.11700000000000001</v>
      </c>
      <c r="J2" s="19">
        <v>0.43099999999999999</v>
      </c>
      <c r="K2" s="19">
        <v>8.6966722449299996E-2</v>
      </c>
      <c r="L2">
        <f>F2*J2*K2/12</f>
        <v>0.15867658289024447</v>
      </c>
      <c r="M2">
        <f>ROUND(2.721*H2*L2,1)</f>
        <v>0.3</v>
      </c>
      <c r="N2">
        <f>ROUND((2.721*I2*L2)+(E2*K2),1)</f>
        <v>0.1</v>
      </c>
    </row>
    <row r="3" spans="1:14" x14ac:dyDescent="0.35">
      <c r="A3" s="6" t="s">
        <v>13</v>
      </c>
      <c r="B3" s="6">
        <v>1400</v>
      </c>
      <c r="C3" s="6" t="s">
        <v>90</v>
      </c>
      <c r="D3" s="6" t="s">
        <v>94</v>
      </c>
      <c r="E3" s="19">
        <v>0.22</v>
      </c>
      <c r="F3" s="19">
        <v>50.8</v>
      </c>
      <c r="G3" s="19">
        <v>0</v>
      </c>
      <c r="H3" s="19">
        <v>0.70899999999999996</v>
      </c>
      <c r="I3" s="19">
        <v>0.11700000000000001</v>
      </c>
      <c r="J3" s="19">
        <v>0.43099999999999999</v>
      </c>
      <c r="K3" s="19">
        <v>8.7583477754099998E-2</v>
      </c>
      <c r="L3">
        <f t="shared" ref="L3:L19" si="0">F3*J3*K3/12</f>
        <v>0.15980189406087239</v>
      </c>
      <c r="M3">
        <f t="shared" ref="M3:M19" si="1">ROUND(2.721*H3*L3,1)</f>
        <v>0.3</v>
      </c>
      <c r="N3">
        <f t="shared" ref="N3:N19" si="2">ROUND((2.721*I3*L3)+(E3*K3),1)</f>
        <v>0.1</v>
      </c>
    </row>
    <row r="4" spans="1:14" x14ac:dyDescent="0.35">
      <c r="A4" s="6" t="s">
        <v>13</v>
      </c>
      <c r="B4" s="6">
        <v>1400</v>
      </c>
      <c r="C4" s="6" t="s">
        <v>90</v>
      </c>
      <c r="D4" s="6" t="s">
        <v>91</v>
      </c>
      <c r="E4" s="19">
        <v>0.22</v>
      </c>
      <c r="F4" s="19">
        <v>50.8</v>
      </c>
      <c r="G4" s="19">
        <v>0</v>
      </c>
      <c r="H4" s="19">
        <v>0.70899999999999996</v>
      </c>
      <c r="I4" s="19">
        <v>0.11700000000000001</v>
      </c>
      <c r="J4" s="19">
        <v>0.43099999999999999</v>
      </c>
      <c r="K4" s="19">
        <v>0.34485017244100002</v>
      </c>
      <c r="L4">
        <f t="shared" si="0"/>
        <v>0.62920212963010058</v>
      </c>
      <c r="M4">
        <f t="shared" si="1"/>
        <v>1.2</v>
      </c>
      <c r="N4">
        <f t="shared" si="2"/>
        <v>0.3</v>
      </c>
    </row>
    <row r="5" spans="1:14" x14ac:dyDescent="0.35">
      <c r="A5" s="6" t="s">
        <v>13</v>
      </c>
      <c r="B5" s="6">
        <v>1411</v>
      </c>
      <c r="C5" s="6" t="s">
        <v>90</v>
      </c>
      <c r="D5" s="6" t="s">
        <v>93</v>
      </c>
      <c r="E5" s="19">
        <v>0.22</v>
      </c>
      <c r="F5" s="19">
        <v>50.8</v>
      </c>
      <c r="G5" s="19">
        <v>0</v>
      </c>
      <c r="H5" s="19">
        <v>1.4430000000000001</v>
      </c>
      <c r="I5" s="19">
        <v>0.22500000000000001</v>
      </c>
      <c r="J5" s="19">
        <v>0.43099999999999999</v>
      </c>
      <c r="K5" s="19">
        <v>5.1254336725800001E-2</v>
      </c>
      <c r="L5">
        <f t="shared" si="0"/>
        <v>9.3516954312003811E-2</v>
      </c>
      <c r="M5">
        <f t="shared" si="1"/>
        <v>0.4</v>
      </c>
      <c r="N5">
        <f t="shared" si="2"/>
        <v>0.1</v>
      </c>
    </row>
    <row r="6" spans="1:14" x14ac:dyDescent="0.35">
      <c r="A6" s="6" t="s">
        <v>13</v>
      </c>
      <c r="B6" s="6">
        <v>1411</v>
      </c>
      <c r="C6" s="6" t="s">
        <v>90</v>
      </c>
      <c r="D6" s="6" t="s">
        <v>94</v>
      </c>
      <c r="E6" s="19">
        <v>0.22</v>
      </c>
      <c r="F6" s="19">
        <v>50.8</v>
      </c>
      <c r="G6" s="19">
        <v>0</v>
      </c>
      <c r="H6" s="19">
        <v>1.4430000000000001</v>
      </c>
      <c r="I6" s="19">
        <v>0.22500000000000001</v>
      </c>
      <c r="J6" s="19">
        <v>0.43099999999999999</v>
      </c>
      <c r="K6" s="19">
        <v>0.17878536977600001</v>
      </c>
      <c r="L6">
        <f t="shared" si="0"/>
        <v>0.32620582618096378</v>
      </c>
      <c r="M6">
        <f t="shared" si="1"/>
        <v>1.3</v>
      </c>
      <c r="N6">
        <f t="shared" si="2"/>
        <v>0.2</v>
      </c>
    </row>
    <row r="7" spans="1:14" x14ac:dyDescent="0.35">
      <c r="A7" s="6" t="s">
        <v>13</v>
      </c>
      <c r="B7" s="6">
        <v>1411</v>
      </c>
      <c r="C7" s="6" t="s">
        <v>90</v>
      </c>
      <c r="D7" s="6" t="s">
        <v>91</v>
      </c>
      <c r="E7" s="19">
        <v>0.22</v>
      </c>
      <c r="F7" s="19">
        <v>50.8</v>
      </c>
      <c r="G7" s="19">
        <v>0</v>
      </c>
      <c r="H7" s="19">
        <v>1.4430000000000001</v>
      </c>
      <c r="I7" s="19">
        <v>0.22500000000000001</v>
      </c>
      <c r="J7" s="19">
        <v>0.43099999999999999</v>
      </c>
      <c r="K7" s="19">
        <v>0.23026262135299999</v>
      </c>
      <c r="L7">
        <f t="shared" si="0"/>
        <v>0.42012950349997197</v>
      </c>
      <c r="M7">
        <f t="shared" si="1"/>
        <v>1.6</v>
      </c>
      <c r="N7">
        <f t="shared" si="2"/>
        <v>0.3</v>
      </c>
    </row>
    <row r="8" spans="1:14" x14ac:dyDescent="0.35">
      <c r="A8" s="6" t="s">
        <v>13</v>
      </c>
      <c r="B8" s="6">
        <v>1490</v>
      </c>
      <c r="C8" s="6" t="s">
        <v>90</v>
      </c>
      <c r="D8" s="6" t="s">
        <v>94</v>
      </c>
      <c r="E8" s="19">
        <v>0.22</v>
      </c>
      <c r="F8" s="19">
        <v>50.8</v>
      </c>
      <c r="G8" s="19">
        <v>0</v>
      </c>
      <c r="H8" s="19">
        <v>1.4430000000000001</v>
      </c>
      <c r="I8" s="19">
        <v>0.22500000000000001</v>
      </c>
      <c r="J8" s="19">
        <v>0.43099999999999999</v>
      </c>
      <c r="K8" s="19">
        <v>2.08281532335E-5</v>
      </c>
      <c r="L8">
        <f t="shared" si="0"/>
        <v>3.8002354118069652E-5</v>
      </c>
      <c r="M8">
        <f t="shared" si="1"/>
        <v>0</v>
      </c>
      <c r="N8">
        <f t="shared" si="2"/>
        <v>0</v>
      </c>
    </row>
    <row r="9" spans="1:14" x14ac:dyDescent="0.35">
      <c r="A9" s="6" t="s">
        <v>13</v>
      </c>
      <c r="B9" s="6">
        <v>1490</v>
      </c>
      <c r="C9" s="6" t="s">
        <v>90</v>
      </c>
      <c r="D9" s="6" t="s">
        <v>91</v>
      </c>
      <c r="E9" s="19">
        <v>0.22</v>
      </c>
      <c r="F9" s="19">
        <v>50.8</v>
      </c>
      <c r="G9" s="19">
        <v>0</v>
      </c>
      <c r="H9" s="19">
        <v>1.4430000000000001</v>
      </c>
      <c r="I9" s="19">
        <v>0.22500000000000001</v>
      </c>
      <c r="J9" s="19">
        <v>0.43099999999999999</v>
      </c>
      <c r="K9" s="19">
        <v>1.6182916732100001E-2</v>
      </c>
      <c r="L9">
        <f t="shared" si="0"/>
        <v>2.9526810438831926E-2</v>
      </c>
      <c r="M9">
        <f t="shared" si="1"/>
        <v>0.1</v>
      </c>
      <c r="N9">
        <f t="shared" si="2"/>
        <v>0</v>
      </c>
    </row>
    <row r="10" spans="1:14" x14ac:dyDescent="0.35">
      <c r="A10" s="6" t="s">
        <v>13</v>
      </c>
      <c r="B10" s="6">
        <v>3100</v>
      </c>
      <c r="C10" s="6" t="s">
        <v>90</v>
      </c>
      <c r="D10" s="6" t="s">
        <v>94</v>
      </c>
      <c r="E10" s="19">
        <v>0.22</v>
      </c>
      <c r="F10" s="19">
        <v>50.8</v>
      </c>
      <c r="G10" s="19">
        <v>0</v>
      </c>
      <c r="H10" s="19">
        <v>0.69099999999999995</v>
      </c>
      <c r="I10" s="19">
        <v>3.5999999999999997E-2</v>
      </c>
      <c r="J10" s="19">
        <v>0.26200000000000001</v>
      </c>
      <c r="K10" s="19">
        <v>0.165563064959</v>
      </c>
      <c r="L10">
        <f t="shared" si="0"/>
        <v>0.18363151411485887</v>
      </c>
      <c r="M10">
        <f t="shared" si="1"/>
        <v>0.3</v>
      </c>
      <c r="N10">
        <f t="shared" si="2"/>
        <v>0.1</v>
      </c>
    </row>
    <row r="11" spans="1:14" x14ac:dyDescent="0.35">
      <c r="A11" s="6" t="s">
        <v>13</v>
      </c>
      <c r="B11" s="6">
        <v>4110</v>
      </c>
      <c r="C11" s="6" t="s">
        <v>90</v>
      </c>
      <c r="D11" s="6" t="s">
        <v>93</v>
      </c>
      <c r="E11" s="19">
        <v>0.22</v>
      </c>
      <c r="F11" s="19">
        <v>50.8</v>
      </c>
      <c r="G11" s="19">
        <v>0</v>
      </c>
      <c r="H11" s="19">
        <v>0.69099999999999995</v>
      </c>
      <c r="I11" s="19">
        <v>3.5999999999999997E-2</v>
      </c>
      <c r="J11" s="19">
        <v>0.26200000000000001</v>
      </c>
      <c r="K11" s="19">
        <v>5.3479072484800001E-2</v>
      </c>
      <c r="L11">
        <f t="shared" si="0"/>
        <v>5.9315421928641171E-2</v>
      </c>
      <c r="M11">
        <f t="shared" si="1"/>
        <v>0.1</v>
      </c>
      <c r="N11">
        <f t="shared" si="2"/>
        <v>0</v>
      </c>
    </row>
    <row r="12" spans="1:14" x14ac:dyDescent="0.35">
      <c r="A12" s="6" t="s">
        <v>13</v>
      </c>
      <c r="B12" s="6">
        <v>4110</v>
      </c>
      <c r="C12" s="6" t="s">
        <v>90</v>
      </c>
      <c r="D12" s="6" t="s">
        <v>94</v>
      </c>
      <c r="E12" s="19">
        <v>0.22</v>
      </c>
      <c r="F12" s="19">
        <v>50.8</v>
      </c>
      <c r="G12" s="19">
        <v>0</v>
      </c>
      <c r="H12" s="19">
        <v>0.69099999999999995</v>
      </c>
      <c r="I12" s="19">
        <v>3.5999999999999997E-2</v>
      </c>
      <c r="J12" s="19">
        <v>0.26200000000000001</v>
      </c>
      <c r="K12" s="19">
        <v>7.8022829044100003E-2</v>
      </c>
      <c r="L12">
        <f t="shared" si="0"/>
        <v>8.6537720453779443E-2</v>
      </c>
      <c r="M12">
        <f t="shared" si="1"/>
        <v>0.2</v>
      </c>
      <c r="N12">
        <f t="shared" si="2"/>
        <v>0</v>
      </c>
    </row>
    <row r="13" spans="1:14" x14ac:dyDescent="0.35">
      <c r="A13" s="6" t="s">
        <v>13</v>
      </c>
      <c r="B13" s="6">
        <v>4110</v>
      </c>
      <c r="C13" s="6" t="s">
        <v>90</v>
      </c>
      <c r="D13" s="6" t="s">
        <v>91</v>
      </c>
      <c r="E13" s="19">
        <v>0.22</v>
      </c>
      <c r="F13" s="19">
        <v>50.8</v>
      </c>
      <c r="G13" s="19">
        <v>0</v>
      </c>
      <c r="H13" s="19">
        <v>0.69099999999999995</v>
      </c>
      <c r="I13" s="19">
        <v>3.5999999999999997E-2</v>
      </c>
      <c r="J13" s="19">
        <v>0.26200000000000001</v>
      </c>
      <c r="K13" s="19">
        <v>1.8439099382300001E-2</v>
      </c>
      <c r="L13">
        <f t="shared" si="0"/>
        <v>2.0451419761555008E-2</v>
      </c>
      <c r="M13">
        <f t="shared" si="1"/>
        <v>0</v>
      </c>
      <c r="N13">
        <f t="shared" si="2"/>
        <v>0</v>
      </c>
    </row>
    <row r="14" spans="1:14" x14ac:dyDescent="0.35">
      <c r="A14" s="6" t="s">
        <v>13</v>
      </c>
      <c r="B14" s="6">
        <v>6410</v>
      </c>
      <c r="C14" s="6" t="s">
        <v>90</v>
      </c>
      <c r="D14" s="6" t="s">
        <v>93</v>
      </c>
      <c r="E14" s="19">
        <v>0.22</v>
      </c>
      <c r="F14" s="19">
        <v>50.8</v>
      </c>
      <c r="G14" s="19">
        <v>0</v>
      </c>
      <c r="H14" s="19">
        <v>0.60699999999999998</v>
      </c>
      <c r="I14" s="19">
        <v>3.3000000000000002E-2</v>
      </c>
      <c r="J14" s="19">
        <v>2.5999999999999999E-2</v>
      </c>
      <c r="K14" s="19">
        <v>3.05997142488E-3</v>
      </c>
      <c r="L14">
        <f t="shared" si="0"/>
        <v>3.3680085483179194E-4</v>
      </c>
      <c r="M14">
        <f t="shared" si="1"/>
        <v>0</v>
      </c>
      <c r="N14">
        <f t="shared" si="2"/>
        <v>0</v>
      </c>
    </row>
    <row r="15" spans="1:14" x14ac:dyDescent="0.35">
      <c r="A15" s="6" t="s">
        <v>13</v>
      </c>
      <c r="B15" s="6">
        <v>6410</v>
      </c>
      <c r="C15" s="6" t="s">
        <v>90</v>
      </c>
      <c r="D15" s="6" t="s">
        <v>94</v>
      </c>
      <c r="E15" s="19">
        <v>0.22</v>
      </c>
      <c r="F15" s="19">
        <v>50.8</v>
      </c>
      <c r="G15" s="19">
        <v>0</v>
      </c>
      <c r="H15" s="19">
        <v>0.60699999999999998</v>
      </c>
      <c r="I15" s="19">
        <v>3.3000000000000002E-2</v>
      </c>
      <c r="J15" s="19">
        <v>2.5999999999999999E-2</v>
      </c>
      <c r="K15" s="19">
        <v>7.5883519995900003E-3</v>
      </c>
      <c r="L15">
        <f t="shared" si="0"/>
        <v>8.3522461008820595E-4</v>
      </c>
      <c r="M15">
        <f t="shared" si="1"/>
        <v>0</v>
      </c>
      <c r="N15">
        <f t="shared" si="2"/>
        <v>0</v>
      </c>
    </row>
    <row r="16" spans="1:14" x14ac:dyDescent="0.35">
      <c r="A16" s="6" t="s">
        <v>13</v>
      </c>
      <c r="B16" s="6">
        <v>6410</v>
      </c>
      <c r="C16" s="6" t="s">
        <v>90</v>
      </c>
      <c r="D16" s="6" t="s">
        <v>91</v>
      </c>
      <c r="E16" s="19">
        <v>0.22</v>
      </c>
      <c r="F16" s="19">
        <v>50.8</v>
      </c>
      <c r="G16" s="19">
        <v>0</v>
      </c>
      <c r="H16" s="19">
        <v>0.60699999999999998</v>
      </c>
      <c r="I16" s="19">
        <v>3.3000000000000002E-2</v>
      </c>
      <c r="J16" s="19">
        <v>2.5999999999999999E-2</v>
      </c>
      <c r="K16" s="19">
        <v>1.8731352761200001E-3</v>
      </c>
      <c r="L16">
        <f t="shared" si="0"/>
        <v>2.0616975605827466E-4</v>
      </c>
      <c r="M16">
        <f t="shared" si="1"/>
        <v>0</v>
      </c>
      <c r="N16">
        <f t="shared" si="2"/>
        <v>0</v>
      </c>
    </row>
    <row r="17" spans="1:14" x14ac:dyDescent="0.35">
      <c r="A17" s="6" t="s">
        <v>13</v>
      </c>
      <c r="B17" s="6">
        <v>8140</v>
      </c>
      <c r="C17" s="6" t="s">
        <v>90</v>
      </c>
      <c r="D17" s="6" t="s">
        <v>93</v>
      </c>
      <c r="E17" s="19">
        <v>0.22</v>
      </c>
      <c r="F17" s="19">
        <v>50.8</v>
      </c>
      <c r="G17" s="19">
        <v>0</v>
      </c>
      <c r="H17" s="19">
        <v>0.98599999999999999</v>
      </c>
      <c r="I17" s="19">
        <v>0.14299999999999999</v>
      </c>
      <c r="J17" s="19">
        <v>0.44600000000000001</v>
      </c>
      <c r="K17" s="19">
        <v>3.2522563891499998</v>
      </c>
      <c r="L17">
        <f t="shared" si="0"/>
        <v>6.1404768798078102</v>
      </c>
      <c r="M17">
        <f t="shared" si="1"/>
        <v>16.5</v>
      </c>
      <c r="N17">
        <f t="shared" si="2"/>
        <v>3.1</v>
      </c>
    </row>
    <row r="18" spans="1:14" x14ac:dyDescent="0.35">
      <c r="A18" s="6" t="s">
        <v>13</v>
      </c>
      <c r="B18" s="6">
        <v>8140</v>
      </c>
      <c r="C18" s="6" t="s">
        <v>90</v>
      </c>
      <c r="D18" s="6" t="s">
        <v>94</v>
      </c>
      <c r="E18" s="19">
        <v>0.22</v>
      </c>
      <c r="F18" s="19">
        <v>50.8</v>
      </c>
      <c r="G18" s="19">
        <v>0</v>
      </c>
      <c r="H18" s="19">
        <v>0.98599999999999999</v>
      </c>
      <c r="I18" s="19">
        <v>0.14299999999999999</v>
      </c>
      <c r="J18" s="19">
        <v>0.44600000000000001</v>
      </c>
      <c r="K18" s="19">
        <v>10.519280356599999</v>
      </c>
      <c r="L18">
        <f t="shared" si="0"/>
        <v>19.861102598617908</v>
      </c>
      <c r="M18">
        <f t="shared" si="1"/>
        <v>53.3</v>
      </c>
      <c r="N18">
        <f t="shared" si="2"/>
        <v>10</v>
      </c>
    </row>
    <row r="19" spans="1:14" x14ac:dyDescent="0.35">
      <c r="A19" s="6" t="s">
        <v>13</v>
      </c>
      <c r="B19" s="6">
        <v>8140</v>
      </c>
      <c r="C19" s="6" t="s">
        <v>90</v>
      </c>
      <c r="D19" s="6" t="s">
        <v>91</v>
      </c>
      <c r="E19" s="19">
        <v>0.22</v>
      </c>
      <c r="F19" s="19">
        <v>50.8</v>
      </c>
      <c r="G19" s="19">
        <v>0</v>
      </c>
      <c r="H19" s="19">
        <v>0.98599999999999999</v>
      </c>
      <c r="I19" s="19">
        <v>0.14299999999999999</v>
      </c>
      <c r="J19" s="19">
        <v>0.44600000000000001</v>
      </c>
      <c r="K19" s="19">
        <v>15.6905206683</v>
      </c>
      <c r="L19">
        <f t="shared" si="0"/>
        <v>29.624749056461621</v>
      </c>
      <c r="M19">
        <f t="shared" si="1"/>
        <v>79.5</v>
      </c>
      <c r="N19">
        <f t="shared" si="2"/>
        <v>15</v>
      </c>
    </row>
    <row r="20" spans="1:14" x14ac:dyDescent="0.35">
      <c r="A20" s="6"/>
      <c r="B20" s="6"/>
      <c r="C20" s="6"/>
      <c r="D20" s="6"/>
      <c r="E20" s="16"/>
      <c r="F20" s="6"/>
      <c r="J20" s="7"/>
      <c r="K20">
        <f>SUM(K2:K19)</f>
        <v>30.785989384005322</v>
      </c>
      <c r="L20">
        <f>SUM(L2:L19)</f>
        <v>57.794740509734254</v>
      </c>
      <c r="M20">
        <f>SUM(M2:M19)</f>
        <v>155.1</v>
      </c>
      <c r="N20">
        <f>SUM(N2:N19)</f>
        <v>29.3</v>
      </c>
    </row>
    <row r="21" spans="1:14" x14ac:dyDescent="0.35">
      <c r="A21" s="6"/>
      <c r="B21" s="6"/>
      <c r="C21" s="6"/>
      <c r="D21" s="6"/>
      <c r="E21" s="16"/>
      <c r="F21" s="6"/>
      <c r="J21" s="7"/>
      <c r="K21" s="10"/>
    </row>
    <row r="22" spans="1:14" x14ac:dyDescent="0.35">
      <c r="A22" s="6"/>
      <c r="B22" s="6"/>
      <c r="C22" s="6"/>
      <c r="D22" s="6"/>
      <c r="E22" s="16"/>
      <c r="F22" s="6"/>
      <c r="J22" s="7"/>
      <c r="K22" s="10"/>
    </row>
    <row r="23" spans="1:14" x14ac:dyDescent="0.35">
      <c r="A23" s="6"/>
      <c r="B23" s="6"/>
      <c r="C23" s="6"/>
      <c r="D23" s="6"/>
      <c r="E23" s="6"/>
      <c r="F23" s="6"/>
      <c r="J23" s="7"/>
      <c r="K23" s="10"/>
    </row>
    <row r="24" spans="1:14" x14ac:dyDescent="0.35">
      <c r="A24" s="6"/>
      <c r="B24" s="6"/>
      <c r="C24" s="6"/>
      <c r="D24" s="6"/>
      <c r="E24" s="6"/>
      <c r="F24" s="6"/>
      <c r="J24" s="7"/>
      <c r="K24" s="10"/>
    </row>
    <row r="25" spans="1:14" x14ac:dyDescent="0.35">
      <c r="A25" s="6"/>
      <c r="B25" s="6"/>
      <c r="C25" s="6"/>
      <c r="D25" s="6"/>
      <c r="E25" s="6"/>
      <c r="F25" s="6"/>
      <c r="J25" s="7"/>
      <c r="K25" s="10"/>
    </row>
    <row r="26" spans="1:14" x14ac:dyDescent="0.35">
      <c r="A26" s="6"/>
      <c r="B26" s="6"/>
      <c r="C26" s="6"/>
      <c r="D26" s="6"/>
      <c r="E26" s="6"/>
      <c r="F26" s="6"/>
      <c r="J26" s="7"/>
      <c r="K26" s="10"/>
    </row>
    <row r="27" spans="1:14" x14ac:dyDescent="0.35">
      <c r="A27" s="6"/>
      <c r="B27" s="6"/>
      <c r="C27" s="6"/>
      <c r="D27" s="6"/>
      <c r="E27" s="6"/>
      <c r="F27" s="6"/>
      <c r="J27" s="7"/>
      <c r="K27" s="10"/>
    </row>
    <row r="28" spans="1:14" x14ac:dyDescent="0.35">
      <c r="A28" s="6"/>
      <c r="B28" s="6"/>
      <c r="C28" s="6"/>
      <c r="D28" s="6"/>
      <c r="E28" s="6"/>
      <c r="F28" s="6"/>
      <c r="J28" s="7"/>
      <c r="K28" s="10"/>
    </row>
    <row r="29" spans="1:14" x14ac:dyDescent="0.35">
      <c r="A29" s="6"/>
      <c r="B29" s="6"/>
      <c r="C29" s="6"/>
      <c r="D29" s="6"/>
      <c r="E29" s="6"/>
      <c r="F29" s="6"/>
      <c r="J29" s="7"/>
      <c r="K29" s="10"/>
    </row>
    <row r="30" spans="1:14" x14ac:dyDescent="0.35">
      <c r="A30" s="6"/>
      <c r="B30" s="6"/>
      <c r="C30" s="6"/>
      <c r="D30" s="6"/>
      <c r="E30" s="6"/>
      <c r="F30" s="6"/>
      <c r="J30" s="7"/>
      <c r="K30" s="10"/>
    </row>
    <row r="31" spans="1:14" x14ac:dyDescent="0.35">
      <c r="A31" s="6"/>
      <c r="B31" s="6"/>
      <c r="C31" s="6"/>
      <c r="D31" s="6"/>
      <c r="E31" s="6"/>
      <c r="F31" s="6"/>
      <c r="J31" s="7"/>
      <c r="K31" s="10"/>
    </row>
    <row r="32" spans="1:14" x14ac:dyDescent="0.35">
      <c r="A32" s="6"/>
      <c r="B32" s="6"/>
      <c r="C32" s="6"/>
      <c r="D32" s="6"/>
      <c r="E32" s="6"/>
      <c r="F32" s="6"/>
      <c r="J32" s="7"/>
      <c r="K32" s="10"/>
    </row>
    <row r="33" spans="1:11" x14ac:dyDescent="0.35">
      <c r="A33" s="6"/>
      <c r="B33" s="6"/>
      <c r="C33" s="6"/>
      <c r="D33" s="6"/>
      <c r="E33" s="6"/>
      <c r="F33" s="6"/>
      <c r="J33" s="7"/>
      <c r="K33" s="10"/>
    </row>
    <row r="34" spans="1:11" x14ac:dyDescent="0.35">
      <c r="A34" s="6"/>
      <c r="B34" s="6"/>
      <c r="C34" s="6"/>
      <c r="D34" s="6"/>
      <c r="E34" s="6"/>
      <c r="F34" s="6"/>
      <c r="J34" s="7"/>
      <c r="K34" s="10"/>
    </row>
    <row r="35" spans="1:11" x14ac:dyDescent="0.35">
      <c r="A35" s="6"/>
      <c r="B35" s="6"/>
      <c r="C35" s="6"/>
      <c r="D35" s="6"/>
      <c r="E35" s="6"/>
      <c r="F35" s="6"/>
      <c r="J35" s="7"/>
      <c r="K35" s="10"/>
    </row>
    <row r="36" spans="1:11" x14ac:dyDescent="0.35">
      <c r="A36" s="6"/>
      <c r="B36" s="6"/>
      <c r="C36" s="6"/>
      <c r="D36" s="6"/>
      <c r="E36" s="6"/>
      <c r="F36" s="6"/>
      <c r="J36" s="7"/>
      <c r="K36" s="10"/>
    </row>
  </sheetData>
  <sortState xmlns:xlrd2="http://schemas.microsoft.com/office/spreadsheetml/2017/richdata2" ref="A2:F36">
    <sortCondition ref="D1"/>
  </sortState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21"/>
  <sheetViews>
    <sheetView workbookViewId="0">
      <selection activeCell="L1" sqref="L1:N2"/>
    </sheetView>
  </sheetViews>
  <sheetFormatPr defaultRowHeight="14.5" x14ac:dyDescent="0.35"/>
  <cols>
    <col min="1" max="1" width="22.453125" bestFit="1" customWidth="1"/>
    <col min="2" max="2" width="12.81640625" bestFit="1" customWidth="1"/>
    <col min="3" max="3" width="13.453125" bestFit="1" customWidth="1"/>
    <col min="4" max="4" width="8.1796875" bestFit="1" customWidth="1"/>
    <col min="5" max="5" width="8" bestFit="1" customWidth="1"/>
    <col min="6" max="6" width="8.453125" bestFit="1" customWidth="1"/>
    <col min="7" max="7" width="12.1796875" style="9" bestFit="1" customWidth="1"/>
    <col min="8" max="8" width="8.26953125" style="9" bestFit="1" customWidth="1"/>
    <col min="9" max="9" width="8" style="9" bestFit="1" customWidth="1"/>
    <col min="10" max="10" width="4.7265625" bestFit="1" customWidth="1"/>
    <col min="11" max="11" width="11.54296875" bestFit="1" customWidth="1"/>
    <col min="12" max="12" width="12" bestFit="1" customWidth="1"/>
  </cols>
  <sheetData>
    <row r="1" spans="1:14" x14ac:dyDescent="0.35">
      <c r="A1" s="6" t="s">
        <v>110</v>
      </c>
      <c r="B1" s="6" t="s">
        <v>111</v>
      </c>
      <c r="C1" s="6" t="s">
        <v>112</v>
      </c>
      <c r="D1" s="6" t="s">
        <v>88</v>
      </c>
      <c r="E1" s="19" t="s">
        <v>113</v>
      </c>
      <c r="F1" s="19" t="s">
        <v>114</v>
      </c>
      <c r="G1" s="19" t="s">
        <v>115</v>
      </c>
      <c r="H1" s="19" t="s">
        <v>116</v>
      </c>
      <c r="I1" s="19" t="s">
        <v>117</v>
      </c>
      <c r="J1" s="19" t="s">
        <v>101</v>
      </c>
      <c r="K1" s="19" t="s">
        <v>118</v>
      </c>
      <c r="L1" s="12" t="s">
        <v>102</v>
      </c>
      <c r="M1" s="13" t="s">
        <v>103</v>
      </c>
      <c r="N1" s="13" t="s">
        <v>104</v>
      </c>
    </row>
    <row r="2" spans="1:14" x14ac:dyDescent="0.35">
      <c r="A2" s="6" t="s">
        <v>14</v>
      </c>
      <c r="B2" s="6">
        <v>1330</v>
      </c>
      <c r="C2" s="6" t="s">
        <v>90</v>
      </c>
      <c r="D2" s="6" t="s">
        <v>94</v>
      </c>
      <c r="E2" s="19">
        <v>0.22</v>
      </c>
      <c r="F2" s="19">
        <v>50.8</v>
      </c>
      <c r="G2" s="19">
        <v>0</v>
      </c>
      <c r="H2" s="19">
        <v>1.395</v>
      </c>
      <c r="I2" s="19">
        <v>0.33900000000000002</v>
      </c>
      <c r="J2" s="19">
        <v>0.39300000000000002</v>
      </c>
      <c r="K2" s="19">
        <v>0.13933045167899999</v>
      </c>
      <c r="L2">
        <f>F2*J2*K2/12</f>
        <v>0.2318040724583523</v>
      </c>
      <c r="M2">
        <f>ROUND(2.721*H2*L2,1)</f>
        <v>0.9</v>
      </c>
      <c r="N2">
        <f>ROUND((2.721*I2*L2)+(E2*K2),1)</f>
        <v>0.2</v>
      </c>
    </row>
    <row r="3" spans="1:14" x14ac:dyDescent="0.35">
      <c r="A3" s="6" t="s">
        <v>14</v>
      </c>
      <c r="B3" s="6">
        <v>1411</v>
      </c>
      <c r="C3" s="6" t="s">
        <v>90</v>
      </c>
      <c r="D3" s="6" t="s">
        <v>94</v>
      </c>
      <c r="E3" s="19">
        <v>0.22</v>
      </c>
      <c r="F3" s="19">
        <v>50.8</v>
      </c>
      <c r="G3" s="19">
        <v>0</v>
      </c>
      <c r="H3" s="19">
        <v>1.4430000000000001</v>
      </c>
      <c r="I3" s="19">
        <v>0.22500000000000001</v>
      </c>
      <c r="J3" s="19">
        <v>0.43099999999999999</v>
      </c>
      <c r="K3" s="19">
        <v>1.0479953362600001</v>
      </c>
      <c r="L3">
        <f t="shared" ref="L3:L11" si="0">F3*J3*K3/12</f>
        <v>1.9121373573621208</v>
      </c>
      <c r="M3">
        <f t="shared" ref="M3:M11" si="1">ROUND(2.721*H3*L3,1)</f>
        <v>7.5</v>
      </c>
      <c r="N3">
        <f t="shared" ref="N3:N11" si="2">ROUND((2.721*I3*L3)+(E3*K3),1)</f>
        <v>1.4</v>
      </c>
    </row>
    <row r="4" spans="1:14" x14ac:dyDescent="0.35">
      <c r="A4" s="6" t="s">
        <v>14</v>
      </c>
      <c r="B4" s="6">
        <v>3100</v>
      </c>
      <c r="C4" s="6" t="s">
        <v>90</v>
      </c>
      <c r="D4" s="6" t="s">
        <v>94</v>
      </c>
      <c r="E4" s="19">
        <v>0.22</v>
      </c>
      <c r="F4" s="19">
        <v>50.8</v>
      </c>
      <c r="G4" s="19">
        <v>0</v>
      </c>
      <c r="H4" s="19">
        <v>0.69099999999999995</v>
      </c>
      <c r="I4" s="19">
        <v>3.5999999999999997E-2</v>
      </c>
      <c r="J4" s="19">
        <v>0.26200000000000001</v>
      </c>
      <c r="K4" s="19">
        <v>5.1221085616400003E-3</v>
      </c>
      <c r="L4">
        <f t="shared" si="0"/>
        <v>5.681101342666979E-3</v>
      </c>
      <c r="M4">
        <f t="shared" si="1"/>
        <v>0</v>
      </c>
      <c r="N4">
        <f t="shared" si="2"/>
        <v>0</v>
      </c>
    </row>
    <row r="5" spans="1:14" x14ac:dyDescent="0.35">
      <c r="A5" s="6" t="s">
        <v>14</v>
      </c>
      <c r="B5" s="6">
        <v>4110</v>
      </c>
      <c r="C5" s="6" t="s">
        <v>90</v>
      </c>
      <c r="D5" s="6" t="s">
        <v>94</v>
      </c>
      <c r="E5" s="19">
        <v>0.22</v>
      </c>
      <c r="F5" s="19">
        <v>50.8</v>
      </c>
      <c r="G5" s="19">
        <v>0</v>
      </c>
      <c r="H5" s="19">
        <v>0.69099999999999995</v>
      </c>
      <c r="I5" s="19">
        <v>3.5999999999999997E-2</v>
      </c>
      <c r="J5" s="19">
        <v>0.26200000000000001</v>
      </c>
      <c r="K5" s="19">
        <v>0.213662153366</v>
      </c>
      <c r="L5">
        <f t="shared" si="0"/>
        <v>0.23697981637000945</v>
      </c>
      <c r="M5">
        <f t="shared" si="1"/>
        <v>0.4</v>
      </c>
      <c r="N5">
        <f t="shared" si="2"/>
        <v>0.1</v>
      </c>
    </row>
    <row r="6" spans="1:14" x14ac:dyDescent="0.35">
      <c r="A6" s="6" t="s">
        <v>14</v>
      </c>
      <c r="B6" s="6">
        <v>6300</v>
      </c>
      <c r="C6" s="6" t="s">
        <v>90</v>
      </c>
      <c r="D6" s="6" t="s">
        <v>94</v>
      </c>
      <c r="E6" s="19">
        <v>0.22</v>
      </c>
      <c r="F6" s="19">
        <v>50.8</v>
      </c>
      <c r="G6" s="19">
        <v>0</v>
      </c>
      <c r="H6" s="19">
        <v>0.60699999999999998</v>
      </c>
      <c r="I6" s="19">
        <v>3.3000000000000002E-2</v>
      </c>
      <c r="J6" s="19">
        <v>2.5999999999999999E-2</v>
      </c>
      <c r="K6" s="19">
        <v>2.53805473643E-3</v>
      </c>
      <c r="L6">
        <f t="shared" si="0"/>
        <v>2.7935522465639533E-4</v>
      </c>
      <c r="M6">
        <f t="shared" si="1"/>
        <v>0</v>
      </c>
      <c r="N6">
        <f t="shared" si="2"/>
        <v>0</v>
      </c>
    </row>
    <row r="7" spans="1:14" x14ac:dyDescent="0.35">
      <c r="A7" s="6" t="s">
        <v>14</v>
      </c>
      <c r="B7" s="6">
        <v>6410</v>
      </c>
      <c r="C7" s="6" t="s">
        <v>90</v>
      </c>
      <c r="D7" s="6" t="s">
        <v>94</v>
      </c>
      <c r="E7" s="19">
        <v>0.22</v>
      </c>
      <c r="F7" s="19">
        <v>50.8</v>
      </c>
      <c r="G7" s="19">
        <v>0</v>
      </c>
      <c r="H7" s="19">
        <v>0.60699999999999998</v>
      </c>
      <c r="I7" s="19">
        <v>3.3000000000000002E-2</v>
      </c>
      <c r="J7" s="19">
        <v>2.5999999999999999E-2</v>
      </c>
      <c r="K7" s="19">
        <v>3.5447183393400001</v>
      </c>
      <c r="L7">
        <f t="shared" si="0"/>
        <v>0.39015533188335599</v>
      </c>
      <c r="M7">
        <f t="shared" si="1"/>
        <v>0.6</v>
      </c>
      <c r="N7">
        <f t="shared" si="2"/>
        <v>0.8</v>
      </c>
    </row>
    <row r="8" spans="1:14" x14ac:dyDescent="0.35">
      <c r="A8" s="6" t="s">
        <v>14</v>
      </c>
      <c r="B8" s="6">
        <v>8140</v>
      </c>
      <c r="C8" s="6" t="s">
        <v>90</v>
      </c>
      <c r="D8" s="6" t="s">
        <v>93</v>
      </c>
      <c r="E8" s="19">
        <v>0.22</v>
      </c>
      <c r="F8" s="19">
        <v>50.8</v>
      </c>
      <c r="G8" s="19">
        <v>0</v>
      </c>
      <c r="H8" s="19">
        <v>0.98599999999999999</v>
      </c>
      <c r="I8" s="19">
        <v>0.14299999999999999</v>
      </c>
      <c r="J8" s="19">
        <v>0.44600000000000001</v>
      </c>
      <c r="K8" s="19">
        <v>0.539667898699</v>
      </c>
      <c r="L8">
        <f t="shared" si="0"/>
        <v>1.0189289706036253</v>
      </c>
      <c r="M8">
        <f t="shared" si="1"/>
        <v>2.7</v>
      </c>
      <c r="N8">
        <f t="shared" si="2"/>
        <v>0.5</v>
      </c>
    </row>
    <row r="9" spans="1:14" x14ac:dyDescent="0.35">
      <c r="A9" s="6" t="s">
        <v>14</v>
      </c>
      <c r="B9" s="6">
        <v>8140</v>
      </c>
      <c r="C9" s="6" t="s">
        <v>90</v>
      </c>
      <c r="D9" s="6" t="s">
        <v>94</v>
      </c>
      <c r="E9" s="19">
        <v>0.22</v>
      </c>
      <c r="F9" s="19">
        <v>50.8</v>
      </c>
      <c r="G9" s="19">
        <v>0</v>
      </c>
      <c r="H9" s="19">
        <v>0.98599999999999999</v>
      </c>
      <c r="I9" s="19">
        <v>0.14299999999999999</v>
      </c>
      <c r="J9" s="19">
        <v>0.44600000000000001</v>
      </c>
      <c r="K9" s="19">
        <v>7.3856468200299998</v>
      </c>
      <c r="L9">
        <f t="shared" si="0"/>
        <v>13.944593572671309</v>
      </c>
      <c r="M9">
        <f t="shared" si="1"/>
        <v>37.4</v>
      </c>
      <c r="N9">
        <f t="shared" si="2"/>
        <v>7.1</v>
      </c>
    </row>
    <row r="10" spans="1:14" x14ac:dyDescent="0.35">
      <c r="A10" s="6" t="s">
        <v>14</v>
      </c>
      <c r="B10" s="6">
        <v>8310</v>
      </c>
      <c r="C10" s="6" t="s">
        <v>90</v>
      </c>
      <c r="D10" s="6" t="s">
        <v>93</v>
      </c>
      <c r="E10" s="19">
        <v>0.22</v>
      </c>
      <c r="F10" s="19">
        <v>50.8</v>
      </c>
      <c r="G10" s="19">
        <v>0</v>
      </c>
      <c r="H10" s="19">
        <v>0.72099999999999997</v>
      </c>
      <c r="I10" s="19">
        <v>0.17</v>
      </c>
      <c r="J10" s="19">
        <v>0.43099999999999999</v>
      </c>
      <c r="K10" s="19">
        <v>0.17633181244400001</v>
      </c>
      <c r="L10">
        <f t="shared" si="0"/>
        <v>0.32172914725824092</v>
      </c>
      <c r="M10">
        <f t="shared" si="1"/>
        <v>0.6</v>
      </c>
      <c r="N10">
        <f t="shared" si="2"/>
        <v>0.2</v>
      </c>
    </row>
    <row r="11" spans="1:14" x14ac:dyDescent="0.35">
      <c r="A11" s="6" t="s">
        <v>14</v>
      </c>
      <c r="B11" s="6">
        <v>8310</v>
      </c>
      <c r="C11" s="6" t="s">
        <v>90</v>
      </c>
      <c r="D11" s="6" t="s">
        <v>94</v>
      </c>
      <c r="E11" s="19">
        <v>0.22</v>
      </c>
      <c r="F11" s="19">
        <v>50.8</v>
      </c>
      <c r="G11" s="19">
        <v>0</v>
      </c>
      <c r="H11" s="19">
        <v>0.72099999999999997</v>
      </c>
      <c r="I11" s="19">
        <v>0.17</v>
      </c>
      <c r="J11" s="19">
        <v>0.43099999999999999</v>
      </c>
      <c r="K11" s="19">
        <v>5.8560073493900001E-2</v>
      </c>
      <c r="L11">
        <f t="shared" si="0"/>
        <v>0.10684675809452014</v>
      </c>
      <c r="M11">
        <f t="shared" si="1"/>
        <v>0.2</v>
      </c>
      <c r="N11">
        <f t="shared" si="2"/>
        <v>0.1</v>
      </c>
    </row>
    <row r="12" spans="1:14" x14ac:dyDescent="0.35">
      <c r="A12" s="6"/>
      <c r="B12" s="6"/>
      <c r="C12" s="6"/>
      <c r="D12" s="6"/>
      <c r="E12" s="6"/>
      <c r="F12" s="6"/>
      <c r="J12" s="7"/>
      <c r="K12">
        <f>SUM(K2:K11)</f>
        <v>13.11357304860997</v>
      </c>
      <c r="L12">
        <f>SUM(L2:L11)</f>
        <v>18.169135483268857</v>
      </c>
      <c r="M12">
        <f>SUM(M2:M11)</f>
        <v>50.300000000000004</v>
      </c>
      <c r="N12">
        <f>SUM(N2:N11)</f>
        <v>10.399999999999999</v>
      </c>
    </row>
    <row r="13" spans="1:14" x14ac:dyDescent="0.35">
      <c r="A13" s="6"/>
      <c r="B13" s="6"/>
      <c r="C13" s="6"/>
      <c r="D13" s="6"/>
      <c r="E13" s="6"/>
      <c r="F13" s="6"/>
      <c r="J13" s="7"/>
      <c r="K13" s="10"/>
    </row>
    <row r="14" spans="1:14" x14ac:dyDescent="0.35">
      <c r="A14" s="6"/>
      <c r="B14" s="6"/>
      <c r="C14" s="6"/>
      <c r="D14" s="6"/>
      <c r="E14" s="6"/>
      <c r="F14" s="6"/>
      <c r="J14" s="7"/>
      <c r="K14" s="10"/>
    </row>
    <row r="15" spans="1:14" x14ac:dyDescent="0.35">
      <c r="A15" s="6"/>
      <c r="B15" s="6"/>
      <c r="C15" s="6"/>
      <c r="D15" s="6"/>
      <c r="E15" s="6"/>
      <c r="F15" s="6"/>
      <c r="J15" s="7"/>
      <c r="K15" s="10"/>
    </row>
    <row r="16" spans="1:14" x14ac:dyDescent="0.35">
      <c r="A16" s="6"/>
      <c r="B16" s="6"/>
      <c r="C16" s="6"/>
      <c r="D16" s="6"/>
      <c r="E16" s="6"/>
      <c r="F16" s="6"/>
      <c r="J16" s="7"/>
      <c r="K16" s="10"/>
    </row>
    <row r="17" spans="1:11" x14ac:dyDescent="0.35">
      <c r="A17" s="6"/>
      <c r="B17" s="6"/>
      <c r="C17" s="6"/>
      <c r="D17" s="6"/>
      <c r="E17" s="6"/>
      <c r="F17" s="6"/>
      <c r="J17" s="7"/>
      <c r="K17" s="10"/>
    </row>
    <row r="18" spans="1:11" x14ac:dyDescent="0.35">
      <c r="A18" s="6"/>
      <c r="B18" s="6"/>
      <c r="C18" s="6"/>
      <c r="D18" s="6"/>
      <c r="E18" s="6"/>
      <c r="F18" s="6"/>
      <c r="J18" s="7"/>
      <c r="K18" s="10"/>
    </row>
    <row r="19" spans="1:11" x14ac:dyDescent="0.35">
      <c r="A19" s="6"/>
      <c r="B19" s="6"/>
      <c r="C19" s="6"/>
      <c r="D19" s="6"/>
      <c r="E19" s="6"/>
      <c r="F19" s="6"/>
      <c r="J19" s="7"/>
      <c r="K19" s="10"/>
    </row>
    <row r="20" spans="1:11" x14ac:dyDescent="0.35">
      <c r="A20" s="6"/>
      <c r="B20" s="6"/>
      <c r="C20" s="6"/>
      <c r="D20" s="6"/>
      <c r="E20" s="6"/>
      <c r="F20" s="6"/>
      <c r="J20" s="7"/>
      <c r="K20" s="10"/>
    </row>
    <row r="21" spans="1:11" x14ac:dyDescent="0.35">
      <c r="A21" s="6"/>
      <c r="B21" s="6"/>
      <c r="C21" s="6"/>
      <c r="D21" s="6"/>
      <c r="E21" s="6"/>
      <c r="F21" s="6"/>
      <c r="J21" s="7"/>
      <c r="K21" s="10"/>
    </row>
  </sheetData>
  <sortState xmlns:xlrd2="http://schemas.microsoft.com/office/spreadsheetml/2017/richdata2" ref="A2:F21">
    <sortCondition ref="D1"/>
  </sortState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8"/>
  <sheetViews>
    <sheetView workbookViewId="0">
      <selection activeCell="L1" sqref="L1:N2"/>
    </sheetView>
  </sheetViews>
  <sheetFormatPr defaultRowHeight="14.5" x14ac:dyDescent="0.35"/>
  <cols>
    <col min="1" max="1" width="27.81640625" bestFit="1" customWidth="1"/>
    <col min="2" max="2" width="12.81640625" bestFit="1" customWidth="1"/>
    <col min="3" max="3" width="13.453125" bestFit="1" customWidth="1"/>
    <col min="4" max="4" width="8.1796875" bestFit="1" customWidth="1"/>
    <col min="5" max="5" width="8" bestFit="1" customWidth="1"/>
    <col min="6" max="6" width="8.453125" bestFit="1" customWidth="1"/>
    <col min="7" max="7" width="12.1796875" style="9" bestFit="1" customWidth="1"/>
    <col min="8" max="8" width="8.26953125" style="9" bestFit="1" customWidth="1"/>
    <col min="9" max="9" width="8" style="9" bestFit="1" customWidth="1"/>
    <col min="10" max="10" width="4.7265625" bestFit="1" customWidth="1"/>
    <col min="11" max="11" width="11.54296875" bestFit="1" customWidth="1"/>
    <col min="12" max="12" width="12" bestFit="1" customWidth="1"/>
  </cols>
  <sheetData>
    <row r="1" spans="1:14" x14ac:dyDescent="0.35">
      <c r="A1" s="6" t="s">
        <v>110</v>
      </c>
      <c r="B1" s="6" t="s">
        <v>111</v>
      </c>
      <c r="C1" s="6" t="s">
        <v>112</v>
      </c>
      <c r="D1" s="6" t="s">
        <v>88</v>
      </c>
      <c r="E1" s="19" t="s">
        <v>113</v>
      </c>
      <c r="F1" s="19" t="s">
        <v>114</v>
      </c>
      <c r="G1" s="19" t="s">
        <v>115</v>
      </c>
      <c r="H1" s="19" t="s">
        <v>116</v>
      </c>
      <c r="I1" s="19" t="s">
        <v>117</v>
      </c>
      <c r="J1" s="19" t="s">
        <v>101</v>
      </c>
      <c r="K1" s="19" t="s">
        <v>118</v>
      </c>
      <c r="L1" s="12" t="s">
        <v>102</v>
      </c>
      <c r="M1" s="13" t="s">
        <v>103</v>
      </c>
      <c r="N1" s="13" t="s">
        <v>104</v>
      </c>
    </row>
    <row r="2" spans="1:14" x14ac:dyDescent="0.35">
      <c r="A2" s="8" t="s">
        <v>105</v>
      </c>
      <c r="B2" s="6">
        <v>1210</v>
      </c>
      <c r="C2" s="6" t="s">
        <v>90</v>
      </c>
      <c r="D2" s="6" t="s">
        <v>93</v>
      </c>
      <c r="E2" s="19">
        <v>0.22</v>
      </c>
      <c r="F2" s="19">
        <v>50.8</v>
      </c>
      <c r="G2" s="19">
        <v>0</v>
      </c>
      <c r="H2" s="19">
        <v>1.2450000000000001</v>
      </c>
      <c r="I2" s="19">
        <v>0.21299999999999999</v>
      </c>
      <c r="J2" s="19">
        <v>0.28799999999999998</v>
      </c>
      <c r="K2" s="19">
        <v>4.6530095135E-3</v>
      </c>
      <c r="L2">
        <f>F2*J2*K2/12</f>
        <v>5.6729491988591991E-3</v>
      </c>
      <c r="M2">
        <f>ROUND(2.721*H2*L2,1)</f>
        <v>0</v>
      </c>
      <c r="N2">
        <f>ROUND((2.721*I2*L2)+(E2*K2),1)</f>
        <v>0</v>
      </c>
    </row>
    <row r="3" spans="1:14" x14ac:dyDescent="0.35">
      <c r="A3" s="8" t="s">
        <v>105</v>
      </c>
      <c r="B3" s="6">
        <v>1400</v>
      </c>
      <c r="C3" s="6" t="s">
        <v>90</v>
      </c>
      <c r="D3" s="6" t="s">
        <v>93</v>
      </c>
      <c r="E3" s="19">
        <v>0.22</v>
      </c>
      <c r="F3" s="19">
        <v>50.8</v>
      </c>
      <c r="G3" s="19">
        <v>0</v>
      </c>
      <c r="H3" s="19">
        <v>0.70899999999999996</v>
      </c>
      <c r="I3" s="19">
        <v>0.11700000000000001</v>
      </c>
      <c r="J3" s="19">
        <v>0.43099999999999999</v>
      </c>
      <c r="K3" s="19">
        <v>1.19390235161</v>
      </c>
      <c r="L3">
        <f>F3*J3*K3/12</f>
        <v>2.1783544340025522</v>
      </c>
      <c r="M3">
        <f>ROUND(2.721*H3*L3,1)</f>
        <v>4.2</v>
      </c>
      <c r="N3">
        <f>ROUND((2.721*I3*L3)+(E3*K3),1)</f>
        <v>1</v>
      </c>
    </row>
    <row r="4" spans="1:14" x14ac:dyDescent="0.35">
      <c r="A4" s="8" t="s">
        <v>105</v>
      </c>
      <c r="B4" s="6">
        <v>1411</v>
      </c>
      <c r="C4" s="6" t="s">
        <v>90</v>
      </c>
      <c r="D4" s="6" t="s">
        <v>93</v>
      </c>
      <c r="E4" s="19">
        <v>0.22</v>
      </c>
      <c r="F4" s="19">
        <v>50.8</v>
      </c>
      <c r="G4" s="19">
        <v>0</v>
      </c>
      <c r="H4" s="19">
        <v>1.4430000000000001</v>
      </c>
      <c r="I4" s="19">
        <v>0.22500000000000001</v>
      </c>
      <c r="J4" s="19">
        <v>0.43099999999999999</v>
      </c>
      <c r="K4" s="19">
        <v>0.83676806789400004</v>
      </c>
      <c r="L4">
        <f>F4*J4*K4/12</f>
        <v>1.5267391244104627</v>
      </c>
      <c r="M4">
        <f>ROUND(2.721*H4*L4,1)</f>
        <v>6</v>
      </c>
      <c r="N4">
        <f>ROUND((2.721*I4*L4)+(E4*K4),1)</f>
        <v>1.1000000000000001</v>
      </c>
    </row>
    <row r="5" spans="1:14" x14ac:dyDescent="0.35">
      <c r="A5" s="6"/>
      <c r="B5" s="8"/>
      <c r="C5" s="6"/>
      <c r="D5" s="6"/>
      <c r="E5" s="11"/>
      <c r="F5" s="6"/>
      <c r="J5" s="7"/>
      <c r="K5">
        <f>SUM(K2:K4)</f>
        <v>2.0353234290175002</v>
      </c>
      <c r="L5">
        <f>SUM(L2:L4)</f>
        <v>3.7107665076118739</v>
      </c>
      <c r="M5">
        <f>SUM(M2:M4)</f>
        <v>10.199999999999999</v>
      </c>
      <c r="N5">
        <f>SUM(N2:N4)</f>
        <v>2.1</v>
      </c>
    </row>
    <row r="6" spans="1:14" x14ac:dyDescent="0.35">
      <c r="A6" s="6"/>
      <c r="B6" s="8"/>
      <c r="C6" s="6"/>
      <c r="D6" s="6"/>
      <c r="E6" s="6"/>
      <c r="F6" s="6"/>
      <c r="J6" s="7"/>
      <c r="K6" s="10"/>
    </row>
    <row r="7" spans="1:14" x14ac:dyDescent="0.35">
      <c r="A7" s="6"/>
      <c r="B7" s="8"/>
      <c r="C7" s="6"/>
      <c r="D7" s="6"/>
      <c r="E7" s="6"/>
      <c r="F7" s="6"/>
      <c r="J7" s="7"/>
      <c r="K7" s="10"/>
    </row>
    <row r="8" spans="1:14" x14ac:dyDescent="0.35">
      <c r="A8" s="6"/>
      <c r="B8" s="8"/>
      <c r="C8" s="6"/>
      <c r="D8" s="6"/>
      <c r="E8" s="6"/>
      <c r="F8" s="6"/>
      <c r="J8" s="7"/>
      <c r="K8" s="10"/>
    </row>
  </sheetData>
  <sortState xmlns:xlrd2="http://schemas.microsoft.com/office/spreadsheetml/2017/richdata2" ref="A2:F8">
    <sortCondition ref="D1"/>
  </sortState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6"/>
  <sheetViews>
    <sheetView workbookViewId="0">
      <selection activeCell="L2" sqref="L2:N2"/>
    </sheetView>
  </sheetViews>
  <sheetFormatPr defaultRowHeight="14.5" x14ac:dyDescent="0.35"/>
  <cols>
    <col min="1" max="1" width="19.54296875" bestFit="1" customWidth="1"/>
    <col min="2" max="2" width="12.81640625" bestFit="1" customWidth="1"/>
    <col min="3" max="3" width="13.453125" bestFit="1" customWidth="1"/>
    <col min="4" max="4" width="8.1796875" bestFit="1" customWidth="1"/>
    <col min="5" max="5" width="8" bestFit="1" customWidth="1"/>
    <col min="6" max="6" width="8.453125" bestFit="1" customWidth="1"/>
    <col min="7" max="7" width="12.1796875" style="9" bestFit="1" customWidth="1"/>
    <col min="8" max="8" width="8.26953125" style="9" bestFit="1" customWidth="1"/>
    <col min="9" max="9" width="8" style="9" bestFit="1" customWidth="1"/>
    <col min="10" max="10" width="4.7265625" bestFit="1" customWidth="1"/>
    <col min="11" max="11" width="11.54296875" bestFit="1" customWidth="1"/>
    <col min="12" max="12" width="14.1796875" customWidth="1"/>
  </cols>
  <sheetData>
    <row r="1" spans="1:14" x14ac:dyDescent="0.35">
      <c r="A1" s="6" t="s">
        <v>110</v>
      </c>
      <c r="B1" s="6" t="s">
        <v>111</v>
      </c>
      <c r="C1" s="6" t="s">
        <v>112</v>
      </c>
      <c r="D1" s="6" t="s">
        <v>88</v>
      </c>
      <c r="E1" s="19" t="s">
        <v>113</v>
      </c>
      <c r="F1" s="19" t="s">
        <v>114</v>
      </c>
      <c r="G1" s="19" t="s">
        <v>115</v>
      </c>
      <c r="H1" s="19" t="s">
        <v>116</v>
      </c>
      <c r="I1" s="19" t="s">
        <v>117</v>
      </c>
      <c r="J1" s="19" t="s">
        <v>101</v>
      </c>
      <c r="K1" s="19" t="s">
        <v>118</v>
      </c>
      <c r="L1" s="12" t="s">
        <v>102</v>
      </c>
      <c r="M1" s="13" t="s">
        <v>103</v>
      </c>
      <c r="N1" s="13" t="s">
        <v>104</v>
      </c>
    </row>
    <row r="2" spans="1:14" x14ac:dyDescent="0.35">
      <c r="A2" s="6" t="s">
        <v>99</v>
      </c>
      <c r="B2" s="6">
        <v>1110</v>
      </c>
      <c r="C2" s="6" t="s">
        <v>98</v>
      </c>
      <c r="D2" s="6" t="s">
        <v>93</v>
      </c>
      <c r="E2" s="19">
        <v>0.19</v>
      </c>
      <c r="F2" s="19">
        <v>57.7</v>
      </c>
      <c r="G2" s="19">
        <v>0</v>
      </c>
      <c r="H2" s="19">
        <v>0.96799999999999997</v>
      </c>
      <c r="I2" s="19">
        <v>0.125</v>
      </c>
      <c r="J2" s="19">
        <v>0.28799999999999998</v>
      </c>
      <c r="K2" s="19">
        <v>1.5513318198299999</v>
      </c>
      <c r="L2">
        <f>F2*J2*K2/12</f>
        <v>2.1482843041005837</v>
      </c>
      <c r="M2">
        <f>ROUND(2.721*H2*L2,1)</f>
        <v>5.7</v>
      </c>
      <c r="N2">
        <f>ROUND((2.721*I2*L2)+(E2*K2),1)</f>
        <v>1</v>
      </c>
    </row>
    <row r="3" spans="1:14" x14ac:dyDescent="0.35">
      <c r="A3" s="6" t="s">
        <v>99</v>
      </c>
      <c r="B3" s="6">
        <v>1330</v>
      </c>
      <c r="C3" s="6" t="s">
        <v>98</v>
      </c>
      <c r="D3" s="6" t="s">
        <v>93</v>
      </c>
      <c r="E3" s="19">
        <v>0.19</v>
      </c>
      <c r="F3" s="19">
        <v>57.7</v>
      </c>
      <c r="G3" s="19">
        <v>0</v>
      </c>
      <c r="H3" s="19">
        <v>1.395</v>
      </c>
      <c r="I3" s="19">
        <v>0.33900000000000002</v>
      </c>
      <c r="J3" s="19">
        <v>0.39300000000000002</v>
      </c>
      <c r="K3" s="19">
        <v>0.61023475409799999</v>
      </c>
      <c r="L3">
        <f>F3*J3*K3/12</f>
        <v>1.1531453589501381</v>
      </c>
      <c r="M3">
        <f>ROUND(2.721*H3*L3,1)</f>
        <v>4.4000000000000004</v>
      </c>
      <c r="N3">
        <f>ROUND((2.721*I3*L3)+(E3*K3),1)</f>
        <v>1.2</v>
      </c>
    </row>
    <row r="4" spans="1:14" x14ac:dyDescent="0.35">
      <c r="A4" s="6" t="s">
        <v>99</v>
      </c>
      <c r="B4" s="6">
        <v>5110</v>
      </c>
      <c r="C4" s="6" t="s">
        <v>98</v>
      </c>
      <c r="D4" s="6"/>
      <c r="E4" s="19">
        <v>0.19</v>
      </c>
      <c r="F4" s="19">
        <v>57.7</v>
      </c>
      <c r="G4" s="19">
        <v>0</v>
      </c>
      <c r="H4" s="19">
        <v>0.505</v>
      </c>
      <c r="I4" s="19">
        <v>6.8000000000000005E-2</v>
      </c>
      <c r="J4" s="19">
        <v>5.2999999999999999E-2</v>
      </c>
      <c r="K4" s="19">
        <v>6.8966781543299997E-5</v>
      </c>
      <c r="L4">
        <f>F4*J4*K4/12</f>
        <v>1.7575609553130478E-5</v>
      </c>
      <c r="M4">
        <f>ROUND(2.721*H4*L4,1)</f>
        <v>0</v>
      </c>
      <c r="N4">
        <f>ROUND((2.721*I4*L4)+(E4*K4),1)</f>
        <v>0</v>
      </c>
    </row>
    <row r="5" spans="1:14" x14ac:dyDescent="0.35">
      <c r="A5" s="6" t="s">
        <v>99</v>
      </c>
      <c r="B5" s="6">
        <v>5110</v>
      </c>
      <c r="C5" s="6" t="s">
        <v>98</v>
      </c>
      <c r="D5" s="6" t="s">
        <v>93</v>
      </c>
      <c r="E5" s="19">
        <v>0.19</v>
      </c>
      <c r="F5" s="19">
        <v>57.7</v>
      </c>
      <c r="G5" s="19">
        <v>0</v>
      </c>
      <c r="H5" s="19">
        <v>0.505</v>
      </c>
      <c r="I5" s="19">
        <v>6.8000000000000005E-2</v>
      </c>
      <c r="J5" s="19">
        <v>5.2999999999999999E-2</v>
      </c>
      <c r="K5" s="19">
        <v>7.3724091450300001E-3</v>
      </c>
      <c r="L5">
        <f>F5*J5*K5/12</f>
        <v>1.8787970338680203E-3</v>
      </c>
      <c r="M5">
        <f>ROUND(2.721*H5*L5,1)</f>
        <v>0</v>
      </c>
      <c r="N5">
        <f>ROUND((2.721*I5*L5)+(E5*K5),1)</f>
        <v>0</v>
      </c>
    </row>
    <row r="6" spans="1:14" x14ac:dyDescent="0.35">
      <c r="J6" s="7"/>
      <c r="K6">
        <f>SUM(K2:K5)</f>
        <v>2.1690079498545733</v>
      </c>
      <c r="L6">
        <f>SUM(L2:L5)</f>
        <v>3.3033260356941425</v>
      </c>
      <c r="M6">
        <f>SUM(M2:M5)</f>
        <v>10.100000000000001</v>
      </c>
      <c r="N6">
        <f>SUM(N2:N5)</f>
        <v>2.2000000000000002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6"/>
  <sheetViews>
    <sheetView workbookViewId="0">
      <selection activeCell="L1" sqref="L1:N2"/>
    </sheetView>
  </sheetViews>
  <sheetFormatPr defaultRowHeight="14.5" x14ac:dyDescent="0.35"/>
  <cols>
    <col min="1" max="1" width="18.54296875" bestFit="1" customWidth="1"/>
    <col min="2" max="2" width="12.81640625" bestFit="1" customWidth="1"/>
    <col min="3" max="3" width="13.453125" bestFit="1" customWidth="1"/>
    <col min="4" max="4" width="8.1796875" bestFit="1" customWidth="1"/>
    <col min="5" max="5" width="8" bestFit="1" customWidth="1"/>
    <col min="6" max="6" width="8.453125" bestFit="1" customWidth="1"/>
    <col min="7" max="7" width="12.1796875" style="9" bestFit="1" customWidth="1"/>
    <col min="8" max="8" width="8.26953125" style="9" bestFit="1" customWidth="1"/>
    <col min="9" max="9" width="8" style="9" bestFit="1" customWidth="1"/>
    <col min="10" max="10" width="4.7265625" bestFit="1" customWidth="1"/>
    <col min="11" max="11" width="11.54296875" bestFit="1" customWidth="1"/>
    <col min="12" max="12" width="11.81640625" customWidth="1"/>
  </cols>
  <sheetData>
    <row r="1" spans="1:14" x14ac:dyDescent="0.35">
      <c r="A1" s="6" t="s">
        <v>110</v>
      </c>
      <c r="B1" s="6" t="s">
        <v>111</v>
      </c>
      <c r="C1" s="6" t="s">
        <v>112</v>
      </c>
      <c r="D1" s="6" t="s">
        <v>88</v>
      </c>
      <c r="E1" s="19" t="s">
        <v>113</v>
      </c>
      <c r="F1" s="19" t="s">
        <v>114</v>
      </c>
      <c r="G1" s="19" t="s">
        <v>115</v>
      </c>
      <c r="H1" s="19" t="s">
        <v>116</v>
      </c>
      <c r="I1" s="19" t="s">
        <v>117</v>
      </c>
      <c r="J1" s="19" t="s">
        <v>101</v>
      </c>
      <c r="K1" s="19" t="s">
        <v>118</v>
      </c>
      <c r="L1" s="12" t="s">
        <v>102</v>
      </c>
      <c r="M1" s="13" t="s">
        <v>103</v>
      </c>
      <c r="N1" s="13" t="s">
        <v>104</v>
      </c>
    </row>
    <row r="2" spans="1:14" x14ac:dyDescent="0.35">
      <c r="A2" s="6" t="s">
        <v>18</v>
      </c>
      <c r="B2" s="6">
        <v>1400</v>
      </c>
      <c r="C2" s="6" t="s">
        <v>90</v>
      </c>
      <c r="D2" s="6"/>
      <c r="E2" s="19">
        <v>0.22</v>
      </c>
      <c r="F2" s="19">
        <v>50.8</v>
      </c>
      <c r="G2" s="19">
        <v>0</v>
      </c>
      <c r="H2" s="19">
        <v>0.70899999999999996</v>
      </c>
      <c r="I2" s="19">
        <v>0.11700000000000001</v>
      </c>
      <c r="J2" s="19">
        <v>0.43099999999999999</v>
      </c>
      <c r="K2" s="19">
        <v>8.7902275377099996E-4</v>
      </c>
      <c r="L2">
        <f>F2*J2*K2/12</f>
        <v>1.6038356157721074E-3</v>
      </c>
      <c r="M2">
        <f>ROUND(2.721*H2*L2,1)</f>
        <v>0</v>
      </c>
      <c r="N2">
        <f>ROUND((2.721*I2*L2)+(E2*K2),1)</f>
        <v>0</v>
      </c>
    </row>
    <row r="3" spans="1:14" x14ac:dyDescent="0.35">
      <c r="A3" s="6" t="s">
        <v>18</v>
      </c>
      <c r="B3" s="6">
        <v>1400</v>
      </c>
      <c r="C3" s="6" t="s">
        <v>90</v>
      </c>
      <c r="D3" s="6" t="s">
        <v>93</v>
      </c>
      <c r="E3" s="19">
        <v>0.22</v>
      </c>
      <c r="F3" s="19">
        <v>50.8</v>
      </c>
      <c r="G3" s="19">
        <v>0</v>
      </c>
      <c r="H3" s="19">
        <v>0.70899999999999996</v>
      </c>
      <c r="I3" s="19">
        <v>0.11700000000000001</v>
      </c>
      <c r="J3" s="19">
        <v>0.43099999999999999</v>
      </c>
      <c r="K3" s="19">
        <v>0.99482708858699997</v>
      </c>
      <c r="L3">
        <f>F3*J3*K3/12</f>
        <v>1.8151283449328872</v>
      </c>
      <c r="M3">
        <f>ROUND(2.721*H3*L3,1)</f>
        <v>3.5</v>
      </c>
      <c r="N3">
        <f>ROUND((2.721*I3*L3)+(E3*K3),1)</f>
        <v>0.8</v>
      </c>
    </row>
    <row r="4" spans="1:14" x14ac:dyDescent="0.35">
      <c r="A4" s="6" t="s">
        <v>18</v>
      </c>
      <c r="B4" s="6">
        <v>5110</v>
      </c>
      <c r="C4" s="6" t="s">
        <v>90</v>
      </c>
      <c r="D4" s="6"/>
      <c r="E4" s="19">
        <v>0.22</v>
      </c>
      <c r="F4" s="19">
        <v>50.8</v>
      </c>
      <c r="G4" s="19">
        <v>0</v>
      </c>
      <c r="H4" s="19">
        <v>0.505</v>
      </c>
      <c r="I4" s="19">
        <v>6.8000000000000005E-2</v>
      </c>
      <c r="J4" s="19">
        <v>5.2999999999999999E-2</v>
      </c>
      <c r="K4" s="19">
        <v>3.57649377202E-2</v>
      </c>
      <c r="L4">
        <f>F4*J4*K4/12</f>
        <v>8.0244598598222059E-3</v>
      </c>
      <c r="M4">
        <f>ROUND(2.721*H4*L4,1)</f>
        <v>0</v>
      </c>
      <c r="N4">
        <f>ROUND((2.721*I4*L4)+(E4*K4),1)</f>
        <v>0</v>
      </c>
    </row>
    <row r="5" spans="1:14" x14ac:dyDescent="0.35">
      <c r="A5" s="6" t="s">
        <v>18</v>
      </c>
      <c r="B5" s="6">
        <v>5110</v>
      </c>
      <c r="C5" s="6" t="s">
        <v>90</v>
      </c>
      <c r="D5" s="6" t="s">
        <v>93</v>
      </c>
      <c r="E5" s="19">
        <v>0.22</v>
      </c>
      <c r="F5" s="19">
        <v>50.8</v>
      </c>
      <c r="G5" s="19">
        <v>0</v>
      </c>
      <c r="H5" s="19">
        <v>0.505</v>
      </c>
      <c r="I5" s="19">
        <v>6.8000000000000005E-2</v>
      </c>
      <c r="J5" s="19">
        <v>5.2999999999999999E-2</v>
      </c>
      <c r="K5" s="19">
        <v>1.9519161018399999E-3</v>
      </c>
      <c r="L5">
        <f>F5*J5*K5/12</f>
        <v>4.3794490938283461E-4</v>
      </c>
      <c r="M5">
        <f>ROUND(2.721*H5*L5,1)</f>
        <v>0</v>
      </c>
      <c r="N5">
        <f>ROUND((2.721*I5*L5)+(E5*K5),1)</f>
        <v>0</v>
      </c>
    </row>
    <row r="6" spans="1:14" x14ac:dyDescent="0.35">
      <c r="J6" s="7"/>
      <c r="K6">
        <f>SUM(K2:K5)</f>
        <v>1.0334229651628111</v>
      </c>
      <c r="L6">
        <f>SUM(L2:L5)</f>
        <v>1.8251945853178644</v>
      </c>
      <c r="M6">
        <f>SUM(M2:M5)</f>
        <v>3.5</v>
      </c>
      <c r="N6">
        <f>SUM(N2:N5)</f>
        <v>0.8</v>
      </c>
    </row>
  </sheetData>
  <sortState xmlns:xlrd2="http://schemas.microsoft.com/office/spreadsheetml/2017/richdata2" ref="A2:J5">
    <sortCondition ref="I1"/>
  </sortState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17"/>
  <sheetViews>
    <sheetView workbookViewId="0">
      <selection activeCell="L1" sqref="L1:N2"/>
    </sheetView>
  </sheetViews>
  <sheetFormatPr defaultRowHeight="14.5" x14ac:dyDescent="0.35"/>
  <cols>
    <col min="1" max="2" width="12.81640625" bestFit="1" customWidth="1"/>
    <col min="3" max="3" width="13.453125" bestFit="1" customWidth="1"/>
    <col min="4" max="4" width="8.1796875" bestFit="1" customWidth="1"/>
    <col min="5" max="5" width="8" bestFit="1" customWidth="1"/>
    <col min="6" max="6" width="8.453125" bestFit="1" customWidth="1"/>
    <col min="7" max="7" width="12.1796875" bestFit="1" customWidth="1"/>
    <col min="8" max="8" width="8.26953125" bestFit="1" customWidth="1"/>
    <col min="9" max="9" width="8" style="9" bestFit="1" customWidth="1"/>
    <col min="10" max="10" width="4.7265625" bestFit="1" customWidth="1"/>
    <col min="11" max="11" width="11.54296875" bestFit="1" customWidth="1"/>
    <col min="12" max="12" width="13.54296875" customWidth="1"/>
  </cols>
  <sheetData>
    <row r="1" spans="1:14" x14ac:dyDescent="0.35">
      <c r="A1" s="6" t="s">
        <v>110</v>
      </c>
      <c r="B1" s="6" t="s">
        <v>111</v>
      </c>
      <c r="C1" s="6" t="s">
        <v>112</v>
      </c>
      <c r="D1" s="6" t="s">
        <v>88</v>
      </c>
      <c r="E1" s="19" t="s">
        <v>113</v>
      </c>
      <c r="F1" s="19" t="s">
        <v>114</v>
      </c>
      <c r="G1" s="19" t="s">
        <v>115</v>
      </c>
      <c r="H1" s="19" t="s">
        <v>116</v>
      </c>
      <c r="I1" s="19" t="s">
        <v>117</v>
      </c>
      <c r="J1" s="19" t="s">
        <v>101</v>
      </c>
      <c r="K1" s="19" t="s">
        <v>118</v>
      </c>
      <c r="L1" s="12" t="s">
        <v>102</v>
      </c>
      <c r="M1" s="13" t="s">
        <v>103</v>
      </c>
      <c r="N1" s="13" t="s">
        <v>104</v>
      </c>
    </row>
    <row r="2" spans="1:14" x14ac:dyDescent="0.35">
      <c r="A2" s="6" t="s">
        <v>19</v>
      </c>
      <c r="B2" s="6">
        <v>1400</v>
      </c>
      <c r="C2" s="6" t="s">
        <v>100</v>
      </c>
      <c r="D2" s="6"/>
      <c r="E2" s="19">
        <v>0.33</v>
      </c>
      <c r="F2" s="19">
        <v>53.9</v>
      </c>
      <c r="G2" s="19">
        <v>0.08</v>
      </c>
      <c r="H2" s="19">
        <v>0.70899999999999996</v>
      </c>
      <c r="I2" s="19">
        <v>0.11700000000000001</v>
      </c>
      <c r="J2" s="19">
        <v>0.43099999999999999</v>
      </c>
      <c r="K2" s="19">
        <v>0.68468676967300002</v>
      </c>
      <c r="L2">
        <f t="shared" ref="L2:L13" si="0">(F2*J2*K2/12)+(G2*K2)</f>
        <v>1.3802657647068814</v>
      </c>
      <c r="M2">
        <f t="shared" ref="M2:M13" si="1">ROUND(2.721*H2*L2,1)</f>
        <v>2.7</v>
      </c>
      <c r="N2">
        <f t="shared" ref="N2:N13" si="2">ROUND((2.721*I2*L2)+(E2*K2),1)</f>
        <v>0.7</v>
      </c>
    </row>
    <row r="3" spans="1:14" x14ac:dyDescent="0.35">
      <c r="A3" s="6" t="s">
        <v>19</v>
      </c>
      <c r="B3" s="6">
        <v>1400</v>
      </c>
      <c r="C3" s="6" t="s">
        <v>100</v>
      </c>
      <c r="D3" s="6" t="s">
        <v>93</v>
      </c>
      <c r="E3" s="19">
        <v>0.33</v>
      </c>
      <c r="F3" s="19">
        <v>53.9</v>
      </c>
      <c r="G3" s="19">
        <v>0.08</v>
      </c>
      <c r="H3" s="19">
        <v>0.70899999999999996</v>
      </c>
      <c r="I3" s="19">
        <v>0.11700000000000001</v>
      </c>
      <c r="J3" s="19">
        <v>0.43099999999999999</v>
      </c>
      <c r="K3" s="19">
        <v>0.59583217857299997</v>
      </c>
      <c r="L3">
        <f t="shared" si="0"/>
        <v>1.2011430540534653</v>
      </c>
      <c r="M3">
        <f t="shared" si="1"/>
        <v>2.2999999999999998</v>
      </c>
      <c r="N3">
        <f t="shared" si="2"/>
        <v>0.6</v>
      </c>
    </row>
    <row r="4" spans="1:14" x14ac:dyDescent="0.35">
      <c r="A4" s="6" t="s">
        <v>19</v>
      </c>
      <c r="B4" s="6">
        <v>1400</v>
      </c>
      <c r="C4" s="6" t="s">
        <v>100</v>
      </c>
      <c r="D4" s="6" t="s">
        <v>91</v>
      </c>
      <c r="E4" s="19">
        <v>0.33</v>
      </c>
      <c r="F4" s="19">
        <v>53.9</v>
      </c>
      <c r="G4" s="19">
        <v>0.08</v>
      </c>
      <c r="H4" s="19">
        <v>0.70899999999999996</v>
      </c>
      <c r="I4" s="19">
        <v>0.11700000000000001</v>
      </c>
      <c r="J4" s="19">
        <v>0.43099999999999999</v>
      </c>
      <c r="K4" s="19">
        <v>5.1943688319899997E-2</v>
      </c>
      <c r="L4">
        <f t="shared" si="0"/>
        <v>0.10471371414815574</v>
      </c>
      <c r="M4">
        <f t="shared" si="1"/>
        <v>0.2</v>
      </c>
      <c r="N4">
        <f t="shared" si="2"/>
        <v>0.1</v>
      </c>
    </row>
    <row r="5" spans="1:14" x14ac:dyDescent="0.35">
      <c r="A5" s="6" t="s">
        <v>19</v>
      </c>
      <c r="B5" s="6">
        <v>1550</v>
      </c>
      <c r="C5" s="6" t="s">
        <v>100</v>
      </c>
      <c r="D5" s="6" t="s">
        <v>93</v>
      </c>
      <c r="E5" s="19">
        <v>0.33</v>
      </c>
      <c r="F5" s="19">
        <v>53.9</v>
      </c>
      <c r="G5" s="19">
        <v>0.08</v>
      </c>
      <c r="H5" s="19">
        <v>0.72099999999999997</v>
      </c>
      <c r="I5" s="19">
        <v>0.17</v>
      </c>
      <c r="J5" s="19">
        <v>0.34100000000000003</v>
      </c>
      <c r="K5" s="19">
        <v>1.8223312753200001</v>
      </c>
      <c r="L5">
        <f t="shared" si="0"/>
        <v>2.9369753859634389</v>
      </c>
      <c r="M5">
        <f t="shared" si="1"/>
        <v>5.8</v>
      </c>
      <c r="N5">
        <f t="shared" si="2"/>
        <v>2</v>
      </c>
    </row>
    <row r="6" spans="1:14" x14ac:dyDescent="0.35">
      <c r="A6" s="6" t="s">
        <v>19</v>
      </c>
      <c r="B6" s="6">
        <v>1550</v>
      </c>
      <c r="C6" s="6" t="s">
        <v>100</v>
      </c>
      <c r="D6" s="6" t="s">
        <v>91</v>
      </c>
      <c r="E6" s="19">
        <v>0.33</v>
      </c>
      <c r="F6" s="19">
        <v>53.9</v>
      </c>
      <c r="G6" s="19">
        <v>0.08</v>
      </c>
      <c r="H6" s="19">
        <v>0.72099999999999997</v>
      </c>
      <c r="I6" s="19">
        <v>0.17</v>
      </c>
      <c r="J6" s="19">
        <v>0.34100000000000003</v>
      </c>
      <c r="K6" s="19">
        <v>1.47948433249</v>
      </c>
      <c r="L6">
        <f t="shared" si="0"/>
        <v>2.3844232534936123</v>
      </c>
      <c r="M6">
        <f t="shared" si="1"/>
        <v>4.7</v>
      </c>
      <c r="N6">
        <f t="shared" si="2"/>
        <v>1.6</v>
      </c>
    </row>
    <row r="7" spans="1:14" x14ac:dyDescent="0.35">
      <c r="A7" s="6" t="s">
        <v>19</v>
      </c>
      <c r="B7" s="6">
        <v>3200</v>
      </c>
      <c r="C7" s="6" t="s">
        <v>100</v>
      </c>
      <c r="D7" s="6" t="s">
        <v>93</v>
      </c>
      <c r="E7" s="19">
        <v>0.33</v>
      </c>
      <c r="F7" s="19">
        <v>53.9</v>
      </c>
      <c r="G7" s="19">
        <v>0.08</v>
      </c>
      <c r="H7" s="19">
        <v>0.69099999999999995</v>
      </c>
      <c r="I7" s="19">
        <v>3.5999999999999997E-2</v>
      </c>
      <c r="J7" s="19">
        <v>0.26200000000000001</v>
      </c>
      <c r="K7" s="19">
        <v>1.0741595148900001</v>
      </c>
      <c r="L7">
        <f t="shared" si="0"/>
        <v>1.3500215809723335</v>
      </c>
      <c r="M7">
        <f t="shared" si="1"/>
        <v>2.5</v>
      </c>
      <c r="N7">
        <f t="shared" si="2"/>
        <v>0.5</v>
      </c>
    </row>
    <row r="8" spans="1:14" x14ac:dyDescent="0.35">
      <c r="A8" s="6" t="s">
        <v>19</v>
      </c>
      <c r="B8" s="6">
        <v>3200</v>
      </c>
      <c r="C8" s="6" t="s">
        <v>100</v>
      </c>
      <c r="D8" s="6" t="s">
        <v>91</v>
      </c>
      <c r="E8" s="19">
        <v>0.33</v>
      </c>
      <c r="F8" s="19">
        <v>53.9</v>
      </c>
      <c r="G8" s="19">
        <v>0.08</v>
      </c>
      <c r="H8" s="19">
        <v>0.69099999999999995</v>
      </c>
      <c r="I8" s="19">
        <v>3.5999999999999997E-2</v>
      </c>
      <c r="J8" s="19">
        <v>0.26200000000000001</v>
      </c>
      <c r="K8" s="19">
        <v>0.23170394078199999</v>
      </c>
      <c r="L8">
        <f t="shared" si="0"/>
        <v>0.29120937450716394</v>
      </c>
      <c r="M8">
        <f t="shared" si="1"/>
        <v>0.5</v>
      </c>
      <c r="N8">
        <f t="shared" si="2"/>
        <v>0.1</v>
      </c>
    </row>
    <row r="9" spans="1:14" x14ac:dyDescent="0.35">
      <c r="A9" s="6" t="s">
        <v>19</v>
      </c>
      <c r="B9" s="6">
        <v>4110</v>
      </c>
      <c r="C9" s="6" t="s">
        <v>100</v>
      </c>
      <c r="D9" s="6" t="s">
        <v>91</v>
      </c>
      <c r="E9" s="19">
        <v>0.33</v>
      </c>
      <c r="F9" s="19">
        <v>53.9</v>
      </c>
      <c r="G9" s="19">
        <v>0.08</v>
      </c>
      <c r="H9" s="19">
        <v>0.69099999999999995</v>
      </c>
      <c r="I9" s="19">
        <v>3.5999999999999997E-2</v>
      </c>
      <c r="J9" s="19">
        <v>0.26200000000000001</v>
      </c>
      <c r="K9" s="19">
        <v>0.961942594333</v>
      </c>
      <c r="L9">
        <f t="shared" si="0"/>
        <v>1.2089854849342867</v>
      </c>
      <c r="M9">
        <f t="shared" si="1"/>
        <v>2.2999999999999998</v>
      </c>
      <c r="N9">
        <f t="shared" si="2"/>
        <v>0.4</v>
      </c>
    </row>
    <row r="10" spans="1:14" x14ac:dyDescent="0.35">
      <c r="A10" s="6" t="s">
        <v>19</v>
      </c>
      <c r="B10" s="6">
        <v>8140</v>
      </c>
      <c r="C10" s="6" t="s">
        <v>100</v>
      </c>
      <c r="D10" s="6"/>
      <c r="E10" s="19">
        <v>0.33</v>
      </c>
      <c r="F10" s="19">
        <v>53.9</v>
      </c>
      <c r="G10" s="19">
        <v>0.08</v>
      </c>
      <c r="H10" s="19">
        <v>0.98599999999999999</v>
      </c>
      <c r="I10" s="19">
        <v>0.14299999999999999</v>
      </c>
      <c r="J10" s="19">
        <v>0.44600000000000001</v>
      </c>
      <c r="K10" s="19">
        <v>0.76458042751499999</v>
      </c>
      <c r="L10">
        <f t="shared" si="0"/>
        <v>1.5928376616348741</v>
      </c>
      <c r="M10">
        <f t="shared" si="1"/>
        <v>4.3</v>
      </c>
      <c r="N10">
        <f t="shared" si="2"/>
        <v>0.9</v>
      </c>
    </row>
    <row r="11" spans="1:14" x14ac:dyDescent="0.35">
      <c r="A11" s="6" t="s">
        <v>19</v>
      </c>
      <c r="B11" s="6">
        <v>8140</v>
      </c>
      <c r="C11" s="6" t="s">
        <v>100</v>
      </c>
      <c r="D11" s="6" t="s">
        <v>93</v>
      </c>
      <c r="E11" s="19">
        <v>0.33</v>
      </c>
      <c r="F11" s="19">
        <v>53.9</v>
      </c>
      <c r="G11" s="19">
        <v>0.08</v>
      </c>
      <c r="H11" s="19">
        <v>0.98599999999999999</v>
      </c>
      <c r="I11" s="19">
        <v>0.14299999999999999</v>
      </c>
      <c r="J11" s="19">
        <v>0.44600000000000001</v>
      </c>
      <c r="K11" s="19">
        <v>0.29485768042799998</v>
      </c>
      <c r="L11">
        <f t="shared" si="0"/>
        <v>0.61427209134097849</v>
      </c>
      <c r="M11">
        <f t="shared" si="1"/>
        <v>1.6</v>
      </c>
      <c r="N11">
        <f t="shared" si="2"/>
        <v>0.3</v>
      </c>
    </row>
    <row r="12" spans="1:14" x14ac:dyDescent="0.35">
      <c r="A12" s="6" t="s">
        <v>19</v>
      </c>
      <c r="B12" s="6">
        <v>8200</v>
      </c>
      <c r="C12" s="6" t="s">
        <v>100</v>
      </c>
      <c r="D12" s="6"/>
      <c r="E12" s="19">
        <v>0.33</v>
      </c>
      <c r="F12" s="19">
        <v>53.9</v>
      </c>
      <c r="G12" s="19">
        <v>0.08</v>
      </c>
      <c r="H12" s="19">
        <v>0.72099999999999997</v>
      </c>
      <c r="I12" s="19">
        <v>0.17</v>
      </c>
      <c r="J12" s="19">
        <v>0.43099999999999999</v>
      </c>
      <c r="K12" s="19">
        <v>1.4538095381600001E-2</v>
      </c>
      <c r="L12">
        <f t="shared" si="0"/>
        <v>2.9307467630562287E-2</v>
      </c>
      <c r="M12">
        <f t="shared" si="1"/>
        <v>0.1</v>
      </c>
      <c r="N12">
        <f t="shared" si="2"/>
        <v>0</v>
      </c>
    </row>
    <row r="13" spans="1:14" x14ac:dyDescent="0.35">
      <c r="A13" s="6" t="s">
        <v>19</v>
      </c>
      <c r="B13" s="6">
        <v>8200</v>
      </c>
      <c r="C13" s="6" t="s">
        <v>100</v>
      </c>
      <c r="D13" s="6" t="s">
        <v>93</v>
      </c>
      <c r="E13" s="19">
        <v>0.33</v>
      </c>
      <c r="F13" s="19">
        <v>53.9</v>
      </c>
      <c r="G13" s="19">
        <v>0.08</v>
      </c>
      <c r="H13" s="19">
        <v>0.72099999999999997</v>
      </c>
      <c r="I13" s="19">
        <v>0.17</v>
      </c>
      <c r="J13" s="19">
        <v>0.43099999999999999</v>
      </c>
      <c r="K13" s="19">
        <v>1.15937543744</v>
      </c>
      <c r="L13">
        <f t="shared" si="0"/>
        <v>2.3371946057972748</v>
      </c>
      <c r="M13">
        <f t="shared" si="1"/>
        <v>4.5999999999999996</v>
      </c>
      <c r="N13">
        <f t="shared" si="2"/>
        <v>1.5</v>
      </c>
    </row>
    <row r="14" spans="1:14" x14ac:dyDescent="0.35">
      <c r="A14" s="6"/>
      <c r="B14" s="6"/>
      <c r="C14" s="6"/>
      <c r="D14" s="6"/>
      <c r="E14" s="6"/>
      <c r="F14" s="6"/>
      <c r="G14" s="9"/>
      <c r="H14" s="9"/>
      <c r="J14" s="7"/>
      <c r="K14">
        <f>SUM(K2:K13)</f>
        <v>9.1354359351454999</v>
      </c>
      <c r="L14">
        <f>SUM(L2:L13)</f>
        <v>15.431349439183027</v>
      </c>
      <c r="M14">
        <f>SUM(M2:M13)</f>
        <v>31.6</v>
      </c>
      <c r="N14">
        <f>SUM(N2:N13)</f>
        <v>8.6999999999999993</v>
      </c>
    </row>
    <row r="15" spans="1:14" x14ac:dyDescent="0.35">
      <c r="A15" s="6"/>
      <c r="B15" s="6"/>
      <c r="C15" s="6"/>
      <c r="D15" s="6"/>
      <c r="E15" s="6"/>
      <c r="F15" s="6"/>
      <c r="G15" s="9"/>
      <c r="H15" s="9"/>
      <c r="J15" s="7"/>
      <c r="K15" s="10"/>
    </row>
    <row r="16" spans="1:14" x14ac:dyDescent="0.35">
      <c r="A16" s="6"/>
      <c r="B16" s="6"/>
      <c r="C16" s="6"/>
      <c r="D16" s="6"/>
      <c r="E16" s="6"/>
      <c r="F16" s="6"/>
      <c r="G16" s="9"/>
      <c r="H16" s="9"/>
      <c r="J16" s="7"/>
      <c r="K16" s="10"/>
    </row>
    <row r="17" spans="10:11" x14ac:dyDescent="0.35">
      <c r="J17" s="7"/>
      <c r="K17" s="10"/>
    </row>
  </sheetData>
  <sortState xmlns:xlrd2="http://schemas.microsoft.com/office/spreadsheetml/2017/richdata2" ref="A2:F16">
    <sortCondition ref="D1"/>
  </sortState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4"/>
  <sheetViews>
    <sheetView workbookViewId="0">
      <selection activeCell="N4" sqref="K4:N4"/>
    </sheetView>
  </sheetViews>
  <sheetFormatPr defaultRowHeight="14.5" x14ac:dyDescent="0.35"/>
  <cols>
    <col min="1" max="2" width="12.81640625" bestFit="1" customWidth="1"/>
    <col min="3" max="3" width="13.453125" bestFit="1" customWidth="1"/>
    <col min="4" max="4" width="8.1796875" bestFit="1" customWidth="1"/>
    <col min="5" max="5" width="8" bestFit="1" customWidth="1"/>
    <col min="6" max="6" width="8.453125" bestFit="1" customWidth="1"/>
    <col min="7" max="7" width="12.1796875" style="9" bestFit="1" customWidth="1"/>
    <col min="8" max="8" width="8.26953125" style="9" bestFit="1" customWidth="1"/>
    <col min="9" max="9" width="8" style="9" bestFit="1" customWidth="1"/>
    <col min="10" max="10" width="4.7265625" bestFit="1" customWidth="1"/>
    <col min="11" max="11" width="11.54296875" bestFit="1" customWidth="1"/>
    <col min="12" max="12" width="13.54296875" customWidth="1"/>
  </cols>
  <sheetData>
    <row r="1" spans="1:14" x14ac:dyDescent="0.35">
      <c r="A1" s="6" t="s">
        <v>110</v>
      </c>
      <c r="B1" s="6" t="s">
        <v>111</v>
      </c>
      <c r="C1" s="6" t="s">
        <v>112</v>
      </c>
      <c r="D1" s="6" t="s">
        <v>88</v>
      </c>
      <c r="E1" s="19" t="s">
        <v>113</v>
      </c>
      <c r="F1" s="19" t="s">
        <v>114</v>
      </c>
      <c r="G1" s="19" t="s">
        <v>115</v>
      </c>
      <c r="H1" s="19" t="s">
        <v>116</v>
      </c>
      <c r="I1" s="19" t="s">
        <v>117</v>
      </c>
      <c r="J1" s="19" t="s">
        <v>101</v>
      </c>
      <c r="K1" s="19" t="s">
        <v>118</v>
      </c>
      <c r="L1" s="12" t="s">
        <v>102</v>
      </c>
      <c r="M1" s="13" t="s">
        <v>103</v>
      </c>
      <c r="N1" s="13" t="s">
        <v>104</v>
      </c>
    </row>
    <row r="2" spans="1:14" x14ac:dyDescent="0.35">
      <c r="A2" s="6" t="s">
        <v>20</v>
      </c>
      <c r="B2" s="6">
        <v>1400</v>
      </c>
      <c r="C2" s="6" t="s">
        <v>98</v>
      </c>
      <c r="D2" s="6" t="s">
        <v>94</v>
      </c>
      <c r="E2" s="19">
        <v>0.19</v>
      </c>
      <c r="F2" s="19">
        <v>57.7</v>
      </c>
      <c r="G2" s="19">
        <v>0</v>
      </c>
      <c r="H2" s="19">
        <v>0.70899999999999996</v>
      </c>
      <c r="I2" s="19">
        <v>0.11700000000000001</v>
      </c>
      <c r="J2" s="19">
        <v>0.43099999999999999</v>
      </c>
      <c r="K2" s="19">
        <v>0.73564325666300001</v>
      </c>
      <c r="L2">
        <f>F2*J2*K2/12</f>
        <v>1.5245409547479289</v>
      </c>
      <c r="M2">
        <f>ROUND(2.721*H2*L2,1)</f>
        <v>2.9</v>
      </c>
      <c r="N2">
        <f>ROUND((2.721*I2*L2)+(E2*K2),1)</f>
        <v>0.6</v>
      </c>
    </row>
    <row r="3" spans="1:14" x14ac:dyDescent="0.35">
      <c r="A3" s="6" t="s">
        <v>20</v>
      </c>
      <c r="B3" s="6">
        <v>8140</v>
      </c>
      <c r="C3" s="6" t="s">
        <v>98</v>
      </c>
      <c r="D3" s="6" t="s">
        <v>94</v>
      </c>
      <c r="E3" s="19">
        <v>0.19</v>
      </c>
      <c r="F3" s="19">
        <v>57.7</v>
      </c>
      <c r="G3" s="19">
        <v>0</v>
      </c>
      <c r="H3" s="19">
        <v>0.98599999999999999</v>
      </c>
      <c r="I3" s="19">
        <v>0.14299999999999999</v>
      </c>
      <c r="J3" s="19">
        <v>0.44600000000000001</v>
      </c>
      <c r="K3" s="19">
        <v>1.24344436295</v>
      </c>
      <c r="L3">
        <f>F3*J3*K3/12</f>
        <v>2.6665871604189912</v>
      </c>
      <c r="M3">
        <f>ROUND(2.721*H3*L3,1)</f>
        <v>7.2</v>
      </c>
      <c r="N3">
        <f>ROUND((2.721*I3*L3)+(E3*K3),1)</f>
        <v>1.3</v>
      </c>
    </row>
    <row r="4" spans="1:14" x14ac:dyDescent="0.35">
      <c r="K4">
        <f>SUM(K2:K3)</f>
        <v>1.9790876196130001</v>
      </c>
      <c r="L4">
        <f>SUM(L2:L3)</f>
        <v>4.1911281151669204</v>
      </c>
      <c r="M4">
        <f>SUM(M2:M3)</f>
        <v>10.1</v>
      </c>
      <c r="N4">
        <f>SUM(N2:N3)</f>
        <v>1.9</v>
      </c>
    </row>
  </sheetData>
  <sortState xmlns:xlrd2="http://schemas.microsoft.com/office/spreadsheetml/2017/richdata2" ref="A2:J3">
    <sortCondition ref="I1"/>
  </sortState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24"/>
  <sheetViews>
    <sheetView workbookViewId="0">
      <selection activeCell="J11" sqref="J11"/>
    </sheetView>
  </sheetViews>
  <sheetFormatPr defaultRowHeight="14.5" x14ac:dyDescent="0.35"/>
  <cols>
    <col min="1" max="2" width="12.81640625" bestFit="1" customWidth="1"/>
    <col min="3" max="3" width="13.453125" bestFit="1" customWidth="1"/>
    <col min="4" max="4" width="8.1796875" bestFit="1" customWidth="1"/>
    <col min="5" max="5" width="8" bestFit="1" customWidth="1"/>
    <col min="6" max="6" width="8.453125" bestFit="1" customWidth="1"/>
    <col min="7" max="7" width="12.1796875" style="9" bestFit="1" customWidth="1"/>
    <col min="8" max="8" width="8.26953125" style="9" bestFit="1" customWidth="1"/>
    <col min="9" max="9" width="8" style="9" bestFit="1" customWidth="1"/>
    <col min="10" max="10" width="4.7265625" bestFit="1" customWidth="1"/>
    <col min="11" max="11" width="11.54296875" bestFit="1" customWidth="1"/>
    <col min="12" max="12" width="12.453125" customWidth="1"/>
  </cols>
  <sheetData>
    <row r="1" spans="1:14" x14ac:dyDescent="0.35">
      <c r="A1" s="6" t="s">
        <v>110</v>
      </c>
      <c r="B1" s="6" t="s">
        <v>111</v>
      </c>
      <c r="C1" s="6" t="s">
        <v>112</v>
      </c>
      <c r="D1" s="6" t="s">
        <v>88</v>
      </c>
      <c r="E1" s="19" t="s">
        <v>113</v>
      </c>
      <c r="F1" s="19" t="s">
        <v>114</v>
      </c>
      <c r="G1" s="19" t="s">
        <v>115</v>
      </c>
      <c r="H1" s="19" t="s">
        <v>116</v>
      </c>
      <c r="I1" s="19" t="s">
        <v>117</v>
      </c>
      <c r="J1" s="19" t="s">
        <v>101</v>
      </c>
      <c r="K1" s="19" t="s">
        <v>118</v>
      </c>
      <c r="L1" s="12" t="s">
        <v>102</v>
      </c>
      <c r="M1" s="13" t="s">
        <v>103</v>
      </c>
      <c r="N1" s="13" t="s">
        <v>104</v>
      </c>
    </row>
    <row r="2" spans="1:14" x14ac:dyDescent="0.35">
      <c r="A2" s="6" t="s">
        <v>21</v>
      </c>
      <c r="B2" s="6">
        <v>3100</v>
      </c>
      <c r="C2" s="6" t="s">
        <v>100</v>
      </c>
      <c r="D2" s="6" t="s">
        <v>94</v>
      </c>
      <c r="E2" s="19">
        <v>0.33</v>
      </c>
      <c r="F2" s="19">
        <v>53.9</v>
      </c>
      <c r="G2" s="19">
        <v>0.08</v>
      </c>
      <c r="H2" s="19">
        <v>0.69099999999999995</v>
      </c>
      <c r="I2" s="19">
        <v>3.5999999999999997E-2</v>
      </c>
      <c r="J2" s="19">
        <v>0.26200000000000001</v>
      </c>
      <c r="K2" s="19">
        <v>1.05581685024</v>
      </c>
      <c r="L2">
        <f t="shared" ref="L2:L10" si="0">(F2*J2*K2/12)+(G2*K2)</f>
        <v>1.3269682143291359</v>
      </c>
      <c r="M2">
        <f t="shared" ref="M2:M10" si="1">ROUND(2.721*H2*L2,1)</f>
        <v>2.5</v>
      </c>
      <c r="N2">
        <f t="shared" ref="N2:N10" si="2">ROUND((2.721*I2*L2)+(E2*K2),1)</f>
        <v>0.5</v>
      </c>
    </row>
    <row r="3" spans="1:14" x14ac:dyDescent="0.35">
      <c r="A3" s="6" t="s">
        <v>21</v>
      </c>
      <c r="B3" s="6">
        <v>3100</v>
      </c>
      <c r="C3" s="6" t="s">
        <v>100</v>
      </c>
      <c r="D3" s="6" t="s">
        <v>91</v>
      </c>
      <c r="E3" s="19">
        <v>0.33</v>
      </c>
      <c r="F3" s="19">
        <v>53.9</v>
      </c>
      <c r="G3" s="19">
        <v>0.08</v>
      </c>
      <c r="H3" s="19">
        <v>0.69099999999999995</v>
      </c>
      <c r="I3" s="19">
        <v>3.5999999999999997E-2</v>
      </c>
      <c r="J3" s="19">
        <v>0.26200000000000001</v>
      </c>
      <c r="K3" s="19">
        <v>1.73854719553</v>
      </c>
      <c r="L3">
        <f t="shared" si="0"/>
        <v>2.1850350911286962</v>
      </c>
      <c r="M3">
        <f t="shared" si="1"/>
        <v>4.0999999999999996</v>
      </c>
      <c r="N3">
        <f t="shared" si="2"/>
        <v>0.8</v>
      </c>
    </row>
    <row r="4" spans="1:14" x14ac:dyDescent="0.35">
      <c r="A4" s="6" t="s">
        <v>21</v>
      </c>
      <c r="B4" s="6">
        <v>4110</v>
      </c>
      <c r="C4" s="6" t="s">
        <v>100</v>
      </c>
      <c r="D4" s="6" t="s">
        <v>94</v>
      </c>
      <c r="E4" s="19">
        <v>0.33</v>
      </c>
      <c r="F4" s="19">
        <v>53.9</v>
      </c>
      <c r="G4" s="19">
        <v>0.08</v>
      </c>
      <c r="H4" s="19">
        <v>0.69099999999999995</v>
      </c>
      <c r="I4" s="19">
        <v>3.5999999999999997E-2</v>
      </c>
      <c r="J4" s="19">
        <v>0.26200000000000001</v>
      </c>
      <c r="K4" s="19">
        <v>10.4491758109</v>
      </c>
      <c r="L4">
        <f t="shared" si="0"/>
        <v>13.132698312069301</v>
      </c>
      <c r="M4">
        <f t="shared" si="1"/>
        <v>24.7</v>
      </c>
      <c r="N4">
        <f t="shared" si="2"/>
        <v>4.7</v>
      </c>
    </row>
    <row r="5" spans="1:14" x14ac:dyDescent="0.35">
      <c r="A5" s="6" t="s">
        <v>21</v>
      </c>
      <c r="B5" s="6">
        <v>4110</v>
      </c>
      <c r="C5" s="6" t="s">
        <v>100</v>
      </c>
      <c r="D5" s="6" t="s">
        <v>91</v>
      </c>
      <c r="E5" s="19">
        <v>0.33</v>
      </c>
      <c r="F5" s="19">
        <v>53.9</v>
      </c>
      <c r="G5" s="19">
        <v>0.08</v>
      </c>
      <c r="H5" s="19">
        <v>0.69099999999999995</v>
      </c>
      <c r="I5" s="19">
        <v>3.5999999999999997E-2</v>
      </c>
      <c r="J5" s="19">
        <v>0.26200000000000001</v>
      </c>
      <c r="K5" s="19">
        <v>1.7377837896299999</v>
      </c>
      <c r="L5">
        <f t="shared" si="0"/>
        <v>2.1840756298701445</v>
      </c>
      <c r="M5">
        <f t="shared" si="1"/>
        <v>4.0999999999999996</v>
      </c>
      <c r="N5">
        <f t="shared" si="2"/>
        <v>0.8</v>
      </c>
    </row>
    <row r="6" spans="1:14" x14ac:dyDescent="0.35">
      <c r="A6" s="6" t="s">
        <v>21</v>
      </c>
      <c r="B6" s="6">
        <v>6250</v>
      </c>
      <c r="C6" s="6" t="s">
        <v>100</v>
      </c>
      <c r="D6" s="6" t="s">
        <v>94</v>
      </c>
      <c r="E6" s="19">
        <v>0.33</v>
      </c>
      <c r="F6" s="19">
        <v>53.9</v>
      </c>
      <c r="G6" s="19">
        <v>0.08</v>
      </c>
      <c r="H6" s="19">
        <v>0.60699999999999998</v>
      </c>
      <c r="I6" s="19">
        <v>3.3000000000000002E-2</v>
      </c>
      <c r="J6" s="19">
        <v>2.5999999999999999E-2</v>
      </c>
      <c r="K6" s="19">
        <v>0.68967190086399999</v>
      </c>
      <c r="L6">
        <f t="shared" si="0"/>
        <v>0.13571593555835412</v>
      </c>
      <c r="M6">
        <f t="shared" si="1"/>
        <v>0.2</v>
      </c>
      <c r="N6">
        <f t="shared" si="2"/>
        <v>0.2</v>
      </c>
    </row>
    <row r="7" spans="1:14" x14ac:dyDescent="0.35">
      <c r="A7" s="6" t="s">
        <v>21</v>
      </c>
      <c r="B7" s="6">
        <v>6250</v>
      </c>
      <c r="C7" s="6" t="s">
        <v>100</v>
      </c>
      <c r="D7" s="6" t="s">
        <v>91</v>
      </c>
      <c r="E7" s="19">
        <v>0.33</v>
      </c>
      <c r="F7" s="19">
        <v>53.9</v>
      </c>
      <c r="G7" s="19">
        <v>0.08</v>
      </c>
      <c r="H7" s="19">
        <v>0.60699999999999998</v>
      </c>
      <c r="I7" s="19">
        <v>3.3000000000000002E-2</v>
      </c>
      <c r="J7" s="19">
        <v>2.5999999999999999E-2</v>
      </c>
      <c r="K7" s="19">
        <v>1.5476906236500001</v>
      </c>
      <c r="L7">
        <f t="shared" si="0"/>
        <v>0.3045597198905925</v>
      </c>
      <c r="M7">
        <f t="shared" si="1"/>
        <v>0.5</v>
      </c>
      <c r="N7">
        <f t="shared" si="2"/>
        <v>0.5</v>
      </c>
    </row>
    <row r="8" spans="1:14" x14ac:dyDescent="0.35">
      <c r="A8" s="6" t="s">
        <v>21</v>
      </c>
      <c r="B8" s="6">
        <v>6410</v>
      </c>
      <c r="C8" s="6" t="s">
        <v>100</v>
      </c>
      <c r="D8" s="6" t="s">
        <v>94</v>
      </c>
      <c r="E8" s="19">
        <v>0.33</v>
      </c>
      <c r="F8" s="19">
        <v>53.9</v>
      </c>
      <c r="G8" s="19">
        <v>0.08</v>
      </c>
      <c r="H8" s="19">
        <v>0.60699999999999998</v>
      </c>
      <c r="I8" s="19">
        <v>3.3000000000000002E-2</v>
      </c>
      <c r="J8" s="19">
        <v>2.5999999999999999E-2</v>
      </c>
      <c r="K8" s="19">
        <v>1.75749256635E-2</v>
      </c>
      <c r="L8">
        <f t="shared" si="0"/>
        <v>3.4584524551490746E-3</v>
      </c>
      <c r="M8">
        <f t="shared" si="1"/>
        <v>0</v>
      </c>
      <c r="N8">
        <f t="shared" si="2"/>
        <v>0</v>
      </c>
    </row>
    <row r="9" spans="1:14" x14ac:dyDescent="0.35">
      <c r="A9" s="6" t="s">
        <v>21</v>
      </c>
      <c r="B9" s="6">
        <v>8140</v>
      </c>
      <c r="C9" s="6" t="s">
        <v>100</v>
      </c>
      <c r="D9" s="6" t="s">
        <v>94</v>
      </c>
      <c r="E9" s="19">
        <v>0.33</v>
      </c>
      <c r="F9" s="19">
        <v>53.9</v>
      </c>
      <c r="G9" s="19">
        <v>0.08</v>
      </c>
      <c r="H9" s="19">
        <v>0.98599999999999999</v>
      </c>
      <c r="I9" s="19">
        <v>0.14299999999999999</v>
      </c>
      <c r="J9" s="19">
        <v>0.44600000000000001</v>
      </c>
      <c r="K9" s="19">
        <v>31.564436464900002</v>
      </c>
      <c r="L9">
        <f t="shared" si="0"/>
        <v>65.7576644133851</v>
      </c>
      <c r="M9">
        <f t="shared" si="1"/>
        <v>176.4</v>
      </c>
      <c r="N9">
        <f t="shared" si="2"/>
        <v>36</v>
      </c>
    </row>
    <row r="10" spans="1:14" x14ac:dyDescent="0.35">
      <c r="A10" s="6" t="s">
        <v>21</v>
      </c>
      <c r="B10" s="6">
        <v>8140</v>
      </c>
      <c r="C10" s="6" t="s">
        <v>100</v>
      </c>
      <c r="D10" s="6" t="s">
        <v>91</v>
      </c>
      <c r="E10" s="19">
        <v>0.33</v>
      </c>
      <c r="F10" s="19">
        <v>53.9</v>
      </c>
      <c r="G10" s="19">
        <v>0.08</v>
      </c>
      <c r="H10" s="19">
        <v>0.98599999999999999</v>
      </c>
      <c r="I10" s="19">
        <v>0.14299999999999999</v>
      </c>
      <c r="J10" s="19">
        <v>0.44600000000000001</v>
      </c>
      <c r="K10" s="19">
        <v>4.7996974830100001</v>
      </c>
      <c r="L10">
        <f t="shared" si="0"/>
        <v>9.9991297713966816</v>
      </c>
      <c r="M10">
        <f t="shared" si="1"/>
        <v>26.8</v>
      </c>
      <c r="N10">
        <f t="shared" si="2"/>
        <v>5.5</v>
      </c>
    </row>
    <row r="11" spans="1:14" x14ac:dyDescent="0.35">
      <c r="A11" s="6"/>
      <c r="B11" s="6"/>
      <c r="C11" s="6"/>
      <c r="D11" s="6"/>
      <c r="E11" s="6"/>
      <c r="F11" s="6"/>
      <c r="K11">
        <f>SUM(K2:K10)</f>
        <v>53.600395044387504</v>
      </c>
      <c r="L11">
        <f>SUM(L2:L10)</f>
        <v>95.029305540083158</v>
      </c>
      <c r="M11">
        <f>SUM(M2:M10)</f>
        <v>239.3</v>
      </c>
      <c r="N11">
        <f>SUM(N2:N10)</f>
        <v>49</v>
      </c>
    </row>
    <row r="12" spans="1:14" x14ac:dyDescent="0.35">
      <c r="A12" s="6"/>
      <c r="B12" s="6"/>
      <c r="C12" s="6"/>
      <c r="D12" s="6"/>
      <c r="E12" s="6"/>
      <c r="F12" s="6"/>
      <c r="J12" s="7"/>
      <c r="K12" s="10"/>
    </row>
    <row r="13" spans="1:14" x14ac:dyDescent="0.35">
      <c r="A13" s="6"/>
      <c r="B13" s="6"/>
      <c r="C13" s="6"/>
      <c r="D13" s="6"/>
      <c r="E13" s="6"/>
      <c r="F13" s="6"/>
      <c r="J13" s="7"/>
      <c r="K13" s="10"/>
    </row>
    <row r="14" spans="1:14" x14ac:dyDescent="0.35">
      <c r="A14" s="6"/>
      <c r="B14" s="6"/>
      <c r="C14" s="6"/>
      <c r="D14" s="6"/>
      <c r="E14" s="6"/>
      <c r="F14" s="6"/>
      <c r="J14" s="7"/>
      <c r="K14" s="10"/>
    </row>
    <row r="15" spans="1:14" x14ac:dyDescent="0.35">
      <c r="A15" s="6"/>
      <c r="B15" s="6"/>
      <c r="C15" s="6"/>
      <c r="D15" s="6"/>
      <c r="E15" s="6"/>
      <c r="F15" s="6"/>
      <c r="J15" s="7"/>
      <c r="K15" s="10"/>
    </row>
    <row r="16" spans="1:14" x14ac:dyDescent="0.35">
      <c r="A16" s="6"/>
      <c r="B16" s="6"/>
      <c r="C16" s="6"/>
      <c r="D16" s="6"/>
      <c r="E16" s="16"/>
      <c r="F16" s="6"/>
      <c r="J16" s="7"/>
      <c r="K16" s="10"/>
    </row>
    <row r="17" spans="1:11" x14ac:dyDescent="0.35">
      <c r="A17" s="6"/>
      <c r="B17" s="6"/>
      <c r="C17" s="6"/>
      <c r="D17" s="6"/>
      <c r="E17" s="6"/>
      <c r="F17" s="6"/>
      <c r="J17" s="7"/>
      <c r="K17" s="10"/>
    </row>
    <row r="18" spans="1:11" x14ac:dyDescent="0.35">
      <c r="A18" s="6"/>
      <c r="B18" s="6"/>
      <c r="C18" s="6"/>
      <c r="D18" s="6"/>
      <c r="E18" s="6"/>
      <c r="F18" s="6"/>
      <c r="J18" s="7"/>
      <c r="K18" s="10"/>
    </row>
    <row r="19" spans="1:11" x14ac:dyDescent="0.35">
      <c r="A19" s="6"/>
      <c r="B19" s="6"/>
      <c r="C19" s="6"/>
      <c r="D19" s="6"/>
      <c r="E19" s="6"/>
      <c r="F19" s="6"/>
      <c r="J19" s="7"/>
      <c r="K19" s="10"/>
    </row>
    <row r="20" spans="1:11" x14ac:dyDescent="0.35">
      <c r="A20" s="6"/>
      <c r="B20" s="6"/>
      <c r="C20" s="6"/>
      <c r="D20" s="6"/>
      <c r="E20" s="6"/>
      <c r="F20" s="6"/>
      <c r="J20" s="7"/>
      <c r="K20" s="10"/>
    </row>
    <row r="21" spans="1:11" x14ac:dyDescent="0.35">
      <c r="A21" s="6"/>
      <c r="B21" s="6"/>
      <c r="C21" s="6"/>
      <c r="D21" s="6"/>
      <c r="E21" s="6"/>
      <c r="F21" s="6"/>
      <c r="J21" s="7"/>
      <c r="K21" s="10"/>
    </row>
    <row r="22" spans="1:11" x14ac:dyDescent="0.35">
      <c r="A22" s="6"/>
      <c r="B22" s="6"/>
      <c r="C22" s="6"/>
      <c r="D22" s="6"/>
      <c r="E22" s="6"/>
      <c r="F22" s="6"/>
      <c r="J22" s="7"/>
      <c r="K22" s="10"/>
    </row>
    <row r="23" spans="1:11" x14ac:dyDescent="0.35">
      <c r="A23" s="6"/>
      <c r="B23" s="6"/>
      <c r="C23" s="6"/>
      <c r="D23" s="6"/>
      <c r="E23" s="6"/>
      <c r="F23" s="6"/>
      <c r="J23" s="7"/>
      <c r="K23" s="10"/>
    </row>
    <row r="24" spans="1:11" x14ac:dyDescent="0.35">
      <c r="A24" s="6"/>
      <c r="B24" s="6"/>
      <c r="C24" s="6"/>
      <c r="D24" s="6"/>
      <c r="E24" s="6"/>
      <c r="F24" s="6"/>
      <c r="J24" s="7"/>
      <c r="K24" s="10"/>
    </row>
  </sheetData>
  <sortState xmlns:xlrd2="http://schemas.microsoft.com/office/spreadsheetml/2017/richdata2" ref="A2:J24">
    <sortCondition ref="I1"/>
  </sortState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91"/>
  <sheetViews>
    <sheetView workbookViewId="0">
      <selection activeCell="L1" sqref="L1:N2"/>
    </sheetView>
  </sheetViews>
  <sheetFormatPr defaultRowHeight="14.5" x14ac:dyDescent="0.35"/>
  <cols>
    <col min="1" max="2" width="12.81640625" bestFit="1" customWidth="1"/>
    <col min="3" max="3" width="13.453125" bestFit="1" customWidth="1"/>
    <col min="4" max="4" width="8.1796875" bestFit="1" customWidth="1"/>
    <col min="5" max="5" width="8" bestFit="1" customWidth="1"/>
    <col min="6" max="6" width="8.453125" bestFit="1" customWidth="1"/>
    <col min="7" max="7" width="12.1796875" style="9" bestFit="1" customWidth="1"/>
    <col min="8" max="8" width="8.26953125" style="9" bestFit="1" customWidth="1"/>
    <col min="9" max="9" width="8" style="9" bestFit="1" customWidth="1"/>
    <col min="10" max="10" width="4.7265625" bestFit="1" customWidth="1"/>
    <col min="11" max="11" width="11.54296875" bestFit="1" customWidth="1"/>
    <col min="12" max="12" width="14.54296875" customWidth="1"/>
  </cols>
  <sheetData>
    <row r="1" spans="1:14" x14ac:dyDescent="0.35">
      <c r="A1" s="6" t="s">
        <v>110</v>
      </c>
      <c r="B1" s="6" t="s">
        <v>111</v>
      </c>
      <c r="C1" s="6" t="s">
        <v>112</v>
      </c>
      <c r="D1" s="6" t="s">
        <v>88</v>
      </c>
      <c r="E1" s="19" t="s">
        <v>113</v>
      </c>
      <c r="F1" s="19" t="s">
        <v>114</v>
      </c>
      <c r="G1" s="19" t="s">
        <v>115</v>
      </c>
      <c r="H1" s="19" t="s">
        <v>116</v>
      </c>
      <c r="I1" s="19" t="s">
        <v>117</v>
      </c>
      <c r="J1" s="19" t="s">
        <v>101</v>
      </c>
      <c r="K1" s="19" t="s">
        <v>118</v>
      </c>
      <c r="L1" s="12" t="s">
        <v>102</v>
      </c>
      <c r="M1" s="13" t="s">
        <v>103</v>
      </c>
      <c r="N1" s="13" t="s">
        <v>104</v>
      </c>
    </row>
    <row r="2" spans="1:14" x14ac:dyDescent="0.35">
      <c r="A2" s="6" t="s">
        <v>23</v>
      </c>
      <c r="B2" s="6">
        <v>1110</v>
      </c>
      <c r="C2" s="6" t="s">
        <v>90</v>
      </c>
      <c r="D2" s="6" t="s">
        <v>91</v>
      </c>
      <c r="E2" s="19">
        <v>0.22</v>
      </c>
      <c r="F2" s="19">
        <v>50.8</v>
      </c>
      <c r="G2" s="19">
        <v>0</v>
      </c>
      <c r="H2" s="19">
        <v>0.96799999999999997</v>
      </c>
      <c r="I2" s="19">
        <v>0.125</v>
      </c>
      <c r="J2" s="19">
        <v>0.28799999999999998</v>
      </c>
      <c r="K2" s="19">
        <v>0.211940022013</v>
      </c>
      <c r="L2">
        <f>F2*J2*K2/12</f>
        <v>0.25839727483824954</v>
      </c>
      <c r="M2">
        <f>ROUND(2.721*H2*L2,1)</f>
        <v>0.7</v>
      </c>
      <c r="N2">
        <f>ROUND((2.721*I2*L2)+(E2*K2),1)</f>
        <v>0.1</v>
      </c>
    </row>
    <row r="3" spans="1:14" x14ac:dyDescent="0.35">
      <c r="A3" s="6" t="s">
        <v>23</v>
      </c>
      <c r="B3" s="6">
        <v>1330</v>
      </c>
      <c r="C3" s="6" t="s">
        <v>90</v>
      </c>
      <c r="D3" s="6" t="s">
        <v>91</v>
      </c>
      <c r="E3" s="19">
        <v>0.22</v>
      </c>
      <c r="F3" s="19">
        <v>50.8</v>
      </c>
      <c r="G3" s="19">
        <v>0</v>
      </c>
      <c r="H3" s="19">
        <v>1.395</v>
      </c>
      <c r="I3" s="19">
        <v>0.33900000000000002</v>
      </c>
      <c r="J3" s="19">
        <v>0.39300000000000002</v>
      </c>
      <c r="K3" s="19">
        <v>8.7963552092599998E-2</v>
      </c>
      <c r="L3">
        <f t="shared" ref="L3:L25" si="0">F3*J3*K3/12</f>
        <v>0.14634496161645863</v>
      </c>
      <c r="M3">
        <f t="shared" ref="M3:M25" si="1">ROUND(2.721*H3*L3,1)</f>
        <v>0.6</v>
      </c>
      <c r="N3">
        <f t="shared" ref="N3:N25" si="2">ROUND((2.721*I3*L3)+(E3*K3),1)</f>
        <v>0.2</v>
      </c>
    </row>
    <row r="4" spans="1:14" x14ac:dyDescent="0.35">
      <c r="A4" s="6" t="s">
        <v>23</v>
      </c>
      <c r="B4" s="6">
        <v>1400</v>
      </c>
      <c r="C4" s="6" t="s">
        <v>90</v>
      </c>
      <c r="D4" s="6" t="s">
        <v>94</v>
      </c>
      <c r="E4" s="19">
        <v>0.22</v>
      </c>
      <c r="F4" s="19">
        <v>50.8</v>
      </c>
      <c r="G4" s="19">
        <v>0</v>
      </c>
      <c r="H4" s="19">
        <v>0.70899999999999996</v>
      </c>
      <c r="I4" s="19">
        <v>0.11700000000000001</v>
      </c>
      <c r="J4" s="19">
        <v>0.43099999999999999</v>
      </c>
      <c r="K4" s="19">
        <v>0.117779314809</v>
      </c>
      <c r="L4">
        <f t="shared" si="0"/>
        <v>0.21489621182334109</v>
      </c>
      <c r="M4">
        <f t="shared" si="1"/>
        <v>0.4</v>
      </c>
      <c r="N4">
        <f t="shared" si="2"/>
        <v>0.1</v>
      </c>
    </row>
    <row r="5" spans="1:14" x14ac:dyDescent="0.35">
      <c r="A5" s="6" t="s">
        <v>23</v>
      </c>
      <c r="B5" s="6">
        <v>1400</v>
      </c>
      <c r="C5" s="6" t="s">
        <v>90</v>
      </c>
      <c r="D5" s="6" t="s">
        <v>91</v>
      </c>
      <c r="E5" s="19">
        <v>0.22</v>
      </c>
      <c r="F5" s="19">
        <v>50.8</v>
      </c>
      <c r="G5" s="19">
        <v>0</v>
      </c>
      <c r="H5" s="19">
        <v>0.70899999999999996</v>
      </c>
      <c r="I5" s="19">
        <v>0.11700000000000001</v>
      </c>
      <c r="J5" s="19">
        <v>0.43099999999999999</v>
      </c>
      <c r="K5" s="19">
        <v>1.7744094451000001</v>
      </c>
      <c r="L5">
        <f t="shared" si="0"/>
        <v>3.2375283265479564</v>
      </c>
      <c r="M5">
        <f t="shared" si="1"/>
        <v>6.2</v>
      </c>
      <c r="N5">
        <f t="shared" si="2"/>
        <v>1.4</v>
      </c>
    </row>
    <row r="6" spans="1:14" x14ac:dyDescent="0.35">
      <c r="A6" s="6" t="s">
        <v>23</v>
      </c>
      <c r="B6" s="6">
        <v>1400</v>
      </c>
      <c r="C6" s="6" t="s">
        <v>90</v>
      </c>
      <c r="D6" s="6" t="s">
        <v>95</v>
      </c>
      <c r="E6" s="19">
        <v>0.22</v>
      </c>
      <c r="F6" s="19">
        <v>50.8</v>
      </c>
      <c r="G6" s="19">
        <v>0</v>
      </c>
      <c r="H6" s="19">
        <v>0.70899999999999996</v>
      </c>
      <c r="I6" s="19">
        <v>0.11700000000000001</v>
      </c>
      <c r="J6" s="19">
        <v>0.43099999999999999</v>
      </c>
      <c r="K6" s="19">
        <v>1.8433880037799999E-2</v>
      </c>
      <c r="L6">
        <f t="shared" si="0"/>
        <v>3.3633843054301955E-2</v>
      </c>
      <c r="M6">
        <f t="shared" si="1"/>
        <v>0.1</v>
      </c>
      <c r="N6">
        <f t="shared" si="2"/>
        <v>0</v>
      </c>
    </row>
    <row r="7" spans="1:14" x14ac:dyDescent="0.35">
      <c r="A7" s="6" t="s">
        <v>23</v>
      </c>
      <c r="B7" s="6">
        <v>1411</v>
      </c>
      <c r="C7" s="6" t="s">
        <v>90</v>
      </c>
      <c r="D7" s="6" t="s">
        <v>94</v>
      </c>
      <c r="E7" s="19">
        <v>0.22</v>
      </c>
      <c r="F7" s="19">
        <v>50.8</v>
      </c>
      <c r="G7" s="19">
        <v>0</v>
      </c>
      <c r="H7" s="19">
        <v>1.4430000000000001</v>
      </c>
      <c r="I7" s="19">
        <v>0.22500000000000001</v>
      </c>
      <c r="J7" s="19">
        <v>0.43099999999999999</v>
      </c>
      <c r="K7" s="19">
        <v>1.12772993393E-4</v>
      </c>
      <c r="L7">
        <f t="shared" si="0"/>
        <v>2.0576184464508805E-4</v>
      </c>
      <c r="M7">
        <f t="shared" si="1"/>
        <v>0</v>
      </c>
      <c r="N7">
        <f t="shared" si="2"/>
        <v>0</v>
      </c>
    </row>
    <row r="8" spans="1:14" x14ac:dyDescent="0.35">
      <c r="A8" s="6" t="s">
        <v>23</v>
      </c>
      <c r="B8" s="6">
        <v>1411</v>
      </c>
      <c r="C8" s="6" t="s">
        <v>90</v>
      </c>
      <c r="D8" s="6" t="s">
        <v>91</v>
      </c>
      <c r="E8" s="19">
        <v>0.22</v>
      </c>
      <c r="F8" s="19">
        <v>50.8</v>
      </c>
      <c r="G8" s="19">
        <v>0</v>
      </c>
      <c r="H8" s="19">
        <v>1.4430000000000001</v>
      </c>
      <c r="I8" s="19">
        <v>0.22500000000000001</v>
      </c>
      <c r="J8" s="19">
        <v>0.43099999999999999</v>
      </c>
      <c r="K8" s="19">
        <v>0.74415379863200004</v>
      </c>
      <c r="L8">
        <f t="shared" si="0"/>
        <v>1.3577582158573263</v>
      </c>
      <c r="M8">
        <f t="shared" si="1"/>
        <v>5.3</v>
      </c>
      <c r="N8">
        <f t="shared" si="2"/>
        <v>1</v>
      </c>
    </row>
    <row r="9" spans="1:14" x14ac:dyDescent="0.35">
      <c r="A9" s="6" t="s">
        <v>23</v>
      </c>
      <c r="B9" s="6">
        <v>1411</v>
      </c>
      <c r="C9" s="6" t="s">
        <v>90</v>
      </c>
      <c r="D9" s="6" t="s">
        <v>95</v>
      </c>
      <c r="E9" s="19">
        <v>0.22</v>
      </c>
      <c r="F9" s="19">
        <v>50.8</v>
      </c>
      <c r="G9" s="19">
        <v>0</v>
      </c>
      <c r="H9" s="19">
        <v>1.4430000000000001</v>
      </c>
      <c r="I9" s="19">
        <v>0.22500000000000001</v>
      </c>
      <c r="J9" s="19">
        <v>0.43099999999999999</v>
      </c>
      <c r="K9" s="19">
        <v>1.3121959183199999E-2</v>
      </c>
      <c r="L9">
        <f t="shared" si="0"/>
        <v>2.3941889327027278E-2</v>
      </c>
      <c r="M9">
        <f t="shared" si="1"/>
        <v>0.1</v>
      </c>
      <c r="N9">
        <f t="shared" si="2"/>
        <v>0</v>
      </c>
    </row>
    <row r="10" spans="1:14" x14ac:dyDescent="0.35">
      <c r="A10" s="6" t="s">
        <v>23</v>
      </c>
      <c r="B10" s="6">
        <v>1490</v>
      </c>
      <c r="C10" s="6" t="s">
        <v>90</v>
      </c>
      <c r="D10" s="6" t="s">
        <v>94</v>
      </c>
      <c r="E10" s="19">
        <v>0.22</v>
      </c>
      <c r="F10" s="19">
        <v>50.8</v>
      </c>
      <c r="G10" s="19">
        <v>0</v>
      </c>
      <c r="H10" s="19">
        <v>1.4430000000000001</v>
      </c>
      <c r="I10" s="19">
        <v>0.22500000000000001</v>
      </c>
      <c r="J10" s="19">
        <v>0.43099999999999999</v>
      </c>
      <c r="K10" s="19">
        <v>5.3054730180399998E-3</v>
      </c>
      <c r="L10">
        <f t="shared" si="0"/>
        <v>9.6801892196151824E-3</v>
      </c>
      <c r="M10">
        <f t="shared" si="1"/>
        <v>0</v>
      </c>
      <c r="N10">
        <f t="shared" si="2"/>
        <v>0</v>
      </c>
    </row>
    <row r="11" spans="1:14" x14ac:dyDescent="0.35">
      <c r="A11" s="6" t="s">
        <v>23</v>
      </c>
      <c r="B11" s="6">
        <v>1490</v>
      </c>
      <c r="C11" s="6" t="s">
        <v>90</v>
      </c>
      <c r="D11" s="6" t="s">
        <v>91</v>
      </c>
      <c r="E11" s="19">
        <v>0.22</v>
      </c>
      <c r="F11" s="19">
        <v>50.8</v>
      </c>
      <c r="G11" s="19">
        <v>0</v>
      </c>
      <c r="H11" s="19">
        <v>1.4430000000000001</v>
      </c>
      <c r="I11" s="19">
        <v>0.22500000000000001</v>
      </c>
      <c r="J11" s="19">
        <v>0.43099999999999999</v>
      </c>
      <c r="K11" s="19">
        <v>1.27105807253E-2</v>
      </c>
      <c r="L11">
        <f t="shared" si="0"/>
        <v>2.3191301905358203E-2</v>
      </c>
      <c r="M11">
        <f t="shared" si="1"/>
        <v>0.1</v>
      </c>
      <c r="N11">
        <f t="shared" si="2"/>
        <v>0</v>
      </c>
    </row>
    <row r="12" spans="1:14" x14ac:dyDescent="0.35">
      <c r="A12" s="6" t="s">
        <v>23</v>
      </c>
      <c r="B12" s="6">
        <v>2230</v>
      </c>
      <c r="C12" s="6" t="s">
        <v>90</v>
      </c>
      <c r="D12" s="6" t="s">
        <v>91</v>
      </c>
      <c r="E12" s="19">
        <v>0.22</v>
      </c>
      <c r="F12" s="19">
        <v>50.8</v>
      </c>
      <c r="G12" s="19">
        <v>0</v>
      </c>
      <c r="H12" s="19">
        <v>1.347</v>
      </c>
      <c r="I12" s="19">
        <v>0.27400000000000002</v>
      </c>
      <c r="J12" s="19">
        <v>0.315</v>
      </c>
      <c r="K12" s="19">
        <v>4.6805286343799997E-2</v>
      </c>
      <c r="L12">
        <f t="shared" si="0"/>
        <v>6.241484933945729E-2</v>
      </c>
      <c r="M12">
        <f t="shared" si="1"/>
        <v>0.2</v>
      </c>
      <c r="N12">
        <f t="shared" si="2"/>
        <v>0.1</v>
      </c>
    </row>
    <row r="13" spans="1:14" x14ac:dyDescent="0.35">
      <c r="A13" s="6" t="s">
        <v>23</v>
      </c>
      <c r="B13" s="6">
        <v>3200</v>
      </c>
      <c r="C13" s="6" t="s">
        <v>90</v>
      </c>
      <c r="D13" s="6" t="s">
        <v>94</v>
      </c>
      <c r="E13" s="19">
        <v>0.22</v>
      </c>
      <c r="F13" s="19">
        <v>50.8</v>
      </c>
      <c r="G13" s="19">
        <v>0</v>
      </c>
      <c r="H13" s="19">
        <v>0.69099999999999995</v>
      </c>
      <c r="I13" s="19">
        <v>3.5999999999999997E-2</v>
      </c>
      <c r="J13" s="19">
        <v>0.26200000000000001</v>
      </c>
      <c r="K13" s="19">
        <v>2.07462470367E-3</v>
      </c>
      <c r="L13">
        <f t="shared" si="0"/>
        <v>2.3010354129971862E-3</v>
      </c>
      <c r="M13">
        <f t="shared" si="1"/>
        <v>0</v>
      </c>
      <c r="N13">
        <f t="shared" si="2"/>
        <v>0</v>
      </c>
    </row>
    <row r="14" spans="1:14" x14ac:dyDescent="0.35">
      <c r="A14" s="6" t="s">
        <v>23</v>
      </c>
      <c r="B14" s="6">
        <v>3200</v>
      </c>
      <c r="C14" s="6" t="s">
        <v>90</v>
      </c>
      <c r="D14" s="6" t="s">
        <v>91</v>
      </c>
      <c r="E14" s="19">
        <v>0.22</v>
      </c>
      <c r="F14" s="19">
        <v>50.8</v>
      </c>
      <c r="G14" s="19">
        <v>0</v>
      </c>
      <c r="H14" s="19">
        <v>0.69099999999999995</v>
      </c>
      <c r="I14" s="19">
        <v>3.5999999999999997E-2</v>
      </c>
      <c r="J14" s="19">
        <v>0.26200000000000001</v>
      </c>
      <c r="K14" s="19">
        <v>0.13461279719899999</v>
      </c>
      <c r="L14">
        <f t="shared" si="0"/>
        <v>0.14930354046665087</v>
      </c>
      <c r="M14">
        <f t="shared" si="1"/>
        <v>0.3</v>
      </c>
      <c r="N14">
        <f t="shared" si="2"/>
        <v>0</v>
      </c>
    </row>
    <row r="15" spans="1:14" x14ac:dyDescent="0.35">
      <c r="A15" s="6" t="s">
        <v>23</v>
      </c>
      <c r="B15" s="6">
        <v>3230</v>
      </c>
      <c r="C15" s="6" t="s">
        <v>90</v>
      </c>
      <c r="D15" s="6" t="s">
        <v>91</v>
      </c>
      <c r="E15" s="19">
        <v>0.22</v>
      </c>
      <c r="F15" s="19">
        <v>50.8</v>
      </c>
      <c r="G15" s="19">
        <v>0</v>
      </c>
      <c r="H15" s="19">
        <v>0.69099999999999995</v>
      </c>
      <c r="I15" s="19">
        <v>3.5999999999999997E-2</v>
      </c>
      <c r="J15" s="19">
        <v>0.26200000000000001</v>
      </c>
      <c r="K15" s="19">
        <v>3.7935157253700003E-2</v>
      </c>
      <c r="L15">
        <f t="shared" si="0"/>
        <v>4.2075147415320459E-2</v>
      </c>
      <c r="M15">
        <f t="shared" si="1"/>
        <v>0.1</v>
      </c>
      <c r="N15">
        <f t="shared" si="2"/>
        <v>0</v>
      </c>
    </row>
    <row r="16" spans="1:14" x14ac:dyDescent="0.35">
      <c r="A16" s="6" t="s">
        <v>23</v>
      </c>
      <c r="B16" s="6">
        <v>3300</v>
      </c>
      <c r="C16" s="6" t="s">
        <v>90</v>
      </c>
      <c r="D16" s="6" t="s">
        <v>91</v>
      </c>
      <c r="E16" s="19">
        <v>0.22</v>
      </c>
      <c r="F16" s="19">
        <v>50.8</v>
      </c>
      <c r="G16" s="19">
        <v>0</v>
      </c>
      <c r="H16" s="19">
        <v>0.69099999999999995</v>
      </c>
      <c r="I16" s="19">
        <v>3.5999999999999997E-2</v>
      </c>
      <c r="J16" s="19">
        <v>0.26200000000000001</v>
      </c>
      <c r="K16" s="19">
        <v>0.125121537063</v>
      </c>
      <c r="L16">
        <f t="shared" si="0"/>
        <v>0.13877646747447539</v>
      </c>
      <c r="M16">
        <f t="shared" si="1"/>
        <v>0.3</v>
      </c>
      <c r="N16">
        <f t="shared" si="2"/>
        <v>0</v>
      </c>
    </row>
    <row r="17" spans="1:14" x14ac:dyDescent="0.35">
      <c r="A17" s="6" t="s">
        <v>23</v>
      </c>
      <c r="B17" s="6">
        <v>3300</v>
      </c>
      <c r="C17" s="6" t="s">
        <v>90</v>
      </c>
      <c r="D17" s="6" t="s">
        <v>95</v>
      </c>
      <c r="E17" s="19">
        <v>0.22</v>
      </c>
      <c r="F17" s="19">
        <v>50.8</v>
      </c>
      <c r="G17" s="19">
        <v>0</v>
      </c>
      <c r="H17" s="19">
        <v>0.69099999999999995</v>
      </c>
      <c r="I17" s="19">
        <v>3.5999999999999997E-2</v>
      </c>
      <c r="J17" s="19">
        <v>0.26200000000000001</v>
      </c>
      <c r="K17" s="19">
        <v>3.5344964913600001E-2</v>
      </c>
      <c r="L17">
        <f t="shared" si="0"/>
        <v>3.9202278751170876E-2</v>
      </c>
      <c r="M17">
        <f t="shared" si="1"/>
        <v>0.1</v>
      </c>
      <c r="N17">
        <f t="shared" si="2"/>
        <v>0</v>
      </c>
    </row>
    <row r="18" spans="1:14" x14ac:dyDescent="0.35">
      <c r="A18" s="6" t="s">
        <v>23</v>
      </c>
      <c r="B18" s="6">
        <v>4110</v>
      </c>
      <c r="C18" s="6" t="s">
        <v>90</v>
      </c>
      <c r="D18" s="6" t="s">
        <v>91</v>
      </c>
      <c r="E18" s="19">
        <v>0.22</v>
      </c>
      <c r="F18" s="19">
        <v>50.8</v>
      </c>
      <c r="G18" s="19">
        <v>0</v>
      </c>
      <c r="H18" s="19">
        <v>0.69099999999999995</v>
      </c>
      <c r="I18" s="19">
        <v>3.5999999999999997E-2</v>
      </c>
      <c r="J18" s="19">
        <v>0.26200000000000001</v>
      </c>
      <c r="K18" s="19">
        <v>0.13650010113200001</v>
      </c>
      <c r="L18">
        <f t="shared" si="0"/>
        <v>0.15139681216887227</v>
      </c>
      <c r="M18">
        <f t="shared" si="1"/>
        <v>0.3</v>
      </c>
      <c r="N18">
        <f t="shared" si="2"/>
        <v>0</v>
      </c>
    </row>
    <row r="19" spans="1:14" x14ac:dyDescent="0.35">
      <c r="A19" s="6" t="s">
        <v>23</v>
      </c>
      <c r="B19" s="6">
        <v>4220</v>
      </c>
      <c r="C19" s="6" t="s">
        <v>90</v>
      </c>
      <c r="D19" s="6" t="s">
        <v>94</v>
      </c>
      <c r="E19" s="19">
        <v>0.22</v>
      </c>
      <c r="F19" s="19">
        <v>50.8</v>
      </c>
      <c r="G19" s="19">
        <v>0</v>
      </c>
      <c r="H19" s="19">
        <v>0.69099999999999995</v>
      </c>
      <c r="I19" s="19">
        <v>3.5999999999999997E-2</v>
      </c>
      <c r="J19" s="19">
        <v>0.26200000000000001</v>
      </c>
      <c r="K19" s="19">
        <v>4.6871129792499999E-3</v>
      </c>
      <c r="L19">
        <f t="shared" si="0"/>
        <v>5.1986332423854835E-3</v>
      </c>
      <c r="M19">
        <f t="shared" si="1"/>
        <v>0</v>
      </c>
      <c r="N19">
        <f t="shared" si="2"/>
        <v>0</v>
      </c>
    </row>
    <row r="20" spans="1:14" x14ac:dyDescent="0.35">
      <c r="A20" s="6" t="s">
        <v>23</v>
      </c>
      <c r="B20" s="6">
        <v>4220</v>
      </c>
      <c r="C20" s="6" t="s">
        <v>90</v>
      </c>
      <c r="D20" s="6" t="s">
        <v>91</v>
      </c>
      <c r="E20" s="19">
        <v>0.22</v>
      </c>
      <c r="F20" s="19">
        <v>50.8</v>
      </c>
      <c r="G20" s="19">
        <v>0</v>
      </c>
      <c r="H20" s="19">
        <v>0.69099999999999995</v>
      </c>
      <c r="I20" s="19">
        <v>3.5999999999999997E-2</v>
      </c>
      <c r="J20" s="19">
        <v>0.26200000000000001</v>
      </c>
      <c r="K20" s="19">
        <v>0.41697776506700002</v>
      </c>
      <c r="L20">
        <f t="shared" si="0"/>
        <v>0.46248393849464531</v>
      </c>
      <c r="M20">
        <f t="shared" si="1"/>
        <v>0.9</v>
      </c>
      <c r="N20">
        <f t="shared" si="2"/>
        <v>0.1</v>
      </c>
    </row>
    <row r="21" spans="1:14" x14ac:dyDescent="0.35">
      <c r="A21" s="6" t="s">
        <v>23</v>
      </c>
      <c r="B21" s="6">
        <v>4340</v>
      </c>
      <c r="C21" s="6" t="s">
        <v>90</v>
      </c>
      <c r="D21" s="6" t="s">
        <v>95</v>
      </c>
      <c r="E21" s="19">
        <v>0.22</v>
      </c>
      <c r="F21" s="19">
        <v>50.8</v>
      </c>
      <c r="G21" s="19">
        <v>0</v>
      </c>
      <c r="H21" s="19">
        <v>0.69099999999999995</v>
      </c>
      <c r="I21" s="19">
        <v>3.5999999999999997E-2</v>
      </c>
      <c r="J21" s="19">
        <v>0.26200000000000001</v>
      </c>
      <c r="K21" s="19">
        <v>1.0839949715E-3</v>
      </c>
      <c r="L21">
        <f t="shared" si="0"/>
        <v>1.2022949560563667E-3</v>
      </c>
      <c r="M21">
        <f t="shared" si="1"/>
        <v>0</v>
      </c>
      <c r="N21">
        <f t="shared" si="2"/>
        <v>0</v>
      </c>
    </row>
    <row r="22" spans="1:14" x14ac:dyDescent="0.35">
      <c r="A22" s="6" t="s">
        <v>23</v>
      </c>
      <c r="B22" s="6">
        <v>8140</v>
      </c>
      <c r="C22" s="6" t="s">
        <v>90</v>
      </c>
      <c r="D22" s="6" t="s">
        <v>94</v>
      </c>
      <c r="E22" s="19">
        <v>0.22</v>
      </c>
      <c r="F22" s="19">
        <v>50.8</v>
      </c>
      <c r="G22" s="19">
        <v>0</v>
      </c>
      <c r="H22" s="19">
        <v>0.98599999999999999</v>
      </c>
      <c r="I22" s="19">
        <v>0.14299999999999999</v>
      </c>
      <c r="J22" s="19">
        <v>0.44600000000000001</v>
      </c>
      <c r="K22" s="19">
        <v>3.8610522197999999</v>
      </c>
      <c r="L22">
        <f t="shared" si="0"/>
        <v>7.2899239944637202</v>
      </c>
      <c r="M22">
        <f t="shared" si="1"/>
        <v>19.600000000000001</v>
      </c>
      <c r="N22">
        <f t="shared" si="2"/>
        <v>3.7</v>
      </c>
    </row>
    <row r="23" spans="1:14" x14ac:dyDescent="0.35">
      <c r="A23" s="6" t="s">
        <v>23</v>
      </c>
      <c r="B23" s="6">
        <v>8140</v>
      </c>
      <c r="C23" s="6" t="s">
        <v>90</v>
      </c>
      <c r="D23" s="6" t="s">
        <v>91</v>
      </c>
      <c r="E23" s="19">
        <v>0.22</v>
      </c>
      <c r="F23" s="19">
        <v>50.8</v>
      </c>
      <c r="G23" s="19">
        <v>0</v>
      </c>
      <c r="H23" s="19">
        <v>0.98599999999999999</v>
      </c>
      <c r="I23" s="19">
        <v>0.14299999999999999</v>
      </c>
      <c r="J23" s="19">
        <v>0.44600000000000001</v>
      </c>
      <c r="K23" s="19">
        <v>36.103566501700001</v>
      </c>
      <c r="L23">
        <f t="shared" si="0"/>
        <v>68.165940459643053</v>
      </c>
      <c r="M23">
        <f t="shared" si="1"/>
        <v>182.9</v>
      </c>
      <c r="N23">
        <f t="shared" si="2"/>
        <v>34.5</v>
      </c>
    </row>
    <row r="24" spans="1:14" x14ac:dyDescent="0.35">
      <c r="A24" s="6" t="s">
        <v>23</v>
      </c>
      <c r="B24" s="6">
        <v>8140</v>
      </c>
      <c r="C24" s="6" t="s">
        <v>90</v>
      </c>
      <c r="D24" s="6" t="s">
        <v>95</v>
      </c>
      <c r="E24" s="19">
        <v>0.22</v>
      </c>
      <c r="F24" s="19">
        <v>50.8</v>
      </c>
      <c r="G24" s="19">
        <v>0</v>
      </c>
      <c r="H24" s="19">
        <v>0.98599999999999999</v>
      </c>
      <c r="I24" s="19">
        <v>0.14299999999999999</v>
      </c>
      <c r="J24" s="19">
        <v>0.44600000000000001</v>
      </c>
      <c r="K24" s="19">
        <v>0.47037094709799998</v>
      </c>
      <c r="L24">
        <f t="shared" si="0"/>
        <v>0.88809170618416378</v>
      </c>
      <c r="M24">
        <f t="shared" si="1"/>
        <v>2.4</v>
      </c>
      <c r="N24">
        <f t="shared" si="2"/>
        <v>0.4</v>
      </c>
    </row>
    <row r="25" spans="1:14" x14ac:dyDescent="0.35">
      <c r="A25" s="6" t="s">
        <v>23</v>
      </c>
      <c r="B25" s="6">
        <v>8310</v>
      </c>
      <c r="C25" s="6" t="s">
        <v>90</v>
      </c>
      <c r="D25" s="6" t="s">
        <v>91</v>
      </c>
      <c r="E25" s="19">
        <v>0.22</v>
      </c>
      <c r="F25" s="19">
        <v>50.8</v>
      </c>
      <c r="G25" s="19">
        <v>0</v>
      </c>
      <c r="H25" s="19">
        <v>0.72099999999999997</v>
      </c>
      <c r="I25" s="19">
        <v>0.17</v>
      </c>
      <c r="J25" s="19">
        <v>0.43099999999999999</v>
      </c>
      <c r="K25" s="19">
        <v>7.15223092941E-2</v>
      </c>
      <c r="L25">
        <f t="shared" si="0"/>
        <v>0.1304972214610384</v>
      </c>
      <c r="M25">
        <f t="shared" si="1"/>
        <v>0.3</v>
      </c>
      <c r="N25">
        <f t="shared" si="2"/>
        <v>0.1</v>
      </c>
    </row>
    <row r="26" spans="1:14" x14ac:dyDescent="0.35">
      <c r="A26" s="6"/>
      <c r="B26" s="6"/>
      <c r="C26" s="6"/>
      <c r="D26" s="6"/>
      <c r="E26" s="6"/>
      <c r="F26" s="6"/>
      <c r="J26" s="7"/>
      <c r="K26">
        <f>SUM(K2:K25)</f>
        <v>44.433586118122953</v>
      </c>
      <c r="L26">
        <f>SUM(L2:L25)</f>
        <v>82.8343863555083</v>
      </c>
      <c r="M26">
        <f>SUM(M2:M25)</f>
        <v>220.90000000000003</v>
      </c>
      <c r="N26">
        <f>SUM(N2:N25)</f>
        <v>41.7</v>
      </c>
    </row>
    <row r="27" spans="1:14" x14ac:dyDescent="0.35">
      <c r="A27" s="6"/>
      <c r="B27" s="6"/>
      <c r="C27" s="6"/>
      <c r="D27" s="6"/>
      <c r="E27" s="6"/>
      <c r="F27" s="6"/>
      <c r="J27" s="7"/>
      <c r="K27" s="10"/>
    </row>
    <row r="28" spans="1:14" x14ac:dyDescent="0.35">
      <c r="A28" s="6"/>
      <c r="B28" s="6"/>
      <c r="C28" s="6"/>
      <c r="D28" s="6"/>
      <c r="E28" s="6"/>
      <c r="F28" s="6"/>
      <c r="J28" s="7"/>
      <c r="K28" s="10"/>
    </row>
    <row r="29" spans="1:14" x14ac:dyDescent="0.35">
      <c r="A29" s="6"/>
      <c r="B29" s="6"/>
      <c r="C29" s="6"/>
      <c r="D29" s="6"/>
      <c r="E29" s="6"/>
      <c r="F29" s="6"/>
      <c r="J29" s="7"/>
      <c r="K29" s="10"/>
    </row>
    <row r="30" spans="1:14" x14ac:dyDescent="0.35">
      <c r="A30" s="6"/>
      <c r="B30" s="6"/>
      <c r="C30" s="6"/>
      <c r="D30" s="6"/>
      <c r="E30" s="6"/>
      <c r="F30" s="6"/>
      <c r="J30" s="7"/>
      <c r="K30" s="10"/>
    </row>
    <row r="31" spans="1:14" x14ac:dyDescent="0.35">
      <c r="A31" s="6"/>
      <c r="B31" s="6"/>
      <c r="C31" s="6"/>
      <c r="D31" s="6"/>
      <c r="E31" s="6"/>
      <c r="F31" s="6"/>
      <c r="J31" s="7"/>
      <c r="K31" s="10"/>
    </row>
    <row r="32" spans="1:14" x14ac:dyDescent="0.35">
      <c r="A32" s="6"/>
      <c r="B32" s="6"/>
      <c r="C32" s="6"/>
      <c r="D32" s="6"/>
      <c r="E32" s="6"/>
      <c r="F32" s="6"/>
      <c r="J32" s="7"/>
      <c r="K32" s="10"/>
    </row>
    <row r="33" spans="1:11" x14ac:dyDescent="0.35">
      <c r="A33" s="6"/>
      <c r="B33" s="6"/>
      <c r="C33" s="6"/>
      <c r="D33" s="6"/>
      <c r="E33" s="11"/>
      <c r="F33" s="6"/>
      <c r="J33" s="7"/>
      <c r="K33" s="10"/>
    </row>
    <row r="34" spans="1:11" x14ac:dyDescent="0.35">
      <c r="A34" s="6"/>
      <c r="B34" s="6"/>
      <c r="C34" s="6"/>
      <c r="D34" s="6"/>
      <c r="E34" s="11"/>
      <c r="F34" s="6"/>
      <c r="J34" s="7"/>
      <c r="K34" s="10"/>
    </row>
    <row r="35" spans="1:11" x14ac:dyDescent="0.35">
      <c r="A35" s="6"/>
      <c r="B35" s="6"/>
      <c r="C35" s="6"/>
      <c r="D35" s="6"/>
      <c r="E35" s="6"/>
      <c r="F35" s="6"/>
      <c r="J35" s="7"/>
      <c r="K35" s="10"/>
    </row>
    <row r="36" spans="1:11" x14ac:dyDescent="0.35">
      <c r="A36" s="6"/>
      <c r="B36" s="6"/>
      <c r="C36" s="6"/>
      <c r="D36" s="6"/>
      <c r="E36" s="6"/>
      <c r="F36" s="6"/>
      <c r="J36" s="7"/>
      <c r="K36" s="10"/>
    </row>
    <row r="37" spans="1:11" x14ac:dyDescent="0.35">
      <c r="A37" s="6"/>
      <c r="B37" s="6"/>
      <c r="C37" s="6"/>
      <c r="D37" s="6"/>
      <c r="E37" s="6"/>
      <c r="F37" s="6"/>
      <c r="J37" s="7"/>
      <c r="K37" s="10"/>
    </row>
    <row r="38" spans="1:11" x14ac:dyDescent="0.35">
      <c r="A38" s="6"/>
      <c r="B38" s="6"/>
      <c r="C38" s="6"/>
      <c r="D38" s="6"/>
      <c r="E38" s="6"/>
      <c r="F38" s="6"/>
      <c r="J38" s="7"/>
      <c r="K38" s="10"/>
    </row>
    <row r="39" spans="1:11" x14ac:dyDescent="0.35">
      <c r="A39" s="6"/>
      <c r="B39" s="6"/>
      <c r="C39" s="6"/>
      <c r="D39" s="6"/>
      <c r="E39" s="6"/>
      <c r="F39" s="6"/>
      <c r="J39" s="7"/>
      <c r="K39" s="10"/>
    </row>
    <row r="40" spans="1:11" x14ac:dyDescent="0.35">
      <c r="A40" s="6"/>
      <c r="B40" s="6"/>
      <c r="C40" s="6"/>
      <c r="D40" s="6"/>
      <c r="E40" s="6"/>
      <c r="F40" s="6"/>
      <c r="J40" s="7"/>
      <c r="K40" s="10"/>
    </row>
    <row r="41" spans="1:11" x14ac:dyDescent="0.35">
      <c r="A41" s="6"/>
      <c r="B41" s="6"/>
      <c r="C41" s="6"/>
      <c r="D41" s="6"/>
      <c r="E41" s="6"/>
      <c r="F41" s="6"/>
      <c r="J41" s="7"/>
      <c r="K41" s="10"/>
    </row>
    <row r="42" spans="1:11" x14ac:dyDescent="0.35">
      <c r="A42" s="6"/>
      <c r="B42" s="6"/>
      <c r="C42" s="6"/>
      <c r="D42" s="6"/>
      <c r="E42" s="6"/>
      <c r="F42" s="6"/>
      <c r="J42" s="7"/>
      <c r="K42" s="10"/>
    </row>
    <row r="43" spans="1:11" x14ac:dyDescent="0.35">
      <c r="A43" s="6"/>
      <c r="B43" s="6"/>
      <c r="C43" s="6"/>
      <c r="D43" s="6"/>
      <c r="E43" s="6"/>
      <c r="F43" s="6"/>
      <c r="J43" s="7"/>
      <c r="K43" s="10"/>
    </row>
    <row r="44" spans="1:11" x14ac:dyDescent="0.35">
      <c r="A44" s="6"/>
      <c r="B44" s="6"/>
      <c r="C44" s="6"/>
      <c r="D44" s="6"/>
      <c r="E44" s="6"/>
      <c r="F44" s="6"/>
      <c r="J44" s="7"/>
      <c r="K44" s="10"/>
    </row>
    <row r="45" spans="1:11" x14ac:dyDescent="0.35">
      <c r="A45" s="6"/>
      <c r="B45" s="6"/>
      <c r="C45" s="6"/>
      <c r="D45" s="6"/>
      <c r="E45" s="6"/>
      <c r="F45" s="6"/>
      <c r="J45" s="7"/>
      <c r="K45" s="10"/>
    </row>
    <row r="46" spans="1:11" x14ac:dyDescent="0.35">
      <c r="A46" s="6"/>
      <c r="B46" s="6"/>
      <c r="C46" s="6"/>
      <c r="D46" s="6"/>
      <c r="E46" s="6"/>
      <c r="F46" s="6"/>
      <c r="J46" s="7"/>
      <c r="K46" s="10"/>
    </row>
    <row r="47" spans="1:11" x14ac:dyDescent="0.35">
      <c r="A47" s="6"/>
      <c r="B47" s="6"/>
      <c r="C47" s="6"/>
      <c r="D47" s="6"/>
      <c r="E47" s="11"/>
      <c r="F47" s="6"/>
      <c r="J47" s="7"/>
      <c r="K47" s="10"/>
    </row>
    <row r="48" spans="1:11" x14ac:dyDescent="0.35">
      <c r="A48" s="6"/>
      <c r="B48" s="6"/>
      <c r="C48" s="6"/>
      <c r="D48" s="6"/>
      <c r="E48" s="11"/>
      <c r="F48" s="6"/>
      <c r="J48" s="7"/>
      <c r="K48" s="10"/>
    </row>
    <row r="49" spans="1:11" x14ac:dyDescent="0.35">
      <c r="A49" s="6"/>
      <c r="B49" s="6"/>
      <c r="C49" s="6"/>
      <c r="D49" s="6"/>
      <c r="E49" s="11"/>
      <c r="F49" s="6"/>
      <c r="J49" s="7"/>
      <c r="K49" s="10"/>
    </row>
    <row r="50" spans="1:11" x14ac:dyDescent="0.35">
      <c r="A50" s="6"/>
      <c r="B50" s="6"/>
      <c r="C50" s="6"/>
      <c r="D50" s="6"/>
      <c r="E50" s="11"/>
      <c r="F50" s="6"/>
      <c r="J50" s="7"/>
      <c r="K50" s="10"/>
    </row>
    <row r="51" spans="1:11" x14ac:dyDescent="0.35">
      <c r="A51" s="6"/>
      <c r="B51" s="6"/>
      <c r="C51" s="6"/>
      <c r="D51" s="6"/>
      <c r="E51" s="6"/>
      <c r="F51" s="6"/>
      <c r="J51" s="7"/>
      <c r="K51" s="10"/>
    </row>
    <row r="52" spans="1:11" x14ac:dyDescent="0.35">
      <c r="A52" s="6"/>
      <c r="B52" s="6"/>
      <c r="C52" s="6"/>
      <c r="D52" s="6"/>
      <c r="E52" s="6"/>
      <c r="F52" s="6"/>
      <c r="J52" s="7"/>
      <c r="K52" s="10"/>
    </row>
    <row r="53" spans="1:11" x14ac:dyDescent="0.35">
      <c r="A53" s="6"/>
      <c r="B53" s="6"/>
      <c r="C53" s="6"/>
      <c r="D53" s="6"/>
      <c r="E53" s="6"/>
      <c r="F53" s="6"/>
      <c r="J53" s="7"/>
      <c r="K53" s="10"/>
    </row>
    <row r="54" spans="1:11" x14ac:dyDescent="0.35">
      <c r="A54" s="6"/>
      <c r="B54" s="6"/>
      <c r="C54" s="6"/>
      <c r="D54" s="6"/>
      <c r="E54" s="6"/>
      <c r="F54" s="6"/>
      <c r="J54" s="7"/>
      <c r="K54" s="10"/>
    </row>
    <row r="55" spans="1:11" x14ac:dyDescent="0.35">
      <c r="A55" s="6"/>
      <c r="B55" s="6"/>
      <c r="C55" s="6"/>
      <c r="D55" s="6"/>
      <c r="E55" s="6"/>
      <c r="F55" s="6"/>
      <c r="J55" s="7"/>
      <c r="K55" s="10"/>
    </row>
    <row r="56" spans="1:11" x14ac:dyDescent="0.35">
      <c r="A56" s="6"/>
      <c r="B56" s="6"/>
      <c r="C56" s="6"/>
      <c r="D56" s="6"/>
      <c r="E56" s="6"/>
      <c r="F56" s="6"/>
      <c r="J56" s="7"/>
      <c r="K56" s="10"/>
    </row>
    <row r="57" spans="1:11" x14ac:dyDescent="0.35">
      <c r="A57" s="6"/>
      <c r="B57" s="6"/>
      <c r="C57" s="6"/>
      <c r="D57" s="6"/>
      <c r="E57" s="6"/>
      <c r="F57" s="6"/>
      <c r="J57" s="7"/>
      <c r="K57" s="10"/>
    </row>
    <row r="58" spans="1:11" x14ac:dyDescent="0.35">
      <c r="A58" s="6"/>
      <c r="B58" s="6"/>
      <c r="C58" s="6"/>
      <c r="D58" s="6"/>
      <c r="E58" s="6"/>
      <c r="F58" s="6"/>
      <c r="J58" s="7"/>
      <c r="K58" s="10"/>
    </row>
    <row r="59" spans="1:11" x14ac:dyDescent="0.35">
      <c r="A59" s="6"/>
      <c r="B59" s="6"/>
      <c r="C59" s="6"/>
      <c r="D59" s="6"/>
      <c r="E59" s="6"/>
      <c r="F59" s="6"/>
      <c r="J59" s="7"/>
      <c r="K59" s="10"/>
    </row>
    <row r="60" spans="1:11" x14ac:dyDescent="0.35">
      <c r="A60" s="6"/>
      <c r="B60" s="6"/>
      <c r="C60" s="6"/>
      <c r="D60" s="6"/>
      <c r="E60" s="6"/>
      <c r="F60" s="6"/>
      <c r="J60" s="7"/>
      <c r="K60" s="10"/>
    </row>
    <row r="61" spans="1:11" x14ac:dyDescent="0.35">
      <c r="A61" s="6"/>
      <c r="B61" s="6"/>
      <c r="C61" s="6"/>
      <c r="D61" s="6"/>
      <c r="E61" s="6"/>
      <c r="F61" s="6"/>
      <c r="J61" s="7"/>
      <c r="K61" s="10"/>
    </row>
    <row r="62" spans="1:11" x14ac:dyDescent="0.35">
      <c r="A62" s="6"/>
      <c r="B62" s="6"/>
      <c r="C62" s="6"/>
      <c r="D62" s="6"/>
      <c r="E62" s="6"/>
      <c r="F62" s="6"/>
      <c r="J62" s="7"/>
      <c r="K62" s="10"/>
    </row>
    <row r="63" spans="1:11" x14ac:dyDescent="0.35">
      <c r="A63" s="6"/>
      <c r="B63" s="6"/>
      <c r="C63" s="6"/>
      <c r="D63" s="6"/>
      <c r="E63" s="6"/>
      <c r="F63" s="6"/>
      <c r="J63" s="7"/>
      <c r="K63" s="10"/>
    </row>
    <row r="64" spans="1:11" x14ac:dyDescent="0.35">
      <c r="A64" s="6"/>
      <c r="B64" s="6"/>
      <c r="C64" s="6"/>
      <c r="D64" s="6"/>
      <c r="E64" s="6"/>
      <c r="F64" s="6"/>
      <c r="J64" s="7"/>
      <c r="K64" s="10"/>
    </row>
    <row r="65" spans="1:11" x14ac:dyDescent="0.35">
      <c r="A65" s="6"/>
      <c r="B65" s="6"/>
      <c r="C65" s="6"/>
      <c r="D65" s="6"/>
      <c r="E65" s="11"/>
      <c r="F65" s="6"/>
      <c r="J65" s="7"/>
      <c r="K65" s="10"/>
    </row>
    <row r="66" spans="1:11" x14ac:dyDescent="0.35">
      <c r="A66" s="6"/>
      <c r="B66" s="6"/>
      <c r="C66" s="6"/>
      <c r="D66" s="6"/>
      <c r="E66" s="6"/>
      <c r="F66" s="6"/>
      <c r="J66" s="7"/>
      <c r="K66" s="10"/>
    </row>
    <row r="67" spans="1:11" x14ac:dyDescent="0.35">
      <c r="A67" s="6"/>
      <c r="B67" s="6"/>
      <c r="C67" s="6"/>
      <c r="D67" s="6"/>
      <c r="E67" s="6"/>
      <c r="F67" s="6"/>
      <c r="J67" s="7"/>
      <c r="K67" s="10"/>
    </row>
    <row r="68" spans="1:11" x14ac:dyDescent="0.35">
      <c r="A68" s="6"/>
      <c r="B68" s="6"/>
      <c r="C68" s="6"/>
      <c r="D68" s="6"/>
      <c r="E68" s="6"/>
      <c r="F68" s="6"/>
      <c r="J68" s="7"/>
      <c r="K68" s="10"/>
    </row>
    <row r="69" spans="1:11" x14ac:dyDescent="0.35">
      <c r="A69" s="6"/>
      <c r="B69" s="6"/>
      <c r="C69" s="6"/>
      <c r="D69" s="6"/>
      <c r="E69" s="6"/>
      <c r="F69" s="6"/>
      <c r="J69" s="7"/>
      <c r="K69" s="10"/>
    </row>
    <row r="70" spans="1:11" x14ac:dyDescent="0.35">
      <c r="A70" s="6"/>
      <c r="B70" s="6"/>
      <c r="C70" s="6"/>
      <c r="D70" s="6"/>
      <c r="E70" s="6"/>
      <c r="F70" s="6"/>
      <c r="J70" s="7"/>
      <c r="K70" s="10"/>
    </row>
    <row r="71" spans="1:11" x14ac:dyDescent="0.35">
      <c r="A71" s="6"/>
      <c r="B71" s="6"/>
      <c r="C71" s="6"/>
      <c r="D71" s="6"/>
      <c r="E71" s="6"/>
      <c r="F71" s="6"/>
      <c r="J71" s="7"/>
      <c r="K71" s="10"/>
    </row>
    <row r="72" spans="1:11" x14ac:dyDescent="0.35">
      <c r="A72" s="6"/>
      <c r="B72" s="6"/>
      <c r="C72" s="6"/>
      <c r="D72" s="6"/>
      <c r="E72" s="6"/>
      <c r="F72" s="6"/>
      <c r="J72" s="7"/>
      <c r="K72" s="10"/>
    </row>
    <row r="73" spans="1:11" x14ac:dyDescent="0.35">
      <c r="A73" s="6"/>
      <c r="B73" s="6"/>
      <c r="C73" s="6"/>
      <c r="D73" s="6"/>
      <c r="E73" s="6"/>
      <c r="F73" s="6"/>
      <c r="J73" s="7"/>
      <c r="K73" s="10"/>
    </row>
    <row r="74" spans="1:11" x14ac:dyDescent="0.35">
      <c r="A74" s="6"/>
      <c r="B74" s="6"/>
      <c r="C74" s="6"/>
      <c r="D74" s="6"/>
      <c r="E74" s="6"/>
      <c r="F74" s="6"/>
      <c r="J74" s="7"/>
      <c r="K74" s="10"/>
    </row>
    <row r="75" spans="1:11" x14ac:dyDescent="0.35">
      <c r="A75" s="6"/>
      <c r="B75" s="6"/>
      <c r="C75" s="6"/>
      <c r="D75" s="6"/>
      <c r="E75" s="6"/>
      <c r="F75" s="6"/>
      <c r="J75" s="7"/>
      <c r="K75" s="10"/>
    </row>
    <row r="76" spans="1:11" x14ac:dyDescent="0.35">
      <c r="A76" s="6"/>
      <c r="B76" s="6"/>
      <c r="C76" s="6"/>
      <c r="D76" s="6"/>
      <c r="E76" s="6"/>
      <c r="F76" s="6"/>
      <c r="J76" s="7"/>
      <c r="K76" s="10"/>
    </row>
    <row r="77" spans="1:11" x14ac:dyDescent="0.35">
      <c r="A77" s="6"/>
      <c r="B77" s="6"/>
      <c r="C77" s="6"/>
      <c r="D77" s="6"/>
      <c r="E77" s="6"/>
      <c r="F77" s="6"/>
      <c r="J77" s="7"/>
      <c r="K77" s="10"/>
    </row>
    <row r="78" spans="1:11" x14ac:dyDescent="0.35">
      <c r="A78" s="6"/>
      <c r="B78" s="6"/>
      <c r="C78" s="6"/>
      <c r="D78" s="6"/>
      <c r="E78" s="6"/>
      <c r="F78" s="6"/>
      <c r="J78" s="7"/>
      <c r="K78" s="10"/>
    </row>
    <row r="79" spans="1:11" x14ac:dyDescent="0.35">
      <c r="A79" s="6"/>
      <c r="B79" s="6"/>
      <c r="C79" s="6"/>
      <c r="D79" s="6"/>
      <c r="E79" s="6"/>
      <c r="F79" s="6"/>
      <c r="J79" s="7"/>
      <c r="K79" s="10"/>
    </row>
    <row r="80" spans="1:11" x14ac:dyDescent="0.35">
      <c r="A80" s="6"/>
      <c r="B80" s="6"/>
      <c r="C80" s="6"/>
      <c r="D80" s="6"/>
      <c r="E80" s="6"/>
      <c r="F80" s="6"/>
      <c r="J80" s="7"/>
      <c r="K80" s="10"/>
    </row>
    <row r="81" spans="1:11" x14ac:dyDescent="0.35">
      <c r="A81" s="6"/>
      <c r="B81" s="6"/>
      <c r="C81" s="6"/>
      <c r="D81" s="6"/>
      <c r="E81" s="6"/>
      <c r="F81" s="6"/>
      <c r="J81" s="7"/>
      <c r="K81" s="10"/>
    </row>
    <row r="82" spans="1:11" x14ac:dyDescent="0.35">
      <c r="A82" s="6"/>
      <c r="B82" s="6"/>
      <c r="C82" s="6"/>
      <c r="D82" s="6"/>
      <c r="E82" s="6"/>
      <c r="F82" s="6"/>
      <c r="J82" s="7"/>
      <c r="K82" s="10"/>
    </row>
    <row r="83" spans="1:11" x14ac:dyDescent="0.35">
      <c r="A83" s="6"/>
      <c r="B83" s="6"/>
      <c r="C83" s="6"/>
      <c r="D83" s="6"/>
      <c r="E83" s="6"/>
      <c r="F83" s="6"/>
      <c r="J83" s="7"/>
      <c r="K83" s="10"/>
    </row>
    <row r="84" spans="1:11" x14ac:dyDescent="0.35">
      <c r="A84" s="6"/>
      <c r="B84" s="6"/>
      <c r="C84" s="6"/>
      <c r="D84" s="6"/>
      <c r="E84" s="6"/>
      <c r="F84" s="6"/>
      <c r="J84" s="7"/>
      <c r="K84" s="10"/>
    </row>
    <row r="85" spans="1:11" x14ac:dyDescent="0.35">
      <c r="A85" s="6"/>
      <c r="B85" s="6"/>
      <c r="C85" s="6"/>
      <c r="D85" s="6"/>
      <c r="E85" s="6"/>
      <c r="F85" s="6"/>
      <c r="J85" s="7"/>
      <c r="K85" s="10"/>
    </row>
    <row r="86" spans="1:11" x14ac:dyDescent="0.35">
      <c r="A86" s="6"/>
      <c r="B86" s="6"/>
      <c r="C86" s="6"/>
      <c r="D86" s="6"/>
      <c r="E86" s="6"/>
      <c r="F86" s="6"/>
      <c r="J86" s="7"/>
      <c r="K86" s="10"/>
    </row>
    <row r="87" spans="1:11" x14ac:dyDescent="0.35">
      <c r="A87" s="6"/>
      <c r="B87" s="6"/>
      <c r="C87" s="6"/>
      <c r="D87" s="6"/>
      <c r="E87" s="6"/>
      <c r="F87" s="6"/>
      <c r="J87" s="7"/>
      <c r="K87" s="10"/>
    </row>
    <row r="88" spans="1:11" x14ac:dyDescent="0.35">
      <c r="A88" s="6"/>
      <c r="B88" s="6"/>
      <c r="C88" s="6"/>
      <c r="D88" s="6"/>
      <c r="E88" s="6"/>
      <c r="F88" s="6"/>
      <c r="J88" s="7"/>
      <c r="K88" s="10"/>
    </row>
    <row r="89" spans="1:11" x14ac:dyDescent="0.35">
      <c r="A89" s="6"/>
      <c r="B89" s="6"/>
      <c r="C89" s="6"/>
      <c r="D89" s="6"/>
      <c r="E89" s="6"/>
      <c r="F89" s="6"/>
      <c r="J89" s="7"/>
      <c r="K89" s="10"/>
    </row>
    <row r="90" spans="1:11" x14ac:dyDescent="0.35">
      <c r="A90" s="6"/>
      <c r="B90" s="6"/>
      <c r="C90" s="6"/>
      <c r="D90" s="6"/>
      <c r="E90" s="6"/>
      <c r="F90" s="6"/>
      <c r="J90" s="7"/>
      <c r="K90" s="10"/>
    </row>
    <row r="91" spans="1:11" x14ac:dyDescent="0.35">
      <c r="A91" s="6"/>
      <c r="B91" s="6"/>
      <c r="C91" s="6"/>
      <c r="D91" s="6"/>
      <c r="E91" s="6"/>
      <c r="F91" s="6"/>
      <c r="J91" s="7"/>
      <c r="K91" s="10"/>
    </row>
  </sheetData>
  <sortState xmlns:xlrd2="http://schemas.microsoft.com/office/spreadsheetml/2017/richdata2" ref="A2:J91">
    <sortCondition ref="I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5"/>
  <sheetViews>
    <sheetView tabSelected="1" zoomScaleNormal="100" workbookViewId="0">
      <pane ySplit="1" topLeftCell="A2" activePane="bottomLeft" state="frozen"/>
      <selection pane="bottomLeft" activeCell="B30" sqref="B30"/>
    </sheetView>
  </sheetViews>
  <sheetFormatPr defaultColWidth="9.1796875" defaultRowHeight="13" x14ac:dyDescent="0.3"/>
  <cols>
    <col min="1" max="1" width="9.81640625" style="56" customWidth="1"/>
    <col min="2" max="2" width="48" style="56" bestFit="1" customWidth="1"/>
    <col min="3" max="3" width="21.81640625" style="59" bestFit="1" customWidth="1"/>
    <col min="4" max="4" width="9" style="60" customWidth="1"/>
    <col min="5" max="5" width="13.7265625" style="61" bestFit="1" customWidth="1"/>
    <col min="6" max="6" width="12.7265625" style="56" bestFit="1" customWidth="1"/>
    <col min="7" max="7" width="12.7265625" style="60" bestFit="1" customWidth="1"/>
    <col min="8" max="8" width="15.54296875" style="61" bestFit="1" customWidth="1"/>
    <col min="9" max="10" width="12.7265625" style="56" bestFit="1" customWidth="1"/>
    <col min="11" max="11" width="100" style="56" customWidth="1"/>
    <col min="12" max="20" width="9.1796875" style="56"/>
    <col min="21" max="16384" width="9.1796875" style="55"/>
  </cols>
  <sheetData>
    <row r="1" spans="1:11" ht="26" x14ac:dyDescent="0.3">
      <c r="A1" s="64" t="s">
        <v>0</v>
      </c>
      <c r="B1" s="64" t="s">
        <v>1</v>
      </c>
      <c r="C1" s="64" t="s">
        <v>2</v>
      </c>
      <c r="D1" s="65" t="s">
        <v>57</v>
      </c>
      <c r="E1" s="75" t="s">
        <v>58</v>
      </c>
      <c r="F1" s="76" t="s">
        <v>59</v>
      </c>
      <c r="G1" s="77" t="s">
        <v>60</v>
      </c>
      <c r="H1" s="75" t="s">
        <v>61</v>
      </c>
      <c r="I1" s="76" t="s">
        <v>62</v>
      </c>
      <c r="J1" s="75" t="s">
        <v>63</v>
      </c>
      <c r="K1" s="78" t="s">
        <v>193</v>
      </c>
    </row>
    <row r="2" spans="1:11" x14ac:dyDescent="0.3">
      <c r="A2" s="79" t="s">
        <v>28</v>
      </c>
      <c r="B2" s="79" t="s">
        <v>471</v>
      </c>
      <c r="C2" s="80" t="s">
        <v>5</v>
      </c>
      <c r="D2" s="81">
        <f>'230108-1 Pond 3'!K6</f>
        <v>2.01081677851711</v>
      </c>
      <c r="E2" s="82">
        <f>'2019 Pivot Load Summary'!C4</f>
        <v>20.09309</v>
      </c>
      <c r="F2" s="83">
        <f>'Wet Detention Calcs '!F8</f>
        <v>2.0000000000000018E-3</v>
      </c>
      <c r="G2" s="84">
        <f>ROUND(E2*F2,1)</f>
        <v>0</v>
      </c>
      <c r="H2" s="82">
        <f>'2019 Pivot Load Summary'!D4</f>
        <v>3.257835</v>
      </c>
      <c r="I2" s="85">
        <f>'Wet Detention Calcs '!F9</f>
        <v>9.000000000000008E-3</v>
      </c>
      <c r="J2" s="84">
        <f>ROUND(H2*I2,2)</f>
        <v>0.03</v>
      </c>
      <c r="K2" s="86" t="s">
        <v>466</v>
      </c>
    </row>
    <row r="3" spans="1:11" x14ac:dyDescent="0.3">
      <c r="A3" s="79" t="s">
        <v>29</v>
      </c>
      <c r="B3" s="79" t="s">
        <v>471</v>
      </c>
      <c r="C3" s="80" t="s">
        <v>5</v>
      </c>
      <c r="D3" s="87">
        <f>'230108-1 Pond 4'!K6</f>
        <v>4.0303833224624999</v>
      </c>
      <c r="E3" s="88" t="s">
        <v>3</v>
      </c>
      <c r="F3" s="88" t="s">
        <v>3</v>
      </c>
      <c r="G3" s="88" t="s">
        <v>3</v>
      </c>
      <c r="H3" s="88" t="s">
        <v>3</v>
      </c>
      <c r="I3" s="88" t="s">
        <v>3</v>
      </c>
      <c r="J3" s="88" t="s">
        <v>3</v>
      </c>
      <c r="K3" s="86" t="s">
        <v>430</v>
      </c>
    </row>
    <row r="4" spans="1:11" x14ac:dyDescent="0.3">
      <c r="A4" s="79" t="s">
        <v>30</v>
      </c>
      <c r="B4" s="79" t="s">
        <v>8</v>
      </c>
      <c r="C4" s="80" t="s">
        <v>7</v>
      </c>
      <c r="D4" s="89">
        <f>'230262-4'!J20</f>
        <v>102.04752500000001</v>
      </c>
      <c r="E4" s="90">
        <f>'2019 Pivot Load Summary'!C5</f>
        <v>767.82382000000007</v>
      </c>
      <c r="F4" s="85">
        <v>0.1</v>
      </c>
      <c r="G4" s="84">
        <f t="shared" ref="G4:G9" si="0">ROUND(E4*F4,1)</f>
        <v>76.8</v>
      </c>
      <c r="H4" s="90">
        <f>'2019 Pivot Load Summary'!D5</f>
        <v>150.87497999999999</v>
      </c>
      <c r="I4" s="85">
        <v>0.1</v>
      </c>
      <c r="J4" s="91">
        <f t="shared" ref="J4:J9" si="1">ROUND(H4*I4,1)</f>
        <v>15.1</v>
      </c>
      <c r="K4" s="92"/>
    </row>
    <row r="5" spans="1:11" x14ac:dyDescent="0.3">
      <c r="A5" s="79" t="s">
        <v>31</v>
      </c>
      <c r="B5" s="79" t="s">
        <v>9</v>
      </c>
      <c r="C5" s="80" t="s">
        <v>7</v>
      </c>
      <c r="D5" s="89">
        <f>'230262-5'!K25</f>
        <v>123.69308130068377</v>
      </c>
      <c r="E5" s="90">
        <f>'2019 Pivot Load Summary'!C6</f>
        <v>923.77193199999999</v>
      </c>
      <c r="F5" s="93">
        <v>0.1</v>
      </c>
      <c r="G5" s="84">
        <f t="shared" si="0"/>
        <v>92.4</v>
      </c>
      <c r="H5" s="90">
        <f>'2019 Pivot Load Summary'!D6</f>
        <v>183.811984</v>
      </c>
      <c r="I5" s="93">
        <v>0.1</v>
      </c>
      <c r="J5" s="94">
        <f t="shared" si="1"/>
        <v>18.399999999999999</v>
      </c>
      <c r="K5" s="92"/>
    </row>
    <row r="6" spans="1:11" x14ac:dyDescent="0.3">
      <c r="A6" s="79" t="s">
        <v>32</v>
      </c>
      <c r="B6" s="79" t="s">
        <v>10</v>
      </c>
      <c r="C6" s="80" t="s">
        <v>7</v>
      </c>
      <c r="D6" s="89">
        <f>'230262-3'!K21</f>
        <v>195.08899701450386</v>
      </c>
      <c r="E6" s="90">
        <f>'2019 Pivot Load Summary'!C7</f>
        <v>1603.1873889999999</v>
      </c>
      <c r="F6" s="93">
        <v>0.1</v>
      </c>
      <c r="G6" s="84">
        <f t="shared" si="0"/>
        <v>160.30000000000001</v>
      </c>
      <c r="H6" s="90">
        <f>'2019 Pivot Load Summary'!D7</f>
        <v>355.35953899999993</v>
      </c>
      <c r="I6" s="93">
        <v>0.1</v>
      </c>
      <c r="J6" s="94">
        <f t="shared" si="1"/>
        <v>35.5</v>
      </c>
      <c r="K6" s="92"/>
    </row>
    <row r="7" spans="1:11" x14ac:dyDescent="0.3">
      <c r="A7" s="79" t="s">
        <v>33</v>
      </c>
      <c r="B7" s="79" t="s">
        <v>11</v>
      </c>
      <c r="C7" s="80" t="s">
        <v>7</v>
      </c>
      <c r="D7" s="89">
        <f>'230262-2'!K41</f>
        <v>238.35256638974082</v>
      </c>
      <c r="E7" s="90">
        <f>'2019 Pivot Load Summary'!C8</f>
        <v>3166.3668520000001</v>
      </c>
      <c r="F7" s="93">
        <v>0.1</v>
      </c>
      <c r="G7" s="84">
        <f t="shared" si="0"/>
        <v>316.60000000000002</v>
      </c>
      <c r="H7" s="90">
        <f>'2019 Pivot Load Summary'!D8</f>
        <v>910.1453889999998</v>
      </c>
      <c r="I7" s="93">
        <v>0.1</v>
      </c>
      <c r="J7" s="94">
        <f t="shared" si="1"/>
        <v>91</v>
      </c>
      <c r="K7" s="92"/>
    </row>
    <row r="8" spans="1:11" x14ac:dyDescent="0.3">
      <c r="A8" s="79" t="s">
        <v>34</v>
      </c>
      <c r="B8" s="79" t="s">
        <v>12</v>
      </c>
      <c r="C8" s="80" t="s">
        <v>7</v>
      </c>
      <c r="D8" s="89">
        <f>'230295-1'!K8</f>
        <v>17.133796373808099</v>
      </c>
      <c r="E8" s="90">
        <f>'2019 Pivot Load Summary'!C9</f>
        <v>166.03461899999999</v>
      </c>
      <c r="F8" s="93">
        <v>0.1</v>
      </c>
      <c r="G8" s="84">
        <f t="shared" si="0"/>
        <v>16.600000000000001</v>
      </c>
      <c r="H8" s="90">
        <f>'2019 Pivot Load Summary'!D9</f>
        <v>27.185576999999999</v>
      </c>
      <c r="I8" s="93">
        <v>0.1</v>
      </c>
      <c r="J8" s="94">
        <f t="shared" si="1"/>
        <v>2.7</v>
      </c>
      <c r="K8" s="92"/>
    </row>
    <row r="9" spans="1:11" x14ac:dyDescent="0.3">
      <c r="A9" s="79" t="s">
        <v>35</v>
      </c>
      <c r="B9" s="79" t="s">
        <v>13</v>
      </c>
      <c r="C9" s="80" t="s">
        <v>7</v>
      </c>
      <c r="D9" s="89">
        <f>'SPN 99004-1585'!K20</f>
        <v>30.785989384005322</v>
      </c>
      <c r="E9" s="90">
        <f>'2019 Pivot Load Summary'!C10</f>
        <v>298.00113299999998</v>
      </c>
      <c r="F9" s="93">
        <v>0.1</v>
      </c>
      <c r="G9" s="84">
        <f t="shared" si="0"/>
        <v>29.8</v>
      </c>
      <c r="H9" s="90">
        <f>'2019 Pivot Load Summary'!D10</f>
        <v>48.694870000000002</v>
      </c>
      <c r="I9" s="93">
        <v>0.1</v>
      </c>
      <c r="J9" s="94">
        <f t="shared" si="1"/>
        <v>4.9000000000000004</v>
      </c>
      <c r="K9" s="92"/>
    </row>
    <row r="10" spans="1:11" x14ac:dyDescent="0.3">
      <c r="A10" s="79" t="s">
        <v>36</v>
      </c>
      <c r="B10" s="79" t="s">
        <v>14</v>
      </c>
      <c r="C10" s="80" t="s">
        <v>5</v>
      </c>
      <c r="D10" s="89">
        <f>'SPN 99004-1585 Lake 3'!K12</f>
        <v>13.11357304860997</v>
      </c>
      <c r="E10" s="90">
        <f>'2019 Pivot Load Summary'!C11</f>
        <v>117.892408</v>
      </c>
      <c r="F10" s="93" t="s">
        <v>156</v>
      </c>
      <c r="G10" s="84">
        <f>ROUND(((E10*3)/4)*'Wet Detention Calcs '!B26,1)</f>
        <v>33.9</v>
      </c>
      <c r="H10" s="90">
        <f>'2019 Pivot Load Summary'!D11</f>
        <v>19.235122999999998</v>
      </c>
      <c r="I10" s="93" t="s">
        <v>157</v>
      </c>
      <c r="J10" s="94">
        <f>ROUND(((H10*3)/4)*'Wet Detention Calcs '!B27,1)</f>
        <v>9.6999999999999993</v>
      </c>
      <c r="K10" s="92" t="s">
        <v>155</v>
      </c>
    </row>
    <row r="11" spans="1:11" ht="26" x14ac:dyDescent="0.3">
      <c r="A11" s="79" t="s">
        <v>37</v>
      </c>
      <c r="B11" s="79" t="s">
        <v>16</v>
      </c>
      <c r="C11" s="80" t="s">
        <v>5</v>
      </c>
      <c r="D11" s="95">
        <f>'228819-1 Basins A and B'!K5</f>
        <v>2.0353234290175002</v>
      </c>
      <c r="E11" s="90">
        <f>'2019 Pivot Load Summary'!C12</f>
        <v>21.154902999999997</v>
      </c>
      <c r="F11" s="93">
        <f>'Wet Detention Calcs '!F32</f>
        <v>1.9999999999999962E-2</v>
      </c>
      <c r="G11" s="84">
        <f>ROUND(E11*F11,1)</f>
        <v>0.4</v>
      </c>
      <c r="H11" s="90">
        <f>'2019 Pivot Load Summary'!D12</f>
        <v>3.1456169999999997</v>
      </c>
      <c r="I11" s="93">
        <f>'Wet Detention Calcs '!F33</f>
        <v>2.6000000000000134E-2</v>
      </c>
      <c r="J11" s="96">
        <f>ROUND(H11*I11,1)</f>
        <v>0.1</v>
      </c>
      <c r="K11" s="92"/>
    </row>
    <row r="12" spans="1:11" x14ac:dyDescent="0.3">
      <c r="A12" s="79" t="s">
        <v>38</v>
      </c>
      <c r="B12" s="79" t="s">
        <v>87</v>
      </c>
      <c r="C12" s="80" t="s">
        <v>17</v>
      </c>
      <c r="D12" s="89">
        <f>'228821-1 West'!K6</f>
        <v>2.1690079498545733</v>
      </c>
      <c r="E12" s="90">
        <f>'2019 Pivot Load Summary'!C13</f>
        <v>21.834815999999996</v>
      </c>
      <c r="F12" s="93">
        <f>'Retention Calcs'!B15</f>
        <v>1</v>
      </c>
      <c r="G12" s="84">
        <f>ROUND((E12/2)*F12,1)</f>
        <v>10.9</v>
      </c>
      <c r="H12" s="90">
        <f>'2019 Pivot Load Summary'!D13</f>
        <v>4.0047779999999999</v>
      </c>
      <c r="I12" s="93">
        <f>'Retention Calcs'!B15</f>
        <v>1</v>
      </c>
      <c r="J12" s="96">
        <f>ROUND((H12/2)*I12,1)</f>
        <v>2</v>
      </c>
      <c r="K12" s="92" t="s">
        <v>109</v>
      </c>
    </row>
    <row r="13" spans="1:11" x14ac:dyDescent="0.3">
      <c r="A13" s="79" t="s">
        <v>39</v>
      </c>
      <c r="B13" s="79" t="s">
        <v>18</v>
      </c>
      <c r="C13" s="80" t="s">
        <v>17</v>
      </c>
      <c r="D13" s="89">
        <f>'228821-1 East'!K6</f>
        <v>1.0334229651628111</v>
      </c>
      <c r="E13" s="90">
        <f>'2019 Pivot Load Summary'!C14</f>
        <v>10.527041000000001</v>
      </c>
      <c r="F13" s="93">
        <f>'Retention Calcs'!B19</f>
        <v>1</v>
      </c>
      <c r="G13" s="84">
        <f>ROUND((E13/2)*F13,1)</f>
        <v>5.3</v>
      </c>
      <c r="H13" s="90">
        <f>'2019 Pivot Load Summary'!D14</f>
        <v>1.607807</v>
      </c>
      <c r="I13" s="93">
        <f>'Retention Calcs'!B19</f>
        <v>1</v>
      </c>
      <c r="J13" s="96">
        <f>ROUND((H13/2)*I13,1)</f>
        <v>0.8</v>
      </c>
      <c r="K13" s="92" t="s">
        <v>109</v>
      </c>
    </row>
    <row r="14" spans="1:11" x14ac:dyDescent="0.3">
      <c r="A14" s="79" t="s">
        <v>40</v>
      </c>
      <c r="B14" s="79" t="s">
        <v>19</v>
      </c>
      <c r="C14" s="80" t="s">
        <v>7</v>
      </c>
      <c r="D14" s="89">
        <f>'228831-1'!K14</f>
        <v>9.1354359351454999</v>
      </c>
      <c r="E14" s="90">
        <f>'2019 Pivot Load Summary'!C15</f>
        <v>73.726259999999996</v>
      </c>
      <c r="F14" s="93">
        <v>0.1</v>
      </c>
      <c r="G14" s="84">
        <f>ROUND(E14*F14,1)</f>
        <v>7.4</v>
      </c>
      <c r="H14" s="90">
        <f>'2019 Pivot Load Summary'!D15</f>
        <v>10.608883000000002</v>
      </c>
      <c r="I14" s="93">
        <v>0.1</v>
      </c>
      <c r="J14" s="96">
        <f>ROUND(H14*I14,1)</f>
        <v>1.1000000000000001</v>
      </c>
      <c r="K14" s="92"/>
    </row>
    <row r="15" spans="1:11" x14ac:dyDescent="0.3">
      <c r="A15" s="79" t="s">
        <v>41</v>
      </c>
      <c r="B15" s="97" t="s">
        <v>20</v>
      </c>
      <c r="C15" s="80" t="s">
        <v>7</v>
      </c>
      <c r="D15" s="98">
        <f>'228801-1'!K4</f>
        <v>1.9790876196130001</v>
      </c>
      <c r="E15" s="90">
        <f>'2019 Pivot Load Summary'!C16</f>
        <v>23.422429999999999</v>
      </c>
      <c r="F15" s="93">
        <v>0.1</v>
      </c>
      <c r="G15" s="84">
        <f>ROUND(E15*F15,1)</f>
        <v>2.2999999999999998</v>
      </c>
      <c r="H15" s="90">
        <f>'2019 Pivot Load Summary'!D16</f>
        <v>3.8528800000000003</v>
      </c>
      <c r="I15" s="93">
        <v>0.1</v>
      </c>
      <c r="J15" s="96">
        <f>ROUND(H15*I15,1)</f>
        <v>0.4</v>
      </c>
      <c r="K15" s="92"/>
    </row>
    <row r="16" spans="1:11" x14ac:dyDescent="0.3">
      <c r="A16" s="79" t="s">
        <v>42</v>
      </c>
      <c r="B16" s="97" t="s">
        <v>21</v>
      </c>
      <c r="C16" s="80" t="s">
        <v>7</v>
      </c>
      <c r="D16" s="96">
        <f>'405504-1'!K11</f>
        <v>53.600395044387504</v>
      </c>
      <c r="E16" s="90">
        <f>'2019 Pivot Load Summary'!C17</f>
        <v>397.65677800000003</v>
      </c>
      <c r="F16" s="93">
        <v>0.1</v>
      </c>
      <c r="G16" s="84">
        <f>ROUND(E16*F16,1)</f>
        <v>39.799999999999997</v>
      </c>
      <c r="H16" s="90">
        <f>'2019 Pivot Load Summary'!D17</f>
        <v>60.882806000000002</v>
      </c>
      <c r="I16" s="93">
        <v>0.1</v>
      </c>
      <c r="J16" s="96">
        <f>ROUND(H16*I16,1)</f>
        <v>6.1</v>
      </c>
      <c r="K16" s="92"/>
    </row>
    <row r="17" spans="1:20" x14ac:dyDescent="0.3">
      <c r="A17" s="79" t="s">
        <v>43</v>
      </c>
      <c r="B17" s="79" t="s">
        <v>23</v>
      </c>
      <c r="C17" s="80" t="s">
        <v>5</v>
      </c>
      <c r="D17" s="89">
        <f>'230288-2'!K26</f>
        <v>44.433586118122953</v>
      </c>
      <c r="E17" s="90">
        <f>'2019 Pivot Load Summary'!C18</f>
        <v>431.12503599999997</v>
      </c>
      <c r="F17" s="85" t="s">
        <v>106</v>
      </c>
      <c r="G17" s="84">
        <f>ROUND(((E17*2/3)*'Wet Detention Calcs '!B41),1)</f>
        <v>122.7</v>
      </c>
      <c r="H17" s="90">
        <f>'2019 Pivot Load Summary'!D18</f>
        <v>70.551213000000004</v>
      </c>
      <c r="I17" s="85" t="s">
        <v>107</v>
      </c>
      <c r="J17" s="88">
        <f>ROUND(((H17*2/3)*'Wet Detention Calcs '!B42),1)</f>
        <v>37.700000000000003</v>
      </c>
      <c r="K17" s="92" t="s">
        <v>154</v>
      </c>
    </row>
    <row r="18" spans="1:20" x14ac:dyDescent="0.3">
      <c r="A18" s="79" t="s">
        <v>44</v>
      </c>
      <c r="B18" s="99" t="s">
        <v>26</v>
      </c>
      <c r="C18" s="100" t="s">
        <v>27</v>
      </c>
      <c r="D18" s="98">
        <f>'419890-1'!K17</f>
        <v>41.985327598497264</v>
      </c>
      <c r="E18" s="90">
        <f>'2019 Pivot Load Summary'!C19</f>
        <v>286.41198100000003</v>
      </c>
      <c r="F18" s="101">
        <f>'Wet Detention Calcs '!F50</f>
        <v>1.100000000000001E-2</v>
      </c>
      <c r="G18" s="102">
        <f>ROUND(E18*F18,1)</f>
        <v>3.2</v>
      </c>
      <c r="H18" s="90">
        <f>'2019 Pivot Load Summary'!D19</f>
        <v>53.481904</v>
      </c>
      <c r="I18" s="101">
        <f>'Wet Detention Calcs '!F51</f>
        <v>3.0000000000000027E-2</v>
      </c>
      <c r="J18" s="103">
        <f>ROUND(H18*I18,1)</f>
        <v>1.6</v>
      </c>
      <c r="K18" s="92"/>
    </row>
    <row r="19" spans="1:20" x14ac:dyDescent="0.3">
      <c r="A19" s="79" t="s">
        <v>45</v>
      </c>
      <c r="B19" s="79" t="s">
        <v>64</v>
      </c>
      <c r="C19" s="80" t="s">
        <v>64</v>
      </c>
      <c r="D19" s="89" t="s">
        <v>3</v>
      </c>
      <c r="E19" s="88" t="s">
        <v>3</v>
      </c>
      <c r="F19" s="85" t="s">
        <v>3</v>
      </c>
      <c r="G19" s="88">
        <v>1419</v>
      </c>
      <c r="H19" s="88" t="s">
        <v>3</v>
      </c>
      <c r="I19" s="85" t="s">
        <v>3</v>
      </c>
      <c r="J19" s="88">
        <v>910</v>
      </c>
      <c r="K19" s="92"/>
    </row>
    <row r="20" spans="1:20" x14ac:dyDescent="0.3">
      <c r="A20" s="79" t="s">
        <v>46</v>
      </c>
      <c r="B20" s="79" t="s">
        <v>66</v>
      </c>
      <c r="C20" s="80" t="s">
        <v>65</v>
      </c>
      <c r="D20" s="89" t="s">
        <v>3</v>
      </c>
      <c r="E20" s="90">
        <f>'Education - New Base Load'!K1157</f>
        <v>43773.972042999943</v>
      </c>
      <c r="F20" s="104">
        <v>2.5000000000000001E-3</v>
      </c>
      <c r="G20" s="102">
        <f>ROUND(E20*F20,1)</f>
        <v>109.4</v>
      </c>
      <c r="H20" s="90">
        <f>'Education - New Base Load'!L1157</f>
        <v>7987.5023099999962</v>
      </c>
      <c r="I20" s="104">
        <v>2.5000000000000001E-3</v>
      </c>
      <c r="J20" s="105">
        <f>ROUND(H20*I20,1)</f>
        <v>20</v>
      </c>
      <c r="K20" s="92" t="s">
        <v>724</v>
      </c>
    </row>
    <row r="21" spans="1:20" x14ac:dyDescent="0.3">
      <c r="A21" s="79" t="s">
        <v>47</v>
      </c>
      <c r="B21" s="106" t="s">
        <v>158</v>
      </c>
      <c r="C21" s="100" t="s">
        <v>7</v>
      </c>
      <c r="D21" s="89">
        <f>'Indian River Pond East'!K19</f>
        <v>20.669115635745126</v>
      </c>
      <c r="E21" s="90">
        <f>'2019 Pivot Load Summary'!C20</f>
        <v>155.96028300000003</v>
      </c>
      <c r="F21" s="85">
        <v>0.1</v>
      </c>
      <c r="G21" s="102">
        <f>ROUND((E21*F21*0.25),1)</f>
        <v>3.9</v>
      </c>
      <c r="H21" s="90">
        <f>'2019 Pivot Load Summary'!D20</f>
        <v>26.490714000000004</v>
      </c>
      <c r="I21" s="85">
        <v>0.1</v>
      </c>
      <c r="J21" s="105">
        <f>ROUND((H21*I21*0.25),1)</f>
        <v>0.7</v>
      </c>
      <c r="K21" s="92" t="s">
        <v>162</v>
      </c>
    </row>
    <row r="22" spans="1:20" x14ac:dyDescent="0.3">
      <c r="A22" s="79" t="s">
        <v>48</v>
      </c>
      <c r="B22" s="106" t="s">
        <v>143</v>
      </c>
      <c r="C22" s="100" t="s">
        <v>5</v>
      </c>
      <c r="D22" s="89">
        <f>'Indian River Pond West'!K25</f>
        <v>33.63493607356957</v>
      </c>
      <c r="E22" s="90">
        <f>'2019 Pivot Load Summary'!C21</f>
        <v>357.96058100000005</v>
      </c>
      <c r="F22" s="85">
        <f>'Wet Detention Calcs '!F59</f>
        <v>1.9999999999999463E-3</v>
      </c>
      <c r="G22" s="102">
        <f>ROUND((E22*F22*0.25),1)</f>
        <v>0.2</v>
      </c>
      <c r="H22" s="90">
        <f>'2019 Pivot Load Summary'!D21</f>
        <v>61.484377000000016</v>
      </c>
      <c r="I22" s="85">
        <f>'Wet Detention Calcs '!F60</f>
        <v>3.0000000000000027E-3</v>
      </c>
      <c r="J22" s="105">
        <f>ROUND((H22*I22*0.25),1)</f>
        <v>0</v>
      </c>
      <c r="K22" s="92" t="s">
        <v>162</v>
      </c>
    </row>
    <row r="23" spans="1:20" s="58" customFormat="1" x14ac:dyDescent="0.3">
      <c r="A23" s="79" t="s">
        <v>49</v>
      </c>
      <c r="B23" s="66" t="s">
        <v>141</v>
      </c>
      <c r="C23" s="80" t="s">
        <v>5</v>
      </c>
      <c r="D23" s="95">
        <f>'SR615 Basin B-1'!K16</f>
        <v>7.7630348082802074</v>
      </c>
      <c r="E23" s="90">
        <f>'2019 Pivot Load Summary'!C22</f>
        <v>74.799497000000002</v>
      </c>
      <c r="F23" s="85" t="s">
        <v>150</v>
      </c>
      <c r="G23" s="84">
        <f>ROUND((E23/2)*'Wet Detention Calcs '!B68,1)</f>
        <v>14.8</v>
      </c>
      <c r="H23" s="90">
        <f>'2019 Pivot Load Summary'!D22</f>
        <v>12.507563000000001</v>
      </c>
      <c r="I23" s="85" t="s">
        <v>151</v>
      </c>
      <c r="J23" s="88">
        <f>ROUND((H23/2)*'Wet Detention Calcs '!B69,1)</f>
        <v>4.3</v>
      </c>
      <c r="K23" s="86" t="s">
        <v>109</v>
      </c>
      <c r="L23" s="57"/>
      <c r="M23" s="57"/>
      <c r="N23" s="57"/>
      <c r="O23" s="57"/>
      <c r="P23" s="57"/>
      <c r="Q23" s="57"/>
      <c r="R23" s="57"/>
      <c r="S23" s="57"/>
      <c r="T23" s="57"/>
    </row>
    <row r="24" spans="1:20" s="58" customFormat="1" x14ac:dyDescent="0.3">
      <c r="A24" s="79" t="s">
        <v>50</v>
      </c>
      <c r="B24" s="66" t="s">
        <v>127</v>
      </c>
      <c r="C24" s="80" t="s">
        <v>5</v>
      </c>
      <c r="D24" s="95">
        <f>'SR615 Basin E'!K18</f>
        <v>9.3268515809332371</v>
      </c>
      <c r="E24" s="90">
        <f>'2019 Pivot Load Summary'!C23</f>
        <v>95.308421999999993</v>
      </c>
      <c r="F24" s="85" t="s">
        <v>152</v>
      </c>
      <c r="G24" s="84">
        <f>ROUND(((E24/2)*'Wet Detention Calcs '!B77)+((E24/2)*'Wet Detention Calcs '!F77),1)</f>
        <v>20.3</v>
      </c>
      <c r="H24" s="90">
        <f>'2019 Pivot Load Summary'!D23</f>
        <v>16.150867000000002</v>
      </c>
      <c r="I24" s="85" t="s">
        <v>153</v>
      </c>
      <c r="J24" s="88">
        <f>ROUND(((H24/2)*'Wet Detention Calcs '!B78)+((H24/2)*'Wet Detention Calcs '!F78),1)</f>
        <v>6.2</v>
      </c>
      <c r="K24" s="86" t="s">
        <v>79</v>
      </c>
      <c r="L24" s="57"/>
      <c r="M24" s="57"/>
      <c r="N24" s="57"/>
      <c r="O24" s="57"/>
      <c r="P24" s="57"/>
      <c r="Q24" s="57"/>
      <c r="R24" s="57"/>
      <c r="S24" s="57"/>
      <c r="T24" s="57"/>
    </row>
    <row r="25" spans="1:20" s="58" customFormat="1" ht="26" x14ac:dyDescent="0.3">
      <c r="A25" s="79" t="s">
        <v>51</v>
      </c>
      <c r="B25" s="66" t="s">
        <v>122</v>
      </c>
      <c r="C25" s="107" t="s">
        <v>7</v>
      </c>
      <c r="D25" s="95">
        <f>'SR70 West Basin'!K14</f>
        <v>6.2130637640141959</v>
      </c>
      <c r="E25" s="90">
        <f>'2019 Pivot Load Summary'!C24</f>
        <v>59.840916</v>
      </c>
      <c r="F25" s="85">
        <v>0.1</v>
      </c>
      <c r="G25" s="84">
        <f t="shared" ref="G25:G30" si="2">ROUND(E25*F25,1)</f>
        <v>6</v>
      </c>
      <c r="H25" s="90">
        <f>'2019 Pivot Load Summary'!D24</f>
        <v>9.7967630000000003</v>
      </c>
      <c r="I25" s="85">
        <v>0.1</v>
      </c>
      <c r="J25" s="88">
        <f t="shared" ref="J25:J30" si="3">ROUND(H25*I25,1)</f>
        <v>1</v>
      </c>
      <c r="K25" s="86"/>
      <c r="L25" s="57"/>
      <c r="M25" s="57"/>
      <c r="N25" s="57"/>
      <c r="O25" s="57"/>
      <c r="P25" s="57"/>
      <c r="Q25" s="57"/>
      <c r="R25" s="57"/>
      <c r="S25" s="57"/>
      <c r="T25" s="57"/>
    </row>
    <row r="26" spans="1:20" s="58" customFormat="1" x14ac:dyDescent="0.3">
      <c r="A26" s="79" t="s">
        <v>52</v>
      </c>
      <c r="B26" s="66" t="s">
        <v>128</v>
      </c>
      <c r="C26" s="107" t="s">
        <v>133</v>
      </c>
      <c r="D26" s="95">
        <f>'Turn Lanes'!K2</f>
        <v>0.64293890569336498</v>
      </c>
      <c r="E26" s="90">
        <f>'2019 Pivot Load Summary'!C25</f>
        <v>5.8472099999999996</v>
      </c>
      <c r="F26" s="85">
        <f>'Retention Calcs'!F33</f>
        <v>0</v>
      </c>
      <c r="G26" s="84">
        <f t="shared" si="2"/>
        <v>0</v>
      </c>
      <c r="H26" s="90">
        <f>'2019 Pivot Load Summary'!D25</f>
        <v>1.2122299999999999</v>
      </c>
      <c r="I26" s="85">
        <f>'Retention Calcs'!F33</f>
        <v>0</v>
      </c>
      <c r="J26" s="88">
        <f t="shared" si="3"/>
        <v>0</v>
      </c>
      <c r="K26" s="86"/>
      <c r="L26" s="57"/>
      <c r="M26" s="57"/>
      <c r="N26" s="57"/>
      <c r="O26" s="57"/>
      <c r="P26" s="57"/>
      <c r="Q26" s="57"/>
      <c r="R26" s="57"/>
      <c r="S26" s="57"/>
      <c r="T26" s="57"/>
    </row>
    <row r="27" spans="1:20" s="58" customFormat="1" x14ac:dyDescent="0.3">
      <c r="A27" s="79" t="s">
        <v>53</v>
      </c>
      <c r="B27" s="66" t="s">
        <v>130</v>
      </c>
      <c r="C27" s="107" t="s">
        <v>17</v>
      </c>
      <c r="D27" s="95">
        <f>'Johnson Honda'!K4</f>
        <v>9.6706401259003039E-2</v>
      </c>
      <c r="E27" s="90">
        <f>'2019 Pivot Load Summary'!C26</f>
        <v>0.80768799999999996</v>
      </c>
      <c r="F27" s="85">
        <f>'Retention Calcs'!F38</f>
        <v>0.25949999999999995</v>
      </c>
      <c r="G27" s="84">
        <f>ROUND(E27*F27,1)</f>
        <v>0.2</v>
      </c>
      <c r="H27" s="90">
        <f>'2019 Pivot Load Summary'!D26</f>
        <v>0.128606</v>
      </c>
      <c r="I27" s="85">
        <f>'Retention Calcs'!F38</f>
        <v>0.25949999999999995</v>
      </c>
      <c r="J27" s="88">
        <f t="shared" si="3"/>
        <v>0</v>
      </c>
      <c r="K27" s="86"/>
      <c r="L27" s="57"/>
      <c r="M27" s="57"/>
      <c r="N27" s="57"/>
      <c r="O27" s="57"/>
      <c r="P27" s="57"/>
      <c r="Q27" s="57"/>
      <c r="R27" s="57"/>
      <c r="S27" s="57"/>
      <c r="T27" s="57"/>
    </row>
    <row r="28" spans="1:20" s="58" customFormat="1" ht="26" x14ac:dyDescent="0.3">
      <c r="A28" s="79" t="s">
        <v>54</v>
      </c>
      <c r="B28" s="66" t="s">
        <v>142</v>
      </c>
      <c r="C28" s="107" t="s">
        <v>5</v>
      </c>
      <c r="D28" s="95">
        <f>'SR76 Pond 9A'!K10</f>
        <v>4.7792142992073279</v>
      </c>
      <c r="E28" s="90">
        <f>'2019 Pivot Load Summary'!C27</f>
        <v>39.441051999999999</v>
      </c>
      <c r="F28" s="85">
        <f>'Wet Detention Calcs '!B85</f>
        <v>0.35700000000000004</v>
      </c>
      <c r="G28" s="84">
        <f t="shared" si="2"/>
        <v>14.1</v>
      </c>
      <c r="H28" s="90">
        <f>'2019 Pivot Load Summary'!D27</f>
        <v>6.325952</v>
      </c>
      <c r="I28" s="85">
        <f>'Wet Detention Calcs '!B86</f>
        <v>0.6409999999999999</v>
      </c>
      <c r="J28" s="88">
        <f t="shared" si="3"/>
        <v>4.0999999999999996</v>
      </c>
      <c r="K28" s="86"/>
      <c r="L28" s="57"/>
      <c r="M28" s="57"/>
      <c r="N28" s="57"/>
      <c r="O28" s="57"/>
      <c r="P28" s="57"/>
      <c r="Q28" s="57"/>
      <c r="R28" s="57"/>
      <c r="S28" s="57"/>
      <c r="T28" s="57"/>
    </row>
    <row r="29" spans="1:20" s="58" customFormat="1" x14ac:dyDescent="0.3">
      <c r="A29" s="79" t="s">
        <v>55</v>
      </c>
      <c r="B29" s="66" t="s">
        <v>131</v>
      </c>
      <c r="C29" s="107" t="s">
        <v>17</v>
      </c>
      <c r="D29" s="95">
        <f>'Osprey Ridge'!K2</f>
        <v>0.12786575452639901</v>
      </c>
      <c r="E29" s="90">
        <f>'2019 Pivot Load Summary'!C28</f>
        <v>1.0486789999999999</v>
      </c>
      <c r="F29" s="85">
        <f>'Retention Calcs'!F43</f>
        <v>0.13064318864322533</v>
      </c>
      <c r="G29" s="84">
        <f t="shared" si="2"/>
        <v>0.1</v>
      </c>
      <c r="H29" s="90">
        <f>'2019 Pivot Load Summary'!D28</f>
        <v>0.16717699999999999</v>
      </c>
      <c r="I29" s="85">
        <f>'Retention Calcs'!F43</f>
        <v>0.13064318864322533</v>
      </c>
      <c r="J29" s="88">
        <f t="shared" si="3"/>
        <v>0</v>
      </c>
      <c r="K29" s="86"/>
      <c r="L29" s="57"/>
      <c r="M29" s="57"/>
      <c r="N29" s="57"/>
      <c r="O29" s="57"/>
      <c r="P29" s="57"/>
      <c r="Q29" s="57"/>
      <c r="R29" s="57"/>
      <c r="S29" s="57"/>
      <c r="T29" s="57"/>
    </row>
    <row r="30" spans="1:20" s="58" customFormat="1" ht="26" x14ac:dyDescent="0.3">
      <c r="A30" s="79" t="s">
        <v>56</v>
      </c>
      <c r="B30" s="67" t="s">
        <v>132</v>
      </c>
      <c r="C30" s="108" t="s">
        <v>17</v>
      </c>
      <c r="D30" s="109">
        <f>'Kanner Professional Center'!K7</f>
        <v>0.37730676890340198</v>
      </c>
      <c r="E30" s="90">
        <f>'2019 Pivot Load Summary'!C29</f>
        <v>3.7351100000000002</v>
      </c>
      <c r="F30" s="85">
        <f>'Retention Calcs'!F48</f>
        <v>0.13064318864322533</v>
      </c>
      <c r="G30" s="84">
        <f t="shared" si="2"/>
        <v>0.5</v>
      </c>
      <c r="H30" s="90">
        <f>'2019 Pivot Load Summary'!D29</f>
        <v>0.58865800000000001</v>
      </c>
      <c r="I30" s="85">
        <f>'Retention Calcs'!F48</f>
        <v>0.13064318864322533</v>
      </c>
      <c r="J30" s="88">
        <f t="shared" si="3"/>
        <v>0.1</v>
      </c>
      <c r="K30" s="86"/>
      <c r="L30" s="57"/>
      <c r="M30" s="57"/>
      <c r="N30" s="57"/>
      <c r="O30" s="57"/>
      <c r="P30" s="57"/>
      <c r="Q30" s="57"/>
      <c r="R30" s="57"/>
      <c r="S30" s="57"/>
      <c r="T30" s="57"/>
    </row>
    <row r="31" spans="1:20" s="58" customFormat="1" x14ac:dyDescent="0.3">
      <c r="A31" s="110" t="s">
        <v>163</v>
      </c>
      <c r="B31" s="111" t="s">
        <v>165</v>
      </c>
      <c r="C31" s="112" t="s">
        <v>7</v>
      </c>
      <c r="D31" s="113">
        <v>14.12</v>
      </c>
      <c r="E31" s="150" t="s">
        <v>3</v>
      </c>
      <c r="F31" s="150">
        <v>0.1</v>
      </c>
      <c r="G31" s="150" t="s">
        <v>3</v>
      </c>
      <c r="H31" s="150" t="s">
        <v>3</v>
      </c>
      <c r="I31" s="150">
        <v>0.1</v>
      </c>
      <c r="J31" s="149" t="s">
        <v>3</v>
      </c>
      <c r="K31" s="148" t="s">
        <v>791</v>
      </c>
      <c r="L31" s="57"/>
      <c r="M31" s="57"/>
      <c r="N31" s="57"/>
      <c r="O31" s="57"/>
      <c r="P31" s="57"/>
      <c r="Q31" s="57"/>
      <c r="R31" s="57"/>
      <c r="S31" s="57"/>
      <c r="T31" s="57"/>
    </row>
    <row r="32" spans="1:20" s="58" customFormat="1" x14ac:dyDescent="0.3">
      <c r="A32" s="116" t="s">
        <v>164</v>
      </c>
      <c r="B32" s="117" t="s">
        <v>166</v>
      </c>
      <c r="C32" s="118" t="s">
        <v>7</v>
      </c>
      <c r="D32" s="119">
        <v>25.72</v>
      </c>
      <c r="E32" s="150" t="s">
        <v>3</v>
      </c>
      <c r="F32" s="150">
        <v>0.1</v>
      </c>
      <c r="G32" s="150" t="s">
        <v>3</v>
      </c>
      <c r="H32" s="150" t="s">
        <v>3</v>
      </c>
      <c r="I32" s="150">
        <v>0.1</v>
      </c>
      <c r="J32" s="149" t="s">
        <v>3</v>
      </c>
      <c r="K32" s="148" t="s">
        <v>791</v>
      </c>
      <c r="L32" s="57"/>
      <c r="M32" s="57"/>
      <c r="N32" s="57"/>
      <c r="O32" s="57"/>
      <c r="P32" s="57"/>
      <c r="Q32" s="57"/>
      <c r="R32" s="57"/>
      <c r="S32" s="57"/>
      <c r="T32" s="57"/>
    </row>
    <row r="33" spans="1:20" s="58" customFormat="1" x14ac:dyDescent="0.3">
      <c r="A33" s="110" t="s">
        <v>167</v>
      </c>
      <c r="B33" s="111" t="s">
        <v>175</v>
      </c>
      <c r="C33" s="113" t="s">
        <v>7</v>
      </c>
      <c r="D33" s="113">
        <v>2.8</v>
      </c>
      <c r="E33" s="85" t="s">
        <v>3</v>
      </c>
      <c r="F33" s="85" t="s">
        <v>3</v>
      </c>
      <c r="G33" s="85" t="s">
        <v>3</v>
      </c>
      <c r="H33" s="85" t="s">
        <v>3</v>
      </c>
      <c r="I33" s="85" t="s">
        <v>3</v>
      </c>
      <c r="J33" s="88" t="s">
        <v>3</v>
      </c>
      <c r="K33" s="120" t="s">
        <v>182</v>
      </c>
      <c r="L33" s="57"/>
      <c r="M33" s="57"/>
      <c r="N33" s="57"/>
      <c r="O33" s="57"/>
      <c r="P33" s="57"/>
      <c r="Q33" s="57"/>
      <c r="R33" s="57"/>
      <c r="S33" s="57"/>
      <c r="T33" s="57"/>
    </row>
    <row r="34" spans="1:20" s="58" customFormat="1" x14ac:dyDescent="0.3">
      <c r="A34" s="110" t="s">
        <v>168</v>
      </c>
      <c r="B34" s="111" t="s">
        <v>15</v>
      </c>
      <c r="C34" s="113" t="s">
        <v>7</v>
      </c>
      <c r="D34" s="113">
        <v>18.55</v>
      </c>
      <c r="E34" s="85" t="s">
        <v>3</v>
      </c>
      <c r="F34" s="85" t="s">
        <v>3</v>
      </c>
      <c r="G34" s="85" t="s">
        <v>3</v>
      </c>
      <c r="H34" s="85" t="s">
        <v>3</v>
      </c>
      <c r="I34" s="85" t="s">
        <v>3</v>
      </c>
      <c r="J34" s="88" t="s">
        <v>3</v>
      </c>
      <c r="K34" s="120" t="s">
        <v>182</v>
      </c>
      <c r="L34" s="57"/>
      <c r="M34" s="57"/>
      <c r="N34" s="57"/>
      <c r="O34" s="57"/>
      <c r="P34" s="57"/>
      <c r="Q34" s="57"/>
      <c r="R34" s="57"/>
      <c r="S34" s="57"/>
      <c r="T34" s="57"/>
    </row>
    <row r="35" spans="1:20" s="58" customFormat="1" x14ac:dyDescent="0.3">
      <c r="A35" s="110" t="s">
        <v>169</v>
      </c>
      <c r="B35" s="111" t="s">
        <v>176</v>
      </c>
      <c r="C35" s="113" t="s">
        <v>7</v>
      </c>
      <c r="D35" s="113">
        <v>16.2</v>
      </c>
      <c r="E35" s="85" t="s">
        <v>3</v>
      </c>
      <c r="F35" s="85" t="s">
        <v>3</v>
      </c>
      <c r="G35" s="85" t="s">
        <v>3</v>
      </c>
      <c r="H35" s="85" t="s">
        <v>3</v>
      </c>
      <c r="I35" s="85" t="s">
        <v>3</v>
      </c>
      <c r="J35" s="88" t="s">
        <v>3</v>
      </c>
      <c r="K35" s="120" t="s">
        <v>182</v>
      </c>
      <c r="L35" s="57"/>
      <c r="M35" s="57"/>
      <c r="N35" s="57"/>
      <c r="O35" s="57"/>
      <c r="P35" s="57"/>
      <c r="Q35" s="57"/>
      <c r="R35" s="57"/>
      <c r="S35" s="57"/>
      <c r="T35" s="57"/>
    </row>
    <row r="36" spans="1:20" s="58" customFormat="1" x14ac:dyDescent="0.3">
      <c r="A36" s="110" t="s">
        <v>170</v>
      </c>
      <c r="B36" s="111" t="s">
        <v>119</v>
      </c>
      <c r="C36" s="113" t="s">
        <v>17</v>
      </c>
      <c r="D36" s="113">
        <v>4.41</v>
      </c>
      <c r="E36" s="85" t="s">
        <v>3</v>
      </c>
      <c r="F36" s="85" t="s">
        <v>3</v>
      </c>
      <c r="G36" s="85" t="s">
        <v>3</v>
      </c>
      <c r="H36" s="85" t="s">
        <v>3</v>
      </c>
      <c r="I36" s="85" t="s">
        <v>3</v>
      </c>
      <c r="J36" s="88" t="s">
        <v>3</v>
      </c>
      <c r="K36" s="120" t="s">
        <v>182</v>
      </c>
      <c r="L36" s="57"/>
      <c r="M36" s="57"/>
      <c r="N36" s="57"/>
      <c r="O36" s="57"/>
      <c r="P36" s="57"/>
      <c r="Q36" s="57"/>
      <c r="R36" s="57"/>
      <c r="S36" s="57"/>
      <c r="T36" s="57"/>
    </row>
    <row r="37" spans="1:20" s="58" customFormat="1" x14ac:dyDescent="0.3">
      <c r="A37" s="110" t="s">
        <v>171</v>
      </c>
      <c r="B37" s="111" t="s">
        <v>120</v>
      </c>
      <c r="C37" s="113" t="s">
        <v>17</v>
      </c>
      <c r="D37" s="113">
        <v>4.79</v>
      </c>
      <c r="E37" s="85" t="s">
        <v>3</v>
      </c>
      <c r="F37" s="85" t="s">
        <v>3</v>
      </c>
      <c r="G37" s="85" t="s">
        <v>3</v>
      </c>
      <c r="H37" s="85" t="s">
        <v>3</v>
      </c>
      <c r="I37" s="85" t="s">
        <v>3</v>
      </c>
      <c r="J37" s="88" t="s">
        <v>3</v>
      </c>
      <c r="K37" s="120" t="s">
        <v>182</v>
      </c>
      <c r="L37" s="57"/>
      <c r="M37" s="57"/>
      <c r="N37" s="57"/>
      <c r="O37" s="57"/>
      <c r="P37" s="57"/>
      <c r="Q37" s="57"/>
      <c r="R37" s="57"/>
      <c r="S37" s="57"/>
      <c r="T37" s="57"/>
    </row>
    <row r="38" spans="1:20" s="58" customFormat="1" x14ac:dyDescent="0.3">
      <c r="A38" s="110" t="s">
        <v>172</v>
      </c>
      <c r="B38" s="111" t="s">
        <v>22</v>
      </c>
      <c r="C38" s="113" t="s">
        <v>177</v>
      </c>
      <c r="D38" s="113">
        <v>30.07</v>
      </c>
      <c r="E38" s="85" t="s">
        <v>3</v>
      </c>
      <c r="F38" s="85" t="s">
        <v>3</v>
      </c>
      <c r="G38" s="85" t="s">
        <v>3</v>
      </c>
      <c r="H38" s="85" t="s">
        <v>3</v>
      </c>
      <c r="I38" s="85" t="s">
        <v>3</v>
      </c>
      <c r="J38" s="88" t="s">
        <v>3</v>
      </c>
      <c r="K38" s="120" t="s">
        <v>182</v>
      </c>
      <c r="L38" s="57"/>
      <c r="M38" s="57"/>
      <c r="N38" s="57"/>
      <c r="O38" s="57"/>
      <c r="P38" s="57"/>
      <c r="Q38" s="57"/>
      <c r="R38" s="57"/>
      <c r="S38" s="57"/>
      <c r="T38" s="57"/>
    </row>
    <row r="39" spans="1:20" s="58" customFormat="1" x14ac:dyDescent="0.3">
      <c r="A39" s="110" t="s">
        <v>123</v>
      </c>
      <c r="B39" s="111" t="s">
        <v>178</v>
      </c>
      <c r="C39" s="113" t="s">
        <v>179</v>
      </c>
      <c r="D39" s="113">
        <v>88.91</v>
      </c>
      <c r="E39" s="85" t="s">
        <v>3</v>
      </c>
      <c r="F39" s="85" t="s">
        <v>3</v>
      </c>
      <c r="G39" s="85" t="s">
        <v>3</v>
      </c>
      <c r="H39" s="85" t="s">
        <v>3</v>
      </c>
      <c r="I39" s="85" t="s">
        <v>3</v>
      </c>
      <c r="J39" s="88" t="s">
        <v>3</v>
      </c>
      <c r="K39" s="120" t="s">
        <v>182</v>
      </c>
      <c r="L39" s="57"/>
      <c r="M39" s="57"/>
      <c r="N39" s="57"/>
      <c r="O39" s="57"/>
      <c r="P39" s="57"/>
      <c r="Q39" s="57"/>
      <c r="R39" s="57"/>
      <c r="S39" s="57"/>
      <c r="T39" s="57"/>
    </row>
    <row r="40" spans="1:20" s="58" customFormat="1" ht="26" x14ac:dyDescent="0.3">
      <c r="A40" s="110" t="s">
        <v>173</v>
      </c>
      <c r="B40" s="111" t="s">
        <v>180</v>
      </c>
      <c r="C40" s="113" t="s">
        <v>17</v>
      </c>
      <c r="D40" s="113">
        <v>6.38</v>
      </c>
      <c r="E40" s="85" t="s">
        <v>3</v>
      </c>
      <c r="F40" s="85" t="s">
        <v>3</v>
      </c>
      <c r="G40" s="85" t="s">
        <v>3</v>
      </c>
      <c r="H40" s="85" t="s">
        <v>3</v>
      </c>
      <c r="I40" s="85" t="s">
        <v>3</v>
      </c>
      <c r="J40" s="88" t="s">
        <v>3</v>
      </c>
      <c r="K40" s="120" t="s">
        <v>182</v>
      </c>
      <c r="L40" s="57"/>
      <c r="M40" s="57"/>
      <c r="N40" s="57"/>
      <c r="O40" s="57"/>
      <c r="P40" s="57"/>
      <c r="Q40" s="57"/>
      <c r="R40" s="57"/>
      <c r="S40" s="57"/>
      <c r="T40" s="57"/>
    </row>
    <row r="41" spans="1:20" s="58" customFormat="1" x14ac:dyDescent="0.3">
      <c r="A41" s="116" t="s">
        <v>174</v>
      </c>
      <c r="B41" s="117" t="s">
        <v>181</v>
      </c>
      <c r="C41" s="119" t="s">
        <v>7</v>
      </c>
      <c r="D41" s="119">
        <v>33.6</v>
      </c>
      <c r="E41" s="85" t="s">
        <v>3</v>
      </c>
      <c r="F41" s="85" t="s">
        <v>3</v>
      </c>
      <c r="G41" s="85" t="s">
        <v>3</v>
      </c>
      <c r="H41" s="85" t="s">
        <v>3</v>
      </c>
      <c r="I41" s="85" t="s">
        <v>3</v>
      </c>
      <c r="J41" s="88" t="s">
        <v>3</v>
      </c>
      <c r="K41" s="121" t="s">
        <v>182</v>
      </c>
      <c r="L41" s="57"/>
      <c r="M41" s="57"/>
      <c r="N41" s="57"/>
      <c r="O41" s="57"/>
      <c r="P41" s="57"/>
      <c r="Q41" s="57"/>
      <c r="R41" s="57"/>
      <c r="S41" s="57"/>
      <c r="T41" s="57"/>
    </row>
    <row r="42" spans="1:20" s="58" customFormat="1" ht="26" x14ac:dyDescent="0.3">
      <c r="A42" s="79" t="s">
        <v>124</v>
      </c>
      <c r="B42" s="74" t="s">
        <v>188</v>
      </c>
      <c r="C42" s="122" t="s">
        <v>7</v>
      </c>
      <c r="D42" s="122">
        <f>ROUND('SR710 Bridge Replace 1'!E10,1)</f>
        <v>17.399999999999999</v>
      </c>
      <c r="E42" s="212">
        <f>'FDOT41-43'!AN2</f>
        <v>81.796161387376003</v>
      </c>
      <c r="F42" s="150">
        <v>0.1</v>
      </c>
      <c r="G42" s="152">
        <f>ROUND(E42*F42,1)</f>
        <v>8.1999999999999993</v>
      </c>
      <c r="H42" s="212">
        <f>'FDOT41-43'!AO2</f>
        <v>13.650298077338</v>
      </c>
      <c r="I42" s="150">
        <v>0.1</v>
      </c>
      <c r="J42" s="149">
        <f>ROUND(H42*I42,1)</f>
        <v>1.4</v>
      </c>
      <c r="K42" s="86" t="s">
        <v>792</v>
      </c>
      <c r="L42" s="57"/>
      <c r="M42" s="57"/>
      <c r="N42" s="57"/>
      <c r="O42" s="57"/>
      <c r="P42" s="57"/>
      <c r="Q42" s="57"/>
      <c r="R42" s="57"/>
      <c r="S42" s="57"/>
      <c r="T42" s="57"/>
    </row>
    <row r="43" spans="1:20" s="58" customFormat="1" x14ac:dyDescent="0.3">
      <c r="A43" s="79" t="s">
        <v>183</v>
      </c>
      <c r="B43" s="74" t="s">
        <v>189</v>
      </c>
      <c r="C43" s="122" t="s">
        <v>7</v>
      </c>
      <c r="D43" s="122">
        <f>ROUND('SR710 Bridge Replace 2'!E13,1)</f>
        <v>28.4</v>
      </c>
      <c r="E43" s="212">
        <f>'FDOT41-43'!AN3</f>
        <v>164.16913982631002</v>
      </c>
      <c r="F43" s="150">
        <v>0.1</v>
      </c>
      <c r="G43" s="152">
        <f>ROUND(E43*F43,1)</f>
        <v>16.399999999999999</v>
      </c>
      <c r="H43" s="212">
        <f>'FDOT41-43'!AO3</f>
        <v>30.565265130499998</v>
      </c>
      <c r="I43" s="150">
        <v>0.1</v>
      </c>
      <c r="J43" s="149">
        <f>ROUND(H43*I43,1)</f>
        <v>3.1</v>
      </c>
      <c r="K43" s="86" t="s">
        <v>792</v>
      </c>
      <c r="L43" s="57"/>
      <c r="M43" s="57"/>
      <c r="N43" s="57"/>
      <c r="O43" s="57"/>
      <c r="P43" s="57"/>
      <c r="Q43" s="57"/>
      <c r="R43" s="57"/>
      <c r="S43" s="57"/>
      <c r="T43" s="57"/>
    </row>
    <row r="44" spans="1:20" s="58" customFormat="1" x14ac:dyDescent="0.3">
      <c r="A44" s="79" t="s">
        <v>125</v>
      </c>
      <c r="B44" s="74" t="s">
        <v>190</v>
      </c>
      <c r="C44" s="122" t="s">
        <v>7</v>
      </c>
      <c r="D44" s="122">
        <f>ROUND('SR 9 Widening'!E49,1)</f>
        <v>152</v>
      </c>
      <c r="E44" s="212">
        <f>'FDOT41-43'!AN4</f>
        <v>1450.2254456977741</v>
      </c>
      <c r="F44" s="150">
        <v>0.1</v>
      </c>
      <c r="G44" s="152">
        <f>ROUND(E44*F44,1)</f>
        <v>145</v>
      </c>
      <c r="H44" s="212">
        <f>'FDOT41-43'!AO4</f>
        <v>239.07073649511904</v>
      </c>
      <c r="I44" s="150">
        <v>0.1</v>
      </c>
      <c r="J44" s="149">
        <f>ROUND(H44*I44,1)</f>
        <v>23.9</v>
      </c>
      <c r="K44" s="86" t="s">
        <v>792</v>
      </c>
      <c r="L44" s="57"/>
      <c r="M44" s="57"/>
      <c r="N44" s="57"/>
      <c r="O44" s="57"/>
      <c r="P44" s="57"/>
      <c r="Q44" s="57"/>
      <c r="R44" s="57"/>
      <c r="S44" s="57"/>
      <c r="T44" s="57"/>
    </row>
    <row r="45" spans="1:20" s="58" customFormat="1" ht="39" customHeight="1" x14ac:dyDescent="0.3">
      <c r="A45" s="79" t="s">
        <v>126</v>
      </c>
      <c r="B45" s="74" t="s">
        <v>191</v>
      </c>
      <c r="C45" s="122" t="s">
        <v>7</v>
      </c>
      <c r="D45" s="94">
        <v>5.62</v>
      </c>
      <c r="E45" s="124"/>
      <c r="F45" s="114"/>
      <c r="G45" s="123" t="s">
        <v>192</v>
      </c>
      <c r="H45" s="115"/>
      <c r="I45" s="114"/>
      <c r="J45" s="115" t="s">
        <v>192</v>
      </c>
      <c r="K45" s="125" t="s">
        <v>836</v>
      </c>
      <c r="L45" s="57"/>
      <c r="M45" s="57"/>
      <c r="N45" s="57"/>
      <c r="O45" s="57"/>
      <c r="P45" s="57"/>
      <c r="Q45" s="57"/>
      <c r="R45" s="57"/>
      <c r="S45" s="57"/>
      <c r="T45" s="57"/>
    </row>
    <row r="46" spans="1:20" ht="20.5" customHeight="1" x14ac:dyDescent="0.3">
      <c r="A46" s="68" t="s">
        <v>194</v>
      </c>
      <c r="B46" s="69" t="s">
        <v>471</v>
      </c>
      <c r="C46" s="70" t="s">
        <v>436</v>
      </c>
      <c r="D46" s="71">
        <v>17.8</v>
      </c>
      <c r="E46" s="88" t="s">
        <v>3</v>
      </c>
      <c r="F46" s="88" t="s">
        <v>3</v>
      </c>
      <c r="G46" s="88" t="s">
        <v>3</v>
      </c>
      <c r="H46" s="88" t="s">
        <v>3</v>
      </c>
      <c r="I46" s="88" t="s">
        <v>3</v>
      </c>
      <c r="J46" s="88" t="s">
        <v>3</v>
      </c>
      <c r="K46" s="86" t="s">
        <v>430</v>
      </c>
    </row>
    <row r="47" spans="1:20" x14ac:dyDescent="0.3">
      <c r="A47" s="126" t="s">
        <v>184</v>
      </c>
      <c r="B47" s="72" t="s">
        <v>205</v>
      </c>
      <c r="C47" s="127" t="s">
        <v>5</v>
      </c>
      <c r="D47" s="128">
        <v>17.079999999999998</v>
      </c>
      <c r="E47" s="137">
        <f>'2019 Pivot Load Summary'!C30</f>
        <v>151.531375</v>
      </c>
      <c r="F47" s="83">
        <f>'Wet Detention Calcs '!N11</f>
        <v>3.2999999999999974E-2</v>
      </c>
      <c r="G47" s="128">
        <f>ROUND(E47*F47*0.25,1)</f>
        <v>1.3</v>
      </c>
      <c r="H47" s="137">
        <f>'2019 Pivot Load Summary'!D30</f>
        <v>25.494975999999998</v>
      </c>
      <c r="I47" s="83">
        <f>'Wet Detention Calcs '!N12</f>
        <v>0.19800000000000006</v>
      </c>
      <c r="J47" s="128">
        <f>ROUND(H47*I47*0.25,1)</f>
        <v>1.3</v>
      </c>
      <c r="K47" s="224" t="s">
        <v>465</v>
      </c>
    </row>
    <row r="48" spans="1:20" x14ac:dyDescent="0.3">
      <c r="A48" s="126" t="s">
        <v>195</v>
      </c>
      <c r="B48" s="72" t="s">
        <v>206</v>
      </c>
      <c r="C48" s="127" t="s">
        <v>5</v>
      </c>
      <c r="D48" s="128">
        <v>14.19</v>
      </c>
      <c r="E48" s="137">
        <f>'2019 Pivot Load Summary'!C31</f>
        <v>151.19442800000002</v>
      </c>
      <c r="F48" s="83">
        <f>'Wet Detention Calcs '!N21</f>
        <v>2.9999999999999971E-2</v>
      </c>
      <c r="G48" s="128">
        <f t="shared" ref="G48:G49" si="4">ROUND(E48*F48*0.25,1)</f>
        <v>1.1000000000000001</v>
      </c>
      <c r="H48" s="137">
        <f>'2019 Pivot Load Summary'!D31</f>
        <v>25.429902000000002</v>
      </c>
      <c r="I48" s="83">
        <f>'Wet Detention Calcs '!N22</f>
        <v>0.20200000000000007</v>
      </c>
      <c r="J48" s="128">
        <f t="shared" ref="J48:J57" si="5">ROUND(H48*I48,1)</f>
        <v>5.0999999999999996</v>
      </c>
      <c r="K48" s="224"/>
    </row>
    <row r="49" spans="1:11" x14ac:dyDescent="0.3">
      <c r="A49" s="126" t="s">
        <v>196</v>
      </c>
      <c r="B49" s="72" t="s">
        <v>207</v>
      </c>
      <c r="C49" s="127" t="s">
        <v>5</v>
      </c>
      <c r="D49" s="128">
        <v>11.01</v>
      </c>
      <c r="E49" s="137">
        <f>'2019 Pivot Load Summary'!C32</f>
        <v>115.717384</v>
      </c>
      <c r="F49" s="83">
        <f>'Wet Detention Calcs '!N31</f>
        <v>2.5999999999999968E-2</v>
      </c>
      <c r="G49" s="128">
        <f t="shared" si="4"/>
        <v>0.8</v>
      </c>
      <c r="H49" s="137">
        <f>'2019 Pivot Load Summary'!D32</f>
        <v>19.335982999999995</v>
      </c>
      <c r="I49" s="83">
        <f>'Wet Detention Calcs '!N32</f>
        <v>0.13</v>
      </c>
      <c r="J49" s="128">
        <f t="shared" si="5"/>
        <v>2.5</v>
      </c>
      <c r="K49" s="224"/>
    </row>
    <row r="50" spans="1:11" x14ac:dyDescent="0.3">
      <c r="A50" s="126" t="s">
        <v>197</v>
      </c>
      <c r="B50" s="72" t="s">
        <v>208</v>
      </c>
      <c r="C50" s="127" t="s">
        <v>5</v>
      </c>
      <c r="D50" s="128">
        <v>16.559999999999999</v>
      </c>
      <c r="E50" s="137">
        <f>'2019 Pivot Load Summary'!C33</f>
        <v>159.78395800000001</v>
      </c>
      <c r="F50" s="130">
        <f>'Wet Detention Calcs '!N37</f>
        <v>9.3000000000000027E-2</v>
      </c>
      <c r="G50" s="128">
        <f t="shared" ref="G50:G57" si="6">ROUND(E50*F50,1)</f>
        <v>14.9</v>
      </c>
      <c r="H50" s="137">
        <f>'2019 Pivot Load Summary'!D33</f>
        <v>25.813139000000007</v>
      </c>
      <c r="I50" s="130">
        <f>'Wet Detention Calcs '!N38</f>
        <v>0.17999999999999994</v>
      </c>
      <c r="J50" s="128">
        <f t="shared" si="5"/>
        <v>4.5999999999999996</v>
      </c>
      <c r="K50" s="73"/>
    </row>
    <row r="51" spans="1:11" x14ac:dyDescent="0.3">
      <c r="A51" s="126" t="s">
        <v>198</v>
      </c>
      <c r="B51" s="72" t="s">
        <v>209</v>
      </c>
      <c r="C51" s="127" t="s">
        <v>5</v>
      </c>
      <c r="D51" s="128">
        <v>12.11</v>
      </c>
      <c r="E51" s="137">
        <f>'2019 Pivot Load Summary'!C34</f>
        <v>104.25475800000001</v>
      </c>
      <c r="F51" s="83">
        <f>'Wet Detention Calcs '!N43</f>
        <v>8.8000000000000078E-2</v>
      </c>
      <c r="G51" s="128">
        <f t="shared" si="6"/>
        <v>9.1999999999999993</v>
      </c>
      <c r="H51" s="137">
        <f>'2019 Pivot Load Summary'!D34</f>
        <v>17.086361999999998</v>
      </c>
      <c r="I51" s="83">
        <f>'Wet Detention Calcs '!N44</f>
        <v>0.15100000000000002</v>
      </c>
      <c r="J51" s="128">
        <f t="shared" si="5"/>
        <v>2.6</v>
      </c>
      <c r="K51" s="73"/>
    </row>
    <row r="52" spans="1:11" x14ac:dyDescent="0.3">
      <c r="A52" s="126" t="s">
        <v>199</v>
      </c>
      <c r="B52" s="72" t="s">
        <v>210</v>
      </c>
      <c r="C52" s="127" t="s">
        <v>7</v>
      </c>
      <c r="D52" s="128">
        <v>4.6500000000000004</v>
      </c>
      <c r="E52" s="137">
        <f>'2019 Pivot Load Summary'!C35</f>
        <v>38.917149000000002</v>
      </c>
      <c r="F52" s="83">
        <v>0.1</v>
      </c>
      <c r="G52" s="128">
        <f t="shared" si="6"/>
        <v>3.9</v>
      </c>
      <c r="H52" s="137">
        <f>'2019 Pivot Load Summary'!D35</f>
        <v>6.2563789999999999</v>
      </c>
      <c r="I52" s="130">
        <v>0.1</v>
      </c>
      <c r="J52" s="128">
        <f t="shared" si="5"/>
        <v>0.6</v>
      </c>
      <c r="K52" s="73"/>
    </row>
    <row r="53" spans="1:11" ht="26" x14ac:dyDescent="0.3">
      <c r="A53" s="126" t="s">
        <v>200</v>
      </c>
      <c r="B53" s="72" t="s">
        <v>211</v>
      </c>
      <c r="C53" s="127" t="s">
        <v>5</v>
      </c>
      <c r="D53" s="128">
        <v>7.22</v>
      </c>
      <c r="E53" s="137">
        <f>'2019 Pivot Load Summary'!C36</f>
        <v>59.418804999999999</v>
      </c>
      <c r="F53" s="83">
        <f>'Wet Detention Calcs '!N49</f>
        <v>7.6000000000000012E-2</v>
      </c>
      <c r="G53" s="128">
        <f t="shared" si="6"/>
        <v>4.5</v>
      </c>
      <c r="H53" s="137">
        <f>'2019 Pivot Load Summary'!D36</f>
        <v>9.5262100000000007</v>
      </c>
      <c r="I53" s="83">
        <f>'Wet Detention Calcs '!N50</f>
        <v>0.10600000000000009</v>
      </c>
      <c r="J53" s="128">
        <f t="shared" si="5"/>
        <v>1</v>
      </c>
      <c r="K53" s="73"/>
    </row>
    <row r="54" spans="1:11" ht="26" x14ac:dyDescent="0.3">
      <c r="A54" s="126" t="s">
        <v>201</v>
      </c>
      <c r="B54" s="72" t="s">
        <v>212</v>
      </c>
      <c r="C54" s="127" t="s">
        <v>5</v>
      </c>
      <c r="D54" s="128">
        <v>14.58</v>
      </c>
      <c r="E54" s="137">
        <f>'2019 Pivot Load Summary'!C37</f>
        <v>137.617716</v>
      </c>
      <c r="F54" s="83">
        <f>'Wet Detention Calcs '!N55</f>
        <v>6.5514000000000017E-2</v>
      </c>
      <c r="G54" s="128">
        <f t="shared" si="6"/>
        <v>9</v>
      </c>
      <c r="H54" s="137">
        <f>'2019 Pivot Load Summary'!D37</f>
        <v>22.149843000000001</v>
      </c>
      <c r="I54" s="83">
        <f>'Wet Detention Calcs '!N56</f>
        <v>8.280299999999996E-2</v>
      </c>
      <c r="J54" s="128">
        <f t="shared" si="5"/>
        <v>1.8</v>
      </c>
      <c r="K54" s="73"/>
    </row>
    <row r="55" spans="1:11" ht="26" x14ac:dyDescent="0.3">
      <c r="A55" s="126" t="s">
        <v>202</v>
      </c>
      <c r="B55" s="72" t="s">
        <v>213</v>
      </c>
      <c r="C55" s="127" t="s">
        <v>5</v>
      </c>
      <c r="D55" s="128">
        <v>24.75</v>
      </c>
      <c r="E55" s="137">
        <f>'2019 Pivot Load Summary'!C38</f>
        <v>204.98335300000002</v>
      </c>
      <c r="F55" s="83">
        <f>'Wet Detention Calcs '!N61</f>
        <v>7.8199999999999992E-2</v>
      </c>
      <c r="G55" s="128">
        <f t="shared" si="6"/>
        <v>16</v>
      </c>
      <c r="H55" s="137">
        <f>'2019 Pivot Load Summary'!D38</f>
        <v>32.922734999999996</v>
      </c>
      <c r="I55" s="83">
        <f>'Wet Detention Calcs '!N62</f>
        <v>0.11409899999999995</v>
      </c>
      <c r="J55" s="128">
        <f t="shared" si="5"/>
        <v>3.8</v>
      </c>
      <c r="K55" s="73"/>
    </row>
    <row r="56" spans="1:11" ht="26" x14ac:dyDescent="0.3">
      <c r="A56" s="126" t="s">
        <v>203</v>
      </c>
      <c r="B56" s="72" t="s">
        <v>214</v>
      </c>
      <c r="C56" s="127" t="s">
        <v>5</v>
      </c>
      <c r="D56" s="128">
        <v>11.98</v>
      </c>
      <c r="E56" s="137">
        <f>'2019 Pivot Load Summary'!C39</f>
        <v>98.742621000000014</v>
      </c>
      <c r="F56" s="83">
        <f>'Wet Detention Calcs '!N67</f>
        <v>8.2000000000000017E-2</v>
      </c>
      <c r="G56" s="128">
        <f t="shared" si="6"/>
        <v>8.1</v>
      </c>
      <c r="H56" s="137">
        <f>'2019 Pivot Load Summary'!D39</f>
        <v>15.856541</v>
      </c>
      <c r="I56" s="83">
        <f>'Wet Detention Calcs '!N68</f>
        <v>0.125</v>
      </c>
      <c r="J56" s="128">
        <f t="shared" si="5"/>
        <v>2</v>
      </c>
      <c r="K56" s="73"/>
    </row>
    <row r="57" spans="1:11" x14ac:dyDescent="0.3">
      <c r="A57" s="131" t="s">
        <v>204</v>
      </c>
      <c r="B57" s="132" t="s">
        <v>215</v>
      </c>
      <c r="C57" s="132" t="s">
        <v>5</v>
      </c>
      <c r="D57" s="129">
        <v>10.58</v>
      </c>
      <c r="E57" s="137">
        <f>'2019 Pivot Load Summary'!C40</f>
        <v>90.333301000000006</v>
      </c>
      <c r="F57" s="83">
        <f>'Wet Detention Calcs '!N73</f>
        <v>8.8000000000000078E-2</v>
      </c>
      <c r="G57" s="128">
        <f t="shared" si="6"/>
        <v>7.9</v>
      </c>
      <c r="H57" s="137">
        <f>'2019 Pivot Load Summary'!D40</f>
        <v>14.662651</v>
      </c>
      <c r="I57" s="83">
        <f>'Wet Detention Calcs '!N74</f>
        <v>0.15200000000000002</v>
      </c>
      <c r="J57" s="128">
        <f t="shared" si="5"/>
        <v>2.2000000000000002</v>
      </c>
      <c r="K57" s="73"/>
    </row>
    <row r="58" spans="1:11" ht="26" x14ac:dyDescent="0.3">
      <c r="A58" s="133" t="s">
        <v>222</v>
      </c>
      <c r="B58" s="133" t="s">
        <v>224</v>
      </c>
      <c r="C58" s="129" t="s">
        <v>223</v>
      </c>
      <c r="D58" s="129" t="s">
        <v>3</v>
      </c>
      <c r="E58" s="129">
        <v>23881</v>
      </c>
      <c r="F58" s="213">
        <v>1</v>
      </c>
      <c r="G58" s="129">
        <f>E58*F58</f>
        <v>23881</v>
      </c>
      <c r="H58" s="129">
        <v>5970</v>
      </c>
      <c r="I58" s="213">
        <v>1</v>
      </c>
      <c r="J58" s="129">
        <f>H58*I58</f>
        <v>5970</v>
      </c>
      <c r="K58" s="73" t="s">
        <v>835</v>
      </c>
    </row>
    <row r="59" spans="1:11" ht="39" x14ac:dyDescent="0.3">
      <c r="A59" s="134" t="s">
        <v>534</v>
      </c>
      <c r="B59" s="74" t="s">
        <v>306</v>
      </c>
      <c r="C59" s="135" t="s">
        <v>536</v>
      </c>
      <c r="D59" s="143">
        <v>121.39</v>
      </c>
      <c r="E59" s="96">
        <f>FDOT58!F18</f>
        <v>166.51599999999999</v>
      </c>
      <c r="F59" s="151">
        <f>FDOT58!F19</f>
        <v>0.1</v>
      </c>
      <c r="G59" s="152">
        <f>FDOT58!F21</f>
        <v>8.3257999999999992</v>
      </c>
      <c r="H59" s="96">
        <f>FDOT58!F25</f>
        <v>5.065103387634716</v>
      </c>
      <c r="I59" s="153">
        <f>FDOT58!F26</f>
        <v>0.1</v>
      </c>
      <c r="J59" s="152">
        <f>FDOT58!F28</f>
        <v>0.25325516938173581</v>
      </c>
      <c r="K59" s="92" t="s">
        <v>538</v>
      </c>
    </row>
    <row r="60" spans="1:11" ht="39" x14ac:dyDescent="0.3">
      <c r="A60" s="136" t="s">
        <v>535</v>
      </c>
      <c r="B60" s="92" t="s">
        <v>306</v>
      </c>
      <c r="C60" s="122" t="s">
        <v>536</v>
      </c>
      <c r="D60" s="144">
        <v>37.659999999999997</v>
      </c>
      <c r="E60" s="96">
        <f>FDOT59!F18</f>
        <v>8.0584043025298602</v>
      </c>
      <c r="F60" s="153">
        <f>FDOT59!F19</f>
        <v>0.74</v>
      </c>
      <c r="G60" s="152">
        <f>FDOT59!F21</f>
        <v>2.9816095919360484</v>
      </c>
      <c r="H60" s="96">
        <f>FDOT59!F25</f>
        <v>1.5995063329372787</v>
      </c>
      <c r="I60" s="153">
        <f>FDOT59!F26</f>
        <v>0.74</v>
      </c>
      <c r="J60" s="152">
        <f>FDOT59!F28</f>
        <v>0.59181734318679313</v>
      </c>
      <c r="K60" s="92" t="s">
        <v>538</v>
      </c>
    </row>
    <row r="61" spans="1:11" x14ac:dyDescent="0.3">
      <c r="A61" s="136" t="s">
        <v>519</v>
      </c>
      <c r="B61" s="92" t="s">
        <v>518</v>
      </c>
      <c r="C61" s="94" t="s">
        <v>537</v>
      </c>
      <c r="D61" s="144">
        <v>39.6</v>
      </c>
      <c r="E61" s="90">
        <f>'2019 Pivot Load Summary'!C42</f>
        <v>397.74950000000001</v>
      </c>
      <c r="F61" s="210">
        <f>'Wet Detention Calcs '!N82</f>
        <v>2.0000000000000573E-3</v>
      </c>
      <c r="G61" s="211">
        <f>ROUND(E61*F61,1)</f>
        <v>0.8</v>
      </c>
      <c r="H61" s="90">
        <f>'2019 Pivot Load Summary'!D42</f>
        <v>67.748818000000014</v>
      </c>
      <c r="I61" s="210">
        <f>'Wet Detention Calcs '!N83</f>
        <v>6.0000000000001164E-3</v>
      </c>
      <c r="J61" s="207">
        <f t="shared" ref="J61" si="7">ROUND(H61*I61,1)</f>
        <v>0.4</v>
      </c>
      <c r="K61" s="92" t="s">
        <v>538</v>
      </c>
    </row>
    <row r="62" spans="1:11" x14ac:dyDescent="0.3">
      <c r="A62" s="136" t="s">
        <v>527</v>
      </c>
      <c r="B62" s="92" t="s">
        <v>526</v>
      </c>
      <c r="C62" s="94" t="s">
        <v>436</v>
      </c>
      <c r="D62" s="144">
        <v>36.9</v>
      </c>
      <c r="E62" s="90">
        <f>'2019 Pivot Load Summary'!C43</f>
        <v>317.00956400000013</v>
      </c>
      <c r="F62" s="208">
        <f>'Wet Detention Calcs '!N95</f>
        <v>1.0000000000000564E-3</v>
      </c>
      <c r="G62" s="211">
        <f>ROUND(E62*F62,1)</f>
        <v>0.3</v>
      </c>
      <c r="H62" s="90">
        <f>'2019 Pivot Load Summary'!D43</f>
        <v>56.417086000000005</v>
      </c>
      <c r="I62" s="208">
        <f>'Wet Detention Calcs '!N96</f>
        <v>1.0000000000001119E-3</v>
      </c>
      <c r="J62" s="209">
        <f>ROUND(H62*I62,1)</f>
        <v>0.1</v>
      </c>
      <c r="K62" s="92" t="s">
        <v>833</v>
      </c>
    </row>
    <row r="63" spans="1:11" x14ac:dyDescent="0.3">
      <c r="A63" s="136" t="s">
        <v>531</v>
      </c>
      <c r="B63" s="92" t="s">
        <v>530</v>
      </c>
      <c r="C63" s="94" t="s">
        <v>436</v>
      </c>
      <c r="D63" s="144">
        <v>28.6</v>
      </c>
      <c r="E63" s="90">
        <f>'2019 Pivot Load Summary'!C44</f>
        <v>253.85807999999997</v>
      </c>
      <c r="F63" s="208">
        <f>'Wet Detention Calcs '!N104</f>
        <v>1.0000000000000009E-3</v>
      </c>
      <c r="G63" s="211">
        <f>ROUND(E63*F63,1)</f>
        <v>0.3</v>
      </c>
      <c r="H63" s="90">
        <f>'2019 Pivot Load Summary'!D44</f>
        <v>51.387511000000003</v>
      </c>
      <c r="I63" s="208">
        <f>'Wet Detention Calcs '!N105</f>
        <v>2.0000000000000018E-3</v>
      </c>
      <c r="J63" s="209">
        <f>ROUND(H63*I63,1)</f>
        <v>0.1</v>
      </c>
      <c r="K63" s="92" t="s">
        <v>834</v>
      </c>
    </row>
    <row r="64" spans="1:11" x14ac:dyDescent="0.3">
      <c r="A64" s="136" t="s">
        <v>839</v>
      </c>
      <c r="B64" s="92"/>
      <c r="C64" s="94" t="s">
        <v>837</v>
      </c>
      <c r="D64" s="84"/>
      <c r="E64" s="88"/>
      <c r="F64" s="214"/>
      <c r="G64" s="215"/>
      <c r="H64" s="88"/>
      <c r="I64" s="208"/>
      <c r="J64" s="209"/>
      <c r="K64" s="92" t="s">
        <v>838</v>
      </c>
    </row>
    <row r="65" spans="6:10" x14ac:dyDescent="0.3">
      <c r="F65" s="138" t="s">
        <v>470</v>
      </c>
      <c r="G65" s="139">
        <f>SUM(G2:G63)</f>
        <v>26646.907409591935</v>
      </c>
      <c r="H65" s="140"/>
      <c r="I65" s="141"/>
      <c r="J65" s="142">
        <f>SUM(J2:J63)</f>
        <v>7200.8750725125683</v>
      </c>
    </row>
  </sheetData>
  <mergeCells count="1">
    <mergeCell ref="K47:K49"/>
  </mergeCells>
  <pageMargins left="0.7" right="0.7" top="0.75" bottom="0.75" header="0.3" footer="0.3"/>
  <pageSetup scale="85" orientation="landscape" horizontalDpi="1200" verticalDpi="12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23"/>
  <sheetViews>
    <sheetView workbookViewId="0">
      <selection activeCell="A14" sqref="A14"/>
    </sheetView>
  </sheetViews>
  <sheetFormatPr defaultRowHeight="14.5" x14ac:dyDescent="0.35"/>
  <cols>
    <col min="1" max="2" width="12.81640625" bestFit="1" customWidth="1"/>
    <col min="3" max="3" width="13.453125" bestFit="1" customWidth="1"/>
    <col min="4" max="4" width="8.1796875" bestFit="1" customWidth="1"/>
    <col min="5" max="5" width="8" bestFit="1" customWidth="1"/>
    <col min="6" max="6" width="8.453125" bestFit="1" customWidth="1"/>
    <col min="7" max="7" width="12.1796875" bestFit="1" customWidth="1"/>
    <col min="8" max="8" width="8.26953125" bestFit="1" customWidth="1"/>
    <col min="9" max="9" width="8" bestFit="1" customWidth="1"/>
    <col min="10" max="10" width="4.7265625" bestFit="1" customWidth="1"/>
    <col min="11" max="11" width="11.54296875" bestFit="1" customWidth="1"/>
  </cols>
  <sheetData>
    <row r="1" spans="1:11" x14ac:dyDescent="0.35">
      <c r="A1" s="6" t="s">
        <v>110</v>
      </c>
      <c r="B1" s="6" t="s">
        <v>111</v>
      </c>
      <c r="C1" s="6" t="s">
        <v>112</v>
      </c>
      <c r="D1" s="6" t="s">
        <v>88</v>
      </c>
      <c r="E1" s="19" t="s">
        <v>113</v>
      </c>
      <c r="F1" s="19" t="s">
        <v>114</v>
      </c>
      <c r="G1" s="19" t="s">
        <v>115</v>
      </c>
      <c r="H1" s="19" t="s">
        <v>116</v>
      </c>
      <c r="I1" s="19" t="s">
        <v>117</v>
      </c>
      <c r="J1" s="19" t="s">
        <v>101</v>
      </c>
      <c r="K1" s="19" t="s">
        <v>118</v>
      </c>
    </row>
    <row r="2" spans="1:11" x14ac:dyDescent="0.35">
      <c r="A2" s="6" t="s">
        <v>24</v>
      </c>
      <c r="B2" s="6">
        <v>2120</v>
      </c>
      <c r="C2" s="6" t="s">
        <v>96</v>
      </c>
      <c r="D2" s="6" t="s">
        <v>94</v>
      </c>
      <c r="E2" s="19">
        <v>0.8</v>
      </c>
      <c r="F2" s="19">
        <v>49.9</v>
      </c>
      <c r="G2" s="19">
        <v>0</v>
      </c>
      <c r="H2" s="19">
        <v>1.022</v>
      </c>
      <c r="I2" s="19">
        <v>0.19600000000000001</v>
      </c>
      <c r="J2" s="19">
        <v>0.26200000000000001</v>
      </c>
      <c r="K2" s="19">
        <v>0.531256432364</v>
      </c>
    </row>
    <row r="3" spans="1:11" x14ac:dyDescent="0.35">
      <c r="A3" s="6" t="s">
        <v>24</v>
      </c>
      <c r="B3" s="6">
        <v>2120</v>
      </c>
      <c r="C3" s="6" t="s">
        <v>96</v>
      </c>
      <c r="D3" s="6" t="s">
        <v>91</v>
      </c>
      <c r="E3" s="19">
        <v>0.8</v>
      </c>
      <c r="F3" s="19">
        <v>49.9</v>
      </c>
      <c r="G3" s="19">
        <v>0</v>
      </c>
      <c r="H3" s="19">
        <v>1.022</v>
      </c>
      <c r="I3" s="19">
        <v>0.19600000000000001</v>
      </c>
      <c r="J3" s="19">
        <v>0.26200000000000001</v>
      </c>
      <c r="K3" s="19">
        <v>3.7362546403399999</v>
      </c>
    </row>
    <row r="4" spans="1:11" x14ac:dyDescent="0.35">
      <c r="A4" s="6" t="s">
        <v>24</v>
      </c>
      <c r="B4" s="6">
        <v>2210</v>
      </c>
      <c r="C4" s="6" t="s">
        <v>96</v>
      </c>
      <c r="D4" s="6" t="s">
        <v>94</v>
      </c>
      <c r="E4" s="19">
        <v>0.8</v>
      </c>
      <c r="F4" s="19">
        <v>49.9</v>
      </c>
      <c r="G4" s="19">
        <v>0</v>
      </c>
      <c r="H4" s="19">
        <v>1.347</v>
      </c>
      <c r="I4" s="19">
        <v>0.27400000000000002</v>
      </c>
      <c r="J4" s="19">
        <v>0.315</v>
      </c>
      <c r="K4" s="19">
        <v>4.8805062319000001</v>
      </c>
    </row>
    <row r="5" spans="1:11" x14ac:dyDescent="0.35">
      <c r="A5" s="6" t="s">
        <v>24</v>
      </c>
      <c r="B5" s="6">
        <v>2210</v>
      </c>
      <c r="C5" s="6" t="s">
        <v>96</v>
      </c>
      <c r="D5" s="6" t="s">
        <v>91</v>
      </c>
      <c r="E5" s="19">
        <v>0.8</v>
      </c>
      <c r="F5" s="19">
        <v>49.9</v>
      </c>
      <c r="G5" s="19">
        <v>0</v>
      </c>
      <c r="H5" s="19">
        <v>1.347</v>
      </c>
      <c r="I5" s="19">
        <v>0.27400000000000002</v>
      </c>
      <c r="J5" s="19">
        <v>0.315</v>
      </c>
      <c r="K5" s="19">
        <v>19.3440971506</v>
      </c>
    </row>
    <row r="6" spans="1:11" x14ac:dyDescent="0.35">
      <c r="A6" s="6" t="s">
        <v>24</v>
      </c>
      <c r="B6" s="6">
        <v>6430</v>
      </c>
      <c r="C6" s="6" t="s">
        <v>96</v>
      </c>
      <c r="D6" s="6" t="s">
        <v>91</v>
      </c>
      <c r="E6" s="19">
        <v>0.8</v>
      </c>
      <c r="F6" s="19">
        <v>49.9</v>
      </c>
      <c r="G6" s="19">
        <v>0</v>
      </c>
      <c r="H6" s="19">
        <v>0.60699999999999998</v>
      </c>
      <c r="I6" s="19">
        <v>3.3000000000000002E-2</v>
      </c>
      <c r="J6" s="19">
        <v>2.5999999999999999E-2</v>
      </c>
      <c r="K6" s="19">
        <v>0.50224669859799997</v>
      </c>
    </row>
    <row r="7" spans="1:11" x14ac:dyDescent="0.35">
      <c r="A7" s="6" t="s">
        <v>24</v>
      </c>
      <c r="B7" s="6">
        <v>8140</v>
      </c>
      <c r="C7" s="6" t="s">
        <v>96</v>
      </c>
      <c r="D7" s="6" t="s">
        <v>94</v>
      </c>
      <c r="E7" s="19">
        <v>0.8</v>
      </c>
      <c r="F7" s="19">
        <v>49.9</v>
      </c>
      <c r="G7" s="19">
        <v>0</v>
      </c>
      <c r="H7" s="19">
        <v>0.98599999999999999</v>
      </c>
      <c r="I7" s="19">
        <v>0.14299999999999999</v>
      </c>
      <c r="J7" s="19">
        <v>0.44600000000000001</v>
      </c>
      <c r="K7" s="19">
        <v>1.5886258814900001</v>
      </c>
    </row>
    <row r="8" spans="1:11" x14ac:dyDescent="0.35">
      <c r="A8" s="6" t="s">
        <v>24</v>
      </c>
      <c r="B8" s="6">
        <v>8140</v>
      </c>
      <c r="C8" s="6" t="s">
        <v>96</v>
      </c>
      <c r="D8" s="6" t="s">
        <v>91</v>
      </c>
      <c r="E8" s="19">
        <v>0.8</v>
      </c>
      <c r="F8" s="19">
        <v>49.9</v>
      </c>
      <c r="G8" s="19">
        <v>0</v>
      </c>
      <c r="H8" s="19">
        <v>0.98599999999999999</v>
      </c>
      <c r="I8" s="19">
        <v>0.14299999999999999</v>
      </c>
      <c r="J8" s="19">
        <v>0.44600000000000001</v>
      </c>
      <c r="K8" s="19">
        <v>1.88369658936</v>
      </c>
    </row>
    <row r="9" spans="1:11" x14ac:dyDescent="0.35">
      <c r="A9" s="6"/>
      <c r="B9" s="6"/>
      <c r="C9" s="6"/>
      <c r="D9" s="6"/>
      <c r="E9" s="6"/>
      <c r="F9" s="7"/>
    </row>
    <row r="10" spans="1:11" x14ac:dyDescent="0.35">
      <c r="A10" s="6"/>
      <c r="B10" s="6"/>
      <c r="C10" s="6"/>
      <c r="D10" s="6"/>
      <c r="E10" s="6"/>
      <c r="F10" s="7"/>
    </row>
    <row r="11" spans="1:11" x14ac:dyDescent="0.35">
      <c r="A11" s="6"/>
      <c r="B11" s="6"/>
      <c r="C11" s="6"/>
      <c r="D11" s="6"/>
      <c r="E11" s="6"/>
      <c r="F11" s="7"/>
    </row>
    <row r="12" spans="1:11" x14ac:dyDescent="0.35">
      <c r="A12" s="6"/>
      <c r="B12" s="6"/>
      <c r="C12" s="6"/>
      <c r="D12" s="6"/>
      <c r="E12" s="6"/>
      <c r="F12" s="7"/>
    </row>
    <row r="13" spans="1:11" x14ac:dyDescent="0.35">
      <c r="A13" s="6"/>
      <c r="B13" s="6"/>
      <c r="C13" s="6"/>
      <c r="D13" s="6"/>
      <c r="E13" s="6"/>
      <c r="F13" s="7"/>
    </row>
    <row r="14" spans="1:11" x14ac:dyDescent="0.35">
      <c r="A14" s="6"/>
      <c r="B14" s="6"/>
      <c r="C14" s="6"/>
      <c r="D14" s="6"/>
      <c r="E14" s="6"/>
      <c r="F14" s="7"/>
    </row>
    <row r="15" spans="1:11" x14ac:dyDescent="0.35">
      <c r="A15" s="6"/>
      <c r="B15" s="6"/>
      <c r="C15" s="6"/>
      <c r="D15" s="6"/>
      <c r="E15" s="6"/>
      <c r="F15" s="7"/>
    </row>
    <row r="16" spans="1:11" x14ac:dyDescent="0.35">
      <c r="A16" s="6"/>
      <c r="B16" s="6"/>
      <c r="C16" s="6"/>
      <c r="D16" s="6"/>
      <c r="E16" s="6"/>
      <c r="F16" s="7"/>
    </row>
    <row r="17" spans="1:6" x14ac:dyDescent="0.35">
      <c r="A17" s="6"/>
      <c r="B17" s="6"/>
      <c r="C17" s="6"/>
      <c r="D17" s="6"/>
      <c r="E17" s="6"/>
      <c r="F17" s="7"/>
    </row>
    <row r="18" spans="1:6" x14ac:dyDescent="0.35">
      <c r="A18" s="6"/>
      <c r="B18" s="6"/>
      <c r="C18" s="6"/>
      <c r="D18" s="6"/>
      <c r="E18" s="6"/>
      <c r="F18" s="7"/>
    </row>
    <row r="19" spans="1:6" x14ac:dyDescent="0.35">
      <c r="A19" s="6"/>
      <c r="B19" s="6"/>
      <c r="C19" s="6"/>
      <c r="D19" s="6"/>
      <c r="E19" s="6"/>
      <c r="F19" s="7"/>
    </row>
    <row r="20" spans="1:6" x14ac:dyDescent="0.35">
      <c r="A20" s="6"/>
      <c r="B20" s="6"/>
      <c r="C20" s="6"/>
      <c r="D20" s="6"/>
      <c r="E20" s="6"/>
      <c r="F20" s="7"/>
    </row>
    <row r="21" spans="1:6" x14ac:dyDescent="0.35">
      <c r="A21" s="6"/>
      <c r="B21" s="6"/>
      <c r="C21" s="6"/>
      <c r="D21" s="6"/>
      <c r="E21" s="6"/>
      <c r="F21" s="7"/>
    </row>
    <row r="22" spans="1:6" x14ac:dyDescent="0.35">
      <c r="A22" s="6"/>
      <c r="B22" s="6"/>
      <c r="C22" s="6"/>
      <c r="D22" s="6"/>
      <c r="E22" s="6"/>
      <c r="F22" s="7"/>
    </row>
    <row r="23" spans="1:6" x14ac:dyDescent="0.35">
      <c r="A23" s="6"/>
      <c r="B23" s="6"/>
      <c r="C23" s="6"/>
      <c r="D23" s="6"/>
      <c r="E23" s="6"/>
      <c r="F23" s="7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K54"/>
  <sheetViews>
    <sheetView workbookViewId="0">
      <selection activeCell="F25" sqref="F25"/>
    </sheetView>
  </sheetViews>
  <sheetFormatPr defaultRowHeight="14.5" x14ac:dyDescent="0.35"/>
  <cols>
    <col min="1" max="2" width="12.81640625" bestFit="1" customWidth="1"/>
    <col min="3" max="3" width="13.453125" bestFit="1" customWidth="1"/>
    <col min="4" max="4" width="8.1796875" bestFit="1" customWidth="1"/>
    <col min="5" max="5" width="8" bestFit="1" customWidth="1"/>
    <col min="6" max="6" width="8.453125" bestFit="1" customWidth="1"/>
    <col min="7" max="7" width="12.1796875" bestFit="1" customWidth="1"/>
    <col min="8" max="8" width="8.26953125" bestFit="1" customWidth="1"/>
    <col min="9" max="9" width="8" bestFit="1" customWidth="1"/>
    <col min="10" max="10" width="4.7265625" bestFit="1" customWidth="1"/>
    <col min="11" max="11" width="11.54296875" bestFit="1" customWidth="1"/>
  </cols>
  <sheetData>
    <row r="1" spans="1:11" x14ac:dyDescent="0.35">
      <c r="A1" s="6" t="s">
        <v>110</v>
      </c>
      <c r="B1" s="6" t="s">
        <v>111</v>
      </c>
      <c r="C1" s="6" t="s">
        <v>112</v>
      </c>
      <c r="D1" s="6" t="s">
        <v>88</v>
      </c>
      <c r="E1" s="19" t="s">
        <v>113</v>
      </c>
      <c r="F1" s="19" t="s">
        <v>114</v>
      </c>
      <c r="G1" s="19" t="s">
        <v>115</v>
      </c>
      <c r="H1" s="19" t="s">
        <v>116</v>
      </c>
      <c r="I1" s="19" t="s">
        <v>117</v>
      </c>
      <c r="J1" s="19" t="s">
        <v>101</v>
      </c>
      <c r="K1" s="19" t="s">
        <v>118</v>
      </c>
    </row>
    <row r="2" spans="1:11" x14ac:dyDescent="0.35">
      <c r="A2" s="6" t="s">
        <v>25</v>
      </c>
      <c r="B2" s="6">
        <v>1400</v>
      </c>
      <c r="C2" s="6" t="s">
        <v>90</v>
      </c>
      <c r="D2" s="6" t="s">
        <v>94</v>
      </c>
      <c r="E2" s="19">
        <v>0.22</v>
      </c>
      <c r="F2" s="19">
        <v>50.8</v>
      </c>
      <c r="G2" s="19">
        <v>0</v>
      </c>
      <c r="H2" s="19">
        <v>0.70899999999999996</v>
      </c>
      <c r="I2" s="19">
        <v>0.11700000000000001</v>
      </c>
      <c r="J2" s="19">
        <v>0.43099999999999999</v>
      </c>
      <c r="K2" s="19">
        <v>0.18678358637</v>
      </c>
    </row>
    <row r="3" spans="1:11" x14ac:dyDescent="0.35">
      <c r="A3" s="6" t="s">
        <v>25</v>
      </c>
      <c r="B3" s="6">
        <v>1400</v>
      </c>
      <c r="C3" s="6" t="s">
        <v>90</v>
      </c>
      <c r="D3" s="6" t="s">
        <v>95</v>
      </c>
      <c r="E3" s="19">
        <v>0.22</v>
      </c>
      <c r="F3" s="19">
        <v>50.8</v>
      </c>
      <c r="G3" s="19">
        <v>0</v>
      </c>
      <c r="H3" s="19">
        <v>0.70899999999999996</v>
      </c>
      <c r="I3" s="19">
        <v>0.11700000000000001</v>
      </c>
      <c r="J3" s="19">
        <v>0.43099999999999999</v>
      </c>
      <c r="K3" s="19">
        <v>0.461022975</v>
      </c>
    </row>
    <row r="4" spans="1:11" x14ac:dyDescent="0.35">
      <c r="A4" s="6" t="s">
        <v>25</v>
      </c>
      <c r="B4" s="6">
        <v>4110</v>
      </c>
      <c r="C4" s="6" t="s">
        <v>92</v>
      </c>
      <c r="D4" s="6" t="s">
        <v>94</v>
      </c>
      <c r="E4" s="19">
        <v>0.63</v>
      </c>
      <c r="F4" s="19">
        <v>53.6</v>
      </c>
      <c r="G4" s="19">
        <v>0.66</v>
      </c>
      <c r="H4" s="19">
        <v>0.69099999999999995</v>
      </c>
      <c r="I4" s="19">
        <v>3.5999999999999997E-2</v>
      </c>
      <c r="J4" s="19">
        <v>0.26200000000000001</v>
      </c>
      <c r="K4" s="19">
        <v>0.121846918207</v>
      </c>
    </row>
    <row r="5" spans="1:11" x14ac:dyDescent="0.35">
      <c r="A5" s="6" t="s">
        <v>25</v>
      </c>
      <c r="B5" s="6">
        <v>4110</v>
      </c>
      <c r="C5" s="6" t="s">
        <v>92</v>
      </c>
      <c r="D5" s="6" t="s">
        <v>95</v>
      </c>
      <c r="E5" s="19">
        <v>0.63</v>
      </c>
      <c r="F5" s="19">
        <v>53.6</v>
      </c>
      <c r="G5" s="19">
        <v>0.66</v>
      </c>
      <c r="H5" s="19">
        <v>0.69099999999999995</v>
      </c>
      <c r="I5" s="19">
        <v>3.5999999999999997E-2</v>
      </c>
      <c r="J5" s="19">
        <v>0.26200000000000001</v>
      </c>
      <c r="K5" s="19">
        <v>3.0426671787599999</v>
      </c>
    </row>
    <row r="6" spans="1:11" x14ac:dyDescent="0.35">
      <c r="A6" s="6" t="s">
        <v>25</v>
      </c>
      <c r="B6" s="6">
        <v>4110</v>
      </c>
      <c r="C6" s="6" t="s">
        <v>90</v>
      </c>
      <c r="D6" s="6" t="s">
        <v>95</v>
      </c>
      <c r="E6" s="19">
        <v>0.22</v>
      </c>
      <c r="F6" s="19">
        <v>50.8</v>
      </c>
      <c r="G6" s="19">
        <v>0</v>
      </c>
      <c r="H6" s="19">
        <v>0.69099999999999995</v>
      </c>
      <c r="I6" s="19">
        <v>3.5999999999999997E-2</v>
      </c>
      <c r="J6" s="19">
        <v>0.26200000000000001</v>
      </c>
      <c r="K6" s="19">
        <v>2.0065469935000002</v>
      </c>
    </row>
    <row r="7" spans="1:11" x14ac:dyDescent="0.35">
      <c r="A7" s="6" t="s">
        <v>25</v>
      </c>
      <c r="B7" s="6">
        <v>5300</v>
      </c>
      <c r="C7" s="6" t="s">
        <v>92</v>
      </c>
      <c r="D7" s="6"/>
      <c r="E7" s="19">
        <v>0.63</v>
      </c>
      <c r="F7" s="19">
        <v>53.6</v>
      </c>
      <c r="G7" s="19">
        <v>0.66</v>
      </c>
      <c r="H7" s="19">
        <v>0.505</v>
      </c>
      <c r="I7" s="19">
        <v>6.8000000000000005E-2</v>
      </c>
      <c r="J7" s="19">
        <v>5.2999999999999999E-2</v>
      </c>
      <c r="K7" s="19">
        <v>5.2625938229100004</v>
      </c>
    </row>
    <row r="8" spans="1:11" x14ac:dyDescent="0.35">
      <c r="A8" s="6" t="s">
        <v>25</v>
      </c>
      <c r="B8" s="6">
        <v>5300</v>
      </c>
      <c r="C8" s="6" t="s">
        <v>92</v>
      </c>
      <c r="D8" s="6" t="s">
        <v>95</v>
      </c>
      <c r="E8" s="19">
        <v>0.63</v>
      </c>
      <c r="F8" s="19">
        <v>53.6</v>
      </c>
      <c r="G8" s="19">
        <v>0.66</v>
      </c>
      <c r="H8" s="19">
        <v>0.505</v>
      </c>
      <c r="I8" s="19">
        <v>6.8000000000000005E-2</v>
      </c>
      <c r="J8" s="19">
        <v>5.2999999999999999E-2</v>
      </c>
      <c r="K8" s="19">
        <v>0.122019032402</v>
      </c>
    </row>
    <row r="9" spans="1:11" x14ac:dyDescent="0.35">
      <c r="A9" s="6" t="s">
        <v>25</v>
      </c>
      <c r="B9" s="6">
        <v>5300</v>
      </c>
      <c r="C9" s="6" t="s">
        <v>90</v>
      </c>
      <c r="D9" s="6"/>
      <c r="E9" s="19">
        <v>0.22</v>
      </c>
      <c r="F9" s="19">
        <v>50.8</v>
      </c>
      <c r="G9" s="19">
        <v>0</v>
      </c>
      <c r="H9" s="19">
        <v>0.505</v>
      </c>
      <c r="I9" s="19">
        <v>6.8000000000000005E-2</v>
      </c>
      <c r="J9" s="19">
        <v>5.2999999999999999E-2</v>
      </c>
      <c r="K9" s="19">
        <v>5.6092354888399996</v>
      </c>
    </row>
    <row r="10" spans="1:11" x14ac:dyDescent="0.35">
      <c r="A10" s="6" t="s">
        <v>25</v>
      </c>
      <c r="B10" s="6">
        <v>5300</v>
      </c>
      <c r="C10" s="6" t="s">
        <v>90</v>
      </c>
      <c r="D10" s="6" t="s">
        <v>94</v>
      </c>
      <c r="E10" s="19">
        <v>0.22</v>
      </c>
      <c r="F10" s="19">
        <v>50.8</v>
      </c>
      <c r="G10" s="19">
        <v>0</v>
      </c>
      <c r="H10" s="19">
        <v>0.505</v>
      </c>
      <c r="I10" s="19">
        <v>6.8000000000000005E-2</v>
      </c>
      <c r="J10" s="19">
        <v>5.2999999999999999E-2</v>
      </c>
      <c r="K10" s="19">
        <v>8.69742356331E-2</v>
      </c>
    </row>
    <row r="11" spans="1:11" x14ac:dyDescent="0.35">
      <c r="A11" s="6" t="s">
        <v>25</v>
      </c>
      <c r="B11" s="6">
        <v>5300</v>
      </c>
      <c r="C11" s="6" t="s">
        <v>90</v>
      </c>
      <c r="D11" s="6" t="s">
        <v>95</v>
      </c>
      <c r="E11" s="19">
        <v>0.22</v>
      </c>
      <c r="F11" s="19">
        <v>50.8</v>
      </c>
      <c r="G11" s="19">
        <v>0</v>
      </c>
      <c r="H11" s="19">
        <v>0.505</v>
      </c>
      <c r="I11" s="19">
        <v>6.8000000000000005E-2</v>
      </c>
      <c r="J11" s="19">
        <v>5.2999999999999999E-2</v>
      </c>
      <c r="K11" s="19">
        <v>7.5680914244199995E-2</v>
      </c>
    </row>
    <row r="12" spans="1:11" x14ac:dyDescent="0.35">
      <c r="A12" s="6" t="s">
        <v>25</v>
      </c>
      <c r="B12" s="6">
        <v>8140</v>
      </c>
      <c r="C12" s="6" t="s">
        <v>92</v>
      </c>
      <c r="D12" s="6"/>
      <c r="E12" s="19">
        <v>0.63</v>
      </c>
      <c r="F12" s="19">
        <v>53.6</v>
      </c>
      <c r="G12" s="19">
        <v>0.66</v>
      </c>
      <c r="H12" s="19">
        <v>0.98599999999999999</v>
      </c>
      <c r="I12" s="19">
        <v>0.14299999999999999</v>
      </c>
      <c r="J12" s="19">
        <v>0.44600000000000001</v>
      </c>
      <c r="K12" s="19">
        <v>6.1895703048200003E-2</v>
      </c>
    </row>
    <row r="13" spans="1:11" x14ac:dyDescent="0.35">
      <c r="A13" s="6" t="s">
        <v>25</v>
      </c>
      <c r="B13" s="6">
        <v>8140</v>
      </c>
      <c r="C13" s="6" t="s">
        <v>92</v>
      </c>
      <c r="D13" s="6" t="s">
        <v>94</v>
      </c>
      <c r="E13" s="19">
        <v>0.63</v>
      </c>
      <c r="F13" s="19">
        <v>53.6</v>
      </c>
      <c r="G13" s="19">
        <v>0.66</v>
      </c>
      <c r="H13" s="19">
        <v>0.98599999999999999</v>
      </c>
      <c r="I13" s="19">
        <v>0.14299999999999999</v>
      </c>
      <c r="J13" s="19">
        <v>0.44600000000000001</v>
      </c>
      <c r="K13" s="19">
        <v>0.63089419060999996</v>
      </c>
    </row>
    <row r="14" spans="1:11" x14ac:dyDescent="0.35">
      <c r="A14" s="6" t="s">
        <v>25</v>
      </c>
      <c r="B14" s="6">
        <v>8140</v>
      </c>
      <c r="C14" s="6" t="s">
        <v>92</v>
      </c>
      <c r="D14" s="6" t="s">
        <v>95</v>
      </c>
      <c r="E14" s="19">
        <v>0.63</v>
      </c>
      <c r="F14" s="19">
        <v>53.6</v>
      </c>
      <c r="G14" s="19">
        <v>0.66</v>
      </c>
      <c r="H14" s="19">
        <v>0.98599999999999999</v>
      </c>
      <c r="I14" s="19">
        <v>0.14299999999999999</v>
      </c>
      <c r="J14" s="19">
        <v>0.44600000000000001</v>
      </c>
      <c r="K14" s="19">
        <v>58.984627898900001</v>
      </c>
    </row>
    <row r="15" spans="1:11" x14ac:dyDescent="0.35">
      <c r="A15" s="6" t="s">
        <v>25</v>
      </c>
      <c r="B15" s="6">
        <v>8140</v>
      </c>
      <c r="C15" s="6" t="s">
        <v>90</v>
      </c>
      <c r="D15" s="6"/>
      <c r="E15" s="19">
        <v>0.22</v>
      </c>
      <c r="F15" s="19">
        <v>50.8</v>
      </c>
      <c r="G15" s="19">
        <v>0</v>
      </c>
      <c r="H15" s="19">
        <v>0.98599999999999999</v>
      </c>
      <c r="I15" s="19">
        <v>0.14299999999999999</v>
      </c>
      <c r="J15" s="19">
        <v>0.44600000000000001</v>
      </c>
      <c r="K15" s="19">
        <v>0.32462148622699999</v>
      </c>
    </row>
    <row r="16" spans="1:11" x14ac:dyDescent="0.35">
      <c r="A16" s="6" t="s">
        <v>25</v>
      </c>
      <c r="B16" s="6">
        <v>8140</v>
      </c>
      <c r="C16" s="6" t="s">
        <v>90</v>
      </c>
      <c r="D16" s="6" t="s">
        <v>94</v>
      </c>
      <c r="E16" s="19">
        <v>0.22</v>
      </c>
      <c r="F16" s="19">
        <v>50.8</v>
      </c>
      <c r="G16" s="19">
        <v>0</v>
      </c>
      <c r="H16" s="19">
        <v>0.98599999999999999</v>
      </c>
      <c r="I16" s="19">
        <v>0.14299999999999999</v>
      </c>
      <c r="J16" s="19">
        <v>0.44600000000000001</v>
      </c>
      <c r="K16" s="19">
        <v>3.7090704131400001</v>
      </c>
    </row>
    <row r="17" spans="1:11" x14ac:dyDescent="0.35">
      <c r="A17" s="6" t="s">
        <v>25</v>
      </c>
      <c r="B17" s="6">
        <v>8140</v>
      </c>
      <c r="C17" s="6" t="s">
        <v>90</v>
      </c>
      <c r="D17" s="6" t="s">
        <v>95</v>
      </c>
      <c r="E17" s="19">
        <v>0.22</v>
      </c>
      <c r="F17" s="19">
        <v>50.8</v>
      </c>
      <c r="G17" s="19">
        <v>0</v>
      </c>
      <c r="H17" s="19">
        <v>0.98599999999999999</v>
      </c>
      <c r="I17" s="19">
        <v>0.14299999999999999</v>
      </c>
      <c r="J17" s="19">
        <v>0.44600000000000001</v>
      </c>
      <c r="K17" s="19">
        <v>42.278726710900003</v>
      </c>
    </row>
    <row r="18" spans="1:11" x14ac:dyDescent="0.35">
      <c r="A18" s="6" t="s">
        <v>25</v>
      </c>
      <c r="B18" s="6">
        <v>8320</v>
      </c>
      <c r="C18" s="6" t="s">
        <v>92</v>
      </c>
      <c r="D18" s="6" t="s">
        <v>95</v>
      </c>
      <c r="E18" s="19">
        <v>0.63</v>
      </c>
      <c r="F18" s="19">
        <v>53.6</v>
      </c>
      <c r="G18" s="19">
        <v>0.66</v>
      </c>
      <c r="H18" s="19">
        <v>0.70899999999999996</v>
      </c>
      <c r="I18" s="19">
        <v>0.11700000000000001</v>
      </c>
      <c r="J18" s="19">
        <v>0.26200000000000001</v>
      </c>
      <c r="K18" s="19">
        <v>0.80823098985099995</v>
      </c>
    </row>
    <row r="19" spans="1:11" x14ac:dyDescent="0.35">
      <c r="A19" s="6"/>
      <c r="B19" s="6"/>
      <c r="C19" s="6"/>
      <c r="D19" s="6"/>
      <c r="E19" s="6"/>
      <c r="F19" s="7"/>
    </row>
    <row r="20" spans="1:11" x14ac:dyDescent="0.35">
      <c r="A20" s="6"/>
      <c r="B20" s="6"/>
      <c r="C20" s="6"/>
      <c r="D20" s="6"/>
      <c r="E20" s="6"/>
      <c r="F20" s="7"/>
    </row>
    <row r="21" spans="1:11" x14ac:dyDescent="0.35">
      <c r="A21" s="6"/>
      <c r="B21" s="6"/>
      <c r="C21" s="6"/>
      <c r="D21" s="6"/>
      <c r="E21" s="6"/>
      <c r="F21" s="7"/>
    </row>
    <row r="22" spans="1:11" x14ac:dyDescent="0.35">
      <c r="A22" s="6"/>
      <c r="B22" s="6"/>
      <c r="C22" s="6"/>
      <c r="D22" s="6"/>
      <c r="E22" s="6"/>
      <c r="F22" s="7"/>
    </row>
    <row r="23" spans="1:11" x14ac:dyDescent="0.35">
      <c r="A23" s="6"/>
      <c r="B23" s="6"/>
      <c r="C23" s="6"/>
      <c r="D23" s="6"/>
      <c r="E23" s="6"/>
      <c r="F23" s="7"/>
    </row>
    <row r="24" spans="1:11" x14ac:dyDescent="0.35">
      <c r="A24" s="6"/>
      <c r="B24" s="6"/>
      <c r="C24" s="6"/>
      <c r="D24" s="6"/>
      <c r="E24" s="6"/>
      <c r="F24" s="7"/>
    </row>
    <row r="25" spans="1:11" x14ac:dyDescent="0.35">
      <c r="A25" s="6"/>
      <c r="B25" s="6"/>
      <c r="C25" s="6"/>
      <c r="D25" s="6"/>
      <c r="E25" s="6"/>
      <c r="F25" s="7"/>
    </row>
    <row r="26" spans="1:11" x14ac:dyDescent="0.35">
      <c r="A26" s="6"/>
      <c r="B26" s="6"/>
      <c r="C26" s="6"/>
      <c r="D26" s="6"/>
      <c r="E26" s="6"/>
      <c r="F26" s="7"/>
    </row>
    <row r="27" spans="1:11" x14ac:dyDescent="0.35">
      <c r="A27" s="6"/>
      <c r="B27" s="6"/>
      <c r="C27" s="6"/>
      <c r="D27" s="6"/>
      <c r="E27" s="6"/>
      <c r="F27" s="7"/>
    </row>
    <row r="28" spans="1:11" x14ac:dyDescent="0.35">
      <c r="A28" s="6"/>
      <c r="B28" s="6"/>
      <c r="C28" s="6"/>
      <c r="D28" s="6"/>
      <c r="E28" s="6"/>
      <c r="F28" s="7"/>
    </row>
    <row r="29" spans="1:11" x14ac:dyDescent="0.35">
      <c r="A29" s="6"/>
      <c r="B29" s="6"/>
      <c r="C29" s="6"/>
      <c r="D29" s="6"/>
      <c r="E29" s="6"/>
      <c r="F29" s="7"/>
    </row>
    <row r="30" spans="1:11" x14ac:dyDescent="0.35">
      <c r="A30" s="6"/>
      <c r="B30" s="6"/>
      <c r="C30" s="6"/>
      <c r="D30" s="6"/>
      <c r="E30" s="6"/>
      <c r="F30" s="7"/>
    </row>
    <row r="31" spans="1:11" x14ac:dyDescent="0.35">
      <c r="A31" s="6"/>
      <c r="B31" s="6"/>
      <c r="C31" s="6"/>
      <c r="D31" s="6"/>
      <c r="E31" s="6"/>
      <c r="F31" s="7"/>
    </row>
    <row r="32" spans="1:11" x14ac:dyDescent="0.35">
      <c r="A32" s="6"/>
      <c r="B32" s="6"/>
      <c r="C32" s="6"/>
      <c r="D32" s="6"/>
      <c r="E32" s="6"/>
      <c r="F32" s="7"/>
    </row>
    <row r="33" spans="1:6" x14ac:dyDescent="0.35">
      <c r="A33" s="6"/>
      <c r="B33" s="6"/>
      <c r="C33" s="6"/>
      <c r="D33" s="6"/>
      <c r="E33" s="6"/>
      <c r="F33" s="7"/>
    </row>
    <row r="34" spans="1:6" x14ac:dyDescent="0.35">
      <c r="A34" s="6"/>
      <c r="B34" s="6"/>
      <c r="C34" s="6"/>
      <c r="D34" s="6"/>
      <c r="E34" s="6"/>
      <c r="F34" s="7"/>
    </row>
    <row r="35" spans="1:6" x14ac:dyDescent="0.35">
      <c r="A35" s="6"/>
      <c r="B35" s="6"/>
      <c r="C35" s="6"/>
      <c r="D35" s="6"/>
      <c r="E35" s="6"/>
      <c r="F35" s="7"/>
    </row>
    <row r="36" spans="1:6" x14ac:dyDescent="0.35">
      <c r="A36" s="6"/>
      <c r="B36" s="6"/>
      <c r="C36" s="6"/>
      <c r="D36" s="6"/>
      <c r="E36" s="6"/>
      <c r="F36" s="7"/>
    </row>
    <row r="37" spans="1:6" x14ac:dyDescent="0.35">
      <c r="A37" s="6"/>
      <c r="B37" s="6"/>
      <c r="C37" s="6"/>
      <c r="D37" s="6"/>
      <c r="E37" s="6"/>
      <c r="F37" s="7"/>
    </row>
    <row r="38" spans="1:6" x14ac:dyDescent="0.35">
      <c r="A38" s="6"/>
      <c r="B38" s="6"/>
      <c r="C38" s="6"/>
      <c r="D38" s="6"/>
      <c r="E38" s="6"/>
      <c r="F38" s="7"/>
    </row>
    <row r="39" spans="1:6" x14ac:dyDescent="0.35">
      <c r="A39" s="6"/>
      <c r="B39" s="6"/>
      <c r="C39" s="6"/>
      <c r="D39" s="6"/>
      <c r="E39" s="6"/>
      <c r="F39" s="7"/>
    </row>
    <row r="40" spans="1:6" x14ac:dyDescent="0.35">
      <c r="A40" s="6"/>
      <c r="B40" s="6"/>
      <c r="C40" s="6"/>
      <c r="D40" s="6"/>
      <c r="E40" s="6"/>
      <c r="F40" s="7"/>
    </row>
    <row r="41" spans="1:6" x14ac:dyDescent="0.35">
      <c r="A41" s="6"/>
      <c r="B41" s="6"/>
      <c r="C41" s="6"/>
      <c r="D41" s="6"/>
      <c r="E41" s="6"/>
      <c r="F41" s="7"/>
    </row>
    <row r="42" spans="1:6" x14ac:dyDescent="0.35">
      <c r="A42" s="6"/>
      <c r="B42" s="6"/>
      <c r="C42" s="6"/>
      <c r="D42" s="6"/>
      <c r="E42" s="6"/>
      <c r="F42" s="7"/>
    </row>
    <row r="43" spans="1:6" x14ac:dyDescent="0.35">
      <c r="A43" s="6"/>
      <c r="B43" s="6"/>
      <c r="C43" s="6"/>
      <c r="D43" s="6"/>
      <c r="E43" s="6"/>
      <c r="F43" s="7"/>
    </row>
    <row r="44" spans="1:6" x14ac:dyDescent="0.35">
      <c r="A44" s="6"/>
      <c r="B44" s="6"/>
      <c r="C44" s="6"/>
      <c r="D44" s="6"/>
      <c r="E44" s="6"/>
      <c r="F44" s="7"/>
    </row>
    <row r="45" spans="1:6" x14ac:dyDescent="0.35">
      <c r="A45" s="6"/>
      <c r="B45" s="6"/>
      <c r="C45" s="6"/>
      <c r="D45" s="6"/>
      <c r="E45" s="6"/>
      <c r="F45" s="7"/>
    </row>
    <row r="46" spans="1:6" x14ac:dyDescent="0.35">
      <c r="A46" s="6"/>
      <c r="B46" s="6"/>
      <c r="C46" s="6"/>
      <c r="D46" s="6"/>
      <c r="E46" s="6"/>
      <c r="F46" s="7"/>
    </row>
    <row r="47" spans="1:6" x14ac:dyDescent="0.35">
      <c r="A47" s="6"/>
      <c r="B47" s="6"/>
      <c r="C47" s="6"/>
      <c r="D47" s="6"/>
      <c r="E47" s="6"/>
      <c r="F47" s="7"/>
    </row>
    <row r="48" spans="1:6" x14ac:dyDescent="0.35">
      <c r="A48" s="6"/>
      <c r="B48" s="6"/>
      <c r="C48" s="6"/>
      <c r="D48" s="6"/>
      <c r="E48" s="6"/>
      <c r="F48" s="7"/>
    </row>
    <row r="49" spans="1:6" x14ac:dyDescent="0.35">
      <c r="A49" s="6"/>
      <c r="B49" s="6"/>
      <c r="C49" s="6"/>
      <c r="D49" s="6"/>
      <c r="E49" s="6"/>
      <c r="F49" s="7"/>
    </row>
    <row r="50" spans="1:6" x14ac:dyDescent="0.35">
      <c r="A50" s="6"/>
      <c r="B50" s="6"/>
      <c r="C50" s="6"/>
      <c r="D50" s="6"/>
      <c r="E50" s="6"/>
      <c r="F50" s="7"/>
    </row>
    <row r="51" spans="1:6" x14ac:dyDescent="0.35">
      <c r="A51" s="6"/>
      <c r="B51" s="6"/>
      <c r="C51" s="6"/>
      <c r="D51" s="6"/>
      <c r="E51" s="6"/>
      <c r="F51" s="7"/>
    </row>
    <row r="52" spans="1:6" x14ac:dyDescent="0.35">
      <c r="A52" s="6"/>
      <c r="B52" s="6"/>
      <c r="C52" s="6"/>
      <c r="D52" s="6"/>
      <c r="E52" s="6"/>
      <c r="F52" s="7"/>
    </row>
    <row r="53" spans="1:6" x14ac:dyDescent="0.35">
      <c r="A53" s="6"/>
      <c r="B53" s="6"/>
      <c r="C53" s="6"/>
      <c r="D53" s="6"/>
      <c r="E53" s="6"/>
      <c r="F53" s="7"/>
    </row>
    <row r="54" spans="1:6" x14ac:dyDescent="0.35">
      <c r="A54" s="6"/>
      <c r="B54" s="6"/>
      <c r="C54" s="6"/>
      <c r="D54" s="6"/>
      <c r="E54" s="6"/>
      <c r="F54" s="7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32"/>
  <sheetViews>
    <sheetView workbookViewId="0">
      <selection activeCell="L1" sqref="L1:N2"/>
    </sheetView>
  </sheetViews>
  <sheetFormatPr defaultRowHeight="14.5" x14ac:dyDescent="0.35"/>
  <cols>
    <col min="1" max="2" width="12.81640625" bestFit="1" customWidth="1"/>
    <col min="3" max="3" width="13.453125" bestFit="1" customWidth="1"/>
    <col min="4" max="4" width="8.1796875" bestFit="1" customWidth="1"/>
    <col min="5" max="5" width="8" bestFit="1" customWidth="1"/>
    <col min="6" max="6" width="8.453125" bestFit="1" customWidth="1"/>
    <col min="7" max="7" width="12.1796875" style="9" bestFit="1" customWidth="1"/>
    <col min="8" max="8" width="8.26953125" style="9" bestFit="1" customWidth="1"/>
    <col min="9" max="9" width="8" style="9" bestFit="1" customWidth="1"/>
    <col min="10" max="10" width="4.7265625" bestFit="1" customWidth="1"/>
    <col min="11" max="11" width="11.54296875" bestFit="1" customWidth="1"/>
    <col min="12" max="12" width="15.7265625" style="5" customWidth="1"/>
    <col min="13" max="13" width="9.1796875" style="5"/>
  </cols>
  <sheetData>
    <row r="1" spans="1:14" x14ac:dyDescent="0.35">
      <c r="A1" s="6" t="s">
        <v>110</v>
      </c>
      <c r="B1" s="6" t="s">
        <v>111</v>
      </c>
      <c r="C1" s="6" t="s">
        <v>112</v>
      </c>
      <c r="D1" s="6" t="s">
        <v>88</v>
      </c>
      <c r="E1" s="19" t="s">
        <v>113</v>
      </c>
      <c r="F1" s="19" t="s">
        <v>114</v>
      </c>
      <c r="G1" s="19" t="s">
        <v>115</v>
      </c>
      <c r="H1" s="19" t="s">
        <v>116</v>
      </c>
      <c r="I1" s="19" t="s">
        <v>117</v>
      </c>
      <c r="J1" s="19" t="s">
        <v>101</v>
      </c>
      <c r="K1" s="19" t="s">
        <v>118</v>
      </c>
      <c r="L1" s="12" t="s">
        <v>102</v>
      </c>
      <c r="M1" s="13" t="s">
        <v>103</v>
      </c>
      <c r="N1" s="13" t="s">
        <v>104</v>
      </c>
    </row>
    <row r="2" spans="1:14" x14ac:dyDescent="0.35">
      <c r="A2" s="6" t="s">
        <v>26</v>
      </c>
      <c r="B2" s="6">
        <v>1210</v>
      </c>
      <c r="C2" s="6" t="s">
        <v>90</v>
      </c>
      <c r="D2" s="6" t="s">
        <v>94</v>
      </c>
      <c r="E2" s="19">
        <v>0.22</v>
      </c>
      <c r="F2" s="19">
        <v>50.8</v>
      </c>
      <c r="G2" s="19">
        <v>0</v>
      </c>
      <c r="H2" s="19">
        <v>1.2450000000000001</v>
      </c>
      <c r="I2" s="19">
        <v>0.21299999999999999</v>
      </c>
      <c r="J2" s="19">
        <v>0.28799999999999998</v>
      </c>
      <c r="K2" s="19">
        <v>2.4212922934300001</v>
      </c>
      <c r="L2">
        <f>F2*J2*K2/12</f>
        <v>2.9520395641498554</v>
      </c>
      <c r="M2">
        <f>ROUND(2.721*H2*L2,1)</f>
        <v>10</v>
      </c>
      <c r="N2">
        <f>ROUND((2.721*I2*L2)+(E2*K2),1)</f>
        <v>2.2000000000000002</v>
      </c>
    </row>
    <row r="3" spans="1:14" x14ac:dyDescent="0.35">
      <c r="A3" s="6" t="s">
        <v>26</v>
      </c>
      <c r="B3" s="6">
        <v>1210</v>
      </c>
      <c r="C3" s="6" t="s">
        <v>90</v>
      </c>
      <c r="D3" s="6" t="s">
        <v>91</v>
      </c>
      <c r="E3" s="19">
        <v>0.22</v>
      </c>
      <c r="F3" s="19">
        <v>50.8</v>
      </c>
      <c r="G3" s="19">
        <v>0</v>
      </c>
      <c r="H3" s="19">
        <v>1.2450000000000001</v>
      </c>
      <c r="I3" s="19">
        <v>0.21299999999999999</v>
      </c>
      <c r="J3" s="19">
        <v>0.28799999999999998</v>
      </c>
      <c r="K3" s="19">
        <v>0.34551470997099998</v>
      </c>
      <c r="L3">
        <f>F3*J3*K3/12</f>
        <v>0.42125153439664315</v>
      </c>
      <c r="M3">
        <f>ROUND(2.721*H3*L3,1)</f>
        <v>1.4</v>
      </c>
      <c r="N3">
        <f>ROUND((2.721*I3*L3)+(E3*K3),1)</f>
        <v>0.3</v>
      </c>
    </row>
    <row r="4" spans="1:14" x14ac:dyDescent="0.35">
      <c r="A4" s="6" t="s">
        <v>26</v>
      </c>
      <c r="B4" s="6">
        <v>3100</v>
      </c>
      <c r="C4" s="6" t="s">
        <v>90</v>
      </c>
      <c r="D4" s="6" t="s">
        <v>94</v>
      </c>
      <c r="E4" s="19">
        <v>0.22</v>
      </c>
      <c r="F4" s="19">
        <v>50.8</v>
      </c>
      <c r="G4" s="19">
        <v>0</v>
      </c>
      <c r="H4" s="19">
        <v>0.69099999999999995</v>
      </c>
      <c r="I4" s="19">
        <v>3.5999999999999997E-2</v>
      </c>
      <c r="J4" s="19">
        <v>0.26200000000000001</v>
      </c>
      <c r="K4" s="19">
        <v>6.4551841537599996E-3</v>
      </c>
      <c r="L4">
        <f>F4*J4*K4/12</f>
        <v>7.1596599177403408E-3</v>
      </c>
      <c r="M4">
        <f>ROUND(2.721*H4*L4,1)</f>
        <v>0</v>
      </c>
      <c r="N4">
        <f>ROUND((2.721*I4*L4)+(E4*K4),1)</f>
        <v>0</v>
      </c>
    </row>
    <row r="5" spans="1:14" x14ac:dyDescent="0.35">
      <c r="A5" s="6" t="s">
        <v>26</v>
      </c>
      <c r="B5" s="6">
        <v>1210</v>
      </c>
      <c r="C5" s="6" t="s">
        <v>96</v>
      </c>
      <c r="D5" s="6" t="s">
        <v>94</v>
      </c>
      <c r="E5" s="19">
        <v>0.8</v>
      </c>
      <c r="F5" s="19">
        <v>49.9</v>
      </c>
      <c r="G5" s="19">
        <v>0</v>
      </c>
      <c r="H5" s="19">
        <v>1.2450000000000001</v>
      </c>
      <c r="I5" s="19">
        <v>0.21299999999999999</v>
      </c>
      <c r="J5" s="19">
        <v>0.28799999999999998</v>
      </c>
      <c r="K5" s="19">
        <v>1.05825088084</v>
      </c>
      <c r="L5">
        <f t="shared" ref="L5:L16" si="0">F5*J5*K5/12</f>
        <v>1.2673612548939837</v>
      </c>
      <c r="M5">
        <f t="shared" ref="M5:M16" si="1">ROUND(2.721*H5*L5,1)</f>
        <v>4.3</v>
      </c>
      <c r="N5">
        <f t="shared" ref="N5:N16" si="2">ROUND((2.721*I5*L5)+(E5*K5),1)</f>
        <v>1.6</v>
      </c>
    </row>
    <row r="6" spans="1:14" x14ac:dyDescent="0.35">
      <c r="A6" s="6" t="s">
        <v>26</v>
      </c>
      <c r="B6" s="6">
        <v>1210</v>
      </c>
      <c r="C6" s="6" t="s">
        <v>96</v>
      </c>
      <c r="D6" s="6" t="s">
        <v>91</v>
      </c>
      <c r="E6" s="19">
        <v>0.8</v>
      </c>
      <c r="F6" s="19">
        <v>49.9</v>
      </c>
      <c r="G6" s="19">
        <v>0</v>
      </c>
      <c r="H6" s="19">
        <v>1.2450000000000001</v>
      </c>
      <c r="I6" s="19">
        <v>0.21299999999999999</v>
      </c>
      <c r="J6" s="19">
        <v>0.28799999999999998</v>
      </c>
      <c r="K6" s="19">
        <v>2.0689729596899999E-2</v>
      </c>
      <c r="L6">
        <f t="shared" si="0"/>
        <v>2.4778020165247435E-2</v>
      </c>
      <c r="M6">
        <f t="shared" si="1"/>
        <v>0.1</v>
      </c>
      <c r="N6">
        <f t="shared" si="2"/>
        <v>0</v>
      </c>
    </row>
    <row r="7" spans="1:14" x14ac:dyDescent="0.35">
      <c r="A7" s="6" t="s">
        <v>26</v>
      </c>
      <c r="B7" s="6">
        <v>3100</v>
      </c>
      <c r="C7" s="6" t="s">
        <v>96</v>
      </c>
      <c r="D7" s="6" t="s">
        <v>94</v>
      </c>
      <c r="E7" s="19">
        <v>0.8</v>
      </c>
      <c r="F7" s="19">
        <v>49.9</v>
      </c>
      <c r="G7" s="19">
        <v>0</v>
      </c>
      <c r="H7" s="19">
        <v>0.69099999999999995</v>
      </c>
      <c r="I7" s="19">
        <v>3.5999999999999997E-2</v>
      </c>
      <c r="J7" s="19">
        <v>0.26200000000000001</v>
      </c>
      <c r="K7" s="19">
        <v>9.6228259421799994E-2</v>
      </c>
      <c r="L7">
        <f t="shared" si="0"/>
        <v>0.1048390848357274</v>
      </c>
      <c r="M7">
        <f t="shared" si="1"/>
        <v>0.2</v>
      </c>
      <c r="N7">
        <f t="shared" si="2"/>
        <v>0.1</v>
      </c>
    </row>
    <row r="8" spans="1:14" x14ac:dyDescent="0.35">
      <c r="A8" s="6" t="s">
        <v>26</v>
      </c>
      <c r="B8" s="6">
        <v>4110</v>
      </c>
      <c r="C8" s="6" t="s">
        <v>96</v>
      </c>
      <c r="D8" s="6" t="s">
        <v>91</v>
      </c>
      <c r="E8" s="19">
        <v>0.8</v>
      </c>
      <c r="F8" s="19">
        <v>49.9</v>
      </c>
      <c r="G8" s="19">
        <v>0</v>
      </c>
      <c r="H8" s="19">
        <v>0.69099999999999995</v>
      </c>
      <c r="I8" s="19">
        <v>3.5999999999999997E-2</v>
      </c>
      <c r="J8" s="19">
        <v>0.26200000000000001</v>
      </c>
      <c r="K8" s="19">
        <v>5.6444717153799999E-2</v>
      </c>
      <c r="L8">
        <f t="shared" si="0"/>
        <v>6.1495578593779208E-2</v>
      </c>
      <c r="M8">
        <f t="shared" si="1"/>
        <v>0.1</v>
      </c>
      <c r="N8">
        <f t="shared" si="2"/>
        <v>0.1</v>
      </c>
    </row>
    <row r="9" spans="1:14" x14ac:dyDescent="0.35">
      <c r="A9" s="6" t="s">
        <v>26</v>
      </c>
      <c r="B9" s="6">
        <v>4340</v>
      </c>
      <c r="C9" s="6" t="s">
        <v>96</v>
      </c>
      <c r="D9" s="6"/>
      <c r="E9" s="19">
        <v>0.8</v>
      </c>
      <c r="F9" s="19">
        <v>49.9</v>
      </c>
      <c r="G9" s="19">
        <v>0</v>
      </c>
      <c r="H9" s="19">
        <v>0.69099999999999995</v>
      </c>
      <c r="I9" s="19">
        <v>3.5999999999999997E-2</v>
      </c>
      <c r="J9" s="19">
        <v>0.26200000000000001</v>
      </c>
      <c r="K9" s="19">
        <v>0.27061178532800001</v>
      </c>
      <c r="L9">
        <f t="shared" si="0"/>
        <v>0.29482702991843385</v>
      </c>
      <c r="M9">
        <f t="shared" si="1"/>
        <v>0.6</v>
      </c>
      <c r="N9">
        <f t="shared" si="2"/>
        <v>0.2</v>
      </c>
    </row>
    <row r="10" spans="1:14" x14ac:dyDescent="0.35">
      <c r="A10" s="6" t="s">
        <v>26</v>
      </c>
      <c r="B10" s="6">
        <v>4340</v>
      </c>
      <c r="C10" s="6" t="s">
        <v>96</v>
      </c>
      <c r="D10" s="6" t="s">
        <v>94</v>
      </c>
      <c r="E10" s="19">
        <v>0.8</v>
      </c>
      <c r="F10" s="19">
        <v>49.9</v>
      </c>
      <c r="G10" s="19">
        <v>0</v>
      </c>
      <c r="H10" s="19">
        <v>0.69099999999999995</v>
      </c>
      <c r="I10" s="19">
        <v>3.5999999999999997E-2</v>
      </c>
      <c r="J10" s="19">
        <v>0.26200000000000001</v>
      </c>
      <c r="K10" s="19">
        <v>6.3103978450099998</v>
      </c>
      <c r="L10">
        <f t="shared" si="0"/>
        <v>6.8750732788409783</v>
      </c>
      <c r="M10">
        <f t="shared" si="1"/>
        <v>12.9</v>
      </c>
      <c r="N10">
        <f t="shared" si="2"/>
        <v>5.7</v>
      </c>
    </row>
    <row r="11" spans="1:14" x14ac:dyDescent="0.35">
      <c r="A11" s="6" t="s">
        <v>26</v>
      </c>
      <c r="B11" s="6">
        <v>4340</v>
      </c>
      <c r="C11" s="6" t="s">
        <v>96</v>
      </c>
      <c r="D11" s="6" t="s">
        <v>91</v>
      </c>
      <c r="E11" s="19">
        <v>0.8</v>
      </c>
      <c r="F11" s="19">
        <v>49.9</v>
      </c>
      <c r="G11" s="19">
        <v>0</v>
      </c>
      <c r="H11" s="19">
        <v>0.69099999999999995</v>
      </c>
      <c r="I11" s="19">
        <v>3.5999999999999997E-2</v>
      </c>
      <c r="J11" s="19">
        <v>0.26200000000000001</v>
      </c>
      <c r="K11" s="19">
        <v>0.80084917730799998</v>
      </c>
      <c r="L11">
        <f t="shared" si="0"/>
        <v>0.87251183119077746</v>
      </c>
      <c r="M11">
        <f t="shared" si="1"/>
        <v>1.6</v>
      </c>
      <c r="N11">
        <f t="shared" si="2"/>
        <v>0.7</v>
      </c>
    </row>
    <row r="12" spans="1:14" x14ac:dyDescent="0.35">
      <c r="A12" s="6" t="s">
        <v>26</v>
      </c>
      <c r="B12" s="6">
        <v>5120</v>
      </c>
      <c r="C12" s="6" t="s">
        <v>96</v>
      </c>
      <c r="D12" s="6"/>
      <c r="E12" s="19">
        <v>0.8</v>
      </c>
      <c r="F12" s="19">
        <v>49.9</v>
      </c>
      <c r="G12" s="19">
        <v>0</v>
      </c>
      <c r="H12" s="19">
        <v>0.505</v>
      </c>
      <c r="I12" s="19">
        <v>6.8000000000000005E-2</v>
      </c>
      <c r="J12" s="19">
        <v>5.2999999999999999E-2</v>
      </c>
      <c r="K12" s="19">
        <v>2.5783053384799999</v>
      </c>
      <c r="L12">
        <f t="shared" si="0"/>
        <v>0.56823701072317123</v>
      </c>
      <c r="M12">
        <f t="shared" si="1"/>
        <v>0.8</v>
      </c>
      <c r="N12">
        <f t="shared" si="2"/>
        <v>2.2000000000000002</v>
      </c>
    </row>
    <row r="13" spans="1:14" x14ac:dyDescent="0.35">
      <c r="A13" s="6" t="s">
        <v>26</v>
      </c>
      <c r="B13" s="6">
        <v>5120</v>
      </c>
      <c r="C13" s="6" t="s">
        <v>96</v>
      </c>
      <c r="D13" s="6" t="s">
        <v>94</v>
      </c>
      <c r="E13" s="19">
        <v>0.8</v>
      </c>
      <c r="F13" s="19">
        <v>49.9</v>
      </c>
      <c r="G13" s="19">
        <v>0</v>
      </c>
      <c r="H13" s="19">
        <v>0.505</v>
      </c>
      <c r="I13" s="19">
        <v>6.8000000000000005E-2</v>
      </c>
      <c r="J13" s="19">
        <v>5.2999999999999999E-2</v>
      </c>
      <c r="K13" s="19">
        <v>0.17037730677999999</v>
      </c>
      <c r="L13">
        <f t="shared" si="0"/>
        <v>3.7549738603422166E-2</v>
      </c>
      <c r="M13">
        <f t="shared" si="1"/>
        <v>0.1</v>
      </c>
      <c r="N13">
        <f t="shared" si="2"/>
        <v>0.1</v>
      </c>
    </row>
    <row r="14" spans="1:14" x14ac:dyDescent="0.35">
      <c r="A14" s="6" t="s">
        <v>26</v>
      </c>
      <c r="B14" s="6">
        <v>6440</v>
      </c>
      <c r="C14" s="6" t="s">
        <v>96</v>
      </c>
      <c r="D14" s="6"/>
      <c r="E14" s="19">
        <v>0.8</v>
      </c>
      <c r="F14" s="19">
        <v>49.9</v>
      </c>
      <c r="G14" s="19">
        <v>0</v>
      </c>
      <c r="H14" s="19">
        <v>0.60699999999999998</v>
      </c>
      <c r="I14" s="19">
        <v>3.3000000000000002E-2</v>
      </c>
      <c r="J14" s="19">
        <v>2.5999999999999999E-2</v>
      </c>
      <c r="K14" s="19">
        <v>0.43377028279399998</v>
      </c>
      <c r="L14">
        <f t="shared" si="0"/>
        <v>4.6897797074744625E-2</v>
      </c>
      <c r="M14">
        <f t="shared" si="1"/>
        <v>0.1</v>
      </c>
      <c r="N14">
        <f t="shared" si="2"/>
        <v>0.4</v>
      </c>
    </row>
    <row r="15" spans="1:14" x14ac:dyDescent="0.35">
      <c r="A15" s="6" t="s">
        <v>26</v>
      </c>
      <c r="B15" s="6">
        <v>8140</v>
      </c>
      <c r="C15" s="6" t="s">
        <v>96</v>
      </c>
      <c r="D15" s="6" t="s">
        <v>94</v>
      </c>
      <c r="E15" s="19">
        <v>0.8</v>
      </c>
      <c r="F15" s="19">
        <v>49.9</v>
      </c>
      <c r="G15" s="19">
        <v>0</v>
      </c>
      <c r="H15" s="19">
        <v>0.98599999999999999</v>
      </c>
      <c r="I15" s="19">
        <v>0.14299999999999999</v>
      </c>
      <c r="J15" s="19">
        <v>0.44600000000000001</v>
      </c>
      <c r="K15" s="19">
        <v>21.243837264900002</v>
      </c>
      <c r="L15">
        <f t="shared" si="0"/>
        <v>39.399174655437953</v>
      </c>
      <c r="M15">
        <f t="shared" si="1"/>
        <v>105.7</v>
      </c>
      <c r="N15">
        <f t="shared" si="2"/>
        <v>32.299999999999997</v>
      </c>
    </row>
    <row r="16" spans="1:14" x14ac:dyDescent="0.35">
      <c r="A16" s="6" t="s">
        <v>26</v>
      </c>
      <c r="B16" s="6">
        <v>8140</v>
      </c>
      <c r="C16" s="6" t="s">
        <v>96</v>
      </c>
      <c r="D16" s="6" t="s">
        <v>91</v>
      </c>
      <c r="E16" s="19">
        <v>0.8</v>
      </c>
      <c r="F16" s="19">
        <v>49.9</v>
      </c>
      <c r="G16" s="19">
        <v>0</v>
      </c>
      <c r="H16" s="19">
        <v>0.98599999999999999</v>
      </c>
      <c r="I16" s="19">
        <v>0.14299999999999999</v>
      </c>
      <c r="J16" s="19">
        <v>0.44600000000000001</v>
      </c>
      <c r="K16" s="19">
        <v>6.1723028233299999</v>
      </c>
      <c r="L16">
        <f t="shared" si="0"/>
        <v>11.44725568786154</v>
      </c>
      <c r="M16">
        <f t="shared" si="1"/>
        <v>30.7</v>
      </c>
      <c r="N16">
        <f t="shared" si="2"/>
        <v>9.4</v>
      </c>
    </row>
    <row r="17" spans="1:14" x14ac:dyDescent="0.35">
      <c r="A17" s="6"/>
      <c r="B17" s="6"/>
      <c r="C17" s="6"/>
      <c r="D17" s="6"/>
      <c r="E17" s="11"/>
      <c r="F17" s="6"/>
      <c r="J17" s="7"/>
      <c r="K17">
        <f>SUM(K2:K16)</f>
        <v>41.985327598497264</v>
      </c>
      <c r="L17">
        <f>SUM(L2:L16)</f>
        <v>64.380451726603994</v>
      </c>
      <c r="M17">
        <f>SUM(M2:M16)</f>
        <v>168.6</v>
      </c>
      <c r="N17">
        <f>SUM(N2:N16)</f>
        <v>55.29999999999999</v>
      </c>
    </row>
    <row r="18" spans="1:14" x14ac:dyDescent="0.35">
      <c r="A18" s="6"/>
      <c r="B18" s="6"/>
      <c r="C18" s="6"/>
      <c r="D18" s="6"/>
      <c r="E18" s="11"/>
      <c r="F18" s="6"/>
      <c r="J18" s="7"/>
      <c r="K18" s="10"/>
    </row>
    <row r="19" spans="1:14" x14ac:dyDescent="0.35">
      <c r="A19" s="6"/>
      <c r="B19" s="6"/>
      <c r="C19" s="6"/>
      <c r="D19" s="6"/>
      <c r="E19" s="18"/>
      <c r="F19" s="6"/>
      <c r="J19" s="7"/>
      <c r="K19" s="10"/>
    </row>
    <row r="20" spans="1:14" x14ac:dyDescent="0.35">
      <c r="A20" s="6"/>
      <c r="B20" s="6"/>
      <c r="C20" s="6"/>
      <c r="D20" s="6"/>
      <c r="E20" s="18"/>
      <c r="F20" s="6"/>
      <c r="J20" s="7"/>
      <c r="K20" s="10"/>
    </row>
    <row r="21" spans="1:14" x14ac:dyDescent="0.35">
      <c r="A21" s="6"/>
      <c r="B21" s="6"/>
      <c r="C21" s="6"/>
      <c r="D21" s="6"/>
      <c r="E21" s="6"/>
      <c r="F21" s="6"/>
      <c r="J21" s="7"/>
      <c r="K21" s="10"/>
    </row>
    <row r="22" spans="1:14" x14ac:dyDescent="0.35">
      <c r="A22" s="6"/>
      <c r="B22" s="6"/>
      <c r="C22" s="6"/>
      <c r="D22" s="6"/>
      <c r="E22" s="6"/>
      <c r="F22" s="6"/>
      <c r="J22" s="7"/>
      <c r="K22" s="10"/>
    </row>
    <row r="23" spans="1:14" x14ac:dyDescent="0.35">
      <c r="A23" s="6"/>
      <c r="B23" s="6"/>
      <c r="C23" s="6"/>
      <c r="D23" s="6"/>
      <c r="E23" s="6"/>
      <c r="F23" s="6"/>
      <c r="J23" s="7"/>
      <c r="K23" s="10"/>
    </row>
    <row r="24" spans="1:14" x14ac:dyDescent="0.35">
      <c r="A24" s="6"/>
      <c r="B24" s="6"/>
      <c r="C24" s="6"/>
      <c r="D24" s="6"/>
      <c r="E24" s="6"/>
      <c r="F24" s="6"/>
      <c r="J24" s="7"/>
      <c r="K24" s="10"/>
    </row>
    <row r="25" spans="1:14" x14ac:dyDescent="0.35">
      <c r="A25" s="6"/>
      <c r="B25" s="6"/>
      <c r="C25" s="6"/>
      <c r="D25" s="6"/>
      <c r="E25" s="6"/>
      <c r="F25" s="6"/>
      <c r="J25" s="7"/>
      <c r="K25" s="10"/>
    </row>
    <row r="26" spans="1:14" x14ac:dyDescent="0.35">
      <c r="A26" s="6"/>
      <c r="B26" s="6"/>
      <c r="C26" s="6"/>
      <c r="D26" s="6"/>
      <c r="E26" s="6"/>
      <c r="F26" s="6"/>
      <c r="J26" s="7"/>
      <c r="K26" s="10"/>
    </row>
    <row r="27" spans="1:14" x14ac:dyDescent="0.35">
      <c r="A27" s="6"/>
      <c r="B27" s="6"/>
      <c r="C27" s="6"/>
      <c r="D27" s="6"/>
      <c r="E27" s="6"/>
      <c r="F27" s="6"/>
      <c r="J27" s="7"/>
      <c r="K27" s="10"/>
    </row>
    <row r="28" spans="1:14" x14ac:dyDescent="0.35">
      <c r="A28" s="6"/>
      <c r="B28" s="6"/>
      <c r="C28" s="6"/>
      <c r="D28" s="6"/>
      <c r="E28" s="6"/>
      <c r="F28" s="6"/>
      <c r="J28" s="7"/>
      <c r="K28" s="10"/>
    </row>
    <row r="29" spans="1:14" x14ac:dyDescent="0.35">
      <c r="A29" s="6"/>
      <c r="B29" s="6"/>
      <c r="C29" s="6"/>
      <c r="D29" s="6"/>
      <c r="E29" s="6"/>
      <c r="F29" s="6"/>
      <c r="J29" s="7"/>
      <c r="K29" s="10"/>
    </row>
    <row r="30" spans="1:14" x14ac:dyDescent="0.35">
      <c r="A30" s="6"/>
      <c r="B30" s="6"/>
      <c r="C30" s="6"/>
      <c r="D30" s="6"/>
      <c r="E30" s="6"/>
      <c r="F30" s="6"/>
      <c r="J30" s="7"/>
      <c r="K30" s="10"/>
    </row>
    <row r="31" spans="1:14" x14ac:dyDescent="0.35">
      <c r="A31" s="6"/>
      <c r="B31" s="6"/>
      <c r="C31" s="6"/>
      <c r="D31" s="6"/>
      <c r="E31" s="6"/>
      <c r="F31" s="6"/>
      <c r="J31" s="7"/>
      <c r="K31" s="10"/>
    </row>
    <row r="32" spans="1:14" x14ac:dyDescent="0.35">
      <c r="J32" s="5"/>
      <c r="K32" s="5"/>
    </row>
  </sheetData>
  <sortState xmlns:xlrd2="http://schemas.microsoft.com/office/spreadsheetml/2017/richdata2" ref="A2:K16">
    <sortCondition descending="1" ref="C1"/>
  </sortState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N994"/>
  <sheetViews>
    <sheetView workbookViewId="0">
      <pane ySplit="1" topLeftCell="A980" activePane="bottomLeft" state="frozen"/>
      <selection pane="bottomLeft" activeCell="K994" sqref="K994"/>
    </sheetView>
  </sheetViews>
  <sheetFormatPr defaultRowHeight="14.5" x14ac:dyDescent="0.35"/>
  <cols>
    <col min="1" max="1" width="18.26953125" bestFit="1" customWidth="1"/>
    <col min="2" max="2" width="12.81640625" style="6" bestFit="1" customWidth="1"/>
    <col min="3" max="3" width="12.7265625" style="6" bestFit="1" customWidth="1"/>
    <col min="4" max="4" width="8.1796875" style="6" bestFit="1" customWidth="1"/>
    <col min="5" max="5" width="13.7265625" style="7" customWidth="1"/>
    <col min="6" max="6" width="14.7265625" style="7" bestFit="1" customWidth="1"/>
    <col min="7" max="10" width="13.7265625" style="7" customWidth="1"/>
    <col min="11" max="11" width="22" style="20" bestFit="1" customWidth="1"/>
    <col min="12" max="12" width="14.453125" customWidth="1"/>
  </cols>
  <sheetData>
    <row r="1" spans="1:14" x14ac:dyDescent="0.35">
      <c r="A1" t="s">
        <v>108</v>
      </c>
      <c r="B1" s="6" t="s">
        <v>111</v>
      </c>
      <c r="C1" s="6" t="s">
        <v>139</v>
      </c>
      <c r="D1" s="6" t="s">
        <v>88</v>
      </c>
      <c r="E1" s="7" t="s">
        <v>135</v>
      </c>
      <c r="F1" s="7" t="s">
        <v>136</v>
      </c>
      <c r="G1" s="7" t="s">
        <v>137</v>
      </c>
      <c r="H1" s="7" t="s">
        <v>116</v>
      </c>
      <c r="I1" s="7" t="s">
        <v>117</v>
      </c>
      <c r="J1" s="7" t="s">
        <v>101</v>
      </c>
      <c r="K1" s="20" t="s">
        <v>134</v>
      </c>
      <c r="L1" s="12" t="s">
        <v>102</v>
      </c>
      <c r="M1" s="13" t="s">
        <v>103</v>
      </c>
      <c r="N1" s="13" t="s">
        <v>104</v>
      </c>
    </row>
    <row r="2" spans="1:14" x14ac:dyDescent="0.35">
      <c r="A2" t="s">
        <v>140</v>
      </c>
      <c r="B2" s="6">
        <v>1220</v>
      </c>
      <c r="C2" s="6" t="s">
        <v>90</v>
      </c>
      <c r="D2" s="6" t="s">
        <v>91</v>
      </c>
      <c r="E2" s="7">
        <v>0.22</v>
      </c>
      <c r="F2" s="7">
        <v>50.8</v>
      </c>
      <c r="G2" s="7">
        <v>0</v>
      </c>
      <c r="H2" s="7">
        <v>1.2450000000000001</v>
      </c>
      <c r="I2" s="7">
        <v>0.21299999999999999</v>
      </c>
      <c r="J2" s="7">
        <v>0.28799999999999998</v>
      </c>
      <c r="K2" s="20">
        <v>4.1913974531693203E-2</v>
      </c>
      <c r="L2">
        <f>(F2*J2*K2/12)+(G2*K2)</f>
        <v>5.1101517749040343E-2</v>
      </c>
      <c r="M2">
        <f>ROUND(2.721*H2*L2,1)</f>
        <v>0.2</v>
      </c>
      <c r="N2">
        <f>ROUND((2.721*I2*L2)+(E2*K2),1)</f>
        <v>0</v>
      </c>
    </row>
    <row r="3" spans="1:14" x14ac:dyDescent="0.35">
      <c r="A3" t="s">
        <v>140</v>
      </c>
      <c r="B3" s="6">
        <v>1110</v>
      </c>
      <c r="C3" s="6" t="s">
        <v>98</v>
      </c>
      <c r="D3" s="6" t="s">
        <v>93</v>
      </c>
      <c r="E3" s="7">
        <v>0.19</v>
      </c>
      <c r="F3" s="7">
        <v>57.7</v>
      </c>
      <c r="G3" s="7">
        <v>0</v>
      </c>
      <c r="H3" s="7">
        <v>0.96799999999999997</v>
      </c>
      <c r="I3" s="7">
        <v>0.125</v>
      </c>
      <c r="J3" s="7">
        <v>0.28799999999999998</v>
      </c>
      <c r="K3" s="20">
        <v>0.29637575572346497</v>
      </c>
      <c r="L3">
        <f t="shared" ref="L3:L66" si="0">(F3*J3*K3/12)+(G3*K3)</f>
        <v>0.41042114652585426</v>
      </c>
      <c r="M3">
        <f t="shared" ref="M3:M66" si="1">ROUND(2.721*H3*L3,1)</f>
        <v>1.1000000000000001</v>
      </c>
      <c r="N3">
        <f t="shared" ref="N3:N66" si="2">ROUND((2.721*I3*L3)+(E3*K3),1)</f>
        <v>0.2</v>
      </c>
    </row>
    <row r="4" spans="1:14" x14ac:dyDescent="0.35">
      <c r="A4" t="s">
        <v>140</v>
      </c>
      <c r="B4" s="6">
        <v>1110</v>
      </c>
      <c r="C4" s="6" t="s">
        <v>98</v>
      </c>
      <c r="D4" s="6" t="s">
        <v>91</v>
      </c>
      <c r="E4" s="7">
        <v>0.19</v>
      </c>
      <c r="F4" s="7">
        <v>57.7</v>
      </c>
      <c r="G4" s="7">
        <v>0</v>
      </c>
      <c r="H4" s="7">
        <v>0.96799999999999997</v>
      </c>
      <c r="I4" s="7">
        <v>0.125</v>
      </c>
      <c r="J4" s="7">
        <v>0.28799999999999998</v>
      </c>
      <c r="K4" s="20">
        <v>0.33411192036252502</v>
      </c>
      <c r="L4">
        <f t="shared" si="0"/>
        <v>0.46267818731802463</v>
      </c>
      <c r="M4">
        <f t="shared" si="1"/>
        <v>1.2</v>
      </c>
      <c r="N4">
        <f t="shared" si="2"/>
        <v>0.2</v>
      </c>
    </row>
    <row r="5" spans="1:14" x14ac:dyDescent="0.35">
      <c r="A5" t="s">
        <v>140</v>
      </c>
      <c r="B5" s="6">
        <v>1411</v>
      </c>
      <c r="C5" s="6" t="s">
        <v>90</v>
      </c>
      <c r="D5" s="6" t="s">
        <v>94</v>
      </c>
      <c r="E5" s="7">
        <v>0.22</v>
      </c>
      <c r="F5" s="7">
        <v>50.8</v>
      </c>
      <c r="G5" s="7">
        <v>0</v>
      </c>
      <c r="H5" s="7">
        <v>1.4430000000000001</v>
      </c>
      <c r="I5" s="7">
        <v>0.22500000000000001</v>
      </c>
      <c r="J5" s="7">
        <v>0.43099999999999999</v>
      </c>
      <c r="K5" s="20">
        <v>0.15104354991976601</v>
      </c>
      <c r="L5">
        <f t="shared" si="0"/>
        <v>0.27558902639860777</v>
      </c>
      <c r="M5">
        <f t="shared" si="1"/>
        <v>1.1000000000000001</v>
      </c>
      <c r="N5">
        <f t="shared" si="2"/>
        <v>0.2</v>
      </c>
    </row>
    <row r="6" spans="1:14" x14ac:dyDescent="0.35">
      <c r="A6" t="s">
        <v>140</v>
      </c>
      <c r="B6" s="6">
        <v>1411</v>
      </c>
      <c r="C6" s="6" t="s">
        <v>90</v>
      </c>
      <c r="D6" s="6" t="s">
        <v>93</v>
      </c>
      <c r="E6" s="7">
        <v>0.22</v>
      </c>
      <c r="F6" s="7">
        <v>50.8</v>
      </c>
      <c r="G6" s="7">
        <v>0</v>
      </c>
      <c r="H6" s="7">
        <v>1.4430000000000001</v>
      </c>
      <c r="I6" s="7">
        <v>0.22500000000000001</v>
      </c>
      <c r="J6" s="7">
        <v>0.43099999999999999</v>
      </c>
      <c r="K6" s="20">
        <v>8.03137046132971E-3</v>
      </c>
      <c r="L6">
        <f t="shared" si="0"/>
        <v>1.4653770831393478E-2</v>
      </c>
      <c r="M6">
        <f t="shared" si="1"/>
        <v>0.1</v>
      </c>
      <c r="N6">
        <f t="shared" si="2"/>
        <v>0</v>
      </c>
    </row>
    <row r="7" spans="1:14" x14ac:dyDescent="0.35">
      <c r="A7" t="s">
        <v>140</v>
      </c>
      <c r="B7" s="6">
        <v>1411</v>
      </c>
      <c r="C7" s="6" t="s">
        <v>90</v>
      </c>
      <c r="D7" s="6" t="s">
        <v>94</v>
      </c>
      <c r="E7" s="7">
        <v>0.22</v>
      </c>
      <c r="F7" s="7">
        <v>50.8</v>
      </c>
      <c r="G7" s="7">
        <v>0</v>
      </c>
      <c r="H7" s="7">
        <v>1.4430000000000001</v>
      </c>
      <c r="I7" s="7">
        <v>0.22500000000000001</v>
      </c>
      <c r="J7" s="7">
        <v>0.43099999999999999</v>
      </c>
      <c r="K7" s="20">
        <v>0.47344697186771401</v>
      </c>
      <c r="L7">
        <f t="shared" si="0"/>
        <v>0.86383556330410205</v>
      </c>
      <c r="M7">
        <f t="shared" si="1"/>
        <v>3.4</v>
      </c>
      <c r="N7">
        <f t="shared" si="2"/>
        <v>0.6</v>
      </c>
    </row>
    <row r="8" spans="1:14" x14ac:dyDescent="0.35">
      <c r="A8" t="s">
        <v>140</v>
      </c>
      <c r="B8" s="6">
        <v>1411</v>
      </c>
      <c r="C8" s="6" t="s">
        <v>90</v>
      </c>
      <c r="D8" s="6" t="s">
        <v>93</v>
      </c>
      <c r="E8" s="7">
        <v>0.22</v>
      </c>
      <c r="F8" s="7">
        <v>50.8</v>
      </c>
      <c r="G8" s="7">
        <v>0</v>
      </c>
      <c r="H8" s="7">
        <v>1.4430000000000001</v>
      </c>
      <c r="I8" s="7">
        <v>0.22500000000000001</v>
      </c>
      <c r="J8" s="7">
        <v>0.43099999999999999</v>
      </c>
      <c r="K8" s="20">
        <v>9.72559675723993E-3</v>
      </c>
      <c r="L8">
        <f t="shared" si="0"/>
        <v>1.7744999656701402E-2</v>
      </c>
      <c r="M8">
        <f t="shared" si="1"/>
        <v>0.1</v>
      </c>
      <c r="N8">
        <f t="shared" si="2"/>
        <v>0</v>
      </c>
    </row>
    <row r="9" spans="1:14" x14ac:dyDescent="0.35">
      <c r="A9" t="s">
        <v>140</v>
      </c>
      <c r="B9" s="6">
        <v>1411</v>
      </c>
      <c r="C9" s="6" t="s">
        <v>90</v>
      </c>
      <c r="D9" s="6" t="s">
        <v>94</v>
      </c>
      <c r="E9" s="7">
        <v>0.22</v>
      </c>
      <c r="F9" s="7">
        <v>50.8</v>
      </c>
      <c r="G9" s="7">
        <v>0</v>
      </c>
      <c r="H9" s="7">
        <v>1.4430000000000001</v>
      </c>
      <c r="I9" s="7">
        <v>0.22500000000000001</v>
      </c>
      <c r="J9" s="7">
        <v>0.43099999999999999</v>
      </c>
      <c r="K9" s="20">
        <v>0.39528025062358502</v>
      </c>
      <c r="L9">
        <f t="shared" si="0"/>
        <v>0.72121516927943918</v>
      </c>
      <c r="M9">
        <f t="shared" si="1"/>
        <v>2.8</v>
      </c>
      <c r="N9">
        <f t="shared" si="2"/>
        <v>0.5</v>
      </c>
    </row>
    <row r="10" spans="1:14" x14ac:dyDescent="0.35">
      <c r="A10" t="s">
        <v>140</v>
      </c>
      <c r="B10" s="6">
        <v>1400</v>
      </c>
      <c r="C10" s="6" t="s">
        <v>90</v>
      </c>
      <c r="D10" s="6" t="s">
        <v>94</v>
      </c>
      <c r="E10" s="7">
        <v>0.22</v>
      </c>
      <c r="F10" s="7">
        <v>50.8</v>
      </c>
      <c r="G10" s="7">
        <v>0</v>
      </c>
      <c r="H10" s="7">
        <v>0.70899999999999996</v>
      </c>
      <c r="I10" s="7">
        <v>0.11700000000000001</v>
      </c>
      <c r="J10" s="7">
        <v>0.43099999999999999</v>
      </c>
      <c r="K10" s="20">
        <v>0.94129164731939896</v>
      </c>
      <c r="L10">
        <f t="shared" si="0"/>
        <v>1.7174493633107313</v>
      </c>
      <c r="M10">
        <f t="shared" si="1"/>
        <v>3.3</v>
      </c>
      <c r="N10">
        <f t="shared" si="2"/>
        <v>0.8</v>
      </c>
    </row>
    <row r="11" spans="1:14" x14ac:dyDescent="0.35">
      <c r="A11" t="s">
        <v>140</v>
      </c>
      <c r="B11" s="6">
        <v>1700</v>
      </c>
      <c r="C11" s="6" t="s">
        <v>90</v>
      </c>
      <c r="D11" s="6" t="s">
        <v>94</v>
      </c>
      <c r="E11" s="7">
        <v>0.22</v>
      </c>
      <c r="F11" s="7">
        <v>50.8</v>
      </c>
      <c r="G11" s="7">
        <v>0</v>
      </c>
      <c r="H11" s="7">
        <v>0.96799999999999997</v>
      </c>
      <c r="I11" s="7">
        <v>0.125</v>
      </c>
      <c r="J11" s="7">
        <v>0.34100000000000003</v>
      </c>
      <c r="K11" s="20">
        <v>0.31113991007354103</v>
      </c>
      <c r="L11">
        <f t="shared" si="0"/>
        <v>0.44915120285182808</v>
      </c>
      <c r="M11">
        <f t="shared" si="1"/>
        <v>1.2</v>
      </c>
      <c r="N11">
        <f t="shared" si="2"/>
        <v>0.2</v>
      </c>
    </row>
    <row r="12" spans="1:14" x14ac:dyDescent="0.35">
      <c r="A12" t="s">
        <v>140</v>
      </c>
      <c r="B12" s="6">
        <v>1400</v>
      </c>
      <c r="C12" s="6" t="s">
        <v>98</v>
      </c>
      <c r="D12" s="6" t="s">
        <v>94</v>
      </c>
      <c r="E12" s="7">
        <v>0.19</v>
      </c>
      <c r="F12" s="7">
        <v>57.7</v>
      </c>
      <c r="G12" s="7">
        <v>0</v>
      </c>
      <c r="H12" s="7">
        <v>0.70899999999999996</v>
      </c>
      <c r="I12" s="7">
        <v>0.11700000000000001</v>
      </c>
      <c r="J12" s="7">
        <v>0.43099999999999999</v>
      </c>
      <c r="K12" s="20">
        <v>0.106738895999259</v>
      </c>
      <c r="L12">
        <f t="shared" si="0"/>
        <v>0.22120479857806433</v>
      </c>
      <c r="M12">
        <f t="shared" si="1"/>
        <v>0.4</v>
      </c>
      <c r="N12">
        <f t="shared" si="2"/>
        <v>0.1</v>
      </c>
    </row>
    <row r="13" spans="1:14" x14ac:dyDescent="0.35">
      <c r="A13" t="s">
        <v>140</v>
      </c>
      <c r="B13" s="6">
        <v>1210</v>
      </c>
      <c r="C13" s="6" t="s">
        <v>90</v>
      </c>
      <c r="D13" s="6" t="s">
        <v>94</v>
      </c>
      <c r="E13" s="7">
        <v>0.22</v>
      </c>
      <c r="F13" s="7">
        <v>50.8</v>
      </c>
      <c r="G13" s="7">
        <v>0</v>
      </c>
      <c r="H13" s="7">
        <v>1.2450000000000001</v>
      </c>
      <c r="I13" s="7">
        <v>0.21299999999999999</v>
      </c>
      <c r="J13" s="7">
        <v>0.28799999999999998</v>
      </c>
      <c r="K13" s="20">
        <v>1.00546169969621</v>
      </c>
      <c r="L13">
        <f t="shared" si="0"/>
        <v>1.2258589042696191</v>
      </c>
      <c r="M13">
        <f t="shared" si="1"/>
        <v>4.2</v>
      </c>
      <c r="N13">
        <f t="shared" si="2"/>
        <v>0.9</v>
      </c>
    </row>
    <row r="14" spans="1:14" x14ac:dyDescent="0.35">
      <c r="A14" t="s">
        <v>140</v>
      </c>
      <c r="B14" s="6">
        <v>1210</v>
      </c>
      <c r="C14" s="6" t="s">
        <v>90</v>
      </c>
      <c r="D14" s="6" t="s">
        <v>91</v>
      </c>
      <c r="E14" s="7">
        <v>0.22</v>
      </c>
      <c r="F14" s="7">
        <v>50.8</v>
      </c>
      <c r="G14" s="7">
        <v>0</v>
      </c>
      <c r="H14" s="7">
        <v>1.2450000000000001</v>
      </c>
      <c r="I14" s="7">
        <v>0.21299999999999999</v>
      </c>
      <c r="J14" s="7">
        <v>0.28799999999999998</v>
      </c>
      <c r="K14" s="20">
        <v>0.68754304287678802</v>
      </c>
      <c r="L14">
        <f t="shared" si="0"/>
        <v>0.83825247787537982</v>
      </c>
      <c r="M14">
        <f t="shared" si="1"/>
        <v>2.8</v>
      </c>
      <c r="N14">
        <f t="shared" si="2"/>
        <v>0.6</v>
      </c>
    </row>
    <row r="15" spans="1:14" x14ac:dyDescent="0.35">
      <c r="A15" t="s">
        <v>140</v>
      </c>
      <c r="B15" s="6">
        <v>1210</v>
      </c>
      <c r="C15" s="6" t="s">
        <v>90</v>
      </c>
      <c r="E15" s="7">
        <v>0.22</v>
      </c>
      <c r="F15" s="7">
        <v>50.8</v>
      </c>
      <c r="G15" s="7">
        <v>0</v>
      </c>
      <c r="H15" s="7">
        <v>1.2450000000000001</v>
      </c>
      <c r="I15" s="7">
        <v>0.21299999999999999</v>
      </c>
      <c r="J15" s="7">
        <v>0.28799999999999998</v>
      </c>
      <c r="K15" s="20">
        <v>9.3451697463587894E-3</v>
      </c>
      <c r="L15">
        <f t="shared" si="0"/>
        <v>1.1393630954760633E-2</v>
      </c>
      <c r="M15">
        <f t="shared" si="1"/>
        <v>0</v>
      </c>
      <c r="N15">
        <f t="shared" si="2"/>
        <v>0</v>
      </c>
    </row>
    <row r="16" spans="1:14" x14ac:dyDescent="0.35">
      <c r="A16" t="s">
        <v>140</v>
      </c>
      <c r="B16" s="6">
        <v>1210</v>
      </c>
      <c r="C16" s="6" t="s">
        <v>90</v>
      </c>
      <c r="D16" s="6" t="s">
        <v>91</v>
      </c>
      <c r="E16" s="7">
        <v>0.22</v>
      </c>
      <c r="F16" s="7">
        <v>50.8</v>
      </c>
      <c r="G16" s="7">
        <v>0</v>
      </c>
      <c r="H16" s="7">
        <v>1.2450000000000001</v>
      </c>
      <c r="I16" s="7">
        <v>0.21299999999999999</v>
      </c>
      <c r="J16" s="7">
        <v>0.28799999999999998</v>
      </c>
      <c r="K16" s="20">
        <v>1.71884098467944E-2</v>
      </c>
      <c r="L16">
        <f t="shared" si="0"/>
        <v>2.095610928521173E-2</v>
      </c>
      <c r="M16">
        <f t="shared" si="1"/>
        <v>0.1</v>
      </c>
      <c r="N16">
        <f t="shared" si="2"/>
        <v>0</v>
      </c>
    </row>
    <row r="17" spans="1:14" x14ac:dyDescent="0.35">
      <c r="A17" t="s">
        <v>140</v>
      </c>
      <c r="B17" s="6">
        <v>1400</v>
      </c>
      <c r="C17" s="6" t="s">
        <v>98</v>
      </c>
      <c r="D17" s="6" t="s">
        <v>94</v>
      </c>
      <c r="E17" s="7">
        <v>0.19</v>
      </c>
      <c r="F17" s="7">
        <v>57.7</v>
      </c>
      <c r="G17" s="7">
        <v>0</v>
      </c>
      <c r="H17" s="7">
        <v>0.70899999999999996</v>
      </c>
      <c r="I17" s="7">
        <v>0.11700000000000001</v>
      </c>
      <c r="J17" s="7">
        <v>0.43099999999999999</v>
      </c>
      <c r="K17" s="20">
        <v>3.82447569454245E-2</v>
      </c>
      <c r="L17">
        <f t="shared" si="0"/>
        <v>7.9258115587389863E-2</v>
      </c>
      <c r="M17">
        <f t="shared" si="1"/>
        <v>0.2</v>
      </c>
      <c r="N17">
        <f t="shared" si="2"/>
        <v>0</v>
      </c>
    </row>
    <row r="18" spans="1:14" x14ac:dyDescent="0.35">
      <c r="A18" t="s">
        <v>140</v>
      </c>
      <c r="B18" s="6">
        <v>1411</v>
      </c>
      <c r="C18" s="6" t="s">
        <v>90</v>
      </c>
      <c r="D18" s="6" t="s">
        <v>93</v>
      </c>
      <c r="E18" s="7">
        <v>0.22</v>
      </c>
      <c r="F18" s="7">
        <v>50.8</v>
      </c>
      <c r="G18" s="7">
        <v>0</v>
      </c>
      <c r="H18" s="7">
        <v>1.4430000000000001</v>
      </c>
      <c r="I18" s="7">
        <v>0.22500000000000001</v>
      </c>
      <c r="J18" s="7">
        <v>0.43099999999999999</v>
      </c>
      <c r="K18" s="20">
        <v>9.0147453810587603E-3</v>
      </c>
      <c r="L18">
        <f t="shared" si="0"/>
        <v>1.6448003930767112E-2</v>
      </c>
      <c r="M18">
        <f t="shared" si="1"/>
        <v>0.1</v>
      </c>
      <c r="N18">
        <f t="shared" si="2"/>
        <v>0</v>
      </c>
    </row>
    <row r="19" spans="1:14" x14ac:dyDescent="0.35">
      <c r="A19" t="s">
        <v>140</v>
      </c>
      <c r="B19" s="6">
        <v>1411</v>
      </c>
      <c r="C19" s="6" t="s">
        <v>90</v>
      </c>
      <c r="D19" s="6" t="s">
        <v>94</v>
      </c>
      <c r="E19" s="7">
        <v>0.22</v>
      </c>
      <c r="F19" s="7">
        <v>50.8</v>
      </c>
      <c r="G19" s="7">
        <v>0</v>
      </c>
      <c r="H19" s="7">
        <v>1.4430000000000001</v>
      </c>
      <c r="I19" s="7">
        <v>0.22500000000000001</v>
      </c>
      <c r="J19" s="7">
        <v>0.43099999999999999</v>
      </c>
      <c r="K19" s="20">
        <v>0.32330749125734498</v>
      </c>
      <c r="L19">
        <f t="shared" si="0"/>
        <v>0.58989607163177638</v>
      </c>
      <c r="M19">
        <f t="shared" si="1"/>
        <v>2.2999999999999998</v>
      </c>
      <c r="N19">
        <f t="shared" si="2"/>
        <v>0.4</v>
      </c>
    </row>
    <row r="20" spans="1:14" x14ac:dyDescent="0.35">
      <c r="A20" t="s">
        <v>140</v>
      </c>
      <c r="B20" s="6">
        <v>1820</v>
      </c>
      <c r="C20" s="6" t="s">
        <v>96</v>
      </c>
      <c r="D20" s="6" t="s">
        <v>91</v>
      </c>
      <c r="E20" s="7">
        <v>0.8</v>
      </c>
      <c r="F20" s="7">
        <v>49.9</v>
      </c>
      <c r="G20" s="7">
        <v>0</v>
      </c>
      <c r="H20" s="7">
        <v>2.0139999999999998</v>
      </c>
      <c r="I20" s="7">
        <v>0.28699999999999998</v>
      </c>
      <c r="J20" s="7">
        <v>0.28899999999999998</v>
      </c>
      <c r="K20" s="20">
        <v>6.1616776509247997E-4</v>
      </c>
      <c r="L20">
        <f t="shared" si="0"/>
        <v>7.404847464312635E-4</v>
      </c>
      <c r="M20">
        <f t="shared" si="1"/>
        <v>0</v>
      </c>
      <c r="N20">
        <f t="shared" si="2"/>
        <v>0</v>
      </c>
    </row>
    <row r="21" spans="1:14" x14ac:dyDescent="0.35">
      <c r="A21" t="s">
        <v>140</v>
      </c>
      <c r="B21" s="6">
        <v>1820</v>
      </c>
      <c r="C21" s="6" t="s">
        <v>96</v>
      </c>
      <c r="D21" s="6" t="s">
        <v>94</v>
      </c>
      <c r="E21" s="7">
        <v>0.8</v>
      </c>
      <c r="F21" s="7">
        <v>49.9</v>
      </c>
      <c r="G21" s="7">
        <v>0</v>
      </c>
      <c r="H21" s="7">
        <v>2.0139999999999998</v>
      </c>
      <c r="I21" s="7">
        <v>0.28699999999999998</v>
      </c>
      <c r="J21" s="7">
        <v>0.28899999999999998</v>
      </c>
      <c r="K21" s="20">
        <v>0.25646782810142299</v>
      </c>
      <c r="L21">
        <f t="shared" si="0"/>
        <v>0.30821234965278593</v>
      </c>
      <c r="M21">
        <f t="shared" si="1"/>
        <v>1.7</v>
      </c>
      <c r="N21">
        <f t="shared" si="2"/>
        <v>0.4</v>
      </c>
    </row>
    <row r="22" spans="1:14" x14ac:dyDescent="0.35">
      <c r="A22" t="s">
        <v>140</v>
      </c>
      <c r="B22" s="6">
        <v>1820</v>
      </c>
      <c r="C22" s="6" t="s">
        <v>96</v>
      </c>
      <c r="D22" s="6" t="s">
        <v>94</v>
      </c>
      <c r="E22" s="7">
        <v>0.8</v>
      </c>
      <c r="F22" s="7">
        <v>49.9</v>
      </c>
      <c r="G22" s="7">
        <v>0</v>
      </c>
      <c r="H22" s="7">
        <v>2.0139999999999998</v>
      </c>
      <c r="I22" s="7">
        <v>0.28699999999999998</v>
      </c>
      <c r="J22" s="7">
        <v>0.28899999999999998</v>
      </c>
      <c r="K22" s="20">
        <v>0.89872609741573595</v>
      </c>
      <c r="L22">
        <f t="shared" si="0"/>
        <v>1.0800515769535057</v>
      </c>
      <c r="M22">
        <f t="shared" si="1"/>
        <v>5.9</v>
      </c>
      <c r="N22">
        <f t="shared" si="2"/>
        <v>1.6</v>
      </c>
    </row>
    <row r="23" spans="1:14" x14ac:dyDescent="0.35">
      <c r="A23" t="s">
        <v>140</v>
      </c>
      <c r="B23" s="6">
        <v>1820</v>
      </c>
      <c r="C23" s="6" t="s">
        <v>96</v>
      </c>
      <c r="D23" s="6" t="s">
        <v>91</v>
      </c>
      <c r="E23" s="7">
        <v>0.8</v>
      </c>
      <c r="F23" s="7">
        <v>49.9</v>
      </c>
      <c r="G23" s="7">
        <v>0</v>
      </c>
      <c r="H23" s="7">
        <v>2.0139999999999998</v>
      </c>
      <c r="I23" s="7">
        <v>0.28699999999999998</v>
      </c>
      <c r="J23" s="7">
        <v>0.28899999999999998</v>
      </c>
      <c r="K23" s="20">
        <v>9.1707524048320194E-2</v>
      </c>
      <c r="L23">
        <f t="shared" si="0"/>
        <v>0.11021028125443587</v>
      </c>
      <c r="M23">
        <f t="shared" si="1"/>
        <v>0.6</v>
      </c>
      <c r="N23">
        <f t="shared" si="2"/>
        <v>0.2</v>
      </c>
    </row>
    <row r="24" spans="1:14" x14ac:dyDescent="0.35">
      <c r="A24" t="s">
        <v>140</v>
      </c>
      <c r="B24" s="6">
        <v>1550</v>
      </c>
      <c r="C24" s="6" t="s">
        <v>90</v>
      </c>
      <c r="D24" s="6" t="s">
        <v>91</v>
      </c>
      <c r="E24" s="7">
        <v>0.22</v>
      </c>
      <c r="F24" s="7">
        <v>50.8</v>
      </c>
      <c r="G24" s="7">
        <v>0</v>
      </c>
      <c r="H24" s="7">
        <v>0.72099999999999997</v>
      </c>
      <c r="I24" s="7">
        <v>0.17</v>
      </c>
      <c r="J24" s="7">
        <v>0.34100000000000003</v>
      </c>
      <c r="K24" s="20">
        <v>0.31599022283598599</v>
      </c>
      <c r="L24">
        <f t="shared" si="0"/>
        <v>0.45615295267860151</v>
      </c>
      <c r="M24">
        <f t="shared" si="1"/>
        <v>0.9</v>
      </c>
      <c r="N24">
        <f t="shared" si="2"/>
        <v>0.3</v>
      </c>
    </row>
    <row r="25" spans="1:14" x14ac:dyDescent="0.35">
      <c r="A25" t="s">
        <v>140</v>
      </c>
      <c r="B25" s="6">
        <v>1411</v>
      </c>
      <c r="C25" s="6" t="s">
        <v>90</v>
      </c>
      <c r="D25" s="6" t="s">
        <v>91</v>
      </c>
      <c r="E25" s="7">
        <v>0.22</v>
      </c>
      <c r="F25" s="7">
        <v>50.8</v>
      </c>
      <c r="G25" s="7">
        <v>0</v>
      </c>
      <c r="H25" s="7">
        <v>1.4430000000000001</v>
      </c>
      <c r="I25" s="7">
        <v>0.22500000000000001</v>
      </c>
      <c r="J25" s="7">
        <v>0.43099999999999999</v>
      </c>
      <c r="K25" s="20">
        <v>0.10151024439635301</v>
      </c>
      <c r="L25">
        <f t="shared" si="0"/>
        <v>0.18521220825077248</v>
      </c>
      <c r="M25">
        <f t="shared" si="1"/>
        <v>0.7</v>
      </c>
      <c r="N25">
        <f t="shared" si="2"/>
        <v>0.1</v>
      </c>
    </row>
    <row r="26" spans="1:14" x14ac:dyDescent="0.35">
      <c r="A26" t="s">
        <v>140</v>
      </c>
      <c r="B26" s="6">
        <v>1400</v>
      </c>
      <c r="C26" s="6" t="s">
        <v>90</v>
      </c>
      <c r="D26" s="6" t="s">
        <v>94</v>
      </c>
      <c r="E26" s="7">
        <v>0.22</v>
      </c>
      <c r="F26" s="7">
        <v>50.8</v>
      </c>
      <c r="G26" s="7">
        <v>0</v>
      </c>
      <c r="H26" s="7">
        <v>0.70899999999999996</v>
      </c>
      <c r="I26" s="7">
        <v>0.11700000000000001</v>
      </c>
      <c r="J26" s="7">
        <v>0.43099999999999999</v>
      </c>
      <c r="K26" s="20">
        <v>8.2500022922571293E-3</v>
      </c>
      <c r="L26">
        <f t="shared" si="0"/>
        <v>1.5052679182375949E-2</v>
      </c>
      <c r="M26">
        <f t="shared" si="1"/>
        <v>0</v>
      </c>
      <c r="N26">
        <f t="shared" si="2"/>
        <v>0</v>
      </c>
    </row>
    <row r="27" spans="1:14" x14ac:dyDescent="0.35">
      <c r="A27" t="s">
        <v>140</v>
      </c>
      <c r="B27" s="6">
        <v>1850</v>
      </c>
      <c r="C27" s="6" t="s">
        <v>98</v>
      </c>
      <c r="E27" s="7">
        <v>0.19</v>
      </c>
      <c r="F27" s="7">
        <v>57.7</v>
      </c>
      <c r="G27" s="7">
        <v>0</v>
      </c>
      <c r="H27" s="7">
        <v>0.96799999999999997</v>
      </c>
      <c r="I27" s="7">
        <v>0.125</v>
      </c>
      <c r="J27" s="7">
        <v>0.34100000000000003</v>
      </c>
      <c r="K27" s="20">
        <v>6.2748554777606403E-3</v>
      </c>
      <c r="L27">
        <f t="shared" si="0"/>
        <v>1.0288514493647921E-2</v>
      </c>
      <c r="M27">
        <f t="shared" si="1"/>
        <v>0</v>
      </c>
      <c r="N27">
        <f t="shared" si="2"/>
        <v>0</v>
      </c>
    </row>
    <row r="28" spans="1:14" x14ac:dyDescent="0.35">
      <c r="A28" t="s">
        <v>140</v>
      </c>
      <c r="B28" s="6">
        <v>1400</v>
      </c>
      <c r="C28" s="6" t="s">
        <v>98</v>
      </c>
      <c r="E28" s="7">
        <v>0.19</v>
      </c>
      <c r="F28" s="7">
        <v>57.7</v>
      </c>
      <c r="G28" s="7">
        <v>0</v>
      </c>
      <c r="H28" s="7">
        <v>0.70899999999999996</v>
      </c>
      <c r="I28" s="7">
        <v>0.11700000000000001</v>
      </c>
      <c r="J28" s="7">
        <v>0.43099999999999999</v>
      </c>
      <c r="K28" s="20">
        <v>6.2017361928198601E-2</v>
      </c>
      <c r="L28">
        <f t="shared" si="0"/>
        <v>0.12852426404864939</v>
      </c>
      <c r="M28">
        <f t="shared" si="1"/>
        <v>0.2</v>
      </c>
      <c r="N28">
        <f t="shared" si="2"/>
        <v>0.1</v>
      </c>
    </row>
    <row r="29" spans="1:14" x14ac:dyDescent="0.35">
      <c r="A29" t="s">
        <v>140</v>
      </c>
      <c r="B29" s="6">
        <v>1400</v>
      </c>
      <c r="C29" s="6" t="s">
        <v>98</v>
      </c>
      <c r="D29" s="6" t="s">
        <v>94</v>
      </c>
      <c r="E29" s="7">
        <v>0.19</v>
      </c>
      <c r="F29" s="7">
        <v>57.7</v>
      </c>
      <c r="G29" s="7">
        <v>0</v>
      </c>
      <c r="H29" s="7">
        <v>0.70899999999999996</v>
      </c>
      <c r="I29" s="7">
        <v>0.11700000000000001</v>
      </c>
      <c r="J29" s="7">
        <v>0.43099999999999999</v>
      </c>
      <c r="K29" s="20">
        <v>2.5574501796798201</v>
      </c>
      <c r="L29">
        <f t="shared" si="0"/>
        <v>5.3000384402836289</v>
      </c>
      <c r="M29">
        <f t="shared" si="1"/>
        <v>10.199999999999999</v>
      </c>
      <c r="N29">
        <f t="shared" si="2"/>
        <v>2.2000000000000002</v>
      </c>
    </row>
    <row r="30" spans="1:14" x14ac:dyDescent="0.35">
      <c r="A30" t="s">
        <v>140</v>
      </c>
      <c r="B30" s="6">
        <v>1400</v>
      </c>
      <c r="C30" s="6" t="s">
        <v>96</v>
      </c>
      <c r="D30" s="6" t="s">
        <v>94</v>
      </c>
      <c r="E30" s="7">
        <v>0.8</v>
      </c>
      <c r="F30" s="7">
        <v>49.9</v>
      </c>
      <c r="G30" s="7">
        <v>0</v>
      </c>
      <c r="H30" s="7">
        <v>0.70899999999999996</v>
      </c>
      <c r="I30" s="7">
        <v>0.11700000000000001</v>
      </c>
      <c r="J30" s="7">
        <v>0.43099999999999999</v>
      </c>
      <c r="K30" s="20">
        <v>0.28856252987610698</v>
      </c>
      <c r="L30">
        <f t="shared" si="0"/>
        <v>0.51717378948270365</v>
      </c>
      <c r="M30">
        <f t="shared" si="1"/>
        <v>1</v>
      </c>
      <c r="N30">
        <f t="shared" si="2"/>
        <v>0.4</v>
      </c>
    </row>
    <row r="31" spans="1:14" x14ac:dyDescent="0.35">
      <c r="A31" t="s">
        <v>140</v>
      </c>
      <c r="B31" s="6">
        <v>1400</v>
      </c>
      <c r="C31" s="6" t="s">
        <v>96</v>
      </c>
      <c r="D31" s="6" t="s">
        <v>94</v>
      </c>
      <c r="E31" s="7">
        <v>0.8</v>
      </c>
      <c r="F31" s="7">
        <v>49.9</v>
      </c>
      <c r="G31" s="7">
        <v>0</v>
      </c>
      <c r="H31" s="7">
        <v>0.70899999999999996</v>
      </c>
      <c r="I31" s="7">
        <v>0.11700000000000001</v>
      </c>
      <c r="J31" s="7">
        <v>0.43099999999999999</v>
      </c>
      <c r="K31" s="20">
        <v>0.153314343585473</v>
      </c>
      <c r="L31">
        <f t="shared" si="0"/>
        <v>0.27477635467153411</v>
      </c>
      <c r="M31">
        <f t="shared" si="1"/>
        <v>0.5</v>
      </c>
      <c r="N31">
        <f t="shared" si="2"/>
        <v>0.2</v>
      </c>
    </row>
    <row r="32" spans="1:14" x14ac:dyDescent="0.35">
      <c r="A32" t="s">
        <v>140</v>
      </c>
      <c r="B32" s="6">
        <v>1400</v>
      </c>
      <c r="C32" s="6" t="s">
        <v>90</v>
      </c>
      <c r="D32" s="6" t="s">
        <v>91</v>
      </c>
      <c r="E32" s="7">
        <v>0.22</v>
      </c>
      <c r="F32" s="7">
        <v>50.8</v>
      </c>
      <c r="G32" s="7">
        <v>0</v>
      </c>
      <c r="H32" s="7">
        <v>0.70899999999999996</v>
      </c>
      <c r="I32" s="7">
        <v>0.11700000000000001</v>
      </c>
      <c r="J32" s="7">
        <v>0.43099999999999999</v>
      </c>
      <c r="K32" s="20">
        <v>0.13625550031766401</v>
      </c>
      <c r="L32">
        <f t="shared" si="0"/>
        <v>0.24860724402959913</v>
      </c>
      <c r="M32">
        <f t="shared" si="1"/>
        <v>0.5</v>
      </c>
      <c r="N32">
        <f t="shared" si="2"/>
        <v>0.1</v>
      </c>
    </row>
    <row r="33" spans="1:14" x14ac:dyDescent="0.35">
      <c r="A33" t="s">
        <v>140</v>
      </c>
      <c r="B33" s="6">
        <v>1400</v>
      </c>
      <c r="C33" s="6" t="s">
        <v>90</v>
      </c>
      <c r="D33" s="6" t="s">
        <v>91</v>
      </c>
      <c r="E33" s="7">
        <v>0.22</v>
      </c>
      <c r="F33" s="7">
        <v>50.8</v>
      </c>
      <c r="G33" s="7">
        <v>0</v>
      </c>
      <c r="H33" s="7">
        <v>0.70899999999999996</v>
      </c>
      <c r="I33" s="7">
        <v>0.11700000000000001</v>
      </c>
      <c r="J33" s="7">
        <v>0.43099999999999999</v>
      </c>
      <c r="K33" s="20">
        <v>8.39380632601033E-3</v>
      </c>
      <c r="L33">
        <f t="shared" si="0"/>
        <v>1.5315059228894248E-2</v>
      </c>
      <c r="M33">
        <f t="shared" si="1"/>
        <v>0</v>
      </c>
      <c r="N33">
        <f t="shared" si="2"/>
        <v>0</v>
      </c>
    </row>
    <row r="34" spans="1:14" x14ac:dyDescent="0.35">
      <c r="A34" t="s">
        <v>140</v>
      </c>
      <c r="B34" s="6">
        <v>1400</v>
      </c>
      <c r="C34" s="6" t="s">
        <v>90</v>
      </c>
      <c r="D34" s="6" t="s">
        <v>91</v>
      </c>
      <c r="E34" s="7">
        <v>0.22</v>
      </c>
      <c r="F34" s="7">
        <v>50.8</v>
      </c>
      <c r="G34" s="7">
        <v>0</v>
      </c>
      <c r="H34" s="7">
        <v>0.70899999999999996</v>
      </c>
      <c r="I34" s="7">
        <v>0.11700000000000001</v>
      </c>
      <c r="J34" s="7">
        <v>0.43099999999999999</v>
      </c>
      <c r="K34" s="20">
        <v>1.5976512405186001E-2</v>
      </c>
      <c r="L34">
        <f t="shared" si="0"/>
        <v>2.9150211984088872E-2</v>
      </c>
      <c r="M34">
        <f t="shared" si="1"/>
        <v>0.1</v>
      </c>
      <c r="N34">
        <f t="shared" si="2"/>
        <v>0</v>
      </c>
    </row>
    <row r="35" spans="1:14" x14ac:dyDescent="0.35">
      <c r="A35" t="s">
        <v>140</v>
      </c>
      <c r="B35" s="6">
        <v>1400</v>
      </c>
      <c r="C35" s="6" t="s">
        <v>90</v>
      </c>
      <c r="D35" s="6" t="s">
        <v>91</v>
      </c>
      <c r="E35" s="7">
        <v>0.22</v>
      </c>
      <c r="F35" s="7">
        <v>50.8</v>
      </c>
      <c r="G35" s="7">
        <v>0</v>
      </c>
      <c r="H35" s="7">
        <v>0.70899999999999996</v>
      </c>
      <c r="I35" s="7">
        <v>0.11700000000000001</v>
      </c>
      <c r="J35" s="7">
        <v>0.43099999999999999</v>
      </c>
      <c r="K35" s="20">
        <v>5.99263394767649E-2</v>
      </c>
      <c r="L35">
        <f t="shared" si="0"/>
        <v>0.109339601464656</v>
      </c>
      <c r="M35">
        <f t="shared" si="1"/>
        <v>0.2</v>
      </c>
      <c r="N35">
        <f t="shared" si="2"/>
        <v>0</v>
      </c>
    </row>
    <row r="36" spans="1:14" x14ac:dyDescent="0.35">
      <c r="A36" t="s">
        <v>140</v>
      </c>
      <c r="B36" s="6">
        <v>1400</v>
      </c>
      <c r="C36" s="6" t="s">
        <v>90</v>
      </c>
      <c r="D36" s="6" t="s">
        <v>93</v>
      </c>
      <c r="E36" s="7">
        <v>0.22</v>
      </c>
      <c r="F36" s="7">
        <v>50.8</v>
      </c>
      <c r="G36" s="7">
        <v>0</v>
      </c>
      <c r="H36" s="7">
        <v>0.70899999999999996</v>
      </c>
      <c r="I36" s="7">
        <v>0.11700000000000001</v>
      </c>
      <c r="J36" s="7">
        <v>0.43099999999999999</v>
      </c>
      <c r="K36" s="20">
        <v>9.53876677619653</v>
      </c>
      <c r="L36">
        <f t="shared" si="0"/>
        <v>17.404115900955649</v>
      </c>
      <c r="M36">
        <f t="shared" si="1"/>
        <v>33.6</v>
      </c>
      <c r="N36">
        <f t="shared" si="2"/>
        <v>7.6</v>
      </c>
    </row>
    <row r="37" spans="1:14" x14ac:dyDescent="0.35">
      <c r="A37" t="s">
        <v>140</v>
      </c>
      <c r="B37" s="6">
        <v>1400</v>
      </c>
      <c r="C37" s="6" t="s">
        <v>90</v>
      </c>
      <c r="D37" s="6" t="s">
        <v>93</v>
      </c>
      <c r="E37" s="7">
        <v>0.22</v>
      </c>
      <c r="F37" s="7">
        <v>50.8</v>
      </c>
      <c r="G37" s="7">
        <v>0</v>
      </c>
      <c r="H37" s="7">
        <v>0.70899999999999996</v>
      </c>
      <c r="I37" s="7">
        <v>0.11700000000000001</v>
      </c>
      <c r="J37" s="7">
        <v>0.43099999999999999</v>
      </c>
      <c r="K37" s="20">
        <v>7.2951288844105594E-2</v>
      </c>
      <c r="L37">
        <f t="shared" si="0"/>
        <v>0.13310448991532695</v>
      </c>
      <c r="M37">
        <f t="shared" si="1"/>
        <v>0.3</v>
      </c>
      <c r="N37">
        <f t="shared" si="2"/>
        <v>0.1</v>
      </c>
    </row>
    <row r="38" spans="1:14" x14ac:dyDescent="0.35">
      <c r="A38" t="s">
        <v>140</v>
      </c>
      <c r="B38" s="6">
        <v>1400</v>
      </c>
      <c r="C38" s="6" t="s">
        <v>90</v>
      </c>
      <c r="D38" s="6" t="s">
        <v>94</v>
      </c>
      <c r="E38" s="7">
        <v>0.22</v>
      </c>
      <c r="F38" s="7">
        <v>50.8</v>
      </c>
      <c r="G38" s="7">
        <v>0</v>
      </c>
      <c r="H38" s="7">
        <v>0.70899999999999996</v>
      </c>
      <c r="I38" s="7">
        <v>0.11700000000000001</v>
      </c>
      <c r="J38" s="7">
        <v>0.43099999999999999</v>
      </c>
      <c r="K38" s="20">
        <v>7.87417909150646</v>
      </c>
      <c r="L38">
        <f t="shared" si="0"/>
        <v>14.366964697726303</v>
      </c>
      <c r="M38">
        <f t="shared" si="1"/>
        <v>27.7</v>
      </c>
      <c r="N38">
        <f t="shared" si="2"/>
        <v>6.3</v>
      </c>
    </row>
    <row r="39" spans="1:14" x14ac:dyDescent="0.35">
      <c r="A39" t="s">
        <v>140</v>
      </c>
      <c r="B39" s="6">
        <v>1400</v>
      </c>
      <c r="C39" s="6" t="s">
        <v>90</v>
      </c>
      <c r="D39" s="6" t="s">
        <v>91</v>
      </c>
      <c r="E39" s="7">
        <v>0.22</v>
      </c>
      <c r="F39" s="7">
        <v>50.8</v>
      </c>
      <c r="G39" s="7">
        <v>0</v>
      </c>
      <c r="H39" s="7">
        <v>0.70899999999999996</v>
      </c>
      <c r="I39" s="7">
        <v>0.11700000000000001</v>
      </c>
      <c r="J39" s="7">
        <v>0.43099999999999999</v>
      </c>
      <c r="K39" s="20">
        <v>3.8219534456877602</v>
      </c>
      <c r="L39">
        <f t="shared" si="0"/>
        <v>6.9734088585536975</v>
      </c>
      <c r="M39">
        <f t="shared" si="1"/>
        <v>13.5</v>
      </c>
      <c r="N39">
        <f t="shared" si="2"/>
        <v>3.1</v>
      </c>
    </row>
    <row r="40" spans="1:14" x14ac:dyDescent="0.35">
      <c r="A40" t="s">
        <v>140</v>
      </c>
      <c r="B40" s="6">
        <v>1400</v>
      </c>
      <c r="C40" s="6" t="s">
        <v>90</v>
      </c>
      <c r="D40" s="6" t="s">
        <v>94</v>
      </c>
      <c r="E40" s="7">
        <v>0.22</v>
      </c>
      <c r="F40" s="7">
        <v>50.8</v>
      </c>
      <c r="G40" s="7">
        <v>0</v>
      </c>
      <c r="H40" s="7">
        <v>0.70899999999999996</v>
      </c>
      <c r="I40" s="7">
        <v>0.11700000000000001</v>
      </c>
      <c r="J40" s="7">
        <v>0.43099999999999999</v>
      </c>
      <c r="K40" s="20">
        <v>0.51965277284064504</v>
      </c>
      <c r="L40">
        <f t="shared" si="0"/>
        <v>0.94814112756594626</v>
      </c>
      <c r="M40">
        <f t="shared" si="1"/>
        <v>1.8</v>
      </c>
      <c r="N40">
        <f t="shared" si="2"/>
        <v>0.4</v>
      </c>
    </row>
    <row r="41" spans="1:14" x14ac:dyDescent="0.35">
      <c r="A41" t="s">
        <v>140</v>
      </c>
      <c r="B41" s="6">
        <v>8110</v>
      </c>
      <c r="C41" s="6" t="s">
        <v>98</v>
      </c>
      <c r="D41" s="6" t="s">
        <v>93</v>
      </c>
      <c r="E41" s="7">
        <v>0.19</v>
      </c>
      <c r="F41" s="7">
        <v>57.7</v>
      </c>
      <c r="G41" s="7">
        <v>0</v>
      </c>
      <c r="H41" s="7">
        <v>1.4430000000000001</v>
      </c>
      <c r="I41" s="7">
        <v>0.22500000000000001</v>
      </c>
      <c r="J41" s="7">
        <v>0.34100000000000003</v>
      </c>
      <c r="K41" s="20">
        <v>0.45859948623407798</v>
      </c>
      <c r="L41">
        <f t="shared" si="0"/>
        <v>0.75193882594132078</v>
      </c>
      <c r="M41">
        <f t="shared" si="1"/>
        <v>3</v>
      </c>
      <c r="N41">
        <f t="shared" si="2"/>
        <v>0.5</v>
      </c>
    </row>
    <row r="42" spans="1:14" x14ac:dyDescent="0.35">
      <c r="A42" t="s">
        <v>140</v>
      </c>
      <c r="B42" s="6">
        <v>8110</v>
      </c>
      <c r="C42" s="6" t="s">
        <v>98</v>
      </c>
      <c r="D42" s="6" t="s">
        <v>93</v>
      </c>
      <c r="E42" s="7">
        <v>0.19</v>
      </c>
      <c r="F42" s="7">
        <v>57.7</v>
      </c>
      <c r="G42" s="7">
        <v>0</v>
      </c>
      <c r="H42" s="7">
        <v>1.4430000000000001</v>
      </c>
      <c r="I42" s="7">
        <v>0.22500000000000001</v>
      </c>
      <c r="J42" s="7">
        <v>0.34100000000000003</v>
      </c>
      <c r="K42" s="20">
        <v>1.42482063922054</v>
      </c>
      <c r="L42">
        <f t="shared" si="0"/>
        <v>2.336195287592632</v>
      </c>
      <c r="M42">
        <f t="shared" si="1"/>
        <v>9.1999999999999993</v>
      </c>
      <c r="N42">
        <f t="shared" si="2"/>
        <v>1.7</v>
      </c>
    </row>
    <row r="43" spans="1:14" x14ac:dyDescent="0.35">
      <c r="A43" t="s">
        <v>140</v>
      </c>
      <c r="B43" s="6">
        <v>8110</v>
      </c>
      <c r="C43" s="6" t="s">
        <v>98</v>
      </c>
      <c r="D43" s="6" t="s">
        <v>94</v>
      </c>
      <c r="E43" s="7">
        <v>0.19</v>
      </c>
      <c r="F43" s="7">
        <v>57.7</v>
      </c>
      <c r="G43" s="7">
        <v>0</v>
      </c>
      <c r="H43" s="7">
        <v>1.4430000000000001</v>
      </c>
      <c r="I43" s="7">
        <v>0.22500000000000001</v>
      </c>
      <c r="J43" s="7">
        <v>0.34100000000000003</v>
      </c>
      <c r="K43" s="20">
        <v>6.2195751329132003</v>
      </c>
      <c r="L43">
        <f t="shared" si="0"/>
        <v>10.197874536888357</v>
      </c>
      <c r="M43">
        <f t="shared" si="1"/>
        <v>40</v>
      </c>
      <c r="N43">
        <f t="shared" si="2"/>
        <v>7.4</v>
      </c>
    </row>
    <row r="44" spans="1:14" x14ac:dyDescent="0.35">
      <c r="A44" t="s">
        <v>140</v>
      </c>
      <c r="B44" s="6">
        <v>1411</v>
      </c>
      <c r="C44" s="6" t="s">
        <v>90</v>
      </c>
      <c r="D44" s="6" t="s">
        <v>94</v>
      </c>
      <c r="E44" s="7">
        <v>0.22</v>
      </c>
      <c r="F44" s="7">
        <v>50.8</v>
      </c>
      <c r="G44" s="7">
        <v>0</v>
      </c>
      <c r="H44" s="7">
        <v>1.4430000000000001</v>
      </c>
      <c r="I44" s="7">
        <v>0.22500000000000001</v>
      </c>
      <c r="J44" s="7">
        <v>0.43099999999999999</v>
      </c>
      <c r="K44" s="20">
        <v>3.25386564329972E-2</v>
      </c>
      <c r="L44">
        <f t="shared" si="0"/>
        <v>5.9368947905765586E-2</v>
      </c>
      <c r="M44">
        <f t="shared" si="1"/>
        <v>0.2</v>
      </c>
      <c r="N44">
        <f t="shared" si="2"/>
        <v>0</v>
      </c>
    </row>
    <row r="45" spans="1:14" x14ac:dyDescent="0.35">
      <c r="A45" t="s">
        <v>140</v>
      </c>
      <c r="B45" s="6">
        <v>1411</v>
      </c>
      <c r="C45" s="6" t="s">
        <v>90</v>
      </c>
      <c r="D45" s="6" t="s">
        <v>94</v>
      </c>
      <c r="E45" s="7">
        <v>0.22</v>
      </c>
      <c r="F45" s="7">
        <v>50.8</v>
      </c>
      <c r="G45" s="7">
        <v>0</v>
      </c>
      <c r="H45" s="7">
        <v>1.4430000000000001</v>
      </c>
      <c r="I45" s="7">
        <v>0.22500000000000001</v>
      </c>
      <c r="J45" s="7">
        <v>0.43099999999999999</v>
      </c>
      <c r="K45" s="20">
        <v>0.12765454447751001</v>
      </c>
      <c r="L45">
        <f t="shared" si="0"/>
        <v>0.2329142267021822</v>
      </c>
      <c r="M45">
        <f t="shared" si="1"/>
        <v>0.9</v>
      </c>
      <c r="N45">
        <f t="shared" si="2"/>
        <v>0.2</v>
      </c>
    </row>
    <row r="46" spans="1:14" x14ac:dyDescent="0.35">
      <c r="A46" t="s">
        <v>140</v>
      </c>
      <c r="B46" s="6">
        <v>1220</v>
      </c>
      <c r="C46" s="6" t="s">
        <v>98</v>
      </c>
      <c r="D46" s="6" t="s">
        <v>94</v>
      </c>
      <c r="E46" s="7">
        <v>0.19</v>
      </c>
      <c r="F46" s="7">
        <v>57.7</v>
      </c>
      <c r="G46" s="7">
        <v>0</v>
      </c>
      <c r="H46" s="7">
        <v>1.2450000000000001</v>
      </c>
      <c r="I46" s="7">
        <v>0.21299999999999999</v>
      </c>
      <c r="J46" s="7">
        <v>0.28799999999999998</v>
      </c>
      <c r="K46" s="20">
        <v>0.26044674354538999</v>
      </c>
      <c r="L46">
        <f t="shared" si="0"/>
        <v>0.36066665046165602</v>
      </c>
      <c r="M46">
        <f t="shared" si="1"/>
        <v>1.2</v>
      </c>
      <c r="N46">
        <f t="shared" si="2"/>
        <v>0.3</v>
      </c>
    </row>
    <row r="47" spans="1:14" x14ac:dyDescent="0.35">
      <c r="A47" t="s">
        <v>140</v>
      </c>
      <c r="B47" s="6">
        <v>1411</v>
      </c>
      <c r="C47" s="6" t="s">
        <v>90</v>
      </c>
      <c r="D47" s="6" t="s">
        <v>93</v>
      </c>
      <c r="E47" s="7">
        <v>0.22</v>
      </c>
      <c r="F47" s="7">
        <v>50.8</v>
      </c>
      <c r="G47" s="7">
        <v>0</v>
      </c>
      <c r="H47" s="7">
        <v>1.4430000000000001</v>
      </c>
      <c r="I47" s="7">
        <v>0.22500000000000001</v>
      </c>
      <c r="J47" s="7">
        <v>0.43099999999999999</v>
      </c>
      <c r="K47" s="20">
        <v>0.31394254952841</v>
      </c>
      <c r="L47">
        <f t="shared" si="0"/>
        <v>0.57280911111788591</v>
      </c>
      <c r="M47">
        <f t="shared" si="1"/>
        <v>2.2000000000000002</v>
      </c>
      <c r="N47">
        <f t="shared" si="2"/>
        <v>0.4</v>
      </c>
    </row>
    <row r="48" spans="1:14" x14ac:dyDescent="0.35">
      <c r="A48" t="s">
        <v>140</v>
      </c>
      <c r="B48" s="6">
        <v>1411</v>
      </c>
      <c r="C48" s="6" t="s">
        <v>90</v>
      </c>
      <c r="D48" s="6" t="s">
        <v>93</v>
      </c>
      <c r="E48" s="7">
        <v>0.22</v>
      </c>
      <c r="F48" s="7">
        <v>50.8</v>
      </c>
      <c r="G48" s="7">
        <v>0</v>
      </c>
      <c r="H48" s="7">
        <v>1.4430000000000001</v>
      </c>
      <c r="I48" s="7">
        <v>0.22500000000000001</v>
      </c>
      <c r="J48" s="7">
        <v>0.43099999999999999</v>
      </c>
      <c r="K48" s="20">
        <v>0.41655000581122897</v>
      </c>
      <c r="L48">
        <f t="shared" si="0"/>
        <v>0.76002325560297468</v>
      </c>
      <c r="M48">
        <f t="shared" si="1"/>
        <v>3</v>
      </c>
      <c r="N48">
        <f t="shared" si="2"/>
        <v>0.6</v>
      </c>
    </row>
    <row r="49" spans="1:14" x14ac:dyDescent="0.35">
      <c r="A49" t="s">
        <v>140</v>
      </c>
      <c r="B49" s="6">
        <v>1411</v>
      </c>
      <c r="C49" s="6" t="s">
        <v>90</v>
      </c>
      <c r="D49" s="6" t="s">
        <v>93</v>
      </c>
      <c r="E49" s="7">
        <v>0.22</v>
      </c>
      <c r="F49" s="7">
        <v>50.8</v>
      </c>
      <c r="G49" s="7">
        <v>0</v>
      </c>
      <c r="H49" s="7">
        <v>1.4430000000000001</v>
      </c>
      <c r="I49" s="7">
        <v>0.22500000000000001</v>
      </c>
      <c r="J49" s="7">
        <v>0.43099999999999999</v>
      </c>
      <c r="K49" s="20">
        <v>0.106275549298416</v>
      </c>
      <c r="L49">
        <f t="shared" si="0"/>
        <v>0.19390682473157986</v>
      </c>
      <c r="M49">
        <f t="shared" si="1"/>
        <v>0.8</v>
      </c>
      <c r="N49">
        <f t="shared" si="2"/>
        <v>0.1</v>
      </c>
    </row>
    <row r="50" spans="1:14" x14ac:dyDescent="0.35">
      <c r="A50" t="s">
        <v>140</v>
      </c>
      <c r="B50" s="6">
        <v>1820</v>
      </c>
      <c r="C50" s="6" t="s">
        <v>96</v>
      </c>
      <c r="D50" s="6" t="s">
        <v>94</v>
      </c>
      <c r="E50" s="7">
        <v>0.8</v>
      </c>
      <c r="F50" s="7">
        <v>49.9</v>
      </c>
      <c r="G50" s="7">
        <v>0</v>
      </c>
      <c r="H50" s="7">
        <v>2.0139999999999998</v>
      </c>
      <c r="I50" s="7">
        <v>0.28699999999999998</v>
      </c>
      <c r="J50" s="7">
        <v>0.28899999999999998</v>
      </c>
      <c r="K50" s="20">
        <v>0.720429855086827</v>
      </c>
      <c r="L50">
        <f t="shared" si="0"/>
        <v>0.86578258193272006</v>
      </c>
      <c r="M50">
        <f t="shared" si="1"/>
        <v>4.7</v>
      </c>
      <c r="N50">
        <f t="shared" si="2"/>
        <v>1.3</v>
      </c>
    </row>
    <row r="51" spans="1:14" x14ac:dyDescent="0.35">
      <c r="A51" t="s">
        <v>140</v>
      </c>
      <c r="B51" s="6">
        <v>1700</v>
      </c>
      <c r="C51" s="6" t="s">
        <v>90</v>
      </c>
      <c r="D51" s="6" t="s">
        <v>91</v>
      </c>
      <c r="E51" s="7">
        <v>0.22</v>
      </c>
      <c r="F51" s="7">
        <v>50.8</v>
      </c>
      <c r="G51" s="7">
        <v>0</v>
      </c>
      <c r="H51" s="7">
        <v>0.96799999999999997</v>
      </c>
      <c r="I51" s="7">
        <v>0.125</v>
      </c>
      <c r="J51" s="7">
        <v>0.34100000000000003</v>
      </c>
      <c r="K51" s="20">
        <v>6.2164653048716999E-3</v>
      </c>
      <c r="L51">
        <f t="shared" si="0"/>
        <v>8.9738820986026233E-3</v>
      </c>
      <c r="M51">
        <f t="shared" si="1"/>
        <v>0</v>
      </c>
      <c r="N51">
        <f t="shared" si="2"/>
        <v>0</v>
      </c>
    </row>
    <row r="52" spans="1:14" x14ac:dyDescent="0.35">
      <c r="A52" t="s">
        <v>140</v>
      </c>
      <c r="B52" s="6">
        <v>1400</v>
      </c>
      <c r="C52" s="6" t="s">
        <v>100</v>
      </c>
      <c r="D52" s="6" t="s">
        <v>91</v>
      </c>
      <c r="E52" s="7">
        <v>0.33</v>
      </c>
      <c r="F52" s="7">
        <v>53.9</v>
      </c>
      <c r="G52" s="7">
        <v>0.08</v>
      </c>
      <c r="H52" s="7">
        <v>0.70899999999999996</v>
      </c>
      <c r="I52" s="7">
        <v>0.11700000000000001</v>
      </c>
      <c r="J52" s="7">
        <v>0.43099999999999999</v>
      </c>
      <c r="K52" s="20">
        <v>0.30683880741305702</v>
      </c>
      <c r="L52">
        <f t="shared" si="0"/>
        <v>0.61855890885404341</v>
      </c>
      <c r="M52">
        <f t="shared" si="1"/>
        <v>1.2</v>
      </c>
      <c r="N52">
        <f t="shared" si="2"/>
        <v>0.3</v>
      </c>
    </row>
    <row r="53" spans="1:14" x14ac:dyDescent="0.35">
      <c r="A53" t="s">
        <v>140</v>
      </c>
      <c r="B53" s="6">
        <v>1400</v>
      </c>
      <c r="C53" s="6" t="s">
        <v>90</v>
      </c>
      <c r="D53" s="6" t="s">
        <v>91</v>
      </c>
      <c r="E53" s="7">
        <v>0.22</v>
      </c>
      <c r="F53" s="7">
        <v>50.8</v>
      </c>
      <c r="G53" s="7">
        <v>0</v>
      </c>
      <c r="H53" s="7">
        <v>0.70899999999999996</v>
      </c>
      <c r="I53" s="7">
        <v>0.11700000000000001</v>
      </c>
      <c r="J53" s="7">
        <v>0.43099999999999999</v>
      </c>
      <c r="K53" s="20">
        <v>2.7993287761029498E-2</v>
      </c>
      <c r="L53">
        <f t="shared" si="0"/>
        <v>5.1075619739182392E-2</v>
      </c>
      <c r="M53">
        <f t="shared" si="1"/>
        <v>0.1</v>
      </c>
      <c r="N53">
        <f t="shared" si="2"/>
        <v>0</v>
      </c>
    </row>
    <row r="54" spans="1:14" x14ac:dyDescent="0.35">
      <c r="A54" t="s">
        <v>140</v>
      </c>
      <c r="B54" s="6">
        <v>1400</v>
      </c>
      <c r="C54" s="6" t="s">
        <v>90</v>
      </c>
      <c r="D54" s="6" t="s">
        <v>91</v>
      </c>
      <c r="E54" s="7">
        <v>0.22</v>
      </c>
      <c r="F54" s="7">
        <v>50.8</v>
      </c>
      <c r="G54" s="7">
        <v>0</v>
      </c>
      <c r="H54" s="7">
        <v>0.70899999999999996</v>
      </c>
      <c r="I54" s="7">
        <v>0.11700000000000001</v>
      </c>
      <c r="J54" s="7">
        <v>0.43099999999999999</v>
      </c>
      <c r="K54" s="20">
        <v>3.1653820967426399E-3</v>
      </c>
      <c r="L54">
        <f t="shared" si="0"/>
        <v>5.7754506609800629E-3</v>
      </c>
      <c r="M54">
        <f t="shared" si="1"/>
        <v>0</v>
      </c>
      <c r="N54">
        <f t="shared" si="2"/>
        <v>0</v>
      </c>
    </row>
    <row r="55" spans="1:14" x14ac:dyDescent="0.35">
      <c r="A55" t="s">
        <v>140</v>
      </c>
      <c r="B55" s="6">
        <v>1400</v>
      </c>
      <c r="C55" s="6" t="s">
        <v>90</v>
      </c>
      <c r="D55" s="6" t="s">
        <v>93</v>
      </c>
      <c r="E55" s="7">
        <v>0.22</v>
      </c>
      <c r="F55" s="7">
        <v>50.8</v>
      </c>
      <c r="G55" s="7">
        <v>0</v>
      </c>
      <c r="H55" s="7">
        <v>0.70899999999999996</v>
      </c>
      <c r="I55" s="7">
        <v>0.11700000000000001</v>
      </c>
      <c r="J55" s="7">
        <v>0.43099999999999999</v>
      </c>
      <c r="K55" s="20">
        <v>1.34479959107347E-2</v>
      </c>
      <c r="L55">
        <f t="shared" si="0"/>
        <v>2.4536765072196178E-2</v>
      </c>
      <c r="M55">
        <f t="shared" si="1"/>
        <v>0</v>
      </c>
      <c r="N55">
        <f t="shared" si="2"/>
        <v>0</v>
      </c>
    </row>
    <row r="56" spans="1:14" x14ac:dyDescent="0.35">
      <c r="A56" t="s">
        <v>140</v>
      </c>
      <c r="B56" s="6">
        <v>1400</v>
      </c>
      <c r="C56" s="6" t="s">
        <v>90</v>
      </c>
      <c r="D56" s="6" t="s">
        <v>91</v>
      </c>
      <c r="E56" s="7">
        <v>0.22</v>
      </c>
      <c r="F56" s="7">
        <v>50.8</v>
      </c>
      <c r="G56" s="7">
        <v>0</v>
      </c>
      <c r="H56" s="7">
        <v>0.70899999999999996</v>
      </c>
      <c r="I56" s="7">
        <v>0.11700000000000001</v>
      </c>
      <c r="J56" s="7">
        <v>0.43099999999999999</v>
      </c>
      <c r="K56" s="20">
        <v>3.2963551661389999E-2</v>
      </c>
      <c r="L56">
        <f t="shared" si="0"/>
        <v>6.014419757631681E-2</v>
      </c>
      <c r="M56">
        <f t="shared" si="1"/>
        <v>0.1</v>
      </c>
      <c r="N56">
        <f t="shared" si="2"/>
        <v>0</v>
      </c>
    </row>
    <row r="57" spans="1:14" x14ac:dyDescent="0.35">
      <c r="A57" t="s">
        <v>140</v>
      </c>
      <c r="B57" s="6">
        <v>1490</v>
      </c>
      <c r="C57" s="6" t="s">
        <v>98</v>
      </c>
      <c r="D57" s="6" t="s">
        <v>94</v>
      </c>
      <c r="E57" s="7">
        <v>0.19</v>
      </c>
      <c r="F57" s="7">
        <v>57.7</v>
      </c>
      <c r="G57" s="7">
        <v>0</v>
      </c>
      <c r="H57" s="7">
        <v>1.4430000000000001</v>
      </c>
      <c r="I57" s="7">
        <v>0.22500000000000001</v>
      </c>
      <c r="J57" s="7">
        <v>0.43099999999999999</v>
      </c>
      <c r="K57" s="20">
        <v>7.3190034441523596E-2</v>
      </c>
      <c r="L57">
        <f t="shared" si="0"/>
        <v>0.15167841745965982</v>
      </c>
      <c r="M57">
        <f t="shared" si="1"/>
        <v>0.6</v>
      </c>
      <c r="N57">
        <f t="shared" si="2"/>
        <v>0.1</v>
      </c>
    </row>
    <row r="58" spans="1:14" x14ac:dyDescent="0.35">
      <c r="A58" t="s">
        <v>140</v>
      </c>
      <c r="B58" s="6">
        <v>1330</v>
      </c>
      <c r="C58" s="6" t="s">
        <v>100</v>
      </c>
      <c r="D58" s="6" t="s">
        <v>91</v>
      </c>
      <c r="E58" s="7">
        <v>0.33</v>
      </c>
      <c r="F58" s="7">
        <v>53.9</v>
      </c>
      <c r="G58" s="7">
        <v>0.08</v>
      </c>
      <c r="H58" s="7">
        <v>1.395</v>
      </c>
      <c r="I58" s="7">
        <v>0.33900000000000002</v>
      </c>
      <c r="J58" s="7">
        <v>0.39300000000000002</v>
      </c>
      <c r="K58" s="20">
        <v>0.56803455451211704</v>
      </c>
      <c r="L58">
        <f t="shared" si="0"/>
        <v>1.0481515608496212</v>
      </c>
      <c r="M58">
        <f t="shared" si="1"/>
        <v>4</v>
      </c>
      <c r="N58">
        <f t="shared" si="2"/>
        <v>1.2</v>
      </c>
    </row>
    <row r="59" spans="1:14" x14ac:dyDescent="0.35">
      <c r="A59" t="s">
        <v>140</v>
      </c>
      <c r="B59" s="6">
        <v>1800</v>
      </c>
      <c r="C59" s="6" t="s">
        <v>98</v>
      </c>
      <c r="D59" s="6" t="s">
        <v>93</v>
      </c>
      <c r="E59" s="7">
        <v>0.19</v>
      </c>
      <c r="F59" s="7">
        <v>57.7</v>
      </c>
      <c r="G59" s="7">
        <v>0</v>
      </c>
      <c r="H59" s="7">
        <v>1.2450000000000001</v>
      </c>
      <c r="I59" s="7">
        <v>0.21299999999999999</v>
      </c>
      <c r="J59" s="7">
        <v>0.28899999999999998</v>
      </c>
      <c r="K59" s="20">
        <v>0.88943012611083505</v>
      </c>
      <c r="L59">
        <f t="shared" si="0"/>
        <v>1.2359595151613341</v>
      </c>
      <c r="M59">
        <f t="shared" si="1"/>
        <v>4.2</v>
      </c>
      <c r="N59">
        <f t="shared" si="2"/>
        <v>0.9</v>
      </c>
    </row>
    <row r="60" spans="1:14" x14ac:dyDescent="0.35">
      <c r="A60" t="s">
        <v>140</v>
      </c>
      <c r="B60" s="6">
        <v>1800</v>
      </c>
      <c r="C60" s="6" t="s">
        <v>98</v>
      </c>
      <c r="E60" s="7">
        <v>0.19</v>
      </c>
      <c r="F60" s="7">
        <v>57.7</v>
      </c>
      <c r="G60" s="7">
        <v>0</v>
      </c>
      <c r="H60" s="7">
        <v>1.2450000000000001</v>
      </c>
      <c r="I60" s="7">
        <v>0.21299999999999999</v>
      </c>
      <c r="J60" s="7">
        <v>0.28899999999999998</v>
      </c>
      <c r="K60" s="20">
        <v>3.57723782519056E-3</v>
      </c>
      <c r="L60">
        <f t="shared" si="0"/>
        <v>4.9709594922000121E-3</v>
      </c>
      <c r="M60">
        <f t="shared" si="1"/>
        <v>0</v>
      </c>
      <c r="N60">
        <f t="shared" si="2"/>
        <v>0</v>
      </c>
    </row>
    <row r="61" spans="1:14" x14ac:dyDescent="0.35">
      <c r="A61" t="s">
        <v>140</v>
      </c>
      <c r="B61" s="6">
        <v>1550</v>
      </c>
      <c r="C61" s="6" t="s">
        <v>90</v>
      </c>
      <c r="D61" s="6" t="s">
        <v>91</v>
      </c>
      <c r="E61" s="7">
        <v>0.22</v>
      </c>
      <c r="F61" s="7">
        <v>50.8</v>
      </c>
      <c r="G61" s="7">
        <v>0</v>
      </c>
      <c r="H61" s="7">
        <v>0.72099999999999997</v>
      </c>
      <c r="I61" s="7">
        <v>0.17</v>
      </c>
      <c r="J61" s="7">
        <v>0.34100000000000003</v>
      </c>
      <c r="K61" s="20">
        <v>6.9610648554114196E-2</v>
      </c>
      <c r="L61">
        <f t="shared" si="0"/>
        <v>0.10048761189776745</v>
      </c>
      <c r="M61">
        <f t="shared" si="1"/>
        <v>0.2</v>
      </c>
      <c r="N61">
        <f t="shared" si="2"/>
        <v>0.1</v>
      </c>
    </row>
    <row r="62" spans="1:14" x14ac:dyDescent="0.35">
      <c r="A62" t="s">
        <v>140</v>
      </c>
      <c r="B62" s="6">
        <v>1550</v>
      </c>
      <c r="C62" s="6" t="s">
        <v>90</v>
      </c>
      <c r="D62" s="6" t="s">
        <v>91</v>
      </c>
      <c r="E62" s="7">
        <v>0.22</v>
      </c>
      <c r="F62" s="7">
        <v>50.8</v>
      </c>
      <c r="G62" s="7">
        <v>0</v>
      </c>
      <c r="H62" s="7">
        <v>0.72099999999999997</v>
      </c>
      <c r="I62" s="7">
        <v>0.17</v>
      </c>
      <c r="J62" s="7">
        <v>0.34100000000000003</v>
      </c>
      <c r="K62" s="20">
        <v>1.4209738479810601E-2</v>
      </c>
      <c r="L62">
        <f t="shared" si="0"/>
        <v>2.0512704811505255E-2</v>
      </c>
      <c r="M62">
        <f t="shared" si="1"/>
        <v>0</v>
      </c>
      <c r="N62">
        <f t="shared" si="2"/>
        <v>0</v>
      </c>
    </row>
    <row r="63" spans="1:14" x14ac:dyDescent="0.35">
      <c r="A63" t="s">
        <v>140</v>
      </c>
      <c r="B63" s="6">
        <v>1550</v>
      </c>
      <c r="C63" s="6" t="s">
        <v>90</v>
      </c>
      <c r="D63" s="6" t="s">
        <v>93</v>
      </c>
      <c r="E63" s="7">
        <v>0.22</v>
      </c>
      <c r="F63" s="7">
        <v>50.8</v>
      </c>
      <c r="G63" s="7">
        <v>0</v>
      </c>
      <c r="H63" s="7">
        <v>0.72099999999999997</v>
      </c>
      <c r="I63" s="7">
        <v>0.17</v>
      </c>
      <c r="J63" s="7">
        <v>0.34100000000000003</v>
      </c>
      <c r="K63" s="20">
        <v>2.9498277037936999E-3</v>
      </c>
      <c r="L63">
        <f t="shared" si="0"/>
        <v>4.258272945606459E-3</v>
      </c>
      <c r="M63">
        <f t="shared" si="1"/>
        <v>0</v>
      </c>
      <c r="N63">
        <f t="shared" si="2"/>
        <v>0</v>
      </c>
    </row>
    <row r="64" spans="1:14" x14ac:dyDescent="0.35">
      <c r="A64" t="s">
        <v>140</v>
      </c>
      <c r="B64" s="6">
        <v>1550</v>
      </c>
      <c r="C64" s="6" t="s">
        <v>90</v>
      </c>
      <c r="D64" s="6" t="s">
        <v>91</v>
      </c>
      <c r="E64" s="7">
        <v>0.22</v>
      </c>
      <c r="F64" s="7">
        <v>50.8</v>
      </c>
      <c r="G64" s="7">
        <v>0</v>
      </c>
      <c r="H64" s="7">
        <v>0.72099999999999997</v>
      </c>
      <c r="I64" s="7">
        <v>0.17</v>
      </c>
      <c r="J64" s="7">
        <v>0.34100000000000003</v>
      </c>
      <c r="K64" s="20">
        <v>0.57229929507134603</v>
      </c>
      <c r="L64">
        <f t="shared" si="0"/>
        <v>0.82615218572182603</v>
      </c>
      <c r="M64">
        <f t="shared" si="1"/>
        <v>1.6</v>
      </c>
      <c r="N64">
        <f t="shared" si="2"/>
        <v>0.5</v>
      </c>
    </row>
    <row r="65" spans="1:14" x14ac:dyDescent="0.35">
      <c r="A65" t="s">
        <v>140</v>
      </c>
      <c r="B65" s="6">
        <v>1550</v>
      </c>
      <c r="C65" s="6" t="s">
        <v>90</v>
      </c>
      <c r="D65" s="6" t="s">
        <v>91</v>
      </c>
      <c r="E65" s="7">
        <v>0.22</v>
      </c>
      <c r="F65" s="7">
        <v>50.8</v>
      </c>
      <c r="G65" s="7">
        <v>0</v>
      </c>
      <c r="H65" s="7">
        <v>0.72099999999999997</v>
      </c>
      <c r="I65" s="7">
        <v>0.17</v>
      </c>
      <c r="J65" s="7">
        <v>0.34100000000000003</v>
      </c>
      <c r="K65" s="20">
        <v>1.6966435397961398E-2</v>
      </c>
      <c r="L65">
        <f t="shared" si="0"/>
        <v>2.4492180592650476E-2</v>
      </c>
      <c r="M65">
        <f t="shared" si="1"/>
        <v>0</v>
      </c>
      <c r="N65">
        <f t="shared" si="2"/>
        <v>0</v>
      </c>
    </row>
    <row r="66" spans="1:14" x14ac:dyDescent="0.35">
      <c r="A66" t="s">
        <v>140</v>
      </c>
      <c r="B66" s="6">
        <v>1210</v>
      </c>
      <c r="C66" s="6" t="s">
        <v>90</v>
      </c>
      <c r="D66" s="6" t="s">
        <v>91</v>
      </c>
      <c r="E66" s="7">
        <v>0.22</v>
      </c>
      <c r="F66" s="7">
        <v>50.8</v>
      </c>
      <c r="G66" s="7">
        <v>0</v>
      </c>
      <c r="H66" s="7">
        <v>1.2450000000000001</v>
      </c>
      <c r="I66" s="7">
        <v>0.21299999999999999</v>
      </c>
      <c r="J66" s="7">
        <v>0.28799999999999998</v>
      </c>
      <c r="K66" s="20">
        <v>3.5350170041088397E-2</v>
      </c>
      <c r="L66">
        <f t="shared" si="0"/>
        <v>4.3098927314094974E-2</v>
      </c>
      <c r="M66">
        <f t="shared" si="1"/>
        <v>0.1</v>
      </c>
      <c r="N66">
        <f t="shared" si="2"/>
        <v>0</v>
      </c>
    </row>
    <row r="67" spans="1:14" x14ac:dyDescent="0.35">
      <c r="A67" t="s">
        <v>140</v>
      </c>
      <c r="B67" s="6">
        <v>1210</v>
      </c>
      <c r="C67" s="6" t="s">
        <v>90</v>
      </c>
      <c r="D67" s="6" t="s">
        <v>94</v>
      </c>
      <c r="E67" s="7">
        <v>0.22</v>
      </c>
      <c r="F67" s="7">
        <v>50.8</v>
      </c>
      <c r="G67" s="7">
        <v>0</v>
      </c>
      <c r="H67" s="7">
        <v>1.2450000000000001</v>
      </c>
      <c r="I67" s="7">
        <v>0.21299999999999999</v>
      </c>
      <c r="J67" s="7">
        <v>0.28799999999999998</v>
      </c>
      <c r="K67" s="20">
        <v>3.26310925066833E-2</v>
      </c>
      <c r="L67">
        <f t="shared" ref="L67:L130" si="3">(F67*J67*K67/12)+(G67*K67)</f>
        <v>3.9783827984148278E-2</v>
      </c>
      <c r="M67">
        <f t="shared" ref="M67:M130" si="4">ROUND(2.721*H67*L67,1)</f>
        <v>0.1</v>
      </c>
      <c r="N67">
        <f t="shared" ref="N67:N130" si="5">ROUND((2.721*I67*L67)+(E67*K67),1)</f>
        <v>0</v>
      </c>
    </row>
    <row r="68" spans="1:14" x14ac:dyDescent="0.35">
      <c r="A68" t="s">
        <v>140</v>
      </c>
      <c r="B68" s="6">
        <v>1210</v>
      </c>
      <c r="C68" s="6" t="s">
        <v>90</v>
      </c>
      <c r="D68" s="6" t="s">
        <v>93</v>
      </c>
      <c r="E68" s="7">
        <v>0.22</v>
      </c>
      <c r="F68" s="7">
        <v>50.8</v>
      </c>
      <c r="G68" s="7">
        <v>0</v>
      </c>
      <c r="H68" s="7">
        <v>1.2450000000000001</v>
      </c>
      <c r="I68" s="7">
        <v>0.21299999999999999</v>
      </c>
      <c r="J68" s="7">
        <v>0.28799999999999998</v>
      </c>
      <c r="K68" s="20">
        <v>0.55001446378099195</v>
      </c>
      <c r="L68">
        <f t="shared" si="3"/>
        <v>0.6705776342417854</v>
      </c>
      <c r="M68">
        <f t="shared" si="4"/>
        <v>2.2999999999999998</v>
      </c>
      <c r="N68">
        <f t="shared" si="5"/>
        <v>0.5</v>
      </c>
    </row>
    <row r="69" spans="1:14" x14ac:dyDescent="0.35">
      <c r="A69" t="s">
        <v>140</v>
      </c>
      <c r="B69" s="6">
        <v>1110</v>
      </c>
      <c r="C69" s="6" t="s">
        <v>90</v>
      </c>
      <c r="D69" s="6" t="s">
        <v>91</v>
      </c>
      <c r="E69" s="7">
        <v>0.22</v>
      </c>
      <c r="F69" s="7">
        <v>50.8</v>
      </c>
      <c r="G69" s="7">
        <v>0</v>
      </c>
      <c r="H69" s="7">
        <v>0.96799999999999997</v>
      </c>
      <c r="I69" s="7">
        <v>0.125</v>
      </c>
      <c r="J69" s="7">
        <v>0.28799999999999998</v>
      </c>
      <c r="K69" s="20">
        <v>0.41572872948511702</v>
      </c>
      <c r="L69">
        <f t="shared" si="3"/>
        <v>0.50685646698825459</v>
      </c>
      <c r="M69">
        <f t="shared" si="4"/>
        <v>1.3</v>
      </c>
      <c r="N69">
        <f t="shared" si="5"/>
        <v>0.3</v>
      </c>
    </row>
    <row r="70" spans="1:14" x14ac:dyDescent="0.35">
      <c r="A70" t="s">
        <v>140</v>
      </c>
      <c r="B70" s="6">
        <v>1110</v>
      </c>
      <c r="C70" s="6" t="s">
        <v>90</v>
      </c>
      <c r="D70" s="6" t="s">
        <v>91</v>
      </c>
      <c r="E70" s="7">
        <v>0.22</v>
      </c>
      <c r="F70" s="7">
        <v>50.8</v>
      </c>
      <c r="G70" s="7">
        <v>0</v>
      </c>
      <c r="H70" s="7">
        <v>0.96799999999999997</v>
      </c>
      <c r="I70" s="7">
        <v>0.125</v>
      </c>
      <c r="J70" s="7">
        <v>0.28799999999999998</v>
      </c>
      <c r="K70" s="20">
        <v>0.28157835291503203</v>
      </c>
      <c r="L70">
        <f t="shared" si="3"/>
        <v>0.34330032787400699</v>
      </c>
      <c r="M70">
        <f t="shared" si="4"/>
        <v>0.9</v>
      </c>
      <c r="N70">
        <f t="shared" si="5"/>
        <v>0.2</v>
      </c>
    </row>
    <row r="71" spans="1:14" x14ac:dyDescent="0.35">
      <c r="A71" t="s">
        <v>140</v>
      </c>
      <c r="B71" s="6">
        <v>1310</v>
      </c>
      <c r="C71" s="6" t="s">
        <v>100</v>
      </c>
      <c r="D71" s="6" t="s">
        <v>94</v>
      </c>
      <c r="E71" s="7">
        <v>0.33</v>
      </c>
      <c r="F71" s="7">
        <v>53.9</v>
      </c>
      <c r="G71" s="7">
        <v>0.08</v>
      </c>
      <c r="H71" s="7">
        <v>1.2450000000000001</v>
      </c>
      <c r="I71" s="7">
        <v>0.21299999999999999</v>
      </c>
      <c r="J71" s="7">
        <v>0.39300000000000002</v>
      </c>
      <c r="K71" s="20">
        <v>0.113377907385381</v>
      </c>
      <c r="L71">
        <f t="shared" si="3"/>
        <v>0.20920774915518967</v>
      </c>
      <c r="M71">
        <f t="shared" si="4"/>
        <v>0.7</v>
      </c>
      <c r="N71">
        <f t="shared" si="5"/>
        <v>0.2</v>
      </c>
    </row>
    <row r="72" spans="1:14" x14ac:dyDescent="0.35">
      <c r="A72" t="s">
        <v>140</v>
      </c>
      <c r="B72" s="6">
        <v>1310</v>
      </c>
      <c r="C72" s="6" t="s">
        <v>100</v>
      </c>
      <c r="D72" s="6" t="s">
        <v>91</v>
      </c>
      <c r="E72" s="7">
        <v>0.33</v>
      </c>
      <c r="F72" s="7">
        <v>53.9</v>
      </c>
      <c r="G72" s="7">
        <v>0.08</v>
      </c>
      <c r="H72" s="7">
        <v>1.2450000000000001</v>
      </c>
      <c r="I72" s="7">
        <v>0.21299999999999999</v>
      </c>
      <c r="J72" s="7">
        <v>0.39300000000000002</v>
      </c>
      <c r="K72" s="20">
        <v>1.1071256720218401</v>
      </c>
      <c r="L72">
        <f t="shared" si="3"/>
        <v>2.0428959681565</v>
      </c>
      <c r="M72">
        <f t="shared" si="4"/>
        <v>6.9</v>
      </c>
      <c r="N72">
        <f t="shared" si="5"/>
        <v>1.5</v>
      </c>
    </row>
    <row r="73" spans="1:14" x14ac:dyDescent="0.35">
      <c r="A73" t="s">
        <v>140</v>
      </c>
      <c r="B73" s="6">
        <v>1400</v>
      </c>
      <c r="C73" s="6" t="s">
        <v>90</v>
      </c>
      <c r="D73" s="6" t="s">
        <v>91</v>
      </c>
      <c r="E73" s="7">
        <v>0.22</v>
      </c>
      <c r="F73" s="7">
        <v>50.8</v>
      </c>
      <c r="G73" s="7">
        <v>0</v>
      </c>
      <c r="H73" s="7">
        <v>0.70899999999999996</v>
      </c>
      <c r="I73" s="7">
        <v>0.11700000000000001</v>
      </c>
      <c r="J73" s="7">
        <v>0.43099999999999999</v>
      </c>
      <c r="K73" s="20">
        <v>0.23894681397259501</v>
      </c>
      <c r="L73">
        <f t="shared" si="3"/>
        <v>0.43597439188059778</v>
      </c>
      <c r="M73">
        <f t="shared" si="4"/>
        <v>0.8</v>
      </c>
      <c r="N73">
        <f t="shared" si="5"/>
        <v>0.2</v>
      </c>
    </row>
    <row r="74" spans="1:14" x14ac:dyDescent="0.35">
      <c r="A74" t="s">
        <v>140</v>
      </c>
      <c r="B74" s="6">
        <v>1400</v>
      </c>
      <c r="C74" s="6" t="s">
        <v>90</v>
      </c>
      <c r="D74" s="6" t="s">
        <v>91</v>
      </c>
      <c r="E74" s="7">
        <v>0.22</v>
      </c>
      <c r="F74" s="7">
        <v>50.8</v>
      </c>
      <c r="G74" s="7">
        <v>0</v>
      </c>
      <c r="H74" s="7">
        <v>0.70899999999999996</v>
      </c>
      <c r="I74" s="7">
        <v>0.11700000000000001</v>
      </c>
      <c r="J74" s="7">
        <v>0.43099999999999999</v>
      </c>
      <c r="K74" s="20">
        <v>0.37606155523288498</v>
      </c>
      <c r="L74">
        <f t="shared" si="3"/>
        <v>0.68614937829274758</v>
      </c>
      <c r="M74">
        <f t="shared" si="4"/>
        <v>1.3</v>
      </c>
      <c r="N74">
        <f t="shared" si="5"/>
        <v>0.3</v>
      </c>
    </row>
    <row r="75" spans="1:14" x14ac:dyDescent="0.35">
      <c r="A75" t="s">
        <v>140</v>
      </c>
      <c r="B75" s="6">
        <v>1400</v>
      </c>
      <c r="C75" s="6" t="s">
        <v>90</v>
      </c>
      <c r="D75" s="6" t="s">
        <v>91</v>
      </c>
      <c r="E75" s="7">
        <v>0.22</v>
      </c>
      <c r="F75" s="7">
        <v>50.8</v>
      </c>
      <c r="G75" s="7">
        <v>0</v>
      </c>
      <c r="H75" s="7">
        <v>0.70899999999999996</v>
      </c>
      <c r="I75" s="7">
        <v>0.11700000000000001</v>
      </c>
      <c r="J75" s="7">
        <v>0.43099999999999999</v>
      </c>
      <c r="K75" s="20">
        <v>0.19150004136757801</v>
      </c>
      <c r="L75">
        <f t="shared" si="3"/>
        <v>0.34940459214457059</v>
      </c>
      <c r="M75">
        <f t="shared" si="4"/>
        <v>0.7</v>
      </c>
      <c r="N75">
        <f t="shared" si="5"/>
        <v>0.2</v>
      </c>
    </row>
    <row r="76" spans="1:14" x14ac:dyDescent="0.35">
      <c r="A76" t="s">
        <v>140</v>
      </c>
      <c r="B76" s="6">
        <v>1330</v>
      </c>
      <c r="C76" s="6" t="s">
        <v>90</v>
      </c>
      <c r="D76" s="6" t="s">
        <v>91</v>
      </c>
      <c r="E76" s="7">
        <v>0.22</v>
      </c>
      <c r="F76" s="7">
        <v>50.8</v>
      </c>
      <c r="G76" s="7">
        <v>0</v>
      </c>
      <c r="H76" s="7">
        <v>1.395</v>
      </c>
      <c r="I76" s="7">
        <v>0.33900000000000002</v>
      </c>
      <c r="J76" s="7">
        <v>0.39300000000000002</v>
      </c>
      <c r="K76" s="20">
        <v>0.62998126786312203</v>
      </c>
      <c r="L76">
        <f t="shared" si="3"/>
        <v>1.0480998353438762</v>
      </c>
      <c r="M76">
        <f t="shared" si="4"/>
        <v>4</v>
      </c>
      <c r="N76">
        <f t="shared" si="5"/>
        <v>1.1000000000000001</v>
      </c>
    </row>
    <row r="77" spans="1:14" x14ac:dyDescent="0.35">
      <c r="A77" t="s">
        <v>140</v>
      </c>
      <c r="B77" s="6">
        <v>1400</v>
      </c>
      <c r="C77" s="6" t="s">
        <v>90</v>
      </c>
      <c r="D77" s="6" t="s">
        <v>91</v>
      </c>
      <c r="E77" s="7">
        <v>0.22</v>
      </c>
      <c r="F77" s="7">
        <v>50.8</v>
      </c>
      <c r="G77" s="7">
        <v>0</v>
      </c>
      <c r="H77" s="7">
        <v>0.70899999999999996</v>
      </c>
      <c r="I77" s="7">
        <v>0.11700000000000001</v>
      </c>
      <c r="J77" s="7">
        <v>0.43099999999999999</v>
      </c>
      <c r="K77" s="20">
        <v>0.29898490416918999</v>
      </c>
      <c r="L77">
        <f t="shared" si="3"/>
        <v>0.54551788998363182</v>
      </c>
      <c r="M77">
        <f t="shared" si="4"/>
        <v>1.1000000000000001</v>
      </c>
      <c r="N77">
        <f t="shared" si="5"/>
        <v>0.2</v>
      </c>
    </row>
    <row r="78" spans="1:14" x14ac:dyDescent="0.35">
      <c r="A78" t="s">
        <v>140</v>
      </c>
      <c r="B78" s="6">
        <v>1110</v>
      </c>
      <c r="C78" s="6" t="s">
        <v>98</v>
      </c>
      <c r="D78" s="6" t="s">
        <v>93</v>
      </c>
      <c r="E78" s="7">
        <v>0.19</v>
      </c>
      <c r="F78" s="7">
        <v>57.7</v>
      </c>
      <c r="G78" s="7">
        <v>0</v>
      </c>
      <c r="H78" s="7">
        <v>0.96799999999999997</v>
      </c>
      <c r="I78" s="7">
        <v>0.125</v>
      </c>
      <c r="J78" s="7">
        <v>0.28799999999999998</v>
      </c>
      <c r="K78" s="20">
        <v>4.2387876926640401E-2</v>
      </c>
      <c r="L78">
        <f t="shared" si="3"/>
        <v>5.8698731968011626E-2</v>
      </c>
      <c r="M78">
        <f t="shared" si="4"/>
        <v>0.2</v>
      </c>
      <c r="N78">
        <f t="shared" si="5"/>
        <v>0</v>
      </c>
    </row>
    <row r="79" spans="1:14" x14ac:dyDescent="0.35">
      <c r="A79" t="s">
        <v>140</v>
      </c>
      <c r="B79" s="6">
        <v>1110</v>
      </c>
      <c r="C79" s="6" t="s">
        <v>98</v>
      </c>
      <c r="D79" s="6" t="s">
        <v>94</v>
      </c>
      <c r="E79" s="7">
        <v>0.19</v>
      </c>
      <c r="F79" s="7">
        <v>57.7</v>
      </c>
      <c r="G79" s="7">
        <v>0</v>
      </c>
      <c r="H79" s="7">
        <v>0.96799999999999997</v>
      </c>
      <c r="I79" s="7">
        <v>0.125</v>
      </c>
      <c r="J79" s="7">
        <v>0.28799999999999998</v>
      </c>
      <c r="K79" s="20">
        <v>3.2665088791300002E-6</v>
      </c>
      <c r="L79">
        <f t="shared" si="3"/>
        <v>4.5234614958192237E-6</v>
      </c>
      <c r="M79">
        <f t="shared" si="4"/>
        <v>0</v>
      </c>
      <c r="N79">
        <f t="shared" si="5"/>
        <v>0</v>
      </c>
    </row>
    <row r="80" spans="1:14" x14ac:dyDescent="0.35">
      <c r="A80" t="s">
        <v>140</v>
      </c>
      <c r="B80" s="6">
        <v>1710</v>
      </c>
      <c r="C80" s="6" t="s">
        <v>90</v>
      </c>
      <c r="D80" s="6" t="s">
        <v>94</v>
      </c>
      <c r="E80" s="7">
        <v>0.22</v>
      </c>
      <c r="F80" s="7">
        <v>50.8</v>
      </c>
      <c r="G80" s="7">
        <v>0</v>
      </c>
      <c r="H80" s="7">
        <v>0.96799999999999997</v>
      </c>
      <c r="I80" s="7">
        <v>0.125</v>
      </c>
      <c r="J80" s="7">
        <v>0.34100000000000003</v>
      </c>
      <c r="K80" s="20">
        <v>5.7528825857622097E-2</v>
      </c>
      <c r="L80">
        <f t="shared" si="3"/>
        <v>8.3046695380534677E-2</v>
      </c>
      <c r="M80">
        <f t="shared" si="4"/>
        <v>0.2</v>
      </c>
      <c r="N80">
        <f t="shared" si="5"/>
        <v>0</v>
      </c>
    </row>
    <row r="81" spans="1:14" x14ac:dyDescent="0.35">
      <c r="A81" t="s">
        <v>140</v>
      </c>
      <c r="B81" s="6">
        <v>1710</v>
      </c>
      <c r="C81" s="6" t="s">
        <v>90</v>
      </c>
      <c r="D81" s="6" t="s">
        <v>94</v>
      </c>
      <c r="E81" s="7">
        <v>0.22</v>
      </c>
      <c r="F81" s="7">
        <v>50.8</v>
      </c>
      <c r="G81" s="7">
        <v>0</v>
      </c>
      <c r="H81" s="7">
        <v>0.96799999999999997</v>
      </c>
      <c r="I81" s="7">
        <v>0.125</v>
      </c>
      <c r="J81" s="7">
        <v>0.34100000000000003</v>
      </c>
      <c r="K81" s="20">
        <v>0.12793916983096201</v>
      </c>
      <c r="L81">
        <f t="shared" si="3"/>
        <v>0.18468872092898239</v>
      </c>
      <c r="M81">
        <f t="shared" si="4"/>
        <v>0.5</v>
      </c>
      <c r="N81">
        <f t="shared" si="5"/>
        <v>0.1</v>
      </c>
    </row>
    <row r="82" spans="1:14" x14ac:dyDescent="0.35">
      <c r="A82" t="s">
        <v>140</v>
      </c>
      <c r="B82" s="6">
        <v>1320</v>
      </c>
      <c r="C82" s="6" t="s">
        <v>98</v>
      </c>
      <c r="D82" s="6" t="s">
        <v>93</v>
      </c>
      <c r="E82" s="7">
        <v>0.19</v>
      </c>
      <c r="F82" s="7">
        <v>57.7</v>
      </c>
      <c r="G82" s="7">
        <v>0</v>
      </c>
      <c r="H82" s="7">
        <v>1.395</v>
      </c>
      <c r="I82" s="7">
        <v>0.33900000000000002</v>
      </c>
      <c r="J82" s="7">
        <v>0.39300000000000002</v>
      </c>
      <c r="K82" s="20">
        <v>1.8282314039549901</v>
      </c>
      <c r="L82">
        <f t="shared" si="3"/>
        <v>3.4547631782686459</v>
      </c>
      <c r="M82">
        <f t="shared" si="4"/>
        <v>13.1</v>
      </c>
      <c r="N82">
        <f t="shared" si="5"/>
        <v>3.5</v>
      </c>
    </row>
    <row r="83" spans="1:14" x14ac:dyDescent="0.35">
      <c r="A83" t="s">
        <v>140</v>
      </c>
      <c r="B83" s="6">
        <v>1330</v>
      </c>
      <c r="C83" s="6" t="s">
        <v>100</v>
      </c>
      <c r="D83" s="6" t="s">
        <v>91</v>
      </c>
      <c r="E83" s="7">
        <v>0.33</v>
      </c>
      <c r="F83" s="7">
        <v>53.9</v>
      </c>
      <c r="G83" s="7">
        <v>0.08</v>
      </c>
      <c r="H83" s="7">
        <v>1.395</v>
      </c>
      <c r="I83" s="7">
        <v>0.33900000000000002</v>
      </c>
      <c r="J83" s="7">
        <v>0.39300000000000002</v>
      </c>
      <c r="K83" s="20">
        <v>1.8005919261596699</v>
      </c>
      <c r="L83">
        <f t="shared" si="3"/>
        <v>3.3224972369479771</v>
      </c>
      <c r="M83">
        <f t="shared" si="4"/>
        <v>12.6</v>
      </c>
      <c r="N83">
        <f t="shared" si="5"/>
        <v>3.7</v>
      </c>
    </row>
    <row r="84" spans="1:14" x14ac:dyDescent="0.35">
      <c r="A84" t="s">
        <v>140</v>
      </c>
      <c r="B84" s="6">
        <v>1330</v>
      </c>
      <c r="C84" s="6" t="s">
        <v>100</v>
      </c>
      <c r="D84" s="6" t="s">
        <v>91</v>
      </c>
      <c r="E84" s="7">
        <v>0.33</v>
      </c>
      <c r="F84" s="7">
        <v>53.9</v>
      </c>
      <c r="G84" s="7">
        <v>0.08</v>
      </c>
      <c r="H84" s="7">
        <v>1.395</v>
      </c>
      <c r="I84" s="7">
        <v>0.33900000000000002</v>
      </c>
      <c r="J84" s="7">
        <v>0.39300000000000002</v>
      </c>
      <c r="K84" s="20">
        <v>0.16330355827291601</v>
      </c>
      <c r="L84">
        <f t="shared" si="3"/>
        <v>0.30133180831414147</v>
      </c>
      <c r="M84">
        <f t="shared" si="4"/>
        <v>1.1000000000000001</v>
      </c>
      <c r="N84">
        <f t="shared" si="5"/>
        <v>0.3</v>
      </c>
    </row>
    <row r="85" spans="1:14" x14ac:dyDescent="0.35">
      <c r="A85" t="s">
        <v>140</v>
      </c>
      <c r="B85" s="6">
        <v>1330</v>
      </c>
      <c r="C85" s="6" t="s">
        <v>100</v>
      </c>
      <c r="E85" s="7">
        <v>0.33</v>
      </c>
      <c r="F85" s="7">
        <v>53.9</v>
      </c>
      <c r="G85" s="7">
        <v>0.08</v>
      </c>
      <c r="H85" s="7">
        <v>1.395</v>
      </c>
      <c r="I85" s="7">
        <v>0.33900000000000002</v>
      </c>
      <c r="J85" s="7">
        <v>0.39300000000000002</v>
      </c>
      <c r="K85" s="20">
        <v>8.9290809733629995E-5</v>
      </c>
      <c r="L85">
        <f t="shared" si="3"/>
        <v>1.6476163439073743E-4</v>
      </c>
      <c r="M85">
        <f t="shared" si="4"/>
        <v>0</v>
      </c>
      <c r="N85">
        <f t="shared" si="5"/>
        <v>0</v>
      </c>
    </row>
    <row r="86" spans="1:14" x14ac:dyDescent="0.35">
      <c r="A86" t="s">
        <v>140</v>
      </c>
      <c r="B86" s="6">
        <v>1210</v>
      </c>
      <c r="C86" s="6" t="s">
        <v>92</v>
      </c>
      <c r="E86" s="7">
        <v>0.63</v>
      </c>
      <c r="F86" s="7">
        <v>53.6</v>
      </c>
      <c r="G86" s="7">
        <v>0.66</v>
      </c>
      <c r="H86" s="7">
        <v>1.2450000000000001</v>
      </c>
      <c r="I86" s="7">
        <v>0.21299999999999999</v>
      </c>
      <c r="J86" s="7">
        <v>0.28799999999999998</v>
      </c>
      <c r="K86" s="20">
        <v>2.2824337527666198E-3</v>
      </c>
      <c r="L86">
        <f t="shared" si="3"/>
        <v>4.4425290563849485E-3</v>
      </c>
      <c r="M86">
        <f t="shared" si="4"/>
        <v>0</v>
      </c>
      <c r="N86">
        <f t="shared" si="5"/>
        <v>0</v>
      </c>
    </row>
    <row r="87" spans="1:14" x14ac:dyDescent="0.35">
      <c r="A87" t="s">
        <v>140</v>
      </c>
      <c r="B87" s="6">
        <v>1210</v>
      </c>
      <c r="C87" s="6" t="s">
        <v>92</v>
      </c>
      <c r="D87" s="6" t="s">
        <v>91</v>
      </c>
      <c r="E87" s="7">
        <v>0.63</v>
      </c>
      <c r="F87" s="7">
        <v>53.6</v>
      </c>
      <c r="G87" s="7">
        <v>0.66</v>
      </c>
      <c r="H87" s="7">
        <v>1.2450000000000001</v>
      </c>
      <c r="I87" s="7">
        <v>0.21299999999999999</v>
      </c>
      <c r="J87" s="7">
        <v>0.28799999999999998</v>
      </c>
      <c r="K87" s="20">
        <v>0.14292852609474099</v>
      </c>
      <c r="L87">
        <f t="shared" si="3"/>
        <v>0.27819608319080386</v>
      </c>
      <c r="M87">
        <f t="shared" si="4"/>
        <v>0.9</v>
      </c>
      <c r="N87">
        <f t="shared" si="5"/>
        <v>0.3</v>
      </c>
    </row>
    <row r="88" spans="1:14" x14ac:dyDescent="0.35">
      <c r="A88" t="s">
        <v>140</v>
      </c>
      <c r="B88" s="6">
        <v>1210</v>
      </c>
      <c r="C88" s="6" t="s">
        <v>92</v>
      </c>
      <c r="D88" s="6" t="s">
        <v>91</v>
      </c>
      <c r="E88" s="7">
        <v>0.63</v>
      </c>
      <c r="F88" s="7">
        <v>53.6</v>
      </c>
      <c r="G88" s="7">
        <v>0.66</v>
      </c>
      <c r="H88" s="7">
        <v>1.2450000000000001</v>
      </c>
      <c r="I88" s="7">
        <v>0.21299999999999999</v>
      </c>
      <c r="J88" s="7">
        <v>0.28799999999999998</v>
      </c>
      <c r="K88" s="20">
        <v>0.22630479023960801</v>
      </c>
      <c r="L88">
        <f t="shared" si="3"/>
        <v>0.44047964372237303</v>
      </c>
      <c r="M88">
        <f t="shared" si="4"/>
        <v>1.5</v>
      </c>
      <c r="N88">
        <f t="shared" si="5"/>
        <v>0.4</v>
      </c>
    </row>
    <row r="89" spans="1:14" x14ac:dyDescent="0.35">
      <c r="A89" t="s">
        <v>140</v>
      </c>
      <c r="B89" s="6">
        <v>1210</v>
      </c>
      <c r="C89" s="6" t="s">
        <v>92</v>
      </c>
      <c r="D89" s="6" t="s">
        <v>91</v>
      </c>
      <c r="E89" s="7">
        <v>0.63</v>
      </c>
      <c r="F89" s="7">
        <v>53.6</v>
      </c>
      <c r="G89" s="7">
        <v>0.66</v>
      </c>
      <c r="H89" s="7">
        <v>1.2450000000000001</v>
      </c>
      <c r="I89" s="7">
        <v>0.21299999999999999</v>
      </c>
      <c r="J89" s="7">
        <v>0.28799999999999998</v>
      </c>
      <c r="K89" s="20">
        <v>0.278879392925731</v>
      </c>
      <c r="L89">
        <f t="shared" si="3"/>
        <v>0.54281085039064281</v>
      </c>
      <c r="M89">
        <f t="shared" si="4"/>
        <v>1.8</v>
      </c>
      <c r="N89">
        <f t="shared" si="5"/>
        <v>0.5</v>
      </c>
    </row>
    <row r="90" spans="1:14" x14ac:dyDescent="0.35">
      <c r="A90" t="s">
        <v>140</v>
      </c>
      <c r="B90" s="6">
        <v>1210</v>
      </c>
      <c r="C90" s="6" t="s">
        <v>92</v>
      </c>
      <c r="D90" s="6" t="s">
        <v>91</v>
      </c>
      <c r="E90" s="7">
        <v>0.63</v>
      </c>
      <c r="F90" s="7">
        <v>53.6</v>
      </c>
      <c r="G90" s="7">
        <v>0.66</v>
      </c>
      <c r="H90" s="7">
        <v>1.2450000000000001</v>
      </c>
      <c r="I90" s="7">
        <v>0.21299999999999999</v>
      </c>
      <c r="J90" s="7">
        <v>0.28799999999999998</v>
      </c>
      <c r="K90" s="20">
        <v>4.33084331948351E-2</v>
      </c>
      <c r="L90">
        <f t="shared" si="3"/>
        <v>8.4295534370427042E-2</v>
      </c>
      <c r="M90">
        <f t="shared" si="4"/>
        <v>0.3</v>
      </c>
      <c r="N90">
        <f t="shared" si="5"/>
        <v>0.1</v>
      </c>
    </row>
    <row r="91" spans="1:14" x14ac:dyDescent="0.35">
      <c r="A91" t="s">
        <v>140</v>
      </c>
      <c r="B91" s="6">
        <v>1210</v>
      </c>
      <c r="C91" s="6" t="s">
        <v>92</v>
      </c>
      <c r="D91" s="6" t="s">
        <v>91</v>
      </c>
      <c r="E91" s="7">
        <v>0.63</v>
      </c>
      <c r="F91" s="7">
        <v>53.6</v>
      </c>
      <c r="G91" s="7">
        <v>0.66</v>
      </c>
      <c r="H91" s="7">
        <v>1.2450000000000001</v>
      </c>
      <c r="I91" s="7">
        <v>0.21299999999999999</v>
      </c>
      <c r="J91" s="7">
        <v>0.28799999999999998</v>
      </c>
      <c r="K91" s="20">
        <v>1.6746867016829099</v>
      </c>
      <c r="L91">
        <f t="shared" si="3"/>
        <v>3.2596101961556161</v>
      </c>
      <c r="M91">
        <f t="shared" si="4"/>
        <v>11</v>
      </c>
      <c r="N91">
        <f t="shared" si="5"/>
        <v>2.9</v>
      </c>
    </row>
    <row r="92" spans="1:14" x14ac:dyDescent="0.35">
      <c r="A92" t="s">
        <v>140</v>
      </c>
      <c r="B92" s="6">
        <v>1210</v>
      </c>
      <c r="C92" s="6" t="s">
        <v>92</v>
      </c>
      <c r="D92" s="6" t="s">
        <v>91</v>
      </c>
      <c r="E92" s="7">
        <v>0.63</v>
      </c>
      <c r="F92" s="7">
        <v>53.6</v>
      </c>
      <c r="G92" s="7">
        <v>0.66</v>
      </c>
      <c r="H92" s="7">
        <v>1.2450000000000001</v>
      </c>
      <c r="I92" s="7">
        <v>0.21299999999999999</v>
      </c>
      <c r="J92" s="7">
        <v>0.28799999999999998</v>
      </c>
      <c r="K92" s="20">
        <v>2.2178223270798401E-2</v>
      </c>
      <c r="L92">
        <f t="shared" si="3"/>
        <v>4.3167693774282014E-2</v>
      </c>
      <c r="M92">
        <f t="shared" si="4"/>
        <v>0.1</v>
      </c>
      <c r="N92">
        <f t="shared" si="5"/>
        <v>0</v>
      </c>
    </row>
    <row r="93" spans="1:14" x14ac:dyDescent="0.35">
      <c r="A93" t="s">
        <v>140</v>
      </c>
      <c r="B93" s="6">
        <v>1210</v>
      </c>
      <c r="C93" s="6" t="s">
        <v>92</v>
      </c>
      <c r="D93" s="6" t="s">
        <v>91</v>
      </c>
      <c r="E93" s="7">
        <v>0.63</v>
      </c>
      <c r="F93" s="7">
        <v>53.6</v>
      </c>
      <c r="G93" s="7">
        <v>0.66</v>
      </c>
      <c r="H93" s="7">
        <v>1.2450000000000001</v>
      </c>
      <c r="I93" s="7">
        <v>0.21299999999999999</v>
      </c>
      <c r="J93" s="7">
        <v>0.28799999999999998</v>
      </c>
      <c r="K93" s="20">
        <v>0.295247152212609</v>
      </c>
      <c r="L93">
        <f t="shared" si="3"/>
        <v>0.57466905706662219</v>
      </c>
      <c r="M93">
        <f t="shared" si="4"/>
        <v>1.9</v>
      </c>
      <c r="N93">
        <f t="shared" si="5"/>
        <v>0.5</v>
      </c>
    </row>
    <row r="94" spans="1:14" x14ac:dyDescent="0.35">
      <c r="A94" t="s">
        <v>140</v>
      </c>
      <c r="B94" s="6">
        <v>1210</v>
      </c>
      <c r="C94" s="6" t="s">
        <v>90</v>
      </c>
      <c r="D94" s="6" t="s">
        <v>91</v>
      </c>
      <c r="E94" s="7">
        <v>0.22</v>
      </c>
      <c r="F94" s="7">
        <v>50.8</v>
      </c>
      <c r="G94" s="7">
        <v>0</v>
      </c>
      <c r="H94" s="7">
        <v>1.2450000000000001</v>
      </c>
      <c r="I94" s="7">
        <v>0.21299999999999999</v>
      </c>
      <c r="J94" s="7">
        <v>0.28799999999999998</v>
      </c>
      <c r="K94" s="20">
        <v>0.11250246683447</v>
      </c>
      <c r="L94">
        <f t="shared" si="3"/>
        <v>0.1371630075645858</v>
      </c>
      <c r="M94">
        <f t="shared" si="4"/>
        <v>0.5</v>
      </c>
      <c r="N94">
        <f t="shared" si="5"/>
        <v>0.1</v>
      </c>
    </row>
    <row r="95" spans="1:14" x14ac:dyDescent="0.35">
      <c r="A95" t="s">
        <v>140</v>
      </c>
      <c r="B95" s="6">
        <v>1210</v>
      </c>
      <c r="C95" s="6" t="s">
        <v>90</v>
      </c>
      <c r="D95" s="6" t="s">
        <v>91</v>
      </c>
      <c r="E95" s="7">
        <v>0.22</v>
      </c>
      <c r="F95" s="7">
        <v>50.8</v>
      </c>
      <c r="G95" s="7">
        <v>0</v>
      </c>
      <c r="H95" s="7">
        <v>1.2450000000000001</v>
      </c>
      <c r="I95" s="7">
        <v>0.21299999999999999</v>
      </c>
      <c r="J95" s="7">
        <v>0.28799999999999998</v>
      </c>
      <c r="K95" s="20">
        <v>0.19577493681775901</v>
      </c>
      <c r="L95">
        <f t="shared" si="3"/>
        <v>0.23868880296821174</v>
      </c>
      <c r="M95">
        <f t="shared" si="4"/>
        <v>0.8</v>
      </c>
      <c r="N95">
        <f t="shared" si="5"/>
        <v>0.2</v>
      </c>
    </row>
    <row r="96" spans="1:14" x14ac:dyDescent="0.35">
      <c r="A96" t="s">
        <v>140</v>
      </c>
      <c r="B96" s="6">
        <v>1210</v>
      </c>
      <c r="C96" s="6" t="s">
        <v>90</v>
      </c>
      <c r="D96" s="6" t="s">
        <v>91</v>
      </c>
      <c r="E96" s="7">
        <v>0.22</v>
      </c>
      <c r="F96" s="7">
        <v>50.8</v>
      </c>
      <c r="G96" s="7">
        <v>0</v>
      </c>
      <c r="H96" s="7">
        <v>1.2450000000000001</v>
      </c>
      <c r="I96" s="7">
        <v>0.21299999999999999</v>
      </c>
      <c r="J96" s="7">
        <v>0.28799999999999998</v>
      </c>
      <c r="K96" s="20">
        <v>5.2815504396237299E-2</v>
      </c>
      <c r="L96">
        <f t="shared" si="3"/>
        <v>6.4392662959892502E-2</v>
      </c>
      <c r="M96">
        <f t="shared" si="4"/>
        <v>0.2</v>
      </c>
      <c r="N96">
        <f t="shared" si="5"/>
        <v>0</v>
      </c>
    </row>
    <row r="97" spans="1:14" x14ac:dyDescent="0.35">
      <c r="A97" t="s">
        <v>140</v>
      </c>
      <c r="B97" s="6">
        <v>1210</v>
      </c>
      <c r="C97" s="6" t="s">
        <v>90</v>
      </c>
      <c r="D97" s="6" t="s">
        <v>91</v>
      </c>
      <c r="E97" s="7">
        <v>0.22</v>
      </c>
      <c r="F97" s="7">
        <v>50.8</v>
      </c>
      <c r="G97" s="7">
        <v>0</v>
      </c>
      <c r="H97" s="7">
        <v>1.2450000000000001</v>
      </c>
      <c r="I97" s="7">
        <v>0.21299999999999999</v>
      </c>
      <c r="J97" s="7">
        <v>0.28799999999999998</v>
      </c>
      <c r="K97" s="20">
        <v>0.77272068617866396</v>
      </c>
      <c r="L97">
        <f t="shared" si="3"/>
        <v>0.94210106058902687</v>
      </c>
      <c r="M97">
        <f t="shared" si="4"/>
        <v>3.2</v>
      </c>
      <c r="N97">
        <f t="shared" si="5"/>
        <v>0.7</v>
      </c>
    </row>
    <row r="98" spans="1:14" x14ac:dyDescent="0.35">
      <c r="A98" t="s">
        <v>140</v>
      </c>
      <c r="B98" s="6">
        <v>1210</v>
      </c>
      <c r="C98" s="6" t="s">
        <v>90</v>
      </c>
      <c r="D98" s="6" t="s">
        <v>91</v>
      </c>
      <c r="E98" s="7">
        <v>0.22</v>
      </c>
      <c r="F98" s="7">
        <v>50.8</v>
      </c>
      <c r="G98" s="7">
        <v>0</v>
      </c>
      <c r="H98" s="7">
        <v>1.2450000000000001</v>
      </c>
      <c r="I98" s="7">
        <v>0.21299999999999999</v>
      </c>
      <c r="J98" s="7">
        <v>0.28799999999999998</v>
      </c>
      <c r="K98" s="20">
        <v>0.125366554527196</v>
      </c>
      <c r="L98">
        <f t="shared" si="3"/>
        <v>0.15284690327955733</v>
      </c>
      <c r="M98">
        <f t="shared" si="4"/>
        <v>0.5</v>
      </c>
      <c r="N98">
        <f t="shared" si="5"/>
        <v>0.1</v>
      </c>
    </row>
    <row r="99" spans="1:14" x14ac:dyDescent="0.35">
      <c r="A99" t="s">
        <v>140</v>
      </c>
      <c r="B99" s="6">
        <v>1480</v>
      </c>
      <c r="C99" s="6" t="s">
        <v>98</v>
      </c>
      <c r="D99" s="6" t="s">
        <v>93</v>
      </c>
      <c r="E99" s="7">
        <v>0.19</v>
      </c>
      <c r="F99" s="7">
        <v>57.7</v>
      </c>
      <c r="G99" s="7">
        <v>0</v>
      </c>
      <c r="H99" s="7">
        <v>1.2450000000000001</v>
      </c>
      <c r="I99" s="7">
        <v>0.21299999999999999</v>
      </c>
      <c r="J99" s="7">
        <v>0.28799999999999998</v>
      </c>
      <c r="K99" s="20">
        <v>2.0737966017036098E-2</v>
      </c>
      <c r="L99">
        <f t="shared" si="3"/>
        <v>2.871793534039159E-2</v>
      </c>
      <c r="M99">
        <f t="shared" si="4"/>
        <v>0.1</v>
      </c>
      <c r="N99">
        <f t="shared" si="5"/>
        <v>0</v>
      </c>
    </row>
    <row r="100" spans="1:14" x14ac:dyDescent="0.35">
      <c r="A100" t="s">
        <v>140</v>
      </c>
      <c r="B100" s="6">
        <v>1480</v>
      </c>
      <c r="C100" s="6" t="s">
        <v>98</v>
      </c>
      <c r="D100" s="6" t="s">
        <v>94</v>
      </c>
      <c r="E100" s="7">
        <v>0.19</v>
      </c>
      <c r="F100" s="7">
        <v>57.7</v>
      </c>
      <c r="G100" s="7">
        <v>0</v>
      </c>
      <c r="H100" s="7">
        <v>1.2450000000000001</v>
      </c>
      <c r="I100" s="7">
        <v>0.21299999999999999</v>
      </c>
      <c r="J100" s="7">
        <v>0.28799999999999998</v>
      </c>
      <c r="K100" s="20">
        <v>9.3372568924218399E-3</v>
      </c>
      <c r="L100">
        <f t="shared" si="3"/>
        <v>1.2930233344625763E-2</v>
      </c>
      <c r="M100">
        <f t="shared" si="4"/>
        <v>0</v>
      </c>
      <c r="N100">
        <f t="shared" si="5"/>
        <v>0</v>
      </c>
    </row>
    <row r="101" spans="1:14" x14ac:dyDescent="0.35">
      <c r="A101" t="s">
        <v>140</v>
      </c>
      <c r="B101" s="6">
        <v>1550</v>
      </c>
      <c r="C101" s="6" t="s">
        <v>98</v>
      </c>
      <c r="E101" s="7">
        <v>0.19</v>
      </c>
      <c r="F101" s="7">
        <v>57.7</v>
      </c>
      <c r="G101" s="7">
        <v>0</v>
      </c>
      <c r="H101" s="7">
        <v>0.72099999999999997</v>
      </c>
      <c r="I101" s="7">
        <v>0.17</v>
      </c>
      <c r="J101" s="7">
        <v>0.34100000000000003</v>
      </c>
      <c r="K101" s="20">
        <v>0.32074142513794701</v>
      </c>
      <c r="L101">
        <f t="shared" si="3"/>
        <v>0.52590100488222535</v>
      </c>
      <c r="M101">
        <f t="shared" si="4"/>
        <v>1</v>
      </c>
      <c r="N101">
        <f t="shared" si="5"/>
        <v>0.3</v>
      </c>
    </row>
    <row r="102" spans="1:14" x14ac:dyDescent="0.35">
      <c r="A102" t="s">
        <v>140</v>
      </c>
      <c r="B102" s="6">
        <v>1550</v>
      </c>
      <c r="C102" s="6" t="s">
        <v>98</v>
      </c>
      <c r="E102" s="7">
        <v>0.19</v>
      </c>
      <c r="F102" s="7">
        <v>57.7</v>
      </c>
      <c r="G102" s="7">
        <v>0</v>
      </c>
      <c r="H102" s="7">
        <v>0.72099999999999997</v>
      </c>
      <c r="I102" s="7">
        <v>0.17</v>
      </c>
      <c r="J102" s="7">
        <v>0.34100000000000003</v>
      </c>
      <c r="K102" s="20">
        <v>0.14043805450046701</v>
      </c>
      <c r="L102">
        <f t="shared" si="3"/>
        <v>0.23026808574456992</v>
      </c>
      <c r="M102">
        <f t="shared" si="4"/>
        <v>0.5</v>
      </c>
      <c r="N102">
        <f t="shared" si="5"/>
        <v>0.1</v>
      </c>
    </row>
    <row r="103" spans="1:14" x14ac:dyDescent="0.35">
      <c r="A103" t="s">
        <v>140</v>
      </c>
      <c r="B103" s="6">
        <v>1550</v>
      </c>
      <c r="C103" s="6" t="s">
        <v>98</v>
      </c>
      <c r="D103" s="6" t="s">
        <v>94</v>
      </c>
      <c r="E103" s="7">
        <v>0.19</v>
      </c>
      <c r="F103" s="7">
        <v>57.7</v>
      </c>
      <c r="G103" s="7">
        <v>0</v>
      </c>
      <c r="H103" s="7">
        <v>0.72099999999999997</v>
      </c>
      <c r="I103" s="7">
        <v>0.17</v>
      </c>
      <c r="J103" s="7">
        <v>0.34100000000000003</v>
      </c>
      <c r="K103" s="20">
        <v>0.112507889332046</v>
      </c>
      <c r="L103">
        <f t="shared" si="3"/>
        <v>0.18447262317754484</v>
      </c>
      <c r="M103">
        <f t="shared" si="4"/>
        <v>0.4</v>
      </c>
      <c r="N103">
        <f t="shared" si="5"/>
        <v>0.1</v>
      </c>
    </row>
    <row r="104" spans="1:14" x14ac:dyDescent="0.35">
      <c r="A104" t="s">
        <v>140</v>
      </c>
      <c r="B104" s="6">
        <v>1411</v>
      </c>
      <c r="C104" s="6" t="s">
        <v>90</v>
      </c>
      <c r="D104" s="6" t="s">
        <v>91</v>
      </c>
      <c r="E104" s="7">
        <v>0.22</v>
      </c>
      <c r="F104" s="7">
        <v>50.8</v>
      </c>
      <c r="G104" s="7">
        <v>0</v>
      </c>
      <c r="H104" s="7">
        <v>1.4430000000000001</v>
      </c>
      <c r="I104" s="7">
        <v>0.22500000000000001</v>
      </c>
      <c r="J104" s="7">
        <v>0.43099999999999999</v>
      </c>
      <c r="K104" s="20">
        <v>0.19490591172722599</v>
      </c>
      <c r="L104">
        <f t="shared" si="3"/>
        <v>0.35561882967377229</v>
      </c>
      <c r="M104">
        <f t="shared" si="4"/>
        <v>1.4</v>
      </c>
      <c r="N104">
        <f t="shared" si="5"/>
        <v>0.3</v>
      </c>
    </row>
    <row r="105" spans="1:14" x14ac:dyDescent="0.35">
      <c r="A105" t="s">
        <v>140</v>
      </c>
      <c r="B105" s="6">
        <v>1411</v>
      </c>
      <c r="C105" s="6" t="s">
        <v>90</v>
      </c>
      <c r="D105" s="6" t="s">
        <v>91</v>
      </c>
      <c r="E105" s="7">
        <v>0.22</v>
      </c>
      <c r="F105" s="7">
        <v>50.8</v>
      </c>
      <c r="G105" s="7">
        <v>0</v>
      </c>
      <c r="H105" s="7">
        <v>1.4430000000000001</v>
      </c>
      <c r="I105" s="7">
        <v>0.22500000000000001</v>
      </c>
      <c r="J105" s="7">
        <v>0.43099999999999999</v>
      </c>
      <c r="K105" s="20">
        <v>3.5698575222030397E-2</v>
      </c>
      <c r="L105">
        <f t="shared" si="3"/>
        <v>6.5134430397609258E-2</v>
      </c>
      <c r="M105">
        <f t="shared" si="4"/>
        <v>0.3</v>
      </c>
      <c r="N105">
        <f t="shared" si="5"/>
        <v>0</v>
      </c>
    </row>
    <row r="106" spans="1:14" x14ac:dyDescent="0.35">
      <c r="A106" t="s">
        <v>140</v>
      </c>
      <c r="B106" s="6">
        <v>1400</v>
      </c>
      <c r="C106" s="6" t="s">
        <v>90</v>
      </c>
      <c r="D106" s="6" t="s">
        <v>94</v>
      </c>
      <c r="E106" s="7">
        <v>0.22</v>
      </c>
      <c r="F106" s="7">
        <v>50.8</v>
      </c>
      <c r="G106" s="7">
        <v>0</v>
      </c>
      <c r="H106" s="7">
        <v>0.70899999999999996</v>
      </c>
      <c r="I106" s="7">
        <v>0.11700000000000001</v>
      </c>
      <c r="J106" s="7">
        <v>0.43099999999999999</v>
      </c>
      <c r="K106" s="20">
        <v>0.104020462163604</v>
      </c>
      <c r="L106">
        <f t="shared" si="3"/>
        <v>0.18979226791497306</v>
      </c>
      <c r="M106">
        <f t="shared" si="4"/>
        <v>0.4</v>
      </c>
      <c r="N106">
        <f t="shared" si="5"/>
        <v>0.1</v>
      </c>
    </row>
    <row r="107" spans="1:14" x14ac:dyDescent="0.35">
      <c r="A107" t="s">
        <v>140</v>
      </c>
      <c r="B107" s="6">
        <v>1400</v>
      </c>
      <c r="C107" s="6" t="s">
        <v>90</v>
      </c>
      <c r="D107" s="6" t="s">
        <v>95</v>
      </c>
      <c r="E107" s="7">
        <v>0.22</v>
      </c>
      <c r="F107" s="7">
        <v>50.8</v>
      </c>
      <c r="G107" s="7">
        <v>0</v>
      </c>
      <c r="H107" s="7">
        <v>0.70899999999999996</v>
      </c>
      <c r="I107" s="7">
        <v>0.11700000000000001</v>
      </c>
      <c r="J107" s="7">
        <v>0.43099999999999999</v>
      </c>
      <c r="K107" s="20">
        <v>4.7257235148898E-2</v>
      </c>
      <c r="L107">
        <f t="shared" si="3"/>
        <v>8.6223976011507664E-2</v>
      </c>
      <c r="M107">
        <f t="shared" si="4"/>
        <v>0.2</v>
      </c>
      <c r="N107">
        <f t="shared" si="5"/>
        <v>0</v>
      </c>
    </row>
    <row r="108" spans="1:14" x14ac:dyDescent="0.35">
      <c r="A108" t="s">
        <v>140</v>
      </c>
      <c r="B108" s="6">
        <v>1320</v>
      </c>
      <c r="C108" s="6" t="s">
        <v>90</v>
      </c>
      <c r="D108" s="6" t="s">
        <v>91</v>
      </c>
      <c r="E108" s="7">
        <v>0.22</v>
      </c>
      <c r="F108" s="7">
        <v>50.8</v>
      </c>
      <c r="G108" s="7">
        <v>0</v>
      </c>
      <c r="H108" s="7">
        <v>1.395</v>
      </c>
      <c r="I108" s="7">
        <v>0.33900000000000002</v>
      </c>
      <c r="J108" s="7">
        <v>0.39300000000000002</v>
      </c>
      <c r="K108" s="20">
        <v>2.2893673986035701E-2</v>
      </c>
      <c r="L108">
        <f t="shared" si="3"/>
        <v>3.8088205410567601E-2</v>
      </c>
      <c r="M108">
        <f t="shared" si="4"/>
        <v>0.1</v>
      </c>
      <c r="N108">
        <f t="shared" si="5"/>
        <v>0</v>
      </c>
    </row>
    <row r="109" spans="1:14" x14ac:dyDescent="0.35">
      <c r="A109" t="s">
        <v>140</v>
      </c>
      <c r="B109" s="6">
        <v>1320</v>
      </c>
      <c r="C109" s="6" t="s">
        <v>90</v>
      </c>
      <c r="D109" s="6" t="s">
        <v>94</v>
      </c>
      <c r="E109" s="7">
        <v>0.22</v>
      </c>
      <c r="F109" s="7">
        <v>50.8</v>
      </c>
      <c r="G109" s="7">
        <v>0</v>
      </c>
      <c r="H109" s="7">
        <v>1.395</v>
      </c>
      <c r="I109" s="7">
        <v>0.33900000000000002</v>
      </c>
      <c r="J109" s="7">
        <v>0.39300000000000002</v>
      </c>
      <c r="K109" s="20">
        <v>0.113954417739302</v>
      </c>
      <c r="L109">
        <f t="shared" si="3"/>
        <v>0.18958596479287673</v>
      </c>
      <c r="M109">
        <f t="shared" si="4"/>
        <v>0.7</v>
      </c>
      <c r="N109">
        <f t="shared" si="5"/>
        <v>0.2</v>
      </c>
    </row>
    <row r="110" spans="1:14" x14ac:dyDescent="0.35">
      <c r="A110" t="s">
        <v>140</v>
      </c>
      <c r="B110" s="6">
        <v>1400</v>
      </c>
      <c r="C110" s="6" t="s">
        <v>98</v>
      </c>
      <c r="D110" s="6" t="s">
        <v>93</v>
      </c>
      <c r="E110" s="7">
        <v>0.19</v>
      </c>
      <c r="F110" s="7">
        <v>57.7</v>
      </c>
      <c r="G110" s="7">
        <v>0</v>
      </c>
      <c r="H110" s="7">
        <v>0.70899999999999996</v>
      </c>
      <c r="I110" s="7">
        <v>0.11700000000000001</v>
      </c>
      <c r="J110" s="7">
        <v>0.43099999999999999</v>
      </c>
      <c r="K110" s="20">
        <v>0.12753341374397001</v>
      </c>
      <c r="L110">
        <f t="shared" si="3"/>
        <v>0.26429918386455559</v>
      </c>
      <c r="M110">
        <f t="shared" si="4"/>
        <v>0.5</v>
      </c>
      <c r="N110">
        <f t="shared" si="5"/>
        <v>0.1</v>
      </c>
    </row>
    <row r="111" spans="1:14" x14ac:dyDescent="0.35">
      <c r="A111" t="s">
        <v>140</v>
      </c>
      <c r="B111" s="6">
        <v>1700</v>
      </c>
      <c r="C111" s="6" t="s">
        <v>98</v>
      </c>
      <c r="D111" s="6" t="s">
        <v>93</v>
      </c>
      <c r="E111" s="7">
        <v>0.19</v>
      </c>
      <c r="F111" s="7">
        <v>57.7</v>
      </c>
      <c r="G111" s="7">
        <v>0</v>
      </c>
      <c r="H111" s="7">
        <v>0.96799999999999997</v>
      </c>
      <c r="I111" s="7">
        <v>0.125</v>
      </c>
      <c r="J111" s="7">
        <v>0.34100000000000003</v>
      </c>
      <c r="K111" s="20">
        <v>0.10947079655132499</v>
      </c>
      <c r="L111">
        <f t="shared" si="3"/>
        <v>0.17949287930874214</v>
      </c>
      <c r="M111">
        <f t="shared" si="4"/>
        <v>0.5</v>
      </c>
      <c r="N111">
        <f t="shared" si="5"/>
        <v>0.1</v>
      </c>
    </row>
    <row r="112" spans="1:14" x14ac:dyDescent="0.35">
      <c r="A112" t="s">
        <v>140</v>
      </c>
      <c r="B112" s="6">
        <v>1700</v>
      </c>
      <c r="C112" s="6" t="s">
        <v>98</v>
      </c>
      <c r="D112" s="6" t="s">
        <v>94</v>
      </c>
      <c r="E112" s="7">
        <v>0.19</v>
      </c>
      <c r="F112" s="7">
        <v>57.7</v>
      </c>
      <c r="G112" s="7">
        <v>0</v>
      </c>
      <c r="H112" s="7">
        <v>0.96799999999999997</v>
      </c>
      <c r="I112" s="7">
        <v>0.125</v>
      </c>
      <c r="J112" s="7">
        <v>0.34100000000000003</v>
      </c>
      <c r="K112" s="20">
        <v>2.5905903949698699E-2</v>
      </c>
      <c r="L112">
        <f t="shared" si="3"/>
        <v>4.2476399528590565E-2</v>
      </c>
      <c r="M112">
        <f t="shared" si="4"/>
        <v>0.1</v>
      </c>
      <c r="N112">
        <f t="shared" si="5"/>
        <v>0</v>
      </c>
    </row>
    <row r="113" spans="1:14" x14ac:dyDescent="0.35">
      <c r="A113" t="s">
        <v>140</v>
      </c>
      <c r="B113" s="6">
        <v>1700</v>
      </c>
      <c r="C113" s="6" t="s">
        <v>98</v>
      </c>
      <c r="D113" s="6" t="s">
        <v>94</v>
      </c>
      <c r="E113" s="7">
        <v>0.19</v>
      </c>
      <c r="F113" s="7">
        <v>57.7</v>
      </c>
      <c r="G113" s="7">
        <v>0</v>
      </c>
      <c r="H113" s="7">
        <v>0.96799999999999997</v>
      </c>
      <c r="I113" s="7">
        <v>0.125</v>
      </c>
      <c r="J113" s="7">
        <v>0.34100000000000003</v>
      </c>
      <c r="K113" s="20">
        <v>4.4828270720039302E-2</v>
      </c>
      <c r="L113">
        <f t="shared" si="3"/>
        <v>7.3502300517189784E-2</v>
      </c>
      <c r="M113">
        <f t="shared" si="4"/>
        <v>0.2</v>
      </c>
      <c r="N113">
        <f t="shared" si="5"/>
        <v>0</v>
      </c>
    </row>
    <row r="114" spans="1:14" x14ac:dyDescent="0.35">
      <c r="A114" t="s">
        <v>140</v>
      </c>
      <c r="B114" s="6">
        <v>1330</v>
      </c>
      <c r="C114" s="6" t="s">
        <v>90</v>
      </c>
      <c r="D114" s="6" t="s">
        <v>93</v>
      </c>
      <c r="E114" s="7">
        <v>0.22</v>
      </c>
      <c r="F114" s="7">
        <v>50.8</v>
      </c>
      <c r="G114" s="7">
        <v>0</v>
      </c>
      <c r="H114" s="7">
        <v>1.395</v>
      </c>
      <c r="I114" s="7">
        <v>0.33900000000000002</v>
      </c>
      <c r="J114" s="7">
        <v>0.39300000000000002</v>
      </c>
      <c r="K114" s="20">
        <v>5.9903693068465602E-2</v>
      </c>
      <c r="L114">
        <f t="shared" si="3"/>
        <v>9.9661774158006242E-2</v>
      </c>
      <c r="M114">
        <f t="shared" si="4"/>
        <v>0.4</v>
      </c>
      <c r="N114">
        <f t="shared" si="5"/>
        <v>0.1</v>
      </c>
    </row>
    <row r="115" spans="1:14" x14ac:dyDescent="0.35">
      <c r="A115" t="s">
        <v>140</v>
      </c>
      <c r="B115" s="6">
        <v>1330</v>
      </c>
      <c r="C115" s="6" t="s">
        <v>90</v>
      </c>
      <c r="D115" s="6" t="s">
        <v>91</v>
      </c>
      <c r="E115" s="7">
        <v>0.22</v>
      </c>
      <c r="F115" s="7">
        <v>50.8</v>
      </c>
      <c r="G115" s="7">
        <v>0</v>
      </c>
      <c r="H115" s="7">
        <v>1.395</v>
      </c>
      <c r="I115" s="7">
        <v>0.33900000000000002</v>
      </c>
      <c r="J115" s="7">
        <v>0.39300000000000002</v>
      </c>
      <c r="K115" s="20">
        <v>8.7741035162408706E-2</v>
      </c>
      <c r="L115">
        <f t="shared" si="3"/>
        <v>0.14597476019969938</v>
      </c>
      <c r="M115">
        <f t="shared" si="4"/>
        <v>0.6</v>
      </c>
      <c r="N115">
        <f t="shared" si="5"/>
        <v>0.2</v>
      </c>
    </row>
    <row r="116" spans="1:14" x14ac:dyDescent="0.35">
      <c r="A116" t="s">
        <v>140</v>
      </c>
      <c r="B116" s="6">
        <v>8200</v>
      </c>
      <c r="C116" s="6" t="s">
        <v>90</v>
      </c>
      <c r="D116" s="6" t="s">
        <v>91</v>
      </c>
      <c r="E116" s="7">
        <v>0.22</v>
      </c>
      <c r="F116" s="7">
        <v>50.8</v>
      </c>
      <c r="G116" s="7">
        <v>0</v>
      </c>
      <c r="H116" s="7">
        <v>0.72099999999999997</v>
      </c>
      <c r="I116" s="7">
        <v>0.17</v>
      </c>
      <c r="J116" s="7">
        <v>0.43099999999999999</v>
      </c>
      <c r="K116" s="20">
        <v>0.30161899841166501</v>
      </c>
      <c r="L116">
        <f t="shared" si="3"/>
        <v>0.55032397053531024</v>
      </c>
      <c r="M116">
        <f t="shared" si="4"/>
        <v>1.1000000000000001</v>
      </c>
      <c r="N116">
        <f t="shared" si="5"/>
        <v>0.3</v>
      </c>
    </row>
    <row r="117" spans="1:14" x14ac:dyDescent="0.35">
      <c r="A117" t="s">
        <v>140</v>
      </c>
      <c r="B117" s="6">
        <v>8200</v>
      </c>
      <c r="C117" s="6" t="s">
        <v>90</v>
      </c>
      <c r="D117" s="6" t="s">
        <v>93</v>
      </c>
      <c r="E117" s="7">
        <v>0.22</v>
      </c>
      <c r="F117" s="7">
        <v>50.8</v>
      </c>
      <c r="G117" s="7">
        <v>0</v>
      </c>
      <c r="H117" s="7">
        <v>0.72099999999999997</v>
      </c>
      <c r="I117" s="7">
        <v>0.17</v>
      </c>
      <c r="J117" s="7">
        <v>0.43099999999999999</v>
      </c>
      <c r="K117" s="20">
        <v>1.02838992454454</v>
      </c>
      <c r="L117">
        <f t="shared" si="3"/>
        <v>1.8763659766598162</v>
      </c>
      <c r="M117">
        <f t="shared" si="4"/>
        <v>3.7</v>
      </c>
      <c r="N117">
        <f t="shared" si="5"/>
        <v>1.1000000000000001</v>
      </c>
    </row>
    <row r="118" spans="1:14" x14ac:dyDescent="0.35">
      <c r="A118" t="s">
        <v>140</v>
      </c>
      <c r="B118" s="6">
        <v>8200</v>
      </c>
      <c r="C118" s="6" t="s">
        <v>90</v>
      </c>
      <c r="D118" s="6" t="s">
        <v>94</v>
      </c>
      <c r="E118" s="7">
        <v>0.22</v>
      </c>
      <c r="F118" s="7">
        <v>50.8</v>
      </c>
      <c r="G118" s="7">
        <v>0</v>
      </c>
      <c r="H118" s="7">
        <v>0.72099999999999997</v>
      </c>
      <c r="I118" s="7">
        <v>0.17</v>
      </c>
      <c r="J118" s="7">
        <v>0.43099999999999999</v>
      </c>
      <c r="K118" s="20">
        <v>1.5481669466727299E-2</v>
      </c>
      <c r="L118">
        <f t="shared" si="3"/>
        <v>2.8247338053341741E-2</v>
      </c>
      <c r="M118">
        <f t="shared" si="4"/>
        <v>0.1</v>
      </c>
      <c r="N118">
        <f t="shared" si="5"/>
        <v>0</v>
      </c>
    </row>
    <row r="119" spans="1:14" x14ac:dyDescent="0.35">
      <c r="A119" t="s">
        <v>140</v>
      </c>
      <c r="B119" s="6">
        <v>8200</v>
      </c>
      <c r="C119" s="6" t="s">
        <v>90</v>
      </c>
      <c r="D119" s="6" t="s">
        <v>91</v>
      </c>
      <c r="E119" s="7">
        <v>0.22</v>
      </c>
      <c r="F119" s="7">
        <v>50.8</v>
      </c>
      <c r="G119" s="7">
        <v>0</v>
      </c>
      <c r="H119" s="7">
        <v>0.72099999999999997</v>
      </c>
      <c r="I119" s="7">
        <v>0.17</v>
      </c>
      <c r="J119" s="7">
        <v>0.43099999999999999</v>
      </c>
      <c r="K119" s="20">
        <v>1.84617465261225E-3</v>
      </c>
      <c r="L119">
        <f t="shared" si="3"/>
        <v>3.3684687320012243E-3</v>
      </c>
      <c r="M119">
        <f t="shared" si="4"/>
        <v>0</v>
      </c>
      <c r="N119">
        <f t="shared" si="5"/>
        <v>0</v>
      </c>
    </row>
    <row r="120" spans="1:14" x14ac:dyDescent="0.35">
      <c r="A120" t="s">
        <v>140</v>
      </c>
      <c r="B120" s="6">
        <v>8200</v>
      </c>
      <c r="C120" s="6" t="s">
        <v>90</v>
      </c>
      <c r="D120" s="6" t="s">
        <v>94</v>
      </c>
      <c r="E120" s="7">
        <v>0.22</v>
      </c>
      <c r="F120" s="7">
        <v>50.8</v>
      </c>
      <c r="G120" s="7">
        <v>0</v>
      </c>
      <c r="H120" s="7">
        <v>0.72099999999999997</v>
      </c>
      <c r="I120" s="7">
        <v>0.17</v>
      </c>
      <c r="J120" s="7">
        <v>0.43099999999999999</v>
      </c>
      <c r="K120" s="20">
        <v>1.83290601579122</v>
      </c>
      <c r="L120">
        <f t="shared" si="3"/>
        <v>3.3442592195454672</v>
      </c>
      <c r="M120">
        <f t="shared" si="4"/>
        <v>6.6</v>
      </c>
      <c r="N120">
        <f t="shared" si="5"/>
        <v>2</v>
      </c>
    </row>
    <row r="121" spans="1:14" x14ac:dyDescent="0.35">
      <c r="A121" t="s">
        <v>140</v>
      </c>
      <c r="B121" s="6">
        <v>1110</v>
      </c>
      <c r="C121" s="6" t="s">
        <v>98</v>
      </c>
      <c r="D121" s="6" t="s">
        <v>93</v>
      </c>
      <c r="E121" s="7">
        <v>0.19</v>
      </c>
      <c r="F121" s="7">
        <v>57.7</v>
      </c>
      <c r="G121" s="7">
        <v>0</v>
      </c>
      <c r="H121" s="7">
        <v>0.96799999999999997</v>
      </c>
      <c r="I121" s="7">
        <v>0.125</v>
      </c>
      <c r="J121" s="7">
        <v>0.28799999999999998</v>
      </c>
      <c r="K121" s="20">
        <v>2.19374236984028</v>
      </c>
      <c r="L121">
        <f t="shared" si="3"/>
        <v>3.0378944337548197</v>
      </c>
      <c r="M121">
        <f t="shared" si="4"/>
        <v>8</v>
      </c>
      <c r="N121">
        <f t="shared" si="5"/>
        <v>1.5</v>
      </c>
    </row>
    <row r="122" spans="1:14" x14ac:dyDescent="0.35">
      <c r="A122" t="s">
        <v>140</v>
      </c>
      <c r="B122" s="6">
        <v>1330</v>
      </c>
      <c r="C122" s="6" t="s">
        <v>100</v>
      </c>
      <c r="D122" s="6" t="s">
        <v>93</v>
      </c>
      <c r="E122" s="7">
        <v>0.33</v>
      </c>
      <c r="F122" s="7">
        <v>53.9</v>
      </c>
      <c r="G122" s="7">
        <v>0.08</v>
      </c>
      <c r="H122" s="7">
        <v>1.395</v>
      </c>
      <c r="I122" s="7">
        <v>0.33900000000000002</v>
      </c>
      <c r="J122" s="7">
        <v>0.39300000000000002</v>
      </c>
      <c r="K122" s="20">
        <v>0.72118379294361601</v>
      </c>
      <c r="L122">
        <f t="shared" si="3"/>
        <v>1.330746364334384</v>
      </c>
      <c r="M122">
        <f t="shared" si="4"/>
        <v>5.0999999999999996</v>
      </c>
      <c r="N122">
        <f t="shared" si="5"/>
        <v>1.5</v>
      </c>
    </row>
    <row r="123" spans="1:14" x14ac:dyDescent="0.35">
      <c r="A123" t="s">
        <v>140</v>
      </c>
      <c r="B123" s="6">
        <v>1330</v>
      </c>
      <c r="C123" s="6" t="s">
        <v>100</v>
      </c>
      <c r="D123" s="6" t="s">
        <v>94</v>
      </c>
      <c r="E123" s="7">
        <v>0.33</v>
      </c>
      <c r="F123" s="7">
        <v>53.9</v>
      </c>
      <c r="G123" s="7">
        <v>0.08</v>
      </c>
      <c r="H123" s="7">
        <v>1.395</v>
      </c>
      <c r="I123" s="7">
        <v>0.33900000000000002</v>
      </c>
      <c r="J123" s="7">
        <v>0.39300000000000002</v>
      </c>
      <c r="K123" s="20">
        <v>1.51893088322971E-3</v>
      </c>
      <c r="L123">
        <f t="shared" si="3"/>
        <v>2.8027692390075417E-3</v>
      </c>
      <c r="M123">
        <f t="shared" si="4"/>
        <v>0</v>
      </c>
      <c r="N123">
        <f t="shared" si="5"/>
        <v>0</v>
      </c>
    </row>
    <row r="124" spans="1:14" x14ac:dyDescent="0.35">
      <c r="A124" t="s">
        <v>140</v>
      </c>
      <c r="B124" s="6">
        <v>1330</v>
      </c>
      <c r="C124" s="6" t="s">
        <v>100</v>
      </c>
      <c r="D124" s="6" t="s">
        <v>91</v>
      </c>
      <c r="E124" s="7">
        <v>0.33</v>
      </c>
      <c r="F124" s="7">
        <v>53.9</v>
      </c>
      <c r="G124" s="7">
        <v>0.08</v>
      </c>
      <c r="H124" s="7">
        <v>1.395</v>
      </c>
      <c r="I124" s="7">
        <v>0.33900000000000002</v>
      </c>
      <c r="J124" s="7">
        <v>0.39300000000000002</v>
      </c>
      <c r="K124" s="20">
        <v>1.7354237544278901</v>
      </c>
      <c r="L124">
        <f t="shared" si="3"/>
        <v>3.2022472972642033</v>
      </c>
      <c r="M124">
        <f t="shared" si="4"/>
        <v>12.2</v>
      </c>
      <c r="N124">
        <f t="shared" si="5"/>
        <v>3.5</v>
      </c>
    </row>
    <row r="125" spans="1:14" x14ac:dyDescent="0.35">
      <c r="A125" t="s">
        <v>140</v>
      </c>
      <c r="B125" s="6">
        <v>1330</v>
      </c>
      <c r="C125" s="6" t="s">
        <v>100</v>
      </c>
      <c r="D125" s="6" t="s">
        <v>94</v>
      </c>
      <c r="E125" s="7">
        <v>0.33</v>
      </c>
      <c r="F125" s="7">
        <v>53.9</v>
      </c>
      <c r="G125" s="7">
        <v>0.08</v>
      </c>
      <c r="H125" s="7">
        <v>1.395</v>
      </c>
      <c r="I125" s="7">
        <v>0.33900000000000002</v>
      </c>
      <c r="J125" s="7">
        <v>0.39300000000000002</v>
      </c>
      <c r="K125" s="20">
        <v>4.2707844725812403E-3</v>
      </c>
      <c r="L125">
        <f t="shared" si="3"/>
        <v>7.8805582784187197E-3</v>
      </c>
      <c r="M125">
        <f t="shared" si="4"/>
        <v>0</v>
      </c>
      <c r="N125">
        <f t="shared" si="5"/>
        <v>0</v>
      </c>
    </row>
    <row r="126" spans="1:14" x14ac:dyDescent="0.35">
      <c r="A126" t="s">
        <v>140</v>
      </c>
      <c r="B126" s="6">
        <v>1330</v>
      </c>
      <c r="C126" s="6" t="s">
        <v>100</v>
      </c>
      <c r="D126" s="6" t="s">
        <v>93</v>
      </c>
      <c r="E126" s="7">
        <v>0.33</v>
      </c>
      <c r="F126" s="7">
        <v>53.9</v>
      </c>
      <c r="G126" s="7">
        <v>0.08</v>
      </c>
      <c r="H126" s="7">
        <v>1.395</v>
      </c>
      <c r="I126" s="7">
        <v>0.33900000000000002</v>
      </c>
      <c r="J126" s="7">
        <v>0.39300000000000002</v>
      </c>
      <c r="K126" s="20">
        <v>0.27592926359853698</v>
      </c>
      <c r="L126">
        <f t="shared" si="3"/>
        <v>0.50915157542361045</v>
      </c>
      <c r="M126">
        <f t="shared" si="4"/>
        <v>1.9</v>
      </c>
      <c r="N126">
        <f t="shared" si="5"/>
        <v>0.6</v>
      </c>
    </row>
    <row r="127" spans="1:14" x14ac:dyDescent="0.35">
      <c r="A127" t="s">
        <v>140</v>
      </c>
      <c r="B127" s="6">
        <v>1400</v>
      </c>
      <c r="C127" s="6" t="s">
        <v>90</v>
      </c>
      <c r="D127" s="6" t="s">
        <v>91</v>
      </c>
      <c r="E127" s="7">
        <v>0.22</v>
      </c>
      <c r="F127" s="7">
        <v>50.8</v>
      </c>
      <c r="G127" s="7">
        <v>0</v>
      </c>
      <c r="H127" s="7">
        <v>0.70899999999999996</v>
      </c>
      <c r="I127" s="7">
        <v>0.11700000000000001</v>
      </c>
      <c r="J127" s="7">
        <v>0.43099999999999999</v>
      </c>
      <c r="K127" s="20">
        <v>0.13284533089806499</v>
      </c>
      <c r="L127">
        <f t="shared" si="3"/>
        <v>0.24238516257891277</v>
      </c>
      <c r="M127">
        <f t="shared" si="4"/>
        <v>0.5</v>
      </c>
      <c r="N127">
        <f t="shared" si="5"/>
        <v>0.1</v>
      </c>
    </row>
    <row r="128" spans="1:14" x14ac:dyDescent="0.35">
      <c r="A128" t="s">
        <v>140</v>
      </c>
      <c r="B128" s="6">
        <v>1550</v>
      </c>
      <c r="C128" s="6" t="s">
        <v>98</v>
      </c>
      <c r="D128" s="6" t="s">
        <v>91</v>
      </c>
      <c r="E128" s="7">
        <v>0.19</v>
      </c>
      <c r="F128" s="7">
        <v>57.7</v>
      </c>
      <c r="G128" s="7">
        <v>0</v>
      </c>
      <c r="H128" s="7">
        <v>0.72099999999999997</v>
      </c>
      <c r="I128" s="7">
        <v>0.17</v>
      </c>
      <c r="J128" s="7">
        <v>0.34100000000000003</v>
      </c>
      <c r="K128" s="20">
        <v>2.1449245073272398</v>
      </c>
      <c r="L128">
        <f t="shared" si="3"/>
        <v>3.5169075940682148</v>
      </c>
      <c r="M128">
        <f t="shared" si="4"/>
        <v>6.9</v>
      </c>
      <c r="N128">
        <f t="shared" si="5"/>
        <v>2</v>
      </c>
    </row>
    <row r="129" spans="1:14" x14ac:dyDescent="0.35">
      <c r="A129" t="s">
        <v>140</v>
      </c>
      <c r="B129" s="6">
        <v>1400</v>
      </c>
      <c r="C129" s="6" t="s">
        <v>90</v>
      </c>
      <c r="D129" s="6" t="s">
        <v>91</v>
      </c>
      <c r="E129" s="7">
        <v>0.22</v>
      </c>
      <c r="F129" s="7">
        <v>50.8</v>
      </c>
      <c r="G129" s="7">
        <v>0</v>
      </c>
      <c r="H129" s="7">
        <v>0.70899999999999996</v>
      </c>
      <c r="I129" s="7">
        <v>0.11700000000000001</v>
      </c>
      <c r="J129" s="7">
        <v>0.43099999999999999</v>
      </c>
      <c r="K129" s="20">
        <v>1.14461815090964E-2</v>
      </c>
      <c r="L129">
        <f t="shared" si="3"/>
        <v>2.0884321242113656E-2</v>
      </c>
      <c r="M129">
        <f t="shared" si="4"/>
        <v>0</v>
      </c>
      <c r="N129">
        <f t="shared" si="5"/>
        <v>0</v>
      </c>
    </row>
    <row r="130" spans="1:14" x14ac:dyDescent="0.35">
      <c r="A130" t="s">
        <v>140</v>
      </c>
      <c r="B130" s="6">
        <v>1400</v>
      </c>
      <c r="C130" s="6" t="s">
        <v>90</v>
      </c>
      <c r="D130" s="6" t="s">
        <v>91</v>
      </c>
      <c r="E130" s="7">
        <v>0.22</v>
      </c>
      <c r="F130" s="7">
        <v>50.8</v>
      </c>
      <c r="G130" s="7">
        <v>0</v>
      </c>
      <c r="H130" s="7">
        <v>0.70899999999999996</v>
      </c>
      <c r="I130" s="7">
        <v>0.11700000000000001</v>
      </c>
      <c r="J130" s="7">
        <v>0.43099999999999999</v>
      </c>
      <c r="K130" s="20">
        <v>0.106326990933408</v>
      </c>
      <c r="L130">
        <f t="shared" si="3"/>
        <v>0.1940006834240651</v>
      </c>
      <c r="M130">
        <f t="shared" si="4"/>
        <v>0.4</v>
      </c>
      <c r="N130">
        <f t="shared" si="5"/>
        <v>0.1</v>
      </c>
    </row>
    <row r="131" spans="1:14" x14ac:dyDescent="0.35">
      <c r="A131" t="s">
        <v>140</v>
      </c>
      <c r="B131" s="6">
        <v>1411</v>
      </c>
      <c r="C131" s="6" t="s">
        <v>98</v>
      </c>
      <c r="D131" s="6" t="s">
        <v>94</v>
      </c>
      <c r="E131" s="7">
        <v>0.19</v>
      </c>
      <c r="F131" s="7">
        <v>57.7</v>
      </c>
      <c r="G131" s="7">
        <v>0</v>
      </c>
      <c r="H131" s="7">
        <v>1.4430000000000001</v>
      </c>
      <c r="I131" s="7">
        <v>0.22500000000000001</v>
      </c>
      <c r="J131" s="7">
        <v>0.43099999999999999</v>
      </c>
      <c r="K131" s="20">
        <v>0.22088809775406401</v>
      </c>
      <c r="L131">
        <f t="shared" ref="L131:L194" si="6">(F131*J131*K131/12)+(G131*K131)</f>
        <v>0.45776665305137426</v>
      </c>
      <c r="M131">
        <f t="shared" ref="M131:M194" si="7">ROUND(2.721*H131*L131,1)</f>
        <v>1.8</v>
      </c>
      <c r="N131">
        <f t="shared" ref="N131:N194" si="8">ROUND((2.721*I131*L131)+(E131*K131),1)</f>
        <v>0.3</v>
      </c>
    </row>
    <row r="132" spans="1:14" x14ac:dyDescent="0.35">
      <c r="A132" t="s">
        <v>140</v>
      </c>
      <c r="B132" s="6">
        <v>1480</v>
      </c>
      <c r="C132" s="6" t="s">
        <v>138</v>
      </c>
      <c r="D132" s="6" t="s">
        <v>94</v>
      </c>
      <c r="E132" s="7">
        <v>0</v>
      </c>
      <c r="F132" s="7">
        <v>49.3</v>
      </c>
      <c r="G132" s="7">
        <v>0.33</v>
      </c>
      <c r="H132" s="7">
        <v>1.2450000000000001</v>
      </c>
      <c r="I132" s="7">
        <v>0.21299999999999999</v>
      </c>
      <c r="J132" s="7">
        <v>0.28799999999999998</v>
      </c>
      <c r="K132" s="20">
        <v>1.3002239570582299</v>
      </c>
      <c r="L132">
        <f>((F132*J132*K132/12)+(G132*K132))*0.765</f>
        <v>1.5051366522426928</v>
      </c>
      <c r="M132">
        <f t="shared" si="7"/>
        <v>5.0999999999999996</v>
      </c>
      <c r="N132">
        <f t="shared" si="8"/>
        <v>0.9</v>
      </c>
    </row>
    <row r="133" spans="1:14" x14ac:dyDescent="0.35">
      <c r="A133" t="s">
        <v>140</v>
      </c>
      <c r="B133" s="6">
        <v>1480</v>
      </c>
      <c r="C133" s="6" t="s">
        <v>138</v>
      </c>
      <c r="D133" s="6" t="s">
        <v>94</v>
      </c>
      <c r="E133" s="7">
        <v>0</v>
      </c>
      <c r="F133" s="7">
        <v>49.3</v>
      </c>
      <c r="G133" s="7">
        <v>0.33</v>
      </c>
      <c r="H133" s="7">
        <v>1.2450000000000001</v>
      </c>
      <c r="I133" s="7">
        <v>0.21299999999999999</v>
      </c>
      <c r="J133" s="7">
        <v>0.28799999999999998</v>
      </c>
      <c r="K133" s="20">
        <v>6.2797940815243001E-4</v>
      </c>
      <c r="L133">
        <f>((F133*J133*K133/12)+(G133*K133))*0.765</f>
        <v>7.2694770691843669E-4</v>
      </c>
      <c r="M133">
        <f t="shared" si="7"/>
        <v>0</v>
      </c>
      <c r="N133">
        <f t="shared" si="8"/>
        <v>0</v>
      </c>
    </row>
    <row r="134" spans="1:14" x14ac:dyDescent="0.35">
      <c r="A134" t="s">
        <v>140</v>
      </c>
      <c r="B134" s="6">
        <v>1400</v>
      </c>
      <c r="C134" s="6" t="s">
        <v>90</v>
      </c>
      <c r="D134" s="6" t="s">
        <v>91</v>
      </c>
      <c r="E134" s="7">
        <v>0.22</v>
      </c>
      <c r="F134" s="7">
        <v>50.8</v>
      </c>
      <c r="G134" s="7">
        <v>0</v>
      </c>
      <c r="H134" s="7">
        <v>0.70899999999999996</v>
      </c>
      <c r="I134" s="7">
        <v>0.11700000000000001</v>
      </c>
      <c r="J134" s="7">
        <v>0.43099999999999999</v>
      </c>
      <c r="K134" s="20">
        <v>0.126669573278961</v>
      </c>
      <c r="L134">
        <f t="shared" si="6"/>
        <v>0.23111708108568293</v>
      </c>
      <c r="M134">
        <f t="shared" si="7"/>
        <v>0.4</v>
      </c>
      <c r="N134">
        <f t="shared" si="8"/>
        <v>0.1</v>
      </c>
    </row>
    <row r="135" spans="1:14" x14ac:dyDescent="0.35">
      <c r="A135" t="s">
        <v>140</v>
      </c>
      <c r="B135" s="6">
        <v>1400</v>
      </c>
      <c r="C135" s="6" t="s">
        <v>90</v>
      </c>
      <c r="D135" s="6" t="s">
        <v>91</v>
      </c>
      <c r="E135" s="7">
        <v>0.22</v>
      </c>
      <c r="F135" s="7">
        <v>50.8</v>
      </c>
      <c r="G135" s="7">
        <v>0</v>
      </c>
      <c r="H135" s="7">
        <v>0.70899999999999996</v>
      </c>
      <c r="I135" s="7">
        <v>0.11700000000000001</v>
      </c>
      <c r="J135" s="7">
        <v>0.43099999999999999</v>
      </c>
      <c r="K135" s="20">
        <v>4.9423272848743904E-3</v>
      </c>
      <c r="L135">
        <f t="shared" si="6"/>
        <v>9.0176056197389838E-3</v>
      </c>
      <c r="M135">
        <f t="shared" si="7"/>
        <v>0</v>
      </c>
      <c r="N135">
        <f t="shared" si="8"/>
        <v>0</v>
      </c>
    </row>
    <row r="136" spans="1:14" x14ac:dyDescent="0.35">
      <c r="A136" t="s">
        <v>140</v>
      </c>
      <c r="B136" s="6">
        <v>1411</v>
      </c>
      <c r="C136" s="6" t="s">
        <v>90</v>
      </c>
      <c r="D136" s="6" t="s">
        <v>91</v>
      </c>
      <c r="E136" s="7">
        <v>0.22</v>
      </c>
      <c r="F136" s="7">
        <v>50.8</v>
      </c>
      <c r="G136" s="7">
        <v>0</v>
      </c>
      <c r="H136" s="7">
        <v>1.4430000000000001</v>
      </c>
      <c r="I136" s="7">
        <v>0.22500000000000001</v>
      </c>
      <c r="J136" s="7">
        <v>0.43099999999999999</v>
      </c>
      <c r="K136" s="20">
        <v>0.139560906064634</v>
      </c>
      <c r="L136">
        <f t="shared" si="6"/>
        <v>0.25463817717532905</v>
      </c>
      <c r="M136">
        <f t="shared" si="7"/>
        <v>1</v>
      </c>
      <c r="N136">
        <f t="shared" si="8"/>
        <v>0.2</v>
      </c>
    </row>
    <row r="137" spans="1:14" x14ac:dyDescent="0.35">
      <c r="A137" t="s">
        <v>140</v>
      </c>
      <c r="B137" s="6">
        <v>1411</v>
      </c>
      <c r="C137" s="6" t="s">
        <v>90</v>
      </c>
      <c r="D137" s="6" t="s">
        <v>91</v>
      </c>
      <c r="E137" s="7">
        <v>0.22</v>
      </c>
      <c r="F137" s="7">
        <v>50.8</v>
      </c>
      <c r="G137" s="7">
        <v>0</v>
      </c>
      <c r="H137" s="7">
        <v>1.4430000000000001</v>
      </c>
      <c r="I137" s="7">
        <v>0.22500000000000001</v>
      </c>
      <c r="J137" s="7">
        <v>0.43099999999999999</v>
      </c>
      <c r="K137" s="20">
        <v>0.27829107271860998</v>
      </c>
      <c r="L137">
        <f t="shared" si="6"/>
        <v>0.50776061491328517</v>
      </c>
      <c r="M137">
        <f t="shared" si="7"/>
        <v>2</v>
      </c>
      <c r="N137">
        <f t="shared" si="8"/>
        <v>0.4</v>
      </c>
    </row>
    <row r="138" spans="1:14" x14ac:dyDescent="0.35">
      <c r="A138" t="s">
        <v>140</v>
      </c>
      <c r="B138" s="6">
        <v>1400</v>
      </c>
      <c r="C138" s="6" t="s">
        <v>90</v>
      </c>
      <c r="D138" s="6" t="s">
        <v>94</v>
      </c>
      <c r="E138" s="7">
        <v>0.22</v>
      </c>
      <c r="F138" s="7">
        <v>50.8</v>
      </c>
      <c r="G138" s="7">
        <v>0</v>
      </c>
      <c r="H138" s="7">
        <v>0.70899999999999996</v>
      </c>
      <c r="I138" s="7">
        <v>0.11700000000000001</v>
      </c>
      <c r="J138" s="7">
        <v>0.43099999999999999</v>
      </c>
      <c r="K138" s="20">
        <v>1.09247527437393E-2</v>
      </c>
      <c r="L138">
        <f t="shared" si="6"/>
        <v>1.9932939697801935E-2</v>
      </c>
      <c r="M138">
        <f t="shared" si="7"/>
        <v>0</v>
      </c>
      <c r="N138">
        <f t="shared" si="8"/>
        <v>0</v>
      </c>
    </row>
    <row r="139" spans="1:14" x14ac:dyDescent="0.35">
      <c r="A139" t="s">
        <v>140</v>
      </c>
      <c r="B139" s="6">
        <v>1400</v>
      </c>
      <c r="C139" s="6" t="s">
        <v>90</v>
      </c>
      <c r="D139" s="6" t="s">
        <v>91</v>
      </c>
      <c r="E139" s="7">
        <v>0.22</v>
      </c>
      <c r="F139" s="7">
        <v>50.8</v>
      </c>
      <c r="G139" s="7">
        <v>0</v>
      </c>
      <c r="H139" s="7">
        <v>0.70899999999999996</v>
      </c>
      <c r="I139" s="7">
        <v>0.11700000000000001</v>
      </c>
      <c r="J139" s="7">
        <v>0.43099999999999999</v>
      </c>
      <c r="K139" s="20">
        <v>3.9715538233307699E-3</v>
      </c>
      <c r="L139">
        <f t="shared" si="6"/>
        <v>7.2463647209218785E-3</v>
      </c>
      <c r="M139">
        <f t="shared" si="7"/>
        <v>0</v>
      </c>
      <c r="N139">
        <f t="shared" si="8"/>
        <v>0</v>
      </c>
    </row>
    <row r="140" spans="1:14" x14ac:dyDescent="0.35">
      <c r="A140" t="s">
        <v>140</v>
      </c>
      <c r="B140" s="6">
        <v>1210</v>
      </c>
      <c r="C140" s="6" t="s">
        <v>98</v>
      </c>
      <c r="D140" s="6" t="s">
        <v>94</v>
      </c>
      <c r="E140" s="7">
        <v>0.19</v>
      </c>
      <c r="F140" s="7">
        <v>57.7</v>
      </c>
      <c r="G140" s="7">
        <v>0</v>
      </c>
      <c r="H140" s="7">
        <v>1.2450000000000001</v>
      </c>
      <c r="I140" s="7">
        <v>0.21299999999999999</v>
      </c>
      <c r="J140" s="7">
        <v>0.28799999999999998</v>
      </c>
      <c r="K140" s="20">
        <v>4.9303266318043201E-2</v>
      </c>
      <c r="L140">
        <f t="shared" si="6"/>
        <v>6.8275163197226221E-2</v>
      </c>
      <c r="M140">
        <f t="shared" si="7"/>
        <v>0.2</v>
      </c>
      <c r="N140">
        <f t="shared" si="8"/>
        <v>0</v>
      </c>
    </row>
    <row r="141" spans="1:14" x14ac:dyDescent="0.35">
      <c r="A141" t="s">
        <v>140</v>
      </c>
      <c r="B141" s="6">
        <v>1400</v>
      </c>
      <c r="C141" s="6" t="s">
        <v>98</v>
      </c>
      <c r="D141" s="6" t="s">
        <v>94</v>
      </c>
      <c r="E141" s="7">
        <v>0.19</v>
      </c>
      <c r="F141" s="7">
        <v>57.7</v>
      </c>
      <c r="G141" s="7">
        <v>0</v>
      </c>
      <c r="H141" s="7">
        <v>0.70899999999999996</v>
      </c>
      <c r="I141" s="7">
        <v>0.11700000000000001</v>
      </c>
      <c r="J141" s="7">
        <v>0.43099999999999999</v>
      </c>
      <c r="K141" s="20">
        <v>0.77032922509747304</v>
      </c>
      <c r="L141">
        <f t="shared" si="6"/>
        <v>1.5964238666817938</v>
      </c>
      <c r="M141">
        <f t="shared" si="7"/>
        <v>3.1</v>
      </c>
      <c r="N141">
        <f t="shared" si="8"/>
        <v>0.7</v>
      </c>
    </row>
    <row r="142" spans="1:14" x14ac:dyDescent="0.35">
      <c r="A142" t="s">
        <v>140</v>
      </c>
      <c r="B142" s="6">
        <v>1400</v>
      </c>
      <c r="C142" s="6" t="s">
        <v>98</v>
      </c>
      <c r="D142" s="6" t="s">
        <v>94</v>
      </c>
      <c r="E142" s="7">
        <v>0.19</v>
      </c>
      <c r="F142" s="7">
        <v>57.7</v>
      </c>
      <c r="G142" s="7">
        <v>0</v>
      </c>
      <c r="H142" s="7">
        <v>0.70899999999999996</v>
      </c>
      <c r="I142" s="7">
        <v>0.11700000000000001</v>
      </c>
      <c r="J142" s="7">
        <v>0.43099999999999999</v>
      </c>
      <c r="K142" s="20">
        <v>0.78760239182513603</v>
      </c>
      <c r="L142">
        <f t="shared" si="6"/>
        <v>1.6322206334651466</v>
      </c>
      <c r="M142">
        <f t="shared" si="7"/>
        <v>3.1</v>
      </c>
      <c r="N142">
        <f t="shared" si="8"/>
        <v>0.7</v>
      </c>
    </row>
    <row r="143" spans="1:14" x14ac:dyDescent="0.35">
      <c r="A143" t="s">
        <v>140</v>
      </c>
      <c r="B143" s="6">
        <v>1800</v>
      </c>
      <c r="C143" s="6" t="s">
        <v>138</v>
      </c>
      <c r="D143" s="6" t="s">
        <v>94</v>
      </c>
      <c r="E143" s="7">
        <v>0</v>
      </c>
      <c r="F143" s="7">
        <v>49.3</v>
      </c>
      <c r="G143" s="7">
        <v>0.33</v>
      </c>
      <c r="H143" s="7">
        <v>1.2450000000000001</v>
      </c>
      <c r="I143" s="7">
        <v>0.21299999999999999</v>
      </c>
      <c r="J143" s="7">
        <v>0.28899999999999998</v>
      </c>
      <c r="K143" s="20">
        <v>0.58927846618803004</v>
      </c>
      <c r="L143">
        <f>((F143*J143*K143/12)+(G143*K143))*0.765</f>
        <v>0.68399960246175184</v>
      </c>
      <c r="M143">
        <f t="shared" si="7"/>
        <v>2.2999999999999998</v>
      </c>
      <c r="N143">
        <f t="shared" si="8"/>
        <v>0.4</v>
      </c>
    </row>
    <row r="144" spans="1:14" x14ac:dyDescent="0.35">
      <c r="A144" t="s">
        <v>140</v>
      </c>
      <c r="B144" s="6">
        <v>1411</v>
      </c>
      <c r="C144" s="6" t="s">
        <v>90</v>
      </c>
      <c r="D144" s="6" t="s">
        <v>91</v>
      </c>
      <c r="E144" s="7">
        <v>0.22</v>
      </c>
      <c r="F144" s="7">
        <v>50.8</v>
      </c>
      <c r="G144" s="7">
        <v>0</v>
      </c>
      <c r="H144" s="7">
        <v>1.4430000000000001</v>
      </c>
      <c r="I144" s="7">
        <v>0.22500000000000001</v>
      </c>
      <c r="J144" s="7">
        <v>0.43099999999999999</v>
      </c>
      <c r="K144" s="20">
        <v>0.175703050895442</v>
      </c>
      <c r="L144">
        <f t="shared" si="6"/>
        <v>0.3205819298954603</v>
      </c>
      <c r="M144">
        <f t="shared" si="7"/>
        <v>1.3</v>
      </c>
      <c r="N144">
        <f t="shared" si="8"/>
        <v>0.2</v>
      </c>
    </row>
    <row r="145" spans="1:14" x14ac:dyDescent="0.35">
      <c r="A145" t="s">
        <v>140</v>
      </c>
      <c r="B145" s="6">
        <v>1411</v>
      </c>
      <c r="C145" s="6" t="s">
        <v>90</v>
      </c>
      <c r="D145" s="6" t="s">
        <v>93</v>
      </c>
      <c r="E145" s="7">
        <v>0.22</v>
      </c>
      <c r="F145" s="7">
        <v>50.8</v>
      </c>
      <c r="G145" s="7">
        <v>0</v>
      </c>
      <c r="H145" s="7">
        <v>1.4430000000000001</v>
      </c>
      <c r="I145" s="7">
        <v>0.22500000000000001</v>
      </c>
      <c r="J145" s="7">
        <v>0.43099999999999999</v>
      </c>
      <c r="K145" s="20">
        <v>7.5884628649973196E-2</v>
      </c>
      <c r="L145">
        <f t="shared" si="6"/>
        <v>0.13845656394711944</v>
      </c>
      <c r="M145">
        <f t="shared" si="7"/>
        <v>0.5</v>
      </c>
      <c r="N145">
        <f t="shared" si="8"/>
        <v>0.1</v>
      </c>
    </row>
    <row r="146" spans="1:14" x14ac:dyDescent="0.35">
      <c r="A146" t="s">
        <v>140</v>
      </c>
      <c r="B146" s="6">
        <v>1550</v>
      </c>
      <c r="C146" s="6" t="s">
        <v>90</v>
      </c>
      <c r="D146" s="6" t="s">
        <v>93</v>
      </c>
      <c r="E146" s="7">
        <v>0.22</v>
      </c>
      <c r="F146" s="7">
        <v>50.8</v>
      </c>
      <c r="G146" s="7">
        <v>0</v>
      </c>
      <c r="H146" s="7">
        <v>0.72099999999999997</v>
      </c>
      <c r="I146" s="7">
        <v>0.17</v>
      </c>
      <c r="J146" s="7">
        <v>0.34100000000000003</v>
      </c>
      <c r="K146" s="20">
        <v>0.246053574715526</v>
      </c>
      <c r="L146">
        <f t="shared" si="6"/>
        <v>0.35519473867350948</v>
      </c>
      <c r="M146">
        <f t="shared" si="7"/>
        <v>0.7</v>
      </c>
      <c r="N146">
        <f t="shared" si="8"/>
        <v>0.2</v>
      </c>
    </row>
    <row r="147" spans="1:14" x14ac:dyDescent="0.35">
      <c r="A147" t="s">
        <v>140</v>
      </c>
      <c r="B147" s="6">
        <v>1550</v>
      </c>
      <c r="C147" s="6" t="s">
        <v>90</v>
      </c>
      <c r="D147" s="6" t="s">
        <v>91</v>
      </c>
      <c r="E147" s="7">
        <v>0.22</v>
      </c>
      <c r="F147" s="7">
        <v>50.8</v>
      </c>
      <c r="G147" s="7">
        <v>0</v>
      </c>
      <c r="H147" s="7">
        <v>0.72099999999999997</v>
      </c>
      <c r="I147" s="7">
        <v>0.17</v>
      </c>
      <c r="J147" s="7">
        <v>0.34100000000000003</v>
      </c>
      <c r="K147" s="20">
        <v>9.1988248939661996E-2</v>
      </c>
      <c r="L147">
        <f t="shared" si="6"/>
        <v>0.1327911698943314</v>
      </c>
      <c r="M147">
        <f t="shared" si="7"/>
        <v>0.3</v>
      </c>
      <c r="N147">
        <f t="shared" si="8"/>
        <v>0.1</v>
      </c>
    </row>
    <row r="148" spans="1:14" x14ac:dyDescent="0.35">
      <c r="A148" t="s">
        <v>140</v>
      </c>
      <c r="B148" s="6">
        <v>1490</v>
      </c>
      <c r="C148" s="6" t="s">
        <v>90</v>
      </c>
      <c r="D148" s="6" t="s">
        <v>91</v>
      </c>
      <c r="E148" s="7">
        <v>0.22</v>
      </c>
      <c r="F148" s="7">
        <v>50.8</v>
      </c>
      <c r="G148" s="7">
        <v>0</v>
      </c>
      <c r="H148" s="7">
        <v>1.4430000000000001</v>
      </c>
      <c r="I148" s="7">
        <v>0.22500000000000001</v>
      </c>
      <c r="J148" s="7">
        <v>0.43099999999999999</v>
      </c>
      <c r="K148" s="20">
        <v>9.3895934365048506E-2</v>
      </c>
      <c r="L148">
        <f t="shared" si="6"/>
        <v>0.17131939197798865</v>
      </c>
      <c r="M148">
        <f t="shared" si="7"/>
        <v>0.7</v>
      </c>
      <c r="N148">
        <f t="shared" si="8"/>
        <v>0.1</v>
      </c>
    </row>
    <row r="149" spans="1:14" x14ac:dyDescent="0.35">
      <c r="A149" t="s">
        <v>140</v>
      </c>
      <c r="B149" s="6">
        <v>1490</v>
      </c>
      <c r="C149" s="6" t="s">
        <v>90</v>
      </c>
      <c r="E149" s="7">
        <v>0.22</v>
      </c>
      <c r="F149" s="7">
        <v>50.8</v>
      </c>
      <c r="G149" s="7">
        <v>0</v>
      </c>
      <c r="H149" s="7">
        <v>1.4430000000000001</v>
      </c>
      <c r="I149" s="7">
        <v>0.22500000000000001</v>
      </c>
      <c r="J149" s="7">
        <v>0.43099999999999999</v>
      </c>
      <c r="K149" s="20">
        <v>1.9959139909158001E-3</v>
      </c>
      <c r="L149">
        <f t="shared" si="6"/>
        <v>3.6416781373586047E-3</v>
      </c>
      <c r="M149">
        <f t="shared" si="7"/>
        <v>0</v>
      </c>
      <c r="N149">
        <f t="shared" si="8"/>
        <v>0</v>
      </c>
    </row>
    <row r="150" spans="1:14" x14ac:dyDescent="0.35">
      <c r="A150" t="s">
        <v>140</v>
      </c>
      <c r="B150" s="6">
        <v>1330</v>
      </c>
      <c r="C150" s="6" t="s">
        <v>90</v>
      </c>
      <c r="D150" s="6" t="s">
        <v>94</v>
      </c>
      <c r="E150" s="7">
        <v>0.22</v>
      </c>
      <c r="F150" s="7">
        <v>50.8</v>
      </c>
      <c r="G150" s="7">
        <v>0</v>
      </c>
      <c r="H150" s="7">
        <v>1.395</v>
      </c>
      <c r="I150" s="7">
        <v>0.33900000000000002</v>
      </c>
      <c r="J150" s="7">
        <v>0.39300000000000002</v>
      </c>
      <c r="K150" s="20">
        <v>0.13767326424536899</v>
      </c>
      <c r="L150">
        <f t="shared" si="6"/>
        <v>0.22904700972502043</v>
      </c>
      <c r="M150">
        <f t="shared" si="7"/>
        <v>0.9</v>
      </c>
      <c r="N150">
        <f t="shared" si="8"/>
        <v>0.2</v>
      </c>
    </row>
    <row r="151" spans="1:14" x14ac:dyDescent="0.35">
      <c r="A151" t="s">
        <v>140</v>
      </c>
      <c r="B151" s="6">
        <v>1411</v>
      </c>
      <c r="C151" s="6" t="s">
        <v>90</v>
      </c>
      <c r="D151" s="6" t="s">
        <v>94</v>
      </c>
      <c r="E151" s="7">
        <v>0.22</v>
      </c>
      <c r="F151" s="7">
        <v>50.8</v>
      </c>
      <c r="G151" s="7">
        <v>0</v>
      </c>
      <c r="H151" s="7">
        <v>1.4430000000000001</v>
      </c>
      <c r="I151" s="7">
        <v>0.22500000000000001</v>
      </c>
      <c r="J151" s="7">
        <v>0.43099999999999999</v>
      </c>
      <c r="K151" s="20">
        <v>3.5136734149505799E-2</v>
      </c>
      <c r="L151">
        <f t="shared" si="6"/>
        <v>6.4109313904716636E-2</v>
      </c>
      <c r="M151">
        <f t="shared" si="7"/>
        <v>0.3</v>
      </c>
      <c r="N151">
        <f t="shared" si="8"/>
        <v>0</v>
      </c>
    </row>
    <row r="152" spans="1:14" x14ac:dyDescent="0.35">
      <c r="A152" t="s">
        <v>140</v>
      </c>
      <c r="B152" s="6">
        <v>1411</v>
      </c>
      <c r="C152" s="6" t="s">
        <v>90</v>
      </c>
      <c r="D152" s="6" t="s">
        <v>94</v>
      </c>
      <c r="E152" s="7">
        <v>0.22</v>
      </c>
      <c r="F152" s="7">
        <v>50.8</v>
      </c>
      <c r="G152" s="7">
        <v>0</v>
      </c>
      <c r="H152" s="7">
        <v>1.4430000000000001</v>
      </c>
      <c r="I152" s="7">
        <v>0.22500000000000001</v>
      </c>
      <c r="J152" s="7">
        <v>0.43099999999999999</v>
      </c>
      <c r="K152" s="20">
        <v>0.110775219359945</v>
      </c>
      <c r="L152">
        <f t="shared" si="6"/>
        <v>0.20211677273684367</v>
      </c>
      <c r="M152">
        <f t="shared" si="7"/>
        <v>0.8</v>
      </c>
      <c r="N152">
        <f t="shared" si="8"/>
        <v>0.1</v>
      </c>
    </row>
    <row r="153" spans="1:14" x14ac:dyDescent="0.35">
      <c r="A153" t="s">
        <v>140</v>
      </c>
      <c r="B153" s="6">
        <v>1400</v>
      </c>
      <c r="C153" s="6" t="s">
        <v>138</v>
      </c>
      <c r="D153" s="6" t="s">
        <v>93</v>
      </c>
      <c r="E153" s="7">
        <v>0</v>
      </c>
      <c r="F153" s="7">
        <v>49.3</v>
      </c>
      <c r="G153" s="7">
        <v>0.33</v>
      </c>
      <c r="H153" s="7">
        <v>0.70899999999999996</v>
      </c>
      <c r="I153" s="7">
        <v>0.11700000000000001</v>
      </c>
      <c r="J153" s="7">
        <v>0.43099999999999999</v>
      </c>
      <c r="K153" s="20">
        <v>6.3533047551999298</v>
      </c>
      <c r="L153">
        <f>((F153*J153*K153/12)+(G153*K153))*0.765</f>
        <v>10.209945781607281</v>
      </c>
      <c r="M153">
        <f t="shared" si="7"/>
        <v>19.7</v>
      </c>
      <c r="N153">
        <f t="shared" si="8"/>
        <v>3.3</v>
      </c>
    </row>
    <row r="154" spans="1:14" x14ac:dyDescent="0.35">
      <c r="A154" t="s">
        <v>140</v>
      </c>
      <c r="B154" s="6">
        <v>1400</v>
      </c>
      <c r="C154" s="6" t="s">
        <v>90</v>
      </c>
      <c r="E154" s="7">
        <v>0.22</v>
      </c>
      <c r="F154" s="7">
        <v>50.8</v>
      </c>
      <c r="G154" s="7">
        <v>0</v>
      </c>
      <c r="H154" s="7">
        <v>0.70899999999999996</v>
      </c>
      <c r="I154" s="7">
        <v>0.11700000000000001</v>
      </c>
      <c r="J154" s="7">
        <v>0.43099999999999999</v>
      </c>
      <c r="K154" s="20">
        <v>4.6438751836388299E-2</v>
      </c>
      <c r="L154">
        <f t="shared" si="6"/>
        <v>8.4730598642279553E-2</v>
      </c>
      <c r="M154">
        <f t="shared" si="7"/>
        <v>0.2</v>
      </c>
      <c r="N154">
        <f t="shared" si="8"/>
        <v>0</v>
      </c>
    </row>
    <row r="155" spans="1:14" x14ac:dyDescent="0.35">
      <c r="A155" t="s">
        <v>140</v>
      </c>
      <c r="B155" s="6">
        <v>1400</v>
      </c>
      <c r="C155" s="6" t="s">
        <v>90</v>
      </c>
      <c r="D155" s="6" t="s">
        <v>93</v>
      </c>
      <c r="E155" s="7">
        <v>0.22</v>
      </c>
      <c r="F155" s="7">
        <v>50.8</v>
      </c>
      <c r="G155" s="7">
        <v>0</v>
      </c>
      <c r="H155" s="7">
        <v>0.70899999999999996</v>
      </c>
      <c r="I155" s="7">
        <v>0.11700000000000001</v>
      </c>
      <c r="J155" s="7">
        <v>0.43099999999999999</v>
      </c>
      <c r="K155" s="20">
        <v>0.51968780507053502</v>
      </c>
      <c r="L155">
        <f t="shared" si="6"/>
        <v>0.94820504620486246</v>
      </c>
      <c r="M155">
        <f t="shared" si="7"/>
        <v>1.8</v>
      </c>
      <c r="N155">
        <f t="shared" si="8"/>
        <v>0.4</v>
      </c>
    </row>
    <row r="156" spans="1:14" x14ac:dyDescent="0.35">
      <c r="A156" t="s">
        <v>140</v>
      </c>
      <c r="B156" s="6">
        <v>1400</v>
      </c>
      <c r="C156" s="6" t="s">
        <v>90</v>
      </c>
      <c r="D156" s="6" t="s">
        <v>94</v>
      </c>
      <c r="E156" s="7">
        <v>0.22</v>
      </c>
      <c r="F156" s="7">
        <v>50.8</v>
      </c>
      <c r="G156" s="7">
        <v>0</v>
      </c>
      <c r="H156" s="7">
        <v>0.70899999999999996</v>
      </c>
      <c r="I156" s="7">
        <v>0.11700000000000001</v>
      </c>
      <c r="J156" s="7">
        <v>0.43099999999999999</v>
      </c>
      <c r="K156" s="20">
        <v>0.23483425713271</v>
      </c>
      <c r="L156">
        <f t="shared" si="6"/>
        <v>0.42847075775577159</v>
      </c>
      <c r="M156">
        <f t="shared" si="7"/>
        <v>0.8</v>
      </c>
      <c r="N156">
        <f t="shared" si="8"/>
        <v>0.2</v>
      </c>
    </row>
    <row r="157" spans="1:14" x14ac:dyDescent="0.35">
      <c r="A157" t="s">
        <v>140</v>
      </c>
      <c r="B157" s="6">
        <v>1411</v>
      </c>
      <c r="C157" s="6" t="s">
        <v>90</v>
      </c>
      <c r="D157" s="6" t="s">
        <v>91</v>
      </c>
      <c r="E157" s="7">
        <v>0.22</v>
      </c>
      <c r="F157" s="7">
        <v>50.8</v>
      </c>
      <c r="G157" s="7">
        <v>0</v>
      </c>
      <c r="H157" s="7">
        <v>1.4430000000000001</v>
      </c>
      <c r="I157" s="7">
        <v>0.22500000000000001</v>
      </c>
      <c r="J157" s="7">
        <v>0.43099999999999999</v>
      </c>
      <c r="K157" s="20">
        <v>2.1618495033012501</v>
      </c>
      <c r="L157">
        <f t="shared" si="6"/>
        <v>3.944438542073351</v>
      </c>
      <c r="M157">
        <f t="shared" si="7"/>
        <v>15.5</v>
      </c>
      <c r="N157">
        <f t="shared" si="8"/>
        <v>2.9</v>
      </c>
    </row>
    <row r="158" spans="1:14" x14ac:dyDescent="0.35">
      <c r="A158" t="s">
        <v>140</v>
      </c>
      <c r="B158" s="6">
        <v>1480</v>
      </c>
      <c r="C158" s="6" t="s">
        <v>90</v>
      </c>
      <c r="D158" s="6" t="s">
        <v>93</v>
      </c>
      <c r="E158" s="7">
        <v>0.22</v>
      </c>
      <c r="F158" s="7">
        <v>50.8</v>
      </c>
      <c r="G158" s="7">
        <v>0</v>
      </c>
      <c r="H158" s="7">
        <v>1.2450000000000001</v>
      </c>
      <c r="I158" s="7">
        <v>0.21299999999999999</v>
      </c>
      <c r="J158" s="7">
        <v>0.28799999999999998</v>
      </c>
      <c r="K158" s="20">
        <v>7.0051411693822105E-2</v>
      </c>
      <c r="L158">
        <f t="shared" si="6"/>
        <v>8.5406681137107907E-2</v>
      </c>
      <c r="M158">
        <f t="shared" si="7"/>
        <v>0.3</v>
      </c>
      <c r="N158">
        <f t="shared" si="8"/>
        <v>0.1</v>
      </c>
    </row>
    <row r="159" spans="1:14" x14ac:dyDescent="0.35">
      <c r="A159" t="s">
        <v>140</v>
      </c>
      <c r="B159" s="6">
        <v>1480</v>
      </c>
      <c r="C159" s="6" t="s">
        <v>90</v>
      </c>
      <c r="D159" s="6" t="s">
        <v>94</v>
      </c>
      <c r="E159" s="7">
        <v>0.22</v>
      </c>
      <c r="F159" s="7">
        <v>50.8</v>
      </c>
      <c r="G159" s="7">
        <v>0</v>
      </c>
      <c r="H159" s="7">
        <v>1.2450000000000001</v>
      </c>
      <c r="I159" s="7">
        <v>0.21299999999999999</v>
      </c>
      <c r="J159" s="7">
        <v>0.28799999999999998</v>
      </c>
      <c r="K159" s="20">
        <v>8.7539868078158001E-2</v>
      </c>
      <c r="L159">
        <f t="shared" si="6"/>
        <v>0.10672860716089022</v>
      </c>
      <c r="M159">
        <f t="shared" si="7"/>
        <v>0.4</v>
      </c>
      <c r="N159">
        <f t="shared" si="8"/>
        <v>0.1</v>
      </c>
    </row>
    <row r="160" spans="1:14" x14ac:dyDescent="0.35">
      <c r="A160" t="s">
        <v>140</v>
      </c>
      <c r="B160" s="6">
        <v>1310</v>
      </c>
      <c r="C160" s="6" t="s">
        <v>98</v>
      </c>
      <c r="E160" s="7">
        <v>0.19</v>
      </c>
      <c r="F160" s="7">
        <v>57.7</v>
      </c>
      <c r="G160" s="7">
        <v>0</v>
      </c>
      <c r="H160" s="7">
        <v>1.2450000000000001</v>
      </c>
      <c r="I160" s="7">
        <v>0.21299999999999999</v>
      </c>
      <c r="J160" s="7">
        <v>0.39300000000000002</v>
      </c>
      <c r="K160" s="20">
        <v>4.9236548202986402E-3</v>
      </c>
      <c r="L160">
        <f t="shared" si="6"/>
        <v>9.3041074225478342E-3</v>
      </c>
      <c r="M160">
        <f t="shared" si="7"/>
        <v>0</v>
      </c>
      <c r="N160">
        <f t="shared" si="8"/>
        <v>0</v>
      </c>
    </row>
    <row r="161" spans="1:14" x14ac:dyDescent="0.35">
      <c r="A161" t="s">
        <v>140</v>
      </c>
      <c r="B161" s="6">
        <v>1400</v>
      </c>
      <c r="C161" s="6" t="s">
        <v>90</v>
      </c>
      <c r="D161" s="6" t="s">
        <v>93</v>
      </c>
      <c r="E161" s="7">
        <v>0.22</v>
      </c>
      <c r="F161" s="7">
        <v>50.8</v>
      </c>
      <c r="G161" s="7">
        <v>0</v>
      </c>
      <c r="H161" s="7">
        <v>0.70899999999999996</v>
      </c>
      <c r="I161" s="7">
        <v>0.11700000000000001</v>
      </c>
      <c r="J161" s="7">
        <v>0.43099999999999999</v>
      </c>
      <c r="K161" s="20">
        <v>0.61814429632621803</v>
      </c>
      <c r="L161">
        <f t="shared" si="6"/>
        <v>1.1278454782669398</v>
      </c>
      <c r="M161">
        <f t="shared" si="7"/>
        <v>2.2000000000000002</v>
      </c>
      <c r="N161">
        <f t="shared" si="8"/>
        <v>0.5</v>
      </c>
    </row>
    <row r="162" spans="1:14" x14ac:dyDescent="0.35">
      <c r="A162" t="s">
        <v>140</v>
      </c>
      <c r="B162" s="6">
        <v>1400</v>
      </c>
      <c r="C162" s="6" t="s">
        <v>90</v>
      </c>
      <c r="D162" s="6" t="s">
        <v>93</v>
      </c>
      <c r="E162" s="7">
        <v>0.22</v>
      </c>
      <c r="F162" s="7">
        <v>50.8</v>
      </c>
      <c r="G162" s="7">
        <v>0</v>
      </c>
      <c r="H162" s="7">
        <v>0.70899999999999996</v>
      </c>
      <c r="I162" s="7">
        <v>0.11700000000000001</v>
      </c>
      <c r="J162" s="7">
        <v>0.43099999999999999</v>
      </c>
      <c r="K162" s="20">
        <v>0.52533402184334799</v>
      </c>
      <c r="L162">
        <f t="shared" si="6"/>
        <v>0.95850694512131129</v>
      </c>
      <c r="M162">
        <f t="shared" si="7"/>
        <v>1.8</v>
      </c>
      <c r="N162">
        <f t="shared" si="8"/>
        <v>0.4</v>
      </c>
    </row>
    <row r="163" spans="1:14" x14ac:dyDescent="0.35">
      <c r="A163" t="s">
        <v>140</v>
      </c>
      <c r="B163" s="6">
        <v>1400</v>
      </c>
      <c r="C163" s="6" t="s">
        <v>90</v>
      </c>
      <c r="D163" s="6" t="s">
        <v>94</v>
      </c>
      <c r="E163" s="7">
        <v>0.22</v>
      </c>
      <c r="F163" s="7">
        <v>50.8</v>
      </c>
      <c r="G163" s="7">
        <v>0</v>
      </c>
      <c r="H163" s="7">
        <v>0.70899999999999996</v>
      </c>
      <c r="I163" s="7">
        <v>0.11700000000000001</v>
      </c>
      <c r="J163" s="7">
        <v>0.43099999999999999</v>
      </c>
      <c r="K163" s="20">
        <v>0.332880080313053</v>
      </c>
      <c r="L163">
        <f t="shared" si="6"/>
        <v>0.60736189853651934</v>
      </c>
      <c r="M163">
        <f t="shared" si="7"/>
        <v>1.2</v>
      </c>
      <c r="N163">
        <f t="shared" si="8"/>
        <v>0.3</v>
      </c>
    </row>
    <row r="164" spans="1:14" x14ac:dyDescent="0.35">
      <c r="A164" t="s">
        <v>140</v>
      </c>
      <c r="B164" s="6">
        <v>1411</v>
      </c>
      <c r="C164" s="6" t="s">
        <v>90</v>
      </c>
      <c r="D164" s="6" t="s">
        <v>91</v>
      </c>
      <c r="E164" s="7">
        <v>0.22</v>
      </c>
      <c r="F164" s="7">
        <v>50.8</v>
      </c>
      <c r="G164" s="7">
        <v>0</v>
      </c>
      <c r="H164" s="7">
        <v>1.4430000000000001</v>
      </c>
      <c r="I164" s="7">
        <v>0.22500000000000001</v>
      </c>
      <c r="J164" s="7">
        <v>0.43099999999999999</v>
      </c>
      <c r="K164" s="20">
        <v>8.4855097156820797E-2</v>
      </c>
      <c r="L164">
        <f t="shared" si="6"/>
        <v>0.15482378176909667</v>
      </c>
      <c r="M164">
        <f t="shared" si="7"/>
        <v>0.6</v>
      </c>
      <c r="N164">
        <f t="shared" si="8"/>
        <v>0.1</v>
      </c>
    </row>
    <row r="165" spans="1:14" x14ac:dyDescent="0.35">
      <c r="A165" t="s">
        <v>140</v>
      </c>
      <c r="B165" s="6">
        <v>1411</v>
      </c>
      <c r="C165" s="6" t="s">
        <v>90</v>
      </c>
      <c r="D165" s="6" t="s">
        <v>93</v>
      </c>
      <c r="E165" s="7">
        <v>0.22</v>
      </c>
      <c r="F165" s="7">
        <v>50.8</v>
      </c>
      <c r="G165" s="7">
        <v>0</v>
      </c>
      <c r="H165" s="7">
        <v>1.4430000000000001</v>
      </c>
      <c r="I165" s="7">
        <v>0.22500000000000001</v>
      </c>
      <c r="J165" s="7">
        <v>0.43099999999999999</v>
      </c>
      <c r="K165" s="20">
        <v>7.730689165443E-4</v>
      </c>
      <c r="L165">
        <f t="shared" si="6"/>
        <v>1.4105157761628449E-3</v>
      </c>
      <c r="M165">
        <f t="shared" si="7"/>
        <v>0</v>
      </c>
      <c r="N165">
        <f t="shared" si="8"/>
        <v>0</v>
      </c>
    </row>
    <row r="166" spans="1:14" x14ac:dyDescent="0.35">
      <c r="A166" t="s">
        <v>140</v>
      </c>
      <c r="B166" s="6">
        <v>1330</v>
      </c>
      <c r="C166" s="6" t="s">
        <v>90</v>
      </c>
      <c r="D166" s="6" t="s">
        <v>91</v>
      </c>
      <c r="E166" s="7">
        <v>0.22</v>
      </c>
      <c r="F166" s="7">
        <v>50.8</v>
      </c>
      <c r="G166" s="7">
        <v>0</v>
      </c>
      <c r="H166" s="7">
        <v>1.395</v>
      </c>
      <c r="I166" s="7">
        <v>0.33900000000000002</v>
      </c>
      <c r="J166" s="7">
        <v>0.39300000000000002</v>
      </c>
      <c r="K166" s="20">
        <v>1.39680076311524E-2</v>
      </c>
      <c r="L166">
        <f t="shared" si="6"/>
        <v>2.323857429594825E-2</v>
      </c>
      <c r="M166">
        <f t="shared" si="7"/>
        <v>0.1</v>
      </c>
      <c r="N166">
        <f t="shared" si="8"/>
        <v>0</v>
      </c>
    </row>
    <row r="167" spans="1:14" x14ac:dyDescent="0.35">
      <c r="A167" t="s">
        <v>140</v>
      </c>
      <c r="B167" s="6">
        <v>1210</v>
      </c>
      <c r="C167" s="6" t="s">
        <v>100</v>
      </c>
      <c r="D167" s="6" t="s">
        <v>91</v>
      </c>
      <c r="E167" s="7">
        <v>0.33</v>
      </c>
      <c r="F167" s="7">
        <v>53.9</v>
      </c>
      <c r="G167" s="7">
        <v>0.08</v>
      </c>
      <c r="H167" s="7">
        <v>1.2450000000000001</v>
      </c>
      <c r="I167" s="7">
        <v>0.21299999999999999</v>
      </c>
      <c r="J167" s="7">
        <v>0.28799999999999998</v>
      </c>
      <c r="K167" s="20">
        <v>0.18992969348830399</v>
      </c>
      <c r="L167">
        <f t="shared" si="6"/>
        <v>0.26088742697553435</v>
      </c>
      <c r="M167">
        <f t="shared" si="7"/>
        <v>0.9</v>
      </c>
      <c r="N167">
        <f t="shared" si="8"/>
        <v>0.2</v>
      </c>
    </row>
    <row r="168" spans="1:14" x14ac:dyDescent="0.35">
      <c r="A168" t="s">
        <v>140</v>
      </c>
      <c r="B168" s="6">
        <v>1210</v>
      </c>
      <c r="C168" s="6" t="s">
        <v>98</v>
      </c>
      <c r="D168" s="6" t="s">
        <v>94</v>
      </c>
      <c r="E168" s="7">
        <v>0.19</v>
      </c>
      <c r="F168" s="7">
        <v>57.7</v>
      </c>
      <c r="G168" s="7">
        <v>0</v>
      </c>
      <c r="H168" s="7">
        <v>1.2450000000000001</v>
      </c>
      <c r="I168" s="7">
        <v>0.21299999999999999</v>
      </c>
      <c r="J168" s="7">
        <v>0.28799999999999998</v>
      </c>
      <c r="K168" s="20">
        <v>0.15197282707804</v>
      </c>
      <c r="L168">
        <f t="shared" si="6"/>
        <v>0.21045197093766976</v>
      </c>
      <c r="M168">
        <f t="shared" si="7"/>
        <v>0.7</v>
      </c>
      <c r="N168">
        <f t="shared" si="8"/>
        <v>0.2</v>
      </c>
    </row>
    <row r="169" spans="1:14" x14ac:dyDescent="0.35">
      <c r="A169" t="s">
        <v>140</v>
      </c>
      <c r="B169" s="6">
        <v>1411</v>
      </c>
      <c r="C169" s="6" t="s">
        <v>90</v>
      </c>
      <c r="D169" s="6" t="s">
        <v>94</v>
      </c>
      <c r="E169" s="7">
        <v>0.22</v>
      </c>
      <c r="F169" s="7">
        <v>50.8</v>
      </c>
      <c r="G169" s="7">
        <v>0</v>
      </c>
      <c r="H169" s="7">
        <v>1.4430000000000001</v>
      </c>
      <c r="I169" s="7">
        <v>0.22500000000000001</v>
      </c>
      <c r="J169" s="7">
        <v>0.43099999999999999</v>
      </c>
      <c r="K169" s="20">
        <v>0.16349352365425401</v>
      </c>
      <c r="L169">
        <f t="shared" si="6"/>
        <v>0.29830483347543008</v>
      </c>
      <c r="M169">
        <f t="shared" si="7"/>
        <v>1.2</v>
      </c>
      <c r="N169">
        <f t="shared" si="8"/>
        <v>0.2</v>
      </c>
    </row>
    <row r="170" spans="1:14" x14ac:dyDescent="0.35">
      <c r="A170" t="s">
        <v>140</v>
      </c>
      <c r="B170" s="6">
        <v>1411</v>
      </c>
      <c r="C170" s="6" t="s">
        <v>90</v>
      </c>
      <c r="D170" s="6" t="s">
        <v>94</v>
      </c>
      <c r="E170" s="7">
        <v>0.22</v>
      </c>
      <c r="F170" s="7">
        <v>50.8</v>
      </c>
      <c r="G170" s="7">
        <v>0</v>
      </c>
      <c r="H170" s="7">
        <v>1.4430000000000001</v>
      </c>
      <c r="I170" s="7">
        <v>0.22500000000000001</v>
      </c>
      <c r="J170" s="7">
        <v>0.43099999999999999</v>
      </c>
      <c r="K170" s="20">
        <v>1.15887638781626</v>
      </c>
      <c r="L170">
        <f t="shared" si="6"/>
        <v>2.1144472279966209</v>
      </c>
      <c r="M170">
        <f t="shared" si="7"/>
        <v>8.3000000000000007</v>
      </c>
      <c r="N170">
        <f t="shared" si="8"/>
        <v>1.5</v>
      </c>
    </row>
    <row r="171" spans="1:14" x14ac:dyDescent="0.35">
      <c r="A171" t="s">
        <v>140</v>
      </c>
      <c r="B171" s="6">
        <v>1700</v>
      </c>
      <c r="C171" s="6" t="s">
        <v>100</v>
      </c>
      <c r="D171" s="6" t="s">
        <v>91</v>
      </c>
      <c r="E171" s="7">
        <v>0.33</v>
      </c>
      <c r="F171" s="7">
        <v>53.9</v>
      </c>
      <c r="G171" s="7">
        <v>0.08</v>
      </c>
      <c r="H171" s="7">
        <v>0.96799999999999997</v>
      </c>
      <c r="I171" s="7">
        <v>0.125</v>
      </c>
      <c r="J171" s="7">
        <v>0.34100000000000003</v>
      </c>
      <c r="K171" s="20">
        <v>0.91560924832425306</v>
      </c>
      <c r="L171">
        <f t="shared" si="6"/>
        <v>1.4756492751388517</v>
      </c>
      <c r="M171">
        <f t="shared" si="7"/>
        <v>3.9</v>
      </c>
      <c r="N171">
        <f t="shared" si="8"/>
        <v>0.8</v>
      </c>
    </row>
    <row r="172" spans="1:14" x14ac:dyDescent="0.35">
      <c r="A172" t="s">
        <v>140</v>
      </c>
      <c r="B172" s="6">
        <v>1210</v>
      </c>
      <c r="C172" s="6" t="s">
        <v>90</v>
      </c>
      <c r="D172" s="6" t="s">
        <v>91</v>
      </c>
      <c r="E172" s="7">
        <v>0.22</v>
      </c>
      <c r="F172" s="7">
        <v>50.8</v>
      </c>
      <c r="G172" s="7">
        <v>0</v>
      </c>
      <c r="H172" s="7">
        <v>1.2450000000000001</v>
      </c>
      <c r="I172" s="7">
        <v>0.21299999999999999</v>
      </c>
      <c r="J172" s="7">
        <v>0.28799999999999998</v>
      </c>
      <c r="K172" s="20">
        <v>9.8729713736358804E-3</v>
      </c>
      <c r="L172">
        <f t="shared" si="6"/>
        <v>1.2037126698736864E-2</v>
      </c>
      <c r="M172">
        <f t="shared" si="7"/>
        <v>0</v>
      </c>
      <c r="N172">
        <f t="shared" si="8"/>
        <v>0</v>
      </c>
    </row>
    <row r="173" spans="1:14" x14ac:dyDescent="0.35">
      <c r="A173" t="s">
        <v>140</v>
      </c>
      <c r="B173" s="6">
        <v>1210</v>
      </c>
      <c r="C173" s="6" t="s">
        <v>90</v>
      </c>
      <c r="D173" s="6" t="s">
        <v>91</v>
      </c>
      <c r="E173" s="7">
        <v>0.22</v>
      </c>
      <c r="F173" s="7">
        <v>50.8</v>
      </c>
      <c r="G173" s="7">
        <v>0</v>
      </c>
      <c r="H173" s="7">
        <v>1.2450000000000001</v>
      </c>
      <c r="I173" s="7">
        <v>0.21299999999999999</v>
      </c>
      <c r="J173" s="7">
        <v>0.28799999999999998</v>
      </c>
      <c r="K173" s="20">
        <v>5.5748362233543701E-2</v>
      </c>
      <c r="L173">
        <f t="shared" si="6"/>
        <v>6.7968403235136463E-2</v>
      </c>
      <c r="M173">
        <f t="shared" si="7"/>
        <v>0.2</v>
      </c>
      <c r="N173">
        <f t="shared" si="8"/>
        <v>0.1</v>
      </c>
    </row>
    <row r="174" spans="1:14" x14ac:dyDescent="0.35">
      <c r="A174" t="s">
        <v>140</v>
      </c>
      <c r="B174" s="6">
        <v>1210</v>
      </c>
      <c r="C174" s="6" t="s">
        <v>90</v>
      </c>
      <c r="D174" s="6" t="s">
        <v>93</v>
      </c>
      <c r="E174" s="7">
        <v>0.22</v>
      </c>
      <c r="F174" s="7">
        <v>50.8</v>
      </c>
      <c r="G174" s="7">
        <v>0</v>
      </c>
      <c r="H174" s="7">
        <v>1.2450000000000001</v>
      </c>
      <c r="I174" s="7">
        <v>0.21299999999999999</v>
      </c>
      <c r="J174" s="7">
        <v>0.28799999999999998</v>
      </c>
      <c r="K174" s="20">
        <v>1.17469240118112E-2</v>
      </c>
      <c r="L174">
        <f t="shared" si="6"/>
        <v>1.4321849755200212E-2</v>
      </c>
      <c r="M174">
        <f t="shared" si="7"/>
        <v>0</v>
      </c>
      <c r="N174">
        <f t="shared" si="8"/>
        <v>0</v>
      </c>
    </row>
    <row r="175" spans="1:14" x14ac:dyDescent="0.35">
      <c r="A175" t="s">
        <v>140</v>
      </c>
      <c r="B175" s="6">
        <v>1210</v>
      </c>
      <c r="C175" s="6" t="s">
        <v>90</v>
      </c>
      <c r="D175" s="6" t="s">
        <v>93</v>
      </c>
      <c r="E175" s="7">
        <v>0.22</v>
      </c>
      <c r="F175" s="7">
        <v>50.8</v>
      </c>
      <c r="G175" s="7">
        <v>0</v>
      </c>
      <c r="H175" s="7">
        <v>1.2450000000000001</v>
      </c>
      <c r="I175" s="7">
        <v>0.21299999999999999</v>
      </c>
      <c r="J175" s="7">
        <v>0.28799999999999998</v>
      </c>
      <c r="K175" s="20">
        <v>4.7778535159662003E-2</v>
      </c>
      <c r="L175">
        <f t="shared" si="6"/>
        <v>5.8251590066659913E-2</v>
      </c>
      <c r="M175">
        <f t="shared" si="7"/>
        <v>0.2</v>
      </c>
      <c r="N175">
        <f t="shared" si="8"/>
        <v>0</v>
      </c>
    </row>
    <row r="176" spans="1:14" x14ac:dyDescent="0.35">
      <c r="A176" t="s">
        <v>140</v>
      </c>
      <c r="B176" s="6">
        <v>1210</v>
      </c>
      <c r="C176" s="6" t="s">
        <v>90</v>
      </c>
      <c r="D176" s="6" t="s">
        <v>93</v>
      </c>
      <c r="E176" s="7">
        <v>0.22</v>
      </c>
      <c r="F176" s="7">
        <v>50.8</v>
      </c>
      <c r="G176" s="7">
        <v>0</v>
      </c>
      <c r="H176" s="7">
        <v>1.2450000000000001</v>
      </c>
      <c r="I176" s="7">
        <v>0.21299999999999999</v>
      </c>
      <c r="J176" s="7">
        <v>0.28799999999999998</v>
      </c>
      <c r="K176" s="20">
        <v>4.0211236203371102E-2</v>
      </c>
      <c r="L176">
        <f t="shared" si="6"/>
        <v>4.9025539179150042E-2</v>
      </c>
      <c r="M176">
        <f t="shared" si="7"/>
        <v>0.2</v>
      </c>
      <c r="N176">
        <f t="shared" si="8"/>
        <v>0</v>
      </c>
    </row>
    <row r="177" spans="1:14" x14ac:dyDescent="0.35">
      <c r="A177" t="s">
        <v>140</v>
      </c>
      <c r="B177" s="6">
        <v>1400</v>
      </c>
      <c r="C177" s="6" t="s">
        <v>138</v>
      </c>
      <c r="D177" s="6" t="s">
        <v>94</v>
      </c>
      <c r="E177" s="7">
        <v>0</v>
      </c>
      <c r="F177" s="7">
        <v>49.3</v>
      </c>
      <c r="G177" s="7">
        <v>0.33</v>
      </c>
      <c r="H177" s="7">
        <v>0.70899999999999996</v>
      </c>
      <c r="I177" s="7">
        <v>0.11700000000000001</v>
      </c>
      <c r="J177" s="7">
        <v>0.43099999999999999</v>
      </c>
      <c r="K177" s="20">
        <v>0.71660455405855406</v>
      </c>
      <c r="L177">
        <f>((F177*J177*K177/12)+(G177*K177))*0.765</f>
        <v>1.1516043894797334</v>
      </c>
      <c r="M177">
        <f t="shared" si="7"/>
        <v>2.2000000000000002</v>
      </c>
      <c r="N177">
        <f t="shared" si="8"/>
        <v>0.4</v>
      </c>
    </row>
    <row r="178" spans="1:14" x14ac:dyDescent="0.35">
      <c r="A178" t="s">
        <v>140</v>
      </c>
      <c r="B178" s="6">
        <v>1400</v>
      </c>
      <c r="C178" s="6" t="s">
        <v>138</v>
      </c>
      <c r="D178" s="6" t="s">
        <v>94</v>
      </c>
      <c r="E178" s="7">
        <v>0</v>
      </c>
      <c r="F178" s="7">
        <v>49.3</v>
      </c>
      <c r="G178" s="7">
        <v>0.33</v>
      </c>
      <c r="H178" s="7">
        <v>0.70899999999999996</v>
      </c>
      <c r="I178" s="7">
        <v>0.11700000000000001</v>
      </c>
      <c r="J178" s="7">
        <v>0.43099999999999999</v>
      </c>
      <c r="K178" s="20">
        <v>8.4041682325284501</v>
      </c>
      <c r="L178">
        <f>((F178*J178*K178/12)+(G178*K178))*0.765</f>
        <v>13.505743121072992</v>
      </c>
      <c r="M178">
        <f t="shared" si="7"/>
        <v>26.1</v>
      </c>
      <c r="N178">
        <f t="shared" si="8"/>
        <v>4.3</v>
      </c>
    </row>
    <row r="179" spans="1:14" x14ac:dyDescent="0.35">
      <c r="A179" t="s">
        <v>140</v>
      </c>
      <c r="B179" s="6">
        <v>1400</v>
      </c>
      <c r="C179" s="6" t="s">
        <v>138</v>
      </c>
      <c r="D179" s="6" t="s">
        <v>94</v>
      </c>
      <c r="E179" s="7">
        <v>0</v>
      </c>
      <c r="F179" s="7">
        <v>49.3</v>
      </c>
      <c r="G179" s="7">
        <v>0.33</v>
      </c>
      <c r="H179" s="7">
        <v>0.70899999999999996</v>
      </c>
      <c r="I179" s="7">
        <v>0.11700000000000001</v>
      </c>
      <c r="J179" s="7">
        <v>0.43099999999999999</v>
      </c>
      <c r="K179" s="20">
        <v>1.8279328598381599</v>
      </c>
      <c r="L179">
        <f>((F179*J179*K179/12)+(G179*K179))*0.765</f>
        <v>2.9375413443044653</v>
      </c>
      <c r="M179">
        <f t="shared" si="7"/>
        <v>5.7</v>
      </c>
      <c r="N179">
        <f t="shared" si="8"/>
        <v>0.9</v>
      </c>
    </row>
    <row r="180" spans="1:14" x14ac:dyDescent="0.35">
      <c r="A180" t="s">
        <v>140</v>
      </c>
      <c r="B180" s="6">
        <v>1400</v>
      </c>
      <c r="C180" s="6" t="s">
        <v>90</v>
      </c>
      <c r="D180" s="6" t="s">
        <v>91</v>
      </c>
      <c r="E180" s="7">
        <v>0.22</v>
      </c>
      <c r="F180" s="7">
        <v>50.8</v>
      </c>
      <c r="G180" s="7">
        <v>0</v>
      </c>
      <c r="H180" s="7">
        <v>0.70899999999999996</v>
      </c>
      <c r="I180" s="7">
        <v>0.11700000000000001</v>
      </c>
      <c r="J180" s="7">
        <v>0.43099999999999999</v>
      </c>
      <c r="K180" s="20">
        <v>5.4114622079677002E-2</v>
      </c>
      <c r="L180">
        <f t="shared" si="6"/>
        <v>9.8735735625842661E-2</v>
      </c>
      <c r="M180">
        <f t="shared" si="7"/>
        <v>0.2</v>
      </c>
      <c r="N180">
        <f t="shared" si="8"/>
        <v>0</v>
      </c>
    </row>
    <row r="181" spans="1:14" x14ac:dyDescent="0.35">
      <c r="A181" t="s">
        <v>140</v>
      </c>
      <c r="B181" s="6">
        <v>1400</v>
      </c>
      <c r="C181" s="6" t="s">
        <v>90</v>
      </c>
      <c r="D181" s="6" t="s">
        <v>94</v>
      </c>
      <c r="E181" s="7">
        <v>0.22</v>
      </c>
      <c r="F181" s="7">
        <v>50.8</v>
      </c>
      <c r="G181" s="7">
        <v>0</v>
      </c>
      <c r="H181" s="7">
        <v>0.70899999999999996</v>
      </c>
      <c r="I181" s="7">
        <v>0.11700000000000001</v>
      </c>
      <c r="J181" s="7">
        <v>0.43099999999999999</v>
      </c>
      <c r="K181" s="20">
        <v>5.3083346452197699E-2</v>
      </c>
      <c r="L181">
        <f t="shared" si="6"/>
        <v>9.6854104491798196E-2</v>
      </c>
      <c r="M181">
        <f t="shared" si="7"/>
        <v>0.2</v>
      </c>
      <c r="N181">
        <f t="shared" si="8"/>
        <v>0</v>
      </c>
    </row>
    <row r="182" spans="1:14" x14ac:dyDescent="0.35">
      <c r="A182" t="s">
        <v>140</v>
      </c>
      <c r="B182" s="6">
        <v>1400</v>
      </c>
      <c r="C182" s="6" t="s">
        <v>90</v>
      </c>
      <c r="D182" s="6" t="s">
        <v>91</v>
      </c>
      <c r="E182" s="7">
        <v>0.22</v>
      </c>
      <c r="F182" s="7">
        <v>50.8</v>
      </c>
      <c r="G182" s="7">
        <v>0</v>
      </c>
      <c r="H182" s="7">
        <v>0.70899999999999996</v>
      </c>
      <c r="I182" s="7">
        <v>0.11700000000000001</v>
      </c>
      <c r="J182" s="7">
        <v>0.43099999999999999</v>
      </c>
      <c r="K182" s="20">
        <v>7.3915313049666698E-3</v>
      </c>
      <c r="L182">
        <f t="shared" si="6"/>
        <v>1.3486341634665354E-2</v>
      </c>
      <c r="M182">
        <f t="shared" si="7"/>
        <v>0</v>
      </c>
      <c r="N182">
        <f t="shared" si="8"/>
        <v>0</v>
      </c>
    </row>
    <row r="183" spans="1:14" x14ac:dyDescent="0.35">
      <c r="A183" t="s">
        <v>140</v>
      </c>
      <c r="B183" s="6">
        <v>1310</v>
      </c>
      <c r="C183" s="6" t="s">
        <v>100</v>
      </c>
      <c r="D183" s="6" t="s">
        <v>94</v>
      </c>
      <c r="E183" s="7">
        <v>0.33</v>
      </c>
      <c r="F183" s="7">
        <v>53.9</v>
      </c>
      <c r="G183" s="7">
        <v>0.08</v>
      </c>
      <c r="H183" s="7">
        <v>1.2450000000000001</v>
      </c>
      <c r="I183" s="7">
        <v>0.21299999999999999</v>
      </c>
      <c r="J183" s="7">
        <v>0.39300000000000002</v>
      </c>
      <c r="K183" s="20">
        <v>0.20799265375627901</v>
      </c>
      <c r="L183">
        <f t="shared" si="6"/>
        <v>0.38379324452742997</v>
      </c>
      <c r="M183">
        <f t="shared" si="7"/>
        <v>1.3</v>
      </c>
      <c r="N183">
        <f t="shared" si="8"/>
        <v>0.3</v>
      </c>
    </row>
    <row r="184" spans="1:14" x14ac:dyDescent="0.35">
      <c r="A184" t="s">
        <v>140</v>
      </c>
      <c r="B184" s="6">
        <v>1310</v>
      </c>
      <c r="C184" s="6" t="s">
        <v>100</v>
      </c>
      <c r="D184" s="6" t="s">
        <v>91</v>
      </c>
      <c r="E184" s="7">
        <v>0.33</v>
      </c>
      <c r="F184" s="7">
        <v>53.9</v>
      </c>
      <c r="G184" s="7">
        <v>0.08</v>
      </c>
      <c r="H184" s="7">
        <v>1.2450000000000001</v>
      </c>
      <c r="I184" s="7">
        <v>0.21299999999999999</v>
      </c>
      <c r="J184" s="7">
        <v>0.39300000000000002</v>
      </c>
      <c r="K184" s="20">
        <v>0.76636162178158396</v>
      </c>
      <c r="L184">
        <f t="shared" si="6"/>
        <v>1.4141096235519233</v>
      </c>
      <c r="M184">
        <f t="shared" si="7"/>
        <v>4.8</v>
      </c>
      <c r="N184">
        <f t="shared" si="8"/>
        <v>1.1000000000000001</v>
      </c>
    </row>
    <row r="185" spans="1:14" x14ac:dyDescent="0.35">
      <c r="A185" t="s">
        <v>140</v>
      </c>
      <c r="B185" s="6">
        <v>1310</v>
      </c>
      <c r="C185" s="6" t="s">
        <v>100</v>
      </c>
      <c r="D185" s="6" t="s">
        <v>94</v>
      </c>
      <c r="E185" s="7">
        <v>0.33</v>
      </c>
      <c r="F185" s="7">
        <v>53.9</v>
      </c>
      <c r="G185" s="7">
        <v>0.08</v>
      </c>
      <c r="H185" s="7">
        <v>1.2450000000000001</v>
      </c>
      <c r="I185" s="7">
        <v>0.21299999999999999</v>
      </c>
      <c r="J185" s="7">
        <v>0.39300000000000002</v>
      </c>
      <c r="K185" s="20">
        <v>0.102670992025681</v>
      </c>
      <c r="L185">
        <f t="shared" si="6"/>
        <v>0.18945108126058724</v>
      </c>
      <c r="M185">
        <f t="shared" si="7"/>
        <v>0.6</v>
      </c>
      <c r="N185">
        <f t="shared" si="8"/>
        <v>0.1</v>
      </c>
    </row>
    <row r="186" spans="1:14" x14ac:dyDescent="0.35">
      <c r="A186" t="s">
        <v>140</v>
      </c>
      <c r="B186" s="6">
        <v>1290</v>
      </c>
      <c r="C186" s="6" t="s">
        <v>98</v>
      </c>
      <c r="D186" s="6" t="s">
        <v>93</v>
      </c>
      <c r="E186" s="7">
        <v>0.19</v>
      </c>
      <c r="F186" s="7">
        <v>57.7</v>
      </c>
      <c r="G186" s="7">
        <v>0</v>
      </c>
      <c r="H186" s="7">
        <v>1.2450000000000001</v>
      </c>
      <c r="I186" s="7">
        <v>0.21299999999999999</v>
      </c>
      <c r="J186" s="7">
        <v>0.34100000000000003</v>
      </c>
      <c r="K186" s="20">
        <v>3.9067401340841298E-3</v>
      </c>
      <c r="L186">
        <f t="shared" si="6"/>
        <v>6.4056539046832605E-3</v>
      </c>
      <c r="M186">
        <f t="shared" si="7"/>
        <v>0</v>
      </c>
      <c r="N186">
        <f t="shared" si="8"/>
        <v>0</v>
      </c>
    </row>
    <row r="187" spans="1:14" x14ac:dyDescent="0.35">
      <c r="A187" t="s">
        <v>140</v>
      </c>
      <c r="B187" s="6">
        <v>1411</v>
      </c>
      <c r="C187" s="6" t="s">
        <v>90</v>
      </c>
      <c r="D187" s="6" t="s">
        <v>94</v>
      </c>
      <c r="E187" s="7">
        <v>0.22</v>
      </c>
      <c r="F187" s="7">
        <v>50.8</v>
      </c>
      <c r="G187" s="7">
        <v>0</v>
      </c>
      <c r="H187" s="7">
        <v>1.4430000000000001</v>
      </c>
      <c r="I187" s="7">
        <v>0.22500000000000001</v>
      </c>
      <c r="J187" s="7">
        <v>0.43099999999999999</v>
      </c>
      <c r="K187" s="20">
        <v>0.67812425121665598</v>
      </c>
      <c r="L187">
        <f t="shared" si="6"/>
        <v>1.2372829046282032</v>
      </c>
      <c r="M187">
        <f t="shared" si="7"/>
        <v>4.9000000000000004</v>
      </c>
      <c r="N187">
        <f t="shared" si="8"/>
        <v>0.9</v>
      </c>
    </row>
    <row r="188" spans="1:14" x14ac:dyDescent="0.35">
      <c r="A188" t="s">
        <v>140</v>
      </c>
      <c r="B188" s="6">
        <v>8100</v>
      </c>
      <c r="C188" s="6" t="s">
        <v>90</v>
      </c>
      <c r="D188" s="6" t="s">
        <v>93</v>
      </c>
      <c r="E188" s="7">
        <v>0.22</v>
      </c>
      <c r="F188" s="7">
        <v>50.8</v>
      </c>
      <c r="G188" s="7">
        <v>0</v>
      </c>
      <c r="H188" s="7">
        <v>0.98599999999999999</v>
      </c>
      <c r="I188" s="7">
        <v>0.14299999999999999</v>
      </c>
      <c r="J188" s="7">
        <v>0.44600000000000001</v>
      </c>
      <c r="K188" s="20">
        <v>9.1565490516631598E-3</v>
      </c>
      <c r="L188">
        <f t="shared" si="6"/>
        <v>1.7288175046143491E-2</v>
      </c>
      <c r="M188">
        <f t="shared" si="7"/>
        <v>0</v>
      </c>
      <c r="N188">
        <f t="shared" si="8"/>
        <v>0</v>
      </c>
    </row>
    <row r="189" spans="1:14" x14ac:dyDescent="0.35">
      <c r="A189" t="s">
        <v>140</v>
      </c>
      <c r="B189" s="6">
        <v>8100</v>
      </c>
      <c r="C189" s="6" t="s">
        <v>90</v>
      </c>
      <c r="D189" s="6" t="s">
        <v>94</v>
      </c>
      <c r="E189" s="7">
        <v>0.22</v>
      </c>
      <c r="F189" s="7">
        <v>50.8</v>
      </c>
      <c r="G189" s="7">
        <v>0</v>
      </c>
      <c r="H189" s="7">
        <v>0.98599999999999999</v>
      </c>
      <c r="I189" s="7">
        <v>0.14299999999999999</v>
      </c>
      <c r="J189" s="7">
        <v>0.44600000000000001</v>
      </c>
      <c r="K189" s="20">
        <v>0.64279885916838597</v>
      </c>
      <c r="L189">
        <f t="shared" si="6"/>
        <v>1.2136470993671906</v>
      </c>
      <c r="M189">
        <f t="shared" si="7"/>
        <v>3.3</v>
      </c>
      <c r="N189">
        <f t="shared" si="8"/>
        <v>0.6</v>
      </c>
    </row>
    <row r="190" spans="1:14" x14ac:dyDescent="0.35">
      <c r="A190" t="s">
        <v>140</v>
      </c>
      <c r="B190" s="6">
        <v>8100</v>
      </c>
      <c r="C190" s="6" t="s">
        <v>90</v>
      </c>
      <c r="D190" s="6" t="s">
        <v>93</v>
      </c>
      <c r="E190" s="7">
        <v>0.22</v>
      </c>
      <c r="F190" s="7">
        <v>50.8</v>
      </c>
      <c r="G190" s="7">
        <v>0</v>
      </c>
      <c r="H190" s="7">
        <v>0.98599999999999999</v>
      </c>
      <c r="I190" s="7">
        <v>0.14299999999999999</v>
      </c>
      <c r="J190" s="7">
        <v>0.44600000000000001</v>
      </c>
      <c r="K190" s="20">
        <v>1.2940628935609799</v>
      </c>
      <c r="L190">
        <f t="shared" si="6"/>
        <v>2.4432770139027009</v>
      </c>
      <c r="M190">
        <f t="shared" si="7"/>
        <v>6.6</v>
      </c>
      <c r="N190">
        <f t="shared" si="8"/>
        <v>1.2</v>
      </c>
    </row>
    <row r="191" spans="1:14" x14ac:dyDescent="0.35">
      <c r="A191" t="s">
        <v>140</v>
      </c>
      <c r="B191" s="6">
        <v>1411</v>
      </c>
      <c r="C191" s="6" t="s">
        <v>90</v>
      </c>
      <c r="D191" s="6" t="s">
        <v>93</v>
      </c>
      <c r="E191" s="7">
        <v>0.22</v>
      </c>
      <c r="F191" s="7">
        <v>50.8</v>
      </c>
      <c r="G191" s="7">
        <v>0</v>
      </c>
      <c r="H191" s="7">
        <v>1.4430000000000001</v>
      </c>
      <c r="I191" s="7">
        <v>0.22500000000000001</v>
      </c>
      <c r="J191" s="7">
        <v>0.43099999999999999</v>
      </c>
      <c r="K191" s="20">
        <v>7.2136157060983296E-3</v>
      </c>
      <c r="L191">
        <f t="shared" si="6"/>
        <v>1.3161722763490142E-2</v>
      </c>
      <c r="M191">
        <f t="shared" si="7"/>
        <v>0.1</v>
      </c>
      <c r="N191">
        <f t="shared" si="8"/>
        <v>0</v>
      </c>
    </row>
    <row r="192" spans="1:14" x14ac:dyDescent="0.35">
      <c r="A192" t="s">
        <v>140</v>
      </c>
      <c r="B192" s="6">
        <v>1400</v>
      </c>
      <c r="C192" s="6" t="s">
        <v>90</v>
      </c>
      <c r="D192" s="6" t="s">
        <v>91</v>
      </c>
      <c r="E192" s="7">
        <v>0.22</v>
      </c>
      <c r="F192" s="7">
        <v>50.8</v>
      </c>
      <c r="G192" s="7">
        <v>0</v>
      </c>
      <c r="H192" s="7">
        <v>0.70899999999999996</v>
      </c>
      <c r="I192" s="7">
        <v>0.11700000000000001</v>
      </c>
      <c r="J192" s="7">
        <v>0.43099999999999999</v>
      </c>
      <c r="K192" s="20">
        <v>2.8147868828336E-2</v>
      </c>
      <c r="L192">
        <f t="shared" si="6"/>
        <v>5.1357663201887588E-2</v>
      </c>
      <c r="M192">
        <f t="shared" si="7"/>
        <v>0.1</v>
      </c>
      <c r="N192">
        <f t="shared" si="8"/>
        <v>0</v>
      </c>
    </row>
    <row r="193" spans="1:14" x14ac:dyDescent="0.35">
      <c r="A193" t="s">
        <v>140</v>
      </c>
      <c r="B193" s="6">
        <v>1400</v>
      </c>
      <c r="C193" s="6" t="s">
        <v>98</v>
      </c>
      <c r="D193" s="6" t="s">
        <v>94</v>
      </c>
      <c r="E193" s="7">
        <v>0.19</v>
      </c>
      <c r="F193" s="7">
        <v>57.7</v>
      </c>
      <c r="G193" s="7">
        <v>0</v>
      </c>
      <c r="H193" s="7">
        <v>0.70899999999999996</v>
      </c>
      <c r="I193" s="7">
        <v>0.11700000000000001</v>
      </c>
      <c r="J193" s="7">
        <v>0.43099999999999999</v>
      </c>
      <c r="K193" s="20">
        <v>0.25208522761604102</v>
      </c>
      <c r="L193">
        <f t="shared" si="6"/>
        <v>0.52241932500125332</v>
      </c>
      <c r="M193">
        <f t="shared" si="7"/>
        <v>1</v>
      </c>
      <c r="N193">
        <f t="shared" si="8"/>
        <v>0.2</v>
      </c>
    </row>
    <row r="194" spans="1:14" x14ac:dyDescent="0.35">
      <c r="A194" t="s">
        <v>140</v>
      </c>
      <c r="B194" s="6">
        <v>1210</v>
      </c>
      <c r="C194" s="6" t="s">
        <v>96</v>
      </c>
      <c r="D194" s="6" t="s">
        <v>91</v>
      </c>
      <c r="E194" s="7">
        <v>0.8</v>
      </c>
      <c r="F194" s="7">
        <v>49.9</v>
      </c>
      <c r="G194" s="7">
        <v>0</v>
      </c>
      <c r="H194" s="7">
        <v>1.2450000000000001</v>
      </c>
      <c r="I194" s="7">
        <v>0.21299999999999999</v>
      </c>
      <c r="J194" s="7">
        <v>0.28799999999999998</v>
      </c>
      <c r="K194" s="20">
        <v>8.99589050087478E-2</v>
      </c>
      <c r="L194">
        <f t="shared" si="6"/>
        <v>0.10773478463847636</v>
      </c>
      <c r="M194">
        <f t="shared" si="7"/>
        <v>0.4</v>
      </c>
      <c r="N194">
        <f t="shared" si="8"/>
        <v>0.1</v>
      </c>
    </row>
    <row r="195" spans="1:14" x14ac:dyDescent="0.35">
      <c r="A195" t="s">
        <v>140</v>
      </c>
      <c r="B195" s="6">
        <v>1210</v>
      </c>
      <c r="C195" s="6" t="s">
        <v>96</v>
      </c>
      <c r="D195" s="6" t="s">
        <v>91</v>
      </c>
      <c r="E195" s="7">
        <v>0.8</v>
      </c>
      <c r="F195" s="7">
        <v>49.9</v>
      </c>
      <c r="G195" s="7">
        <v>0</v>
      </c>
      <c r="H195" s="7">
        <v>1.2450000000000001</v>
      </c>
      <c r="I195" s="7">
        <v>0.21299999999999999</v>
      </c>
      <c r="J195" s="7">
        <v>0.28799999999999998</v>
      </c>
      <c r="K195" s="20">
        <v>2.0689741700099198E-2</v>
      </c>
      <c r="L195">
        <f t="shared" ref="L195:L258" si="9">(F195*J195*K195/12)+(G195*K195)</f>
        <v>2.4778034660038795E-2</v>
      </c>
      <c r="M195">
        <f t="shared" ref="M195:M258" si="10">ROUND(2.721*H195*L195,1)</f>
        <v>0.1</v>
      </c>
      <c r="N195">
        <f t="shared" ref="N195:N258" si="11">ROUND((2.721*I195*L195)+(E195*K195),1)</f>
        <v>0</v>
      </c>
    </row>
    <row r="196" spans="1:14" x14ac:dyDescent="0.35">
      <c r="A196" t="s">
        <v>140</v>
      </c>
      <c r="B196" s="6">
        <v>1210</v>
      </c>
      <c r="C196" s="6" t="s">
        <v>96</v>
      </c>
      <c r="D196" s="6" t="s">
        <v>94</v>
      </c>
      <c r="E196" s="7">
        <v>0.8</v>
      </c>
      <c r="F196" s="7">
        <v>49.9</v>
      </c>
      <c r="G196" s="7">
        <v>0</v>
      </c>
      <c r="H196" s="7">
        <v>1.2450000000000001</v>
      </c>
      <c r="I196" s="7">
        <v>0.21299999999999999</v>
      </c>
      <c r="J196" s="7">
        <v>0.28799999999999998</v>
      </c>
      <c r="K196" s="20">
        <v>0.90477359011987701</v>
      </c>
      <c r="L196">
        <f t="shared" si="9"/>
        <v>1.0835568515275646</v>
      </c>
      <c r="M196">
        <f t="shared" si="10"/>
        <v>3.7</v>
      </c>
      <c r="N196">
        <f t="shared" si="11"/>
        <v>1.4</v>
      </c>
    </row>
    <row r="197" spans="1:14" x14ac:dyDescent="0.35">
      <c r="A197" t="s">
        <v>140</v>
      </c>
      <c r="B197" s="6">
        <v>1210</v>
      </c>
      <c r="C197" s="6" t="s">
        <v>96</v>
      </c>
      <c r="D197" s="6" t="s">
        <v>94</v>
      </c>
      <c r="E197" s="7">
        <v>0.8</v>
      </c>
      <c r="F197" s="7">
        <v>49.9</v>
      </c>
      <c r="G197" s="7">
        <v>0</v>
      </c>
      <c r="H197" s="7">
        <v>1.2450000000000001</v>
      </c>
      <c r="I197" s="7">
        <v>0.21299999999999999</v>
      </c>
      <c r="J197" s="7">
        <v>0.28799999999999998</v>
      </c>
      <c r="K197" s="20">
        <v>3.6700991437450998E-4</v>
      </c>
      <c r="L197">
        <f t="shared" si="9"/>
        <v>4.3953107345491311E-4</v>
      </c>
      <c r="M197">
        <f t="shared" si="10"/>
        <v>0</v>
      </c>
      <c r="N197">
        <f t="shared" si="11"/>
        <v>0</v>
      </c>
    </row>
    <row r="198" spans="1:14" x14ac:dyDescent="0.35">
      <c r="A198" t="s">
        <v>140</v>
      </c>
      <c r="B198" s="6">
        <v>1210</v>
      </c>
      <c r="C198" s="6" t="s">
        <v>96</v>
      </c>
      <c r="D198" s="6" t="s">
        <v>94</v>
      </c>
      <c r="E198" s="7">
        <v>0.8</v>
      </c>
      <c r="F198" s="7">
        <v>49.9</v>
      </c>
      <c r="G198" s="7">
        <v>0</v>
      </c>
      <c r="H198" s="7">
        <v>1.2450000000000001</v>
      </c>
      <c r="I198" s="7">
        <v>0.21299999999999999</v>
      </c>
      <c r="J198" s="7">
        <v>0.28799999999999998</v>
      </c>
      <c r="K198" s="20">
        <v>0.15347696824878199</v>
      </c>
      <c r="L198">
        <f t="shared" si="9"/>
        <v>0.18380401717474129</v>
      </c>
      <c r="M198">
        <f t="shared" si="10"/>
        <v>0.6</v>
      </c>
      <c r="N198">
        <f t="shared" si="11"/>
        <v>0.2</v>
      </c>
    </row>
    <row r="199" spans="1:14" x14ac:dyDescent="0.35">
      <c r="A199" t="s">
        <v>140</v>
      </c>
      <c r="B199" s="6">
        <v>1210</v>
      </c>
      <c r="C199" s="6" t="s">
        <v>90</v>
      </c>
      <c r="D199" s="6" t="s">
        <v>91</v>
      </c>
      <c r="E199" s="7">
        <v>0.22</v>
      </c>
      <c r="F199" s="7">
        <v>50.8</v>
      </c>
      <c r="G199" s="7">
        <v>0</v>
      </c>
      <c r="H199" s="7">
        <v>1.2450000000000001</v>
      </c>
      <c r="I199" s="7">
        <v>0.21299999999999999</v>
      </c>
      <c r="J199" s="7">
        <v>0.28799999999999998</v>
      </c>
      <c r="K199" s="20">
        <v>0.34551470154298403</v>
      </c>
      <c r="L199">
        <f t="shared" si="9"/>
        <v>0.42125152412120603</v>
      </c>
      <c r="M199">
        <f t="shared" si="10"/>
        <v>1.4</v>
      </c>
      <c r="N199">
        <f t="shared" si="11"/>
        <v>0.3</v>
      </c>
    </row>
    <row r="200" spans="1:14" x14ac:dyDescent="0.35">
      <c r="A200" t="s">
        <v>140</v>
      </c>
      <c r="B200" s="6">
        <v>1210</v>
      </c>
      <c r="C200" s="6" t="s">
        <v>90</v>
      </c>
      <c r="D200" s="6" t="s">
        <v>94</v>
      </c>
      <c r="E200" s="7">
        <v>0.22</v>
      </c>
      <c r="F200" s="7">
        <v>50.8</v>
      </c>
      <c r="G200" s="7">
        <v>0</v>
      </c>
      <c r="H200" s="7">
        <v>1.2450000000000001</v>
      </c>
      <c r="I200" s="7">
        <v>0.21299999999999999</v>
      </c>
      <c r="J200" s="7">
        <v>0.28799999999999998</v>
      </c>
      <c r="K200" s="20">
        <v>2.0834369644578699</v>
      </c>
      <c r="L200">
        <f t="shared" si="9"/>
        <v>2.5401263470670346</v>
      </c>
      <c r="M200">
        <f t="shared" si="10"/>
        <v>8.6</v>
      </c>
      <c r="N200">
        <f t="shared" si="11"/>
        <v>1.9</v>
      </c>
    </row>
    <row r="201" spans="1:14" x14ac:dyDescent="0.35">
      <c r="A201" t="s">
        <v>140</v>
      </c>
      <c r="B201" s="6">
        <v>1210</v>
      </c>
      <c r="C201" s="6" t="s">
        <v>90</v>
      </c>
      <c r="D201" s="6" t="s">
        <v>94</v>
      </c>
      <c r="E201" s="7">
        <v>0.22</v>
      </c>
      <c r="F201" s="7">
        <v>50.8</v>
      </c>
      <c r="G201" s="7">
        <v>0</v>
      </c>
      <c r="H201" s="7">
        <v>1.2450000000000001</v>
      </c>
      <c r="I201" s="7">
        <v>0.21299999999999999</v>
      </c>
      <c r="J201" s="7">
        <v>0.28799999999999998</v>
      </c>
      <c r="K201" s="20">
        <v>0.33602016365974402</v>
      </c>
      <c r="L201">
        <f t="shared" si="9"/>
        <v>0.40967578353395989</v>
      </c>
      <c r="M201">
        <f t="shared" si="10"/>
        <v>1.4</v>
      </c>
      <c r="N201">
        <f t="shared" si="11"/>
        <v>0.3</v>
      </c>
    </row>
    <row r="202" spans="1:14" x14ac:dyDescent="0.35">
      <c r="A202" t="s">
        <v>140</v>
      </c>
      <c r="B202" s="6">
        <v>1400</v>
      </c>
      <c r="C202" s="6" t="s">
        <v>90</v>
      </c>
      <c r="D202" s="6" t="s">
        <v>91</v>
      </c>
      <c r="E202" s="7">
        <v>0.22</v>
      </c>
      <c r="F202" s="7">
        <v>50.8</v>
      </c>
      <c r="G202" s="7">
        <v>0</v>
      </c>
      <c r="H202" s="7">
        <v>0.70899999999999996</v>
      </c>
      <c r="I202" s="7">
        <v>0.11700000000000001</v>
      </c>
      <c r="J202" s="7">
        <v>0.43099999999999999</v>
      </c>
      <c r="K202" s="20">
        <v>0.13635727301752601</v>
      </c>
      <c r="L202">
        <f t="shared" si="9"/>
        <v>0.24879293510534403</v>
      </c>
      <c r="M202">
        <f t="shared" si="10"/>
        <v>0.5</v>
      </c>
      <c r="N202">
        <f t="shared" si="11"/>
        <v>0.1</v>
      </c>
    </row>
    <row r="203" spans="1:14" x14ac:dyDescent="0.35">
      <c r="A203" t="s">
        <v>140</v>
      </c>
      <c r="B203" s="6">
        <v>1400</v>
      </c>
      <c r="C203" s="6" t="s">
        <v>90</v>
      </c>
      <c r="D203" s="6" t="s">
        <v>91</v>
      </c>
      <c r="E203" s="7">
        <v>0.22</v>
      </c>
      <c r="F203" s="7">
        <v>50.8</v>
      </c>
      <c r="G203" s="7">
        <v>0</v>
      </c>
      <c r="H203" s="7">
        <v>0.70899999999999996</v>
      </c>
      <c r="I203" s="7">
        <v>0.11700000000000001</v>
      </c>
      <c r="J203" s="7">
        <v>0.43099999999999999</v>
      </c>
      <c r="K203" s="20">
        <v>1.7688963952662499E-3</v>
      </c>
      <c r="L203">
        <f t="shared" si="9"/>
        <v>3.2274693995896241E-3</v>
      </c>
      <c r="M203">
        <f t="shared" si="10"/>
        <v>0</v>
      </c>
      <c r="N203">
        <f t="shared" si="11"/>
        <v>0</v>
      </c>
    </row>
    <row r="204" spans="1:14" x14ac:dyDescent="0.35">
      <c r="A204" t="s">
        <v>140</v>
      </c>
      <c r="B204" s="6">
        <v>1400</v>
      </c>
      <c r="C204" s="6" t="s">
        <v>90</v>
      </c>
      <c r="D204" s="6" t="s">
        <v>94</v>
      </c>
      <c r="E204" s="7">
        <v>0.22</v>
      </c>
      <c r="F204" s="7">
        <v>50.8</v>
      </c>
      <c r="G204" s="7">
        <v>0</v>
      </c>
      <c r="H204" s="7">
        <v>0.70899999999999996</v>
      </c>
      <c r="I204" s="7">
        <v>0.11700000000000001</v>
      </c>
      <c r="J204" s="7">
        <v>0.43099999999999999</v>
      </c>
      <c r="K204" s="20">
        <v>1.2419897130492401E-3</v>
      </c>
      <c r="L204">
        <f t="shared" si="9"/>
        <v>2.2660930307725419E-3</v>
      </c>
      <c r="M204">
        <f t="shared" si="10"/>
        <v>0</v>
      </c>
      <c r="N204">
        <f t="shared" si="11"/>
        <v>0</v>
      </c>
    </row>
    <row r="205" spans="1:14" x14ac:dyDescent="0.35">
      <c r="A205" t="s">
        <v>140</v>
      </c>
      <c r="B205" s="6">
        <v>1400</v>
      </c>
      <c r="C205" s="6" t="s">
        <v>90</v>
      </c>
      <c r="E205" s="7">
        <v>0.22</v>
      </c>
      <c r="F205" s="7">
        <v>50.8</v>
      </c>
      <c r="G205" s="7">
        <v>0</v>
      </c>
      <c r="H205" s="7">
        <v>0.70899999999999996</v>
      </c>
      <c r="I205" s="7">
        <v>0.11700000000000001</v>
      </c>
      <c r="J205" s="7">
        <v>0.43099999999999999</v>
      </c>
      <c r="K205" s="20">
        <v>0.30105816755789</v>
      </c>
      <c r="L205">
        <f t="shared" si="9"/>
        <v>0.5493006972538742</v>
      </c>
      <c r="M205">
        <f t="shared" si="10"/>
        <v>1.1000000000000001</v>
      </c>
      <c r="N205">
        <f t="shared" si="11"/>
        <v>0.2</v>
      </c>
    </row>
    <row r="206" spans="1:14" x14ac:dyDescent="0.35">
      <c r="A206" t="s">
        <v>140</v>
      </c>
      <c r="B206" s="6">
        <v>1400</v>
      </c>
      <c r="C206" s="6" t="s">
        <v>100</v>
      </c>
      <c r="D206" s="6" t="s">
        <v>93</v>
      </c>
      <c r="E206" s="7">
        <v>0.33</v>
      </c>
      <c r="F206" s="7">
        <v>53.9</v>
      </c>
      <c r="G206" s="7">
        <v>0.08</v>
      </c>
      <c r="H206" s="7">
        <v>0.70899999999999996</v>
      </c>
      <c r="I206" s="7">
        <v>0.11700000000000001</v>
      </c>
      <c r="J206" s="7">
        <v>0.43099999999999999</v>
      </c>
      <c r="K206" s="20">
        <v>0.59583046068480605</v>
      </c>
      <c r="L206">
        <f t="shared" si="9"/>
        <v>1.2011395909483396</v>
      </c>
      <c r="M206">
        <f t="shared" si="10"/>
        <v>2.2999999999999998</v>
      </c>
      <c r="N206">
        <f t="shared" si="11"/>
        <v>0.6</v>
      </c>
    </row>
    <row r="207" spans="1:14" x14ac:dyDescent="0.35">
      <c r="A207" t="s">
        <v>140</v>
      </c>
      <c r="B207" s="6">
        <v>1400</v>
      </c>
      <c r="C207" s="6" t="s">
        <v>100</v>
      </c>
      <c r="D207" s="6" t="s">
        <v>91</v>
      </c>
      <c r="E207" s="7">
        <v>0.33</v>
      </c>
      <c r="F207" s="7">
        <v>53.9</v>
      </c>
      <c r="G207" s="7">
        <v>0.08</v>
      </c>
      <c r="H207" s="7">
        <v>0.70899999999999996</v>
      </c>
      <c r="I207" s="7">
        <v>0.11700000000000001</v>
      </c>
      <c r="J207" s="7">
        <v>0.43099999999999999</v>
      </c>
      <c r="K207" s="20">
        <v>0.23125548326405401</v>
      </c>
      <c r="L207">
        <f t="shared" si="9"/>
        <v>0.46618985584103367</v>
      </c>
      <c r="M207">
        <f t="shared" si="10"/>
        <v>0.9</v>
      </c>
      <c r="N207">
        <f t="shared" si="11"/>
        <v>0.2</v>
      </c>
    </row>
    <row r="208" spans="1:14" x14ac:dyDescent="0.35">
      <c r="A208" t="s">
        <v>140</v>
      </c>
      <c r="B208" s="6">
        <v>1400</v>
      </c>
      <c r="C208" s="6" t="s">
        <v>100</v>
      </c>
      <c r="E208" s="7">
        <v>0.33</v>
      </c>
      <c r="F208" s="7">
        <v>53.9</v>
      </c>
      <c r="G208" s="7">
        <v>0.08</v>
      </c>
      <c r="H208" s="7">
        <v>0.70899999999999996</v>
      </c>
      <c r="I208" s="7">
        <v>0.11700000000000001</v>
      </c>
      <c r="J208" s="7">
        <v>0.43099999999999999</v>
      </c>
      <c r="K208" s="20">
        <v>0.72823179843299901</v>
      </c>
      <c r="L208">
        <f t="shared" si="9"/>
        <v>1.468048551059403</v>
      </c>
      <c r="M208">
        <f t="shared" si="10"/>
        <v>2.8</v>
      </c>
      <c r="N208">
        <f t="shared" si="11"/>
        <v>0.7</v>
      </c>
    </row>
    <row r="209" spans="1:14" x14ac:dyDescent="0.35">
      <c r="A209" t="s">
        <v>140</v>
      </c>
      <c r="B209" s="6">
        <v>1330</v>
      </c>
      <c r="C209" s="6" t="s">
        <v>98</v>
      </c>
      <c r="D209" s="6" t="s">
        <v>91</v>
      </c>
      <c r="E209" s="7">
        <v>0.19</v>
      </c>
      <c r="F209" s="7">
        <v>57.7</v>
      </c>
      <c r="G209" s="7">
        <v>0</v>
      </c>
      <c r="H209" s="7">
        <v>1.395</v>
      </c>
      <c r="I209" s="7">
        <v>0.33900000000000002</v>
      </c>
      <c r="J209" s="7">
        <v>0.39300000000000002</v>
      </c>
      <c r="K209" s="20">
        <v>0.58670426375504903</v>
      </c>
      <c r="L209">
        <f t="shared" si="9"/>
        <v>1.1086803796113223</v>
      </c>
      <c r="M209">
        <f t="shared" si="10"/>
        <v>4.2</v>
      </c>
      <c r="N209">
        <f t="shared" si="11"/>
        <v>1.1000000000000001</v>
      </c>
    </row>
    <row r="210" spans="1:14" x14ac:dyDescent="0.35">
      <c r="A210" t="s">
        <v>140</v>
      </c>
      <c r="B210" s="6">
        <v>1411</v>
      </c>
      <c r="C210" s="6" t="s">
        <v>98</v>
      </c>
      <c r="D210" s="6" t="s">
        <v>93</v>
      </c>
      <c r="E210" s="7">
        <v>0.19</v>
      </c>
      <c r="F210" s="7">
        <v>57.7</v>
      </c>
      <c r="G210" s="7">
        <v>0</v>
      </c>
      <c r="H210" s="7">
        <v>1.4430000000000001</v>
      </c>
      <c r="I210" s="7">
        <v>0.22500000000000001</v>
      </c>
      <c r="J210" s="7">
        <v>0.43099999999999999</v>
      </c>
      <c r="K210" s="20">
        <v>6.7488274051228897E-2</v>
      </c>
      <c r="L210">
        <f t="shared" si="9"/>
        <v>0.13986213674148301</v>
      </c>
      <c r="M210">
        <f t="shared" si="10"/>
        <v>0.5</v>
      </c>
      <c r="N210">
        <f t="shared" si="11"/>
        <v>0.1</v>
      </c>
    </row>
    <row r="211" spans="1:14" x14ac:dyDescent="0.35">
      <c r="A211" t="s">
        <v>140</v>
      </c>
      <c r="B211" s="6">
        <v>1411</v>
      </c>
      <c r="C211" s="6" t="s">
        <v>98</v>
      </c>
      <c r="E211" s="7">
        <v>0.19</v>
      </c>
      <c r="F211" s="7">
        <v>57.7</v>
      </c>
      <c r="G211" s="7">
        <v>0</v>
      </c>
      <c r="H211" s="7">
        <v>1.4430000000000001</v>
      </c>
      <c r="I211" s="7">
        <v>0.22500000000000001</v>
      </c>
      <c r="J211" s="7">
        <v>0.43099999999999999</v>
      </c>
      <c r="K211" s="20">
        <v>0.43895620204028502</v>
      </c>
      <c r="L211">
        <f t="shared" si="9"/>
        <v>0.90968917513993641</v>
      </c>
      <c r="M211">
        <f t="shared" si="10"/>
        <v>3.6</v>
      </c>
      <c r="N211">
        <f t="shared" si="11"/>
        <v>0.6</v>
      </c>
    </row>
    <row r="212" spans="1:14" x14ac:dyDescent="0.35">
      <c r="A212" t="s">
        <v>140</v>
      </c>
      <c r="B212" s="6">
        <v>1400</v>
      </c>
      <c r="C212" s="6" t="s">
        <v>90</v>
      </c>
      <c r="D212" s="6" t="s">
        <v>94</v>
      </c>
      <c r="E212" s="7">
        <v>0.22</v>
      </c>
      <c r="F212" s="7">
        <v>50.8</v>
      </c>
      <c r="G212" s="7">
        <v>0</v>
      </c>
      <c r="H212" s="7">
        <v>0.70899999999999996</v>
      </c>
      <c r="I212" s="7">
        <v>0.11700000000000001</v>
      </c>
      <c r="J212" s="7">
        <v>0.43099999999999999</v>
      </c>
      <c r="K212" s="20">
        <v>0.123326501679</v>
      </c>
      <c r="L212">
        <f t="shared" si="9"/>
        <v>0.22501742408011408</v>
      </c>
      <c r="M212">
        <f t="shared" si="10"/>
        <v>0.4</v>
      </c>
      <c r="N212">
        <f t="shared" si="11"/>
        <v>0.1</v>
      </c>
    </row>
    <row r="213" spans="1:14" x14ac:dyDescent="0.35">
      <c r="A213" t="s">
        <v>140</v>
      </c>
      <c r="B213" s="6">
        <v>1400</v>
      </c>
      <c r="C213" s="6" t="s">
        <v>90</v>
      </c>
      <c r="D213" s="6" t="s">
        <v>94</v>
      </c>
      <c r="E213" s="7">
        <v>0.22</v>
      </c>
      <c r="F213" s="7">
        <v>50.8</v>
      </c>
      <c r="G213" s="7">
        <v>0</v>
      </c>
      <c r="H213" s="7">
        <v>0.70899999999999996</v>
      </c>
      <c r="I213" s="7">
        <v>0.11700000000000001</v>
      </c>
      <c r="J213" s="7">
        <v>0.43099999999999999</v>
      </c>
      <c r="K213" s="20">
        <v>0.225014658381199</v>
      </c>
      <c r="L213">
        <f t="shared" si="9"/>
        <v>0.41055424519372297</v>
      </c>
      <c r="M213">
        <f t="shared" si="10"/>
        <v>0.8</v>
      </c>
      <c r="N213">
        <f t="shared" si="11"/>
        <v>0.2</v>
      </c>
    </row>
    <row r="214" spans="1:14" x14ac:dyDescent="0.35">
      <c r="A214" t="s">
        <v>140</v>
      </c>
      <c r="B214" s="6">
        <v>8320</v>
      </c>
      <c r="C214" s="6" t="s">
        <v>90</v>
      </c>
      <c r="D214" s="6" t="s">
        <v>89</v>
      </c>
      <c r="E214" s="7">
        <v>0.22</v>
      </c>
      <c r="F214" s="7">
        <v>50.8</v>
      </c>
      <c r="G214" s="7">
        <v>0</v>
      </c>
      <c r="H214" s="7">
        <v>0.70899999999999996</v>
      </c>
      <c r="I214" s="7">
        <v>0.11700000000000001</v>
      </c>
      <c r="J214" s="7">
        <v>0.26200000000000001</v>
      </c>
      <c r="K214" s="20">
        <v>0.51525866501859396</v>
      </c>
      <c r="L214">
        <f t="shared" si="9"/>
        <v>0.57149056066095649</v>
      </c>
      <c r="M214">
        <f t="shared" si="10"/>
        <v>1.1000000000000001</v>
      </c>
      <c r="N214">
        <f t="shared" si="11"/>
        <v>0.3</v>
      </c>
    </row>
    <row r="215" spans="1:14" x14ac:dyDescent="0.35">
      <c r="A215" t="s">
        <v>140</v>
      </c>
      <c r="B215" s="6">
        <v>8320</v>
      </c>
      <c r="C215" s="6" t="s">
        <v>90</v>
      </c>
      <c r="D215" s="6" t="s">
        <v>91</v>
      </c>
      <c r="E215" s="7">
        <v>0.22</v>
      </c>
      <c r="F215" s="7">
        <v>50.8</v>
      </c>
      <c r="G215" s="7">
        <v>0</v>
      </c>
      <c r="H215" s="7">
        <v>0.70899999999999996</v>
      </c>
      <c r="I215" s="7">
        <v>0.11700000000000001</v>
      </c>
      <c r="J215" s="7">
        <v>0.26200000000000001</v>
      </c>
      <c r="K215" s="20">
        <v>1.1501285084845501</v>
      </c>
      <c r="L215">
        <f t="shared" si="9"/>
        <v>1.2756458663771639</v>
      </c>
      <c r="M215">
        <f t="shared" si="10"/>
        <v>2.5</v>
      </c>
      <c r="N215">
        <f t="shared" si="11"/>
        <v>0.7</v>
      </c>
    </row>
    <row r="216" spans="1:14" x14ac:dyDescent="0.35">
      <c r="A216" t="s">
        <v>140</v>
      </c>
      <c r="B216" s="6">
        <v>8320</v>
      </c>
      <c r="C216" s="6" t="s">
        <v>90</v>
      </c>
      <c r="D216" s="6" t="s">
        <v>95</v>
      </c>
      <c r="E216" s="7">
        <v>0.22</v>
      </c>
      <c r="F216" s="7">
        <v>50.8</v>
      </c>
      <c r="G216" s="7">
        <v>0</v>
      </c>
      <c r="H216" s="7">
        <v>0.70899999999999996</v>
      </c>
      <c r="I216" s="7">
        <v>0.11700000000000001</v>
      </c>
      <c r="J216" s="7">
        <v>0.26200000000000001</v>
      </c>
      <c r="K216" s="20">
        <v>1.6749897073788</v>
      </c>
      <c r="L216">
        <f t="shared" si="9"/>
        <v>1.8577869174440729</v>
      </c>
      <c r="M216">
        <f t="shared" si="10"/>
        <v>3.6</v>
      </c>
      <c r="N216">
        <f t="shared" si="11"/>
        <v>1</v>
      </c>
    </row>
    <row r="217" spans="1:14" x14ac:dyDescent="0.35">
      <c r="A217" t="s">
        <v>140</v>
      </c>
      <c r="B217" s="6">
        <v>8320</v>
      </c>
      <c r="C217" s="6" t="s">
        <v>90</v>
      </c>
      <c r="D217" s="6" t="s">
        <v>91</v>
      </c>
      <c r="E217" s="7">
        <v>0.22</v>
      </c>
      <c r="F217" s="7">
        <v>50.8</v>
      </c>
      <c r="G217" s="7">
        <v>0</v>
      </c>
      <c r="H217" s="7">
        <v>0.70899999999999996</v>
      </c>
      <c r="I217" s="7">
        <v>0.11700000000000001</v>
      </c>
      <c r="J217" s="7">
        <v>0.26200000000000001</v>
      </c>
      <c r="K217" s="20">
        <v>4.7943317683656999E-4</v>
      </c>
      <c r="L217">
        <f t="shared" si="9"/>
        <v>5.3175531753533436E-4</v>
      </c>
      <c r="M217">
        <f t="shared" si="10"/>
        <v>0</v>
      </c>
      <c r="N217">
        <f t="shared" si="11"/>
        <v>0</v>
      </c>
    </row>
    <row r="218" spans="1:14" x14ac:dyDescent="0.35">
      <c r="A218" t="s">
        <v>140</v>
      </c>
      <c r="B218" s="6">
        <v>8320</v>
      </c>
      <c r="C218" s="6" t="s">
        <v>90</v>
      </c>
      <c r="D218" s="6" t="s">
        <v>94</v>
      </c>
      <c r="E218" s="7">
        <v>0.22</v>
      </c>
      <c r="F218" s="7">
        <v>50.8</v>
      </c>
      <c r="G218" s="7">
        <v>0</v>
      </c>
      <c r="H218" s="7">
        <v>0.70899999999999996</v>
      </c>
      <c r="I218" s="7">
        <v>0.11700000000000001</v>
      </c>
      <c r="J218" s="7">
        <v>0.26200000000000001</v>
      </c>
      <c r="K218" s="20">
        <v>7.4231179859454599E-2</v>
      </c>
      <c r="L218">
        <f t="shared" si="9"/>
        <v>8.2332275954783082E-2</v>
      </c>
      <c r="M218">
        <f t="shared" si="10"/>
        <v>0.2</v>
      </c>
      <c r="N218">
        <f t="shared" si="11"/>
        <v>0</v>
      </c>
    </row>
    <row r="219" spans="1:14" x14ac:dyDescent="0.35">
      <c r="A219" t="s">
        <v>140</v>
      </c>
      <c r="B219" s="6">
        <v>8320</v>
      </c>
      <c r="C219" s="6" t="s">
        <v>90</v>
      </c>
      <c r="D219" s="6" t="s">
        <v>91</v>
      </c>
      <c r="E219" s="7">
        <v>0.22</v>
      </c>
      <c r="F219" s="7">
        <v>50.8</v>
      </c>
      <c r="G219" s="7">
        <v>0</v>
      </c>
      <c r="H219" s="7">
        <v>0.70899999999999996</v>
      </c>
      <c r="I219" s="7">
        <v>0.11700000000000001</v>
      </c>
      <c r="J219" s="7">
        <v>0.26200000000000001</v>
      </c>
      <c r="K219" s="20">
        <v>0.84134721654052202</v>
      </c>
      <c r="L219">
        <f t="shared" si="9"/>
        <v>0.93316624277231097</v>
      </c>
      <c r="M219">
        <f t="shared" si="10"/>
        <v>1.8</v>
      </c>
      <c r="N219">
        <f t="shared" si="11"/>
        <v>0.5</v>
      </c>
    </row>
    <row r="220" spans="1:14" x14ac:dyDescent="0.35">
      <c r="A220" t="s">
        <v>140</v>
      </c>
      <c r="B220" s="6">
        <v>1400</v>
      </c>
      <c r="C220" s="6" t="s">
        <v>100</v>
      </c>
      <c r="D220" s="6" t="s">
        <v>91</v>
      </c>
      <c r="E220" s="7">
        <v>0.33</v>
      </c>
      <c r="F220" s="7">
        <v>53.9</v>
      </c>
      <c r="G220" s="7">
        <v>0.08</v>
      </c>
      <c r="H220" s="7">
        <v>0.70899999999999996</v>
      </c>
      <c r="I220" s="7">
        <v>0.11700000000000001</v>
      </c>
      <c r="J220" s="7">
        <v>0.43099999999999999</v>
      </c>
      <c r="K220" s="20">
        <v>1.6324649785682299</v>
      </c>
      <c r="L220">
        <f t="shared" si="9"/>
        <v>3.2908997541705158</v>
      </c>
      <c r="M220">
        <f t="shared" si="10"/>
        <v>6.3</v>
      </c>
      <c r="N220">
        <f t="shared" si="11"/>
        <v>1.6</v>
      </c>
    </row>
    <row r="221" spans="1:14" x14ac:dyDescent="0.35">
      <c r="A221" t="s">
        <v>140</v>
      </c>
      <c r="B221" s="6">
        <v>1700</v>
      </c>
      <c r="C221" s="6" t="s">
        <v>90</v>
      </c>
      <c r="D221" s="6" t="s">
        <v>91</v>
      </c>
      <c r="E221" s="7">
        <v>0.22</v>
      </c>
      <c r="F221" s="7">
        <v>50.8</v>
      </c>
      <c r="G221" s="7">
        <v>0</v>
      </c>
      <c r="H221" s="7">
        <v>0.96799999999999997</v>
      </c>
      <c r="I221" s="7">
        <v>0.125</v>
      </c>
      <c r="J221" s="7">
        <v>0.34100000000000003</v>
      </c>
      <c r="K221" s="20">
        <v>3.92943688693266E-2</v>
      </c>
      <c r="L221">
        <f t="shared" si="9"/>
        <v>5.672404108746424E-2</v>
      </c>
      <c r="M221">
        <f t="shared" si="10"/>
        <v>0.1</v>
      </c>
      <c r="N221">
        <f t="shared" si="11"/>
        <v>0</v>
      </c>
    </row>
    <row r="222" spans="1:14" x14ac:dyDescent="0.35">
      <c r="A222" t="s">
        <v>140</v>
      </c>
      <c r="B222" s="6">
        <v>1820</v>
      </c>
      <c r="C222" s="6" t="s">
        <v>100</v>
      </c>
      <c r="D222" s="6" t="s">
        <v>94</v>
      </c>
      <c r="E222" s="7">
        <v>0.33</v>
      </c>
      <c r="F222" s="7">
        <v>53.9</v>
      </c>
      <c r="G222" s="7">
        <v>0.08</v>
      </c>
      <c r="H222" s="7">
        <v>2.0139999999999998</v>
      </c>
      <c r="I222" s="7">
        <v>0.28699999999999998</v>
      </c>
      <c r="J222" s="7">
        <v>0.28899999999999998</v>
      </c>
      <c r="K222" s="20">
        <v>0.26710471407014602</v>
      </c>
      <c r="L222">
        <f t="shared" si="9"/>
        <v>0.36809478058745099</v>
      </c>
      <c r="M222">
        <f t="shared" si="10"/>
        <v>2</v>
      </c>
      <c r="N222">
        <f t="shared" si="11"/>
        <v>0.4</v>
      </c>
    </row>
    <row r="223" spans="1:14" x14ac:dyDescent="0.35">
      <c r="A223" t="s">
        <v>140</v>
      </c>
      <c r="B223" s="6">
        <v>1820</v>
      </c>
      <c r="C223" s="6" t="s">
        <v>100</v>
      </c>
      <c r="D223" s="6" t="s">
        <v>91</v>
      </c>
      <c r="E223" s="7">
        <v>0.33</v>
      </c>
      <c r="F223" s="7">
        <v>53.9</v>
      </c>
      <c r="G223" s="7">
        <v>0.08</v>
      </c>
      <c r="H223" s="7">
        <v>2.0139999999999998</v>
      </c>
      <c r="I223" s="7">
        <v>0.28699999999999998</v>
      </c>
      <c r="J223" s="7">
        <v>0.28899999999999998</v>
      </c>
      <c r="K223" s="20">
        <v>6.5724318952753602E-2</v>
      </c>
      <c r="L223">
        <f t="shared" si="9"/>
        <v>9.0574136246131781E-2</v>
      </c>
      <c r="M223">
        <f t="shared" si="10"/>
        <v>0.5</v>
      </c>
      <c r="N223">
        <f t="shared" si="11"/>
        <v>0.1</v>
      </c>
    </row>
    <row r="224" spans="1:14" x14ac:dyDescent="0.35">
      <c r="A224" t="s">
        <v>140</v>
      </c>
      <c r="B224" s="6">
        <v>1550</v>
      </c>
      <c r="C224" s="6" t="s">
        <v>90</v>
      </c>
      <c r="D224" s="6" t="s">
        <v>94</v>
      </c>
      <c r="E224" s="7">
        <v>0.22</v>
      </c>
      <c r="F224" s="7">
        <v>50.8</v>
      </c>
      <c r="G224" s="7">
        <v>0</v>
      </c>
      <c r="H224" s="7">
        <v>0.72099999999999997</v>
      </c>
      <c r="I224" s="7">
        <v>0.17</v>
      </c>
      <c r="J224" s="7">
        <v>0.34100000000000003</v>
      </c>
      <c r="K224" s="20">
        <v>0.28890615596338098</v>
      </c>
      <c r="L224">
        <f t="shared" si="9"/>
        <v>0.41705529654353807</v>
      </c>
      <c r="M224">
        <f t="shared" si="10"/>
        <v>0.8</v>
      </c>
      <c r="N224">
        <f t="shared" si="11"/>
        <v>0.3</v>
      </c>
    </row>
    <row r="225" spans="1:14" x14ac:dyDescent="0.35">
      <c r="A225" t="s">
        <v>140</v>
      </c>
      <c r="B225" s="6">
        <v>1550</v>
      </c>
      <c r="C225" s="6" t="s">
        <v>90</v>
      </c>
      <c r="D225" s="6" t="s">
        <v>94</v>
      </c>
      <c r="E225" s="7">
        <v>0.22</v>
      </c>
      <c r="F225" s="7">
        <v>50.8</v>
      </c>
      <c r="G225" s="7">
        <v>0</v>
      </c>
      <c r="H225" s="7">
        <v>0.72099999999999997</v>
      </c>
      <c r="I225" s="7">
        <v>0.17</v>
      </c>
      <c r="J225" s="7">
        <v>0.34100000000000003</v>
      </c>
      <c r="K225" s="20">
        <v>1.8919078040514001E-2</v>
      </c>
      <c r="L225">
        <f t="shared" si="9"/>
        <v>2.731095042335133E-2</v>
      </c>
      <c r="M225">
        <f t="shared" si="10"/>
        <v>0.1</v>
      </c>
      <c r="N225">
        <f t="shared" si="11"/>
        <v>0</v>
      </c>
    </row>
    <row r="226" spans="1:14" x14ac:dyDescent="0.35">
      <c r="A226" t="s">
        <v>140</v>
      </c>
      <c r="B226" s="6">
        <v>1110</v>
      </c>
      <c r="C226" s="6" t="s">
        <v>90</v>
      </c>
      <c r="D226" s="6" t="s">
        <v>89</v>
      </c>
      <c r="E226" s="7">
        <v>0.22</v>
      </c>
      <c r="F226" s="7">
        <v>50.8</v>
      </c>
      <c r="G226" s="7">
        <v>0</v>
      </c>
      <c r="H226" s="7">
        <v>0.96799999999999997</v>
      </c>
      <c r="I226" s="7">
        <v>0.125</v>
      </c>
      <c r="J226" s="7">
        <v>0.28799999999999998</v>
      </c>
      <c r="K226" s="20">
        <v>1.58957839716533E-2</v>
      </c>
      <c r="L226">
        <f t="shared" si="9"/>
        <v>1.9380139818239699E-2</v>
      </c>
      <c r="M226">
        <f t="shared" si="10"/>
        <v>0.1</v>
      </c>
      <c r="N226">
        <f t="shared" si="11"/>
        <v>0</v>
      </c>
    </row>
    <row r="227" spans="1:14" x14ac:dyDescent="0.35">
      <c r="A227" t="s">
        <v>140</v>
      </c>
      <c r="B227" s="6">
        <v>1110</v>
      </c>
      <c r="C227" s="6" t="s">
        <v>90</v>
      </c>
      <c r="D227" s="6" t="s">
        <v>91</v>
      </c>
      <c r="E227" s="7">
        <v>0.22</v>
      </c>
      <c r="F227" s="7">
        <v>50.8</v>
      </c>
      <c r="G227" s="7">
        <v>0</v>
      </c>
      <c r="H227" s="7">
        <v>0.96799999999999997</v>
      </c>
      <c r="I227" s="7">
        <v>0.125</v>
      </c>
      <c r="J227" s="7">
        <v>0.28799999999999998</v>
      </c>
      <c r="K227" s="20">
        <v>6.4466299541056996E-2</v>
      </c>
      <c r="L227">
        <f t="shared" si="9"/>
        <v>7.8597312400456684E-2</v>
      </c>
      <c r="M227">
        <f t="shared" si="10"/>
        <v>0.2</v>
      </c>
      <c r="N227">
        <f t="shared" si="11"/>
        <v>0</v>
      </c>
    </row>
    <row r="228" spans="1:14" x14ac:dyDescent="0.35">
      <c r="A228" t="s">
        <v>140</v>
      </c>
      <c r="B228" s="6">
        <v>1110</v>
      </c>
      <c r="C228" s="6" t="s">
        <v>90</v>
      </c>
      <c r="D228" s="6" t="s">
        <v>91</v>
      </c>
      <c r="E228" s="7">
        <v>0.22</v>
      </c>
      <c r="F228" s="7">
        <v>50.8</v>
      </c>
      <c r="G228" s="7">
        <v>0</v>
      </c>
      <c r="H228" s="7">
        <v>0.96799999999999997</v>
      </c>
      <c r="I228" s="7">
        <v>0.125</v>
      </c>
      <c r="J228" s="7">
        <v>0.28799999999999998</v>
      </c>
      <c r="K228" s="20">
        <v>3.4850389675541403E-2</v>
      </c>
      <c r="L228">
        <f t="shared" si="9"/>
        <v>4.248959509242007E-2</v>
      </c>
      <c r="M228">
        <f t="shared" si="10"/>
        <v>0.1</v>
      </c>
      <c r="N228">
        <f t="shared" si="11"/>
        <v>0</v>
      </c>
    </row>
    <row r="229" spans="1:14" x14ac:dyDescent="0.35">
      <c r="A229" t="s">
        <v>140</v>
      </c>
      <c r="B229" s="6">
        <v>1110</v>
      </c>
      <c r="C229" s="6" t="s">
        <v>90</v>
      </c>
      <c r="D229" s="6" t="s">
        <v>91</v>
      </c>
      <c r="E229" s="7">
        <v>0.22</v>
      </c>
      <c r="F229" s="7">
        <v>50.8</v>
      </c>
      <c r="G229" s="7">
        <v>0</v>
      </c>
      <c r="H229" s="7">
        <v>0.96799999999999997</v>
      </c>
      <c r="I229" s="7">
        <v>0.125</v>
      </c>
      <c r="J229" s="7">
        <v>0.28799999999999998</v>
      </c>
      <c r="K229" s="20">
        <v>9.4040673623925597E-2</v>
      </c>
      <c r="L229">
        <f t="shared" si="9"/>
        <v>0.11465438928229006</v>
      </c>
      <c r="M229">
        <f t="shared" si="10"/>
        <v>0.3</v>
      </c>
      <c r="N229">
        <f t="shared" si="11"/>
        <v>0.1</v>
      </c>
    </row>
    <row r="230" spans="1:14" x14ac:dyDescent="0.35">
      <c r="A230" t="s">
        <v>140</v>
      </c>
      <c r="B230" s="6">
        <v>1210</v>
      </c>
      <c r="C230" s="6" t="s">
        <v>90</v>
      </c>
      <c r="D230" s="6" t="s">
        <v>91</v>
      </c>
      <c r="E230" s="7">
        <v>0.22</v>
      </c>
      <c r="F230" s="7">
        <v>50.8</v>
      </c>
      <c r="G230" s="7">
        <v>0</v>
      </c>
      <c r="H230" s="7">
        <v>1.2450000000000001</v>
      </c>
      <c r="I230" s="7">
        <v>0.21299999999999999</v>
      </c>
      <c r="J230" s="7">
        <v>0.28799999999999998</v>
      </c>
      <c r="K230" s="20">
        <v>0.89705579015617198</v>
      </c>
      <c r="L230">
        <f t="shared" si="9"/>
        <v>1.0936904193584047</v>
      </c>
      <c r="M230">
        <f t="shared" si="10"/>
        <v>3.7</v>
      </c>
      <c r="N230">
        <f t="shared" si="11"/>
        <v>0.8</v>
      </c>
    </row>
    <row r="231" spans="1:14" x14ac:dyDescent="0.35">
      <c r="A231" t="s">
        <v>140</v>
      </c>
      <c r="B231" s="6">
        <v>1400</v>
      </c>
      <c r="C231" s="6" t="s">
        <v>98</v>
      </c>
      <c r="D231" s="6" t="s">
        <v>93</v>
      </c>
      <c r="E231" s="7">
        <v>0.19</v>
      </c>
      <c r="F231" s="7">
        <v>57.7</v>
      </c>
      <c r="G231" s="7">
        <v>0</v>
      </c>
      <c r="H231" s="7">
        <v>0.70899999999999996</v>
      </c>
      <c r="I231" s="7">
        <v>0.11700000000000001</v>
      </c>
      <c r="J231" s="7">
        <v>0.43099999999999999</v>
      </c>
      <c r="K231" s="20">
        <v>8.36294181029415E-3</v>
      </c>
      <c r="L231">
        <f t="shared" si="9"/>
        <v>1.7331290916471846E-2</v>
      </c>
      <c r="M231">
        <f t="shared" si="10"/>
        <v>0</v>
      </c>
      <c r="N231">
        <f t="shared" si="11"/>
        <v>0</v>
      </c>
    </row>
    <row r="232" spans="1:14" x14ac:dyDescent="0.35">
      <c r="A232" t="s">
        <v>140</v>
      </c>
      <c r="B232" s="6">
        <v>1400</v>
      </c>
      <c r="C232" s="6" t="s">
        <v>98</v>
      </c>
      <c r="D232" s="6" t="s">
        <v>94</v>
      </c>
      <c r="E232" s="7">
        <v>0.19</v>
      </c>
      <c r="F232" s="7">
        <v>57.7</v>
      </c>
      <c r="G232" s="7">
        <v>0</v>
      </c>
      <c r="H232" s="7">
        <v>0.70899999999999996</v>
      </c>
      <c r="I232" s="7">
        <v>0.11700000000000001</v>
      </c>
      <c r="J232" s="7">
        <v>0.43099999999999999</v>
      </c>
      <c r="K232" s="20">
        <v>8.8892355556023997E-4</v>
      </c>
      <c r="L232">
        <f t="shared" si="9"/>
        <v>1.842197768846745E-3</v>
      </c>
      <c r="M232">
        <f t="shared" si="10"/>
        <v>0</v>
      </c>
      <c r="N232">
        <f t="shared" si="11"/>
        <v>0</v>
      </c>
    </row>
    <row r="233" spans="1:14" x14ac:dyDescent="0.35">
      <c r="A233" t="s">
        <v>140</v>
      </c>
      <c r="B233" s="6">
        <v>1400</v>
      </c>
      <c r="C233" s="6" t="s">
        <v>98</v>
      </c>
      <c r="D233" s="6" t="s">
        <v>93</v>
      </c>
      <c r="E233" s="7">
        <v>0.19</v>
      </c>
      <c r="F233" s="7">
        <v>57.7</v>
      </c>
      <c r="G233" s="7">
        <v>0</v>
      </c>
      <c r="H233" s="7">
        <v>0.70899999999999996</v>
      </c>
      <c r="I233" s="7">
        <v>0.11700000000000001</v>
      </c>
      <c r="J233" s="7">
        <v>0.43099999999999999</v>
      </c>
      <c r="K233" s="20">
        <v>4.1255499834942401E-2</v>
      </c>
      <c r="L233">
        <f t="shared" si="9"/>
        <v>8.5497554062102674E-2</v>
      </c>
      <c r="M233">
        <f t="shared" si="10"/>
        <v>0.2</v>
      </c>
      <c r="N233">
        <f t="shared" si="11"/>
        <v>0</v>
      </c>
    </row>
    <row r="234" spans="1:14" x14ac:dyDescent="0.35">
      <c r="A234" t="s">
        <v>140</v>
      </c>
      <c r="B234" s="6">
        <v>1400</v>
      </c>
      <c r="C234" s="6" t="s">
        <v>98</v>
      </c>
      <c r="D234" s="6" t="s">
        <v>93</v>
      </c>
      <c r="E234" s="7">
        <v>0.19</v>
      </c>
      <c r="F234" s="7">
        <v>57.7</v>
      </c>
      <c r="G234" s="7">
        <v>0</v>
      </c>
      <c r="H234" s="7">
        <v>0.70899999999999996</v>
      </c>
      <c r="I234" s="7">
        <v>0.11700000000000001</v>
      </c>
      <c r="J234" s="7">
        <v>0.43099999999999999</v>
      </c>
      <c r="K234" s="20">
        <v>1.9088516962884399E-3</v>
      </c>
      <c r="L234">
        <f t="shared" si="9"/>
        <v>3.9558883482906934E-3</v>
      </c>
      <c r="M234">
        <f t="shared" si="10"/>
        <v>0</v>
      </c>
      <c r="N234">
        <f t="shared" si="11"/>
        <v>0</v>
      </c>
    </row>
    <row r="235" spans="1:14" x14ac:dyDescent="0.35">
      <c r="A235" t="s">
        <v>140</v>
      </c>
      <c r="B235" s="6">
        <v>1310</v>
      </c>
      <c r="C235" s="6" t="s">
        <v>90</v>
      </c>
      <c r="D235" s="6" t="s">
        <v>94</v>
      </c>
      <c r="E235" s="7">
        <v>0.22</v>
      </c>
      <c r="F235" s="7">
        <v>50.8</v>
      </c>
      <c r="G235" s="7">
        <v>0</v>
      </c>
      <c r="H235" s="7">
        <v>1.2450000000000001</v>
      </c>
      <c r="I235" s="7">
        <v>0.21299999999999999</v>
      </c>
      <c r="J235" s="7">
        <v>0.39300000000000002</v>
      </c>
      <c r="K235" s="20">
        <v>0.20978201301458299</v>
      </c>
      <c r="L235">
        <f t="shared" si="9"/>
        <v>0.34901433505236173</v>
      </c>
      <c r="M235">
        <f t="shared" si="10"/>
        <v>1.2</v>
      </c>
      <c r="N235">
        <f t="shared" si="11"/>
        <v>0.2</v>
      </c>
    </row>
    <row r="236" spans="1:14" x14ac:dyDescent="0.35">
      <c r="A236" t="s">
        <v>140</v>
      </c>
      <c r="B236" s="6">
        <v>8350</v>
      </c>
      <c r="C236" s="6" t="s">
        <v>90</v>
      </c>
      <c r="D236" s="6" t="s">
        <v>91</v>
      </c>
      <c r="E236" s="7">
        <v>0.22</v>
      </c>
      <c r="F236" s="7">
        <v>50.8</v>
      </c>
      <c r="G236" s="7">
        <v>0</v>
      </c>
      <c r="H236" s="7">
        <v>1.4430000000000001</v>
      </c>
      <c r="I236" s="7">
        <v>0.22500000000000001</v>
      </c>
      <c r="J236" s="7">
        <v>0.43099999999999999</v>
      </c>
      <c r="K236" s="20">
        <v>0.22895126260735499</v>
      </c>
      <c r="L236">
        <f t="shared" si="9"/>
        <v>0.41773684204462636</v>
      </c>
      <c r="M236">
        <f t="shared" si="10"/>
        <v>1.6</v>
      </c>
      <c r="N236">
        <f t="shared" si="11"/>
        <v>0.3</v>
      </c>
    </row>
    <row r="237" spans="1:14" x14ac:dyDescent="0.35">
      <c r="A237" t="s">
        <v>140</v>
      </c>
      <c r="B237" s="6">
        <v>8350</v>
      </c>
      <c r="C237" s="6" t="s">
        <v>90</v>
      </c>
      <c r="D237" s="6" t="s">
        <v>91</v>
      </c>
      <c r="E237" s="7">
        <v>0.22</v>
      </c>
      <c r="F237" s="7">
        <v>50.8</v>
      </c>
      <c r="G237" s="7">
        <v>0</v>
      </c>
      <c r="H237" s="7">
        <v>1.4430000000000001</v>
      </c>
      <c r="I237" s="7">
        <v>0.22500000000000001</v>
      </c>
      <c r="J237" s="7">
        <v>0.43099999999999999</v>
      </c>
      <c r="K237" s="20">
        <v>4.5126437604891302E-3</v>
      </c>
      <c r="L237">
        <f t="shared" si="9"/>
        <v>8.2336193839297831E-3</v>
      </c>
      <c r="M237">
        <f t="shared" si="10"/>
        <v>0</v>
      </c>
      <c r="N237">
        <f t="shared" si="11"/>
        <v>0</v>
      </c>
    </row>
    <row r="238" spans="1:14" x14ac:dyDescent="0.35">
      <c r="A238" t="s">
        <v>140</v>
      </c>
      <c r="B238" s="6">
        <v>1320</v>
      </c>
      <c r="C238" s="6" t="s">
        <v>90</v>
      </c>
      <c r="D238" s="6" t="s">
        <v>94</v>
      </c>
      <c r="E238" s="7">
        <v>0.22</v>
      </c>
      <c r="F238" s="7">
        <v>50.8</v>
      </c>
      <c r="G238" s="7">
        <v>0</v>
      </c>
      <c r="H238" s="7">
        <v>1.395</v>
      </c>
      <c r="I238" s="7">
        <v>0.33900000000000002</v>
      </c>
      <c r="J238" s="7">
        <v>0.39300000000000002</v>
      </c>
      <c r="K238" s="20">
        <v>0.105979958902232</v>
      </c>
      <c r="L238">
        <f t="shared" si="9"/>
        <v>0.17631885762564337</v>
      </c>
      <c r="M238">
        <f t="shared" si="10"/>
        <v>0.7</v>
      </c>
      <c r="N238">
        <f t="shared" si="11"/>
        <v>0.2</v>
      </c>
    </row>
    <row r="239" spans="1:14" x14ac:dyDescent="0.35">
      <c r="A239" t="s">
        <v>140</v>
      </c>
      <c r="B239" s="6">
        <v>1820</v>
      </c>
      <c r="C239" s="6" t="s">
        <v>100</v>
      </c>
      <c r="D239" s="6" t="s">
        <v>91</v>
      </c>
      <c r="E239" s="7">
        <v>0.33</v>
      </c>
      <c r="F239" s="7">
        <v>53.9</v>
      </c>
      <c r="G239" s="7">
        <v>0.08</v>
      </c>
      <c r="H239" s="7">
        <v>2.0139999999999998</v>
      </c>
      <c r="I239" s="7">
        <v>0.28699999999999998</v>
      </c>
      <c r="J239" s="7">
        <v>0.28899999999999998</v>
      </c>
      <c r="K239" s="20">
        <v>0.537200651741507</v>
      </c>
      <c r="L239">
        <f t="shared" si="9"/>
        <v>0.74031174149287282</v>
      </c>
      <c r="M239">
        <f t="shared" si="10"/>
        <v>4.0999999999999996</v>
      </c>
      <c r="N239">
        <f t="shared" si="11"/>
        <v>0.8</v>
      </c>
    </row>
    <row r="240" spans="1:14" x14ac:dyDescent="0.35">
      <c r="A240" t="s">
        <v>140</v>
      </c>
      <c r="B240" s="6">
        <v>8320</v>
      </c>
      <c r="C240" s="6" t="s">
        <v>138</v>
      </c>
      <c r="D240" s="6" t="s">
        <v>94</v>
      </c>
      <c r="E240" s="7">
        <v>0</v>
      </c>
      <c r="F240" s="7">
        <v>49.3</v>
      </c>
      <c r="G240" s="7">
        <v>0.33</v>
      </c>
      <c r="H240" s="7">
        <v>0.70899999999999996</v>
      </c>
      <c r="I240" s="7">
        <v>0.11700000000000001</v>
      </c>
      <c r="J240" s="7">
        <v>0.26200000000000001</v>
      </c>
      <c r="K240" s="20">
        <v>0.45745158195101498</v>
      </c>
      <c r="L240">
        <f>((F240*J240*K240/12)+(G240*K240))*0.765</f>
        <v>0.49216449470709939</v>
      </c>
      <c r="M240">
        <f t="shared" si="10"/>
        <v>0.9</v>
      </c>
      <c r="N240">
        <f t="shared" si="11"/>
        <v>0.2</v>
      </c>
    </row>
    <row r="241" spans="1:14" x14ac:dyDescent="0.35">
      <c r="A241" t="s">
        <v>140</v>
      </c>
      <c r="B241" s="6">
        <v>1411</v>
      </c>
      <c r="C241" s="6" t="s">
        <v>90</v>
      </c>
      <c r="D241" s="6" t="s">
        <v>94</v>
      </c>
      <c r="E241" s="7">
        <v>0.22</v>
      </c>
      <c r="F241" s="7">
        <v>50.8</v>
      </c>
      <c r="G241" s="7">
        <v>0</v>
      </c>
      <c r="H241" s="7">
        <v>1.4430000000000001</v>
      </c>
      <c r="I241" s="7">
        <v>0.22500000000000001</v>
      </c>
      <c r="J241" s="7">
        <v>0.43099999999999999</v>
      </c>
      <c r="K241" s="20">
        <v>9.3248269402715203E-2</v>
      </c>
      <c r="L241">
        <f t="shared" si="9"/>
        <v>0.17013768407654739</v>
      </c>
      <c r="M241">
        <f t="shared" si="10"/>
        <v>0.7</v>
      </c>
      <c r="N241">
        <f t="shared" si="11"/>
        <v>0.1</v>
      </c>
    </row>
    <row r="242" spans="1:14" x14ac:dyDescent="0.35">
      <c r="A242" t="s">
        <v>140</v>
      </c>
      <c r="B242" s="6">
        <v>1110</v>
      </c>
      <c r="C242" s="6" t="s">
        <v>90</v>
      </c>
      <c r="D242" s="6" t="s">
        <v>91</v>
      </c>
      <c r="E242" s="7">
        <v>0.22</v>
      </c>
      <c r="F242" s="7">
        <v>50.8</v>
      </c>
      <c r="G242" s="7">
        <v>0</v>
      </c>
      <c r="H242" s="7">
        <v>0.96799999999999997</v>
      </c>
      <c r="I242" s="7">
        <v>0.125</v>
      </c>
      <c r="J242" s="7">
        <v>0.28799999999999998</v>
      </c>
      <c r="K242" s="20">
        <v>1.34069112034759</v>
      </c>
      <c r="L242">
        <f t="shared" si="9"/>
        <v>1.6345706139277816</v>
      </c>
      <c r="M242">
        <f t="shared" si="10"/>
        <v>4.3</v>
      </c>
      <c r="N242">
        <f t="shared" si="11"/>
        <v>0.9</v>
      </c>
    </row>
    <row r="243" spans="1:14" x14ac:dyDescent="0.35">
      <c r="A243" t="s">
        <v>140</v>
      </c>
      <c r="B243" s="6">
        <v>1110</v>
      </c>
      <c r="C243" s="6" t="s">
        <v>90</v>
      </c>
      <c r="D243" s="6" t="s">
        <v>91</v>
      </c>
      <c r="E243" s="7">
        <v>0.22</v>
      </c>
      <c r="F243" s="7">
        <v>50.8</v>
      </c>
      <c r="G243" s="7">
        <v>0</v>
      </c>
      <c r="H243" s="7">
        <v>0.96799999999999997</v>
      </c>
      <c r="I243" s="7">
        <v>0.125</v>
      </c>
      <c r="J243" s="7">
        <v>0.28799999999999998</v>
      </c>
      <c r="K243" s="20">
        <v>0.653533087405748</v>
      </c>
      <c r="L243">
        <f t="shared" si="9"/>
        <v>0.7967875401650879</v>
      </c>
      <c r="M243">
        <f t="shared" si="10"/>
        <v>2.1</v>
      </c>
      <c r="N243">
        <f t="shared" si="11"/>
        <v>0.4</v>
      </c>
    </row>
    <row r="244" spans="1:14" x14ac:dyDescent="0.35">
      <c r="A244" t="s">
        <v>140</v>
      </c>
      <c r="B244" s="6">
        <v>1411</v>
      </c>
      <c r="C244" s="6" t="s">
        <v>90</v>
      </c>
      <c r="D244" s="6" t="s">
        <v>94</v>
      </c>
      <c r="E244" s="7">
        <v>0.22</v>
      </c>
      <c r="F244" s="7">
        <v>50.8</v>
      </c>
      <c r="G244" s="7">
        <v>0</v>
      </c>
      <c r="H244" s="7">
        <v>1.4430000000000001</v>
      </c>
      <c r="I244" s="7">
        <v>0.22500000000000001</v>
      </c>
      <c r="J244" s="7">
        <v>0.43099999999999999</v>
      </c>
      <c r="K244" s="20">
        <v>9.6872868942769405E-2</v>
      </c>
      <c r="L244">
        <f t="shared" si="9"/>
        <v>0.17675100757734563</v>
      </c>
      <c r="M244">
        <f t="shared" si="10"/>
        <v>0.7</v>
      </c>
      <c r="N244">
        <f t="shared" si="11"/>
        <v>0.1</v>
      </c>
    </row>
    <row r="245" spans="1:14" x14ac:dyDescent="0.35">
      <c r="A245" t="s">
        <v>140</v>
      </c>
      <c r="B245" s="6">
        <v>8140</v>
      </c>
      <c r="C245" s="6" t="s">
        <v>92</v>
      </c>
      <c r="E245" s="7">
        <v>0.63</v>
      </c>
      <c r="F245" s="7">
        <v>53.6</v>
      </c>
      <c r="G245" s="7">
        <v>0.66</v>
      </c>
      <c r="H245" s="7">
        <v>0.98599999999999999</v>
      </c>
      <c r="I245" s="7">
        <v>0.14299999999999999</v>
      </c>
      <c r="J245" s="7">
        <v>0.44600000000000001</v>
      </c>
      <c r="K245" s="20">
        <v>2.8162006377466599E-2</v>
      </c>
      <c r="L245">
        <f t="shared" si="9"/>
        <v>7.4689395847225087E-2</v>
      </c>
      <c r="M245">
        <f t="shared" si="10"/>
        <v>0.2</v>
      </c>
      <c r="N245">
        <f t="shared" si="11"/>
        <v>0</v>
      </c>
    </row>
    <row r="246" spans="1:14" x14ac:dyDescent="0.35">
      <c r="A246" t="s">
        <v>140</v>
      </c>
      <c r="B246" s="6">
        <v>8140</v>
      </c>
      <c r="C246" s="6" t="s">
        <v>92</v>
      </c>
      <c r="D246" s="6" t="s">
        <v>91</v>
      </c>
      <c r="E246" s="7">
        <v>0.63</v>
      </c>
      <c r="F246" s="7">
        <v>53.6</v>
      </c>
      <c r="G246" s="7">
        <v>0.66</v>
      </c>
      <c r="H246" s="7">
        <v>0.98599999999999999</v>
      </c>
      <c r="I246" s="7">
        <v>0.14299999999999999</v>
      </c>
      <c r="J246" s="7">
        <v>0.44600000000000001</v>
      </c>
      <c r="K246" s="20">
        <v>0.23798816945878901</v>
      </c>
      <c r="L246">
        <f t="shared" si="9"/>
        <v>0.63117635716063625</v>
      </c>
      <c r="M246">
        <f t="shared" si="10"/>
        <v>1.7</v>
      </c>
      <c r="N246">
        <f t="shared" si="11"/>
        <v>0.4</v>
      </c>
    </row>
    <row r="247" spans="1:14" x14ac:dyDescent="0.35">
      <c r="A247" t="s">
        <v>140</v>
      </c>
      <c r="B247" s="6">
        <v>8140</v>
      </c>
      <c r="C247" s="6" t="s">
        <v>92</v>
      </c>
      <c r="D247" s="6" t="s">
        <v>91</v>
      </c>
      <c r="E247" s="7">
        <v>0.63</v>
      </c>
      <c r="F247" s="7">
        <v>53.6</v>
      </c>
      <c r="G247" s="7">
        <v>0.66</v>
      </c>
      <c r="H247" s="7">
        <v>0.98599999999999999</v>
      </c>
      <c r="I247" s="7">
        <v>0.14299999999999999</v>
      </c>
      <c r="J247" s="7">
        <v>0.44600000000000001</v>
      </c>
      <c r="K247" s="20">
        <v>1.2073148393542E-3</v>
      </c>
      <c r="L247">
        <f t="shared" si="9"/>
        <v>3.2019599292792524E-3</v>
      </c>
      <c r="M247">
        <f t="shared" si="10"/>
        <v>0</v>
      </c>
      <c r="N247">
        <f t="shared" si="11"/>
        <v>0</v>
      </c>
    </row>
    <row r="248" spans="1:14" x14ac:dyDescent="0.35">
      <c r="A248" t="s">
        <v>140</v>
      </c>
      <c r="B248" s="6">
        <v>8140</v>
      </c>
      <c r="C248" s="6" t="s">
        <v>92</v>
      </c>
      <c r="D248" s="6" t="s">
        <v>91</v>
      </c>
      <c r="E248" s="7">
        <v>0.63</v>
      </c>
      <c r="F248" s="7">
        <v>53.6</v>
      </c>
      <c r="G248" s="7">
        <v>0.66</v>
      </c>
      <c r="H248" s="7">
        <v>0.98599999999999999</v>
      </c>
      <c r="I248" s="7">
        <v>0.14299999999999999</v>
      </c>
      <c r="J248" s="7">
        <v>0.44600000000000001</v>
      </c>
      <c r="K248" s="20">
        <v>1.02889041365534E-2</v>
      </c>
      <c r="L248">
        <f t="shared" si="9"/>
        <v>2.7287545624024492E-2</v>
      </c>
      <c r="M248">
        <f t="shared" si="10"/>
        <v>0.1</v>
      </c>
      <c r="N248">
        <f t="shared" si="11"/>
        <v>0</v>
      </c>
    </row>
    <row r="249" spans="1:14" x14ac:dyDescent="0.35">
      <c r="A249" t="s">
        <v>140</v>
      </c>
      <c r="B249" s="6">
        <v>8140</v>
      </c>
      <c r="C249" s="6" t="s">
        <v>92</v>
      </c>
      <c r="D249" s="6" t="s">
        <v>91</v>
      </c>
      <c r="E249" s="7">
        <v>0.63</v>
      </c>
      <c r="F249" s="7">
        <v>53.6</v>
      </c>
      <c r="G249" s="7">
        <v>0.66</v>
      </c>
      <c r="H249" s="7">
        <v>0.98599999999999999</v>
      </c>
      <c r="I249" s="7">
        <v>0.14299999999999999</v>
      </c>
      <c r="J249" s="7">
        <v>0.44600000000000001</v>
      </c>
      <c r="K249" s="20">
        <v>0.24327093640522601</v>
      </c>
      <c r="L249">
        <f t="shared" si="9"/>
        <v>0.64518695947151339</v>
      </c>
      <c r="M249">
        <f t="shared" si="10"/>
        <v>1.7</v>
      </c>
      <c r="N249">
        <f t="shared" si="11"/>
        <v>0.4</v>
      </c>
    </row>
    <row r="250" spans="1:14" x14ac:dyDescent="0.35">
      <c r="A250" t="s">
        <v>140</v>
      </c>
      <c r="B250" s="6">
        <v>8140</v>
      </c>
      <c r="C250" s="6" t="s">
        <v>92</v>
      </c>
      <c r="D250" s="6" t="s">
        <v>91</v>
      </c>
      <c r="E250" s="7">
        <v>0.63</v>
      </c>
      <c r="F250" s="7">
        <v>53.6</v>
      </c>
      <c r="G250" s="7">
        <v>0.66</v>
      </c>
      <c r="H250" s="7">
        <v>0.98599999999999999</v>
      </c>
      <c r="I250" s="7">
        <v>0.14299999999999999</v>
      </c>
      <c r="J250" s="7">
        <v>0.44600000000000001</v>
      </c>
      <c r="K250" s="20">
        <v>0.14776486893719801</v>
      </c>
      <c r="L250">
        <f t="shared" si="9"/>
        <v>0.39189213440397408</v>
      </c>
      <c r="M250">
        <f t="shared" si="10"/>
        <v>1.1000000000000001</v>
      </c>
      <c r="N250">
        <f t="shared" si="11"/>
        <v>0.2</v>
      </c>
    </row>
    <row r="251" spans="1:14" x14ac:dyDescent="0.35">
      <c r="A251" t="s">
        <v>140</v>
      </c>
      <c r="B251" s="6">
        <v>8140</v>
      </c>
      <c r="C251" s="6" t="s">
        <v>96</v>
      </c>
      <c r="D251" s="6" t="s">
        <v>91</v>
      </c>
      <c r="E251" s="7">
        <v>0.8</v>
      </c>
      <c r="F251" s="7">
        <v>49.9</v>
      </c>
      <c r="G251" s="7">
        <v>0</v>
      </c>
      <c r="H251" s="7">
        <v>0.98599999999999999</v>
      </c>
      <c r="I251" s="7">
        <v>0.14299999999999999</v>
      </c>
      <c r="J251" s="7">
        <v>0.44600000000000001</v>
      </c>
      <c r="K251" s="20">
        <v>1.3193021963945201E-2</v>
      </c>
      <c r="L251">
        <f t="shared" si="9"/>
        <v>2.4467998418032166E-2</v>
      </c>
      <c r="M251">
        <f t="shared" si="10"/>
        <v>0.1</v>
      </c>
      <c r="N251">
        <f t="shared" si="11"/>
        <v>0</v>
      </c>
    </row>
    <row r="252" spans="1:14" x14ac:dyDescent="0.35">
      <c r="A252" t="s">
        <v>140</v>
      </c>
      <c r="B252" s="6">
        <v>8140</v>
      </c>
      <c r="C252" s="6" t="s">
        <v>96</v>
      </c>
      <c r="D252" s="6" t="s">
        <v>91</v>
      </c>
      <c r="E252" s="7">
        <v>0.8</v>
      </c>
      <c r="F252" s="7">
        <v>49.9</v>
      </c>
      <c r="G252" s="7">
        <v>0</v>
      </c>
      <c r="H252" s="7">
        <v>0.98599999999999999</v>
      </c>
      <c r="I252" s="7">
        <v>0.14299999999999999</v>
      </c>
      <c r="J252" s="7">
        <v>0.44600000000000001</v>
      </c>
      <c r="K252" s="20">
        <v>2.7038661399877402</v>
      </c>
      <c r="L252">
        <f t="shared" si="9"/>
        <v>5.0146352076569292</v>
      </c>
      <c r="M252">
        <f t="shared" si="10"/>
        <v>13.5</v>
      </c>
      <c r="N252">
        <f t="shared" si="11"/>
        <v>4.0999999999999996</v>
      </c>
    </row>
    <row r="253" spans="1:14" x14ac:dyDescent="0.35">
      <c r="A253" t="s">
        <v>140</v>
      </c>
      <c r="B253" s="6">
        <v>8140</v>
      </c>
      <c r="C253" s="6" t="s">
        <v>96</v>
      </c>
      <c r="D253" s="6" t="s">
        <v>91</v>
      </c>
      <c r="E253" s="7">
        <v>0.8</v>
      </c>
      <c r="F253" s="7">
        <v>49.9</v>
      </c>
      <c r="G253" s="7">
        <v>0</v>
      </c>
      <c r="H253" s="7">
        <v>0.98599999999999999</v>
      </c>
      <c r="I253" s="7">
        <v>0.14299999999999999</v>
      </c>
      <c r="J253" s="7">
        <v>0.44600000000000001</v>
      </c>
      <c r="K253" s="20">
        <v>0.45109700070070202</v>
      </c>
      <c r="L253">
        <f t="shared" si="9"/>
        <v>0.83661201578286681</v>
      </c>
      <c r="M253">
        <f t="shared" si="10"/>
        <v>2.2000000000000002</v>
      </c>
      <c r="N253">
        <f t="shared" si="11"/>
        <v>0.7</v>
      </c>
    </row>
    <row r="254" spans="1:14" x14ac:dyDescent="0.35">
      <c r="A254" t="s">
        <v>140</v>
      </c>
      <c r="B254" s="6">
        <v>8140</v>
      </c>
      <c r="C254" s="6" t="s">
        <v>96</v>
      </c>
      <c r="D254" s="6" t="s">
        <v>94</v>
      </c>
      <c r="E254" s="7">
        <v>0.8</v>
      </c>
      <c r="F254" s="7">
        <v>49.9</v>
      </c>
      <c r="G254" s="7">
        <v>0</v>
      </c>
      <c r="H254" s="7">
        <v>0.98599999999999999</v>
      </c>
      <c r="I254" s="7">
        <v>0.14299999999999999</v>
      </c>
      <c r="J254" s="7">
        <v>0.44600000000000001</v>
      </c>
      <c r="K254" s="20">
        <v>7.7339607096172802</v>
      </c>
      <c r="L254">
        <f t="shared" si="9"/>
        <v>14.343532431401366</v>
      </c>
      <c r="M254">
        <f t="shared" si="10"/>
        <v>38.5</v>
      </c>
      <c r="N254">
        <f t="shared" si="11"/>
        <v>11.8</v>
      </c>
    </row>
    <row r="255" spans="1:14" x14ac:dyDescent="0.35">
      <c r="A255" t="s">
        <v>140</v>
      </c>
      <c r="B255" s="6">
        <v>8140</v>
      </c>
      <c r="C255" s="6" t="s">
        <v>96</v>
      </c>
      <c r="D255" s="6" t="s">
        <v>91</v>
      </c>
      <c r="E255" s="7">
        <v>0.8</v>
      </c>
      <c r="F255" s="7">
        <v>49.9</v>
      </c>
      <c r="G255" s="7">
        <v>0</v>
      </c>
      <c r="H255" s="7">
        <v>0.98599999999999999</v>
      </c>
      <c r="I255" s="7">
        <v>0.14299999999999999</v>
      </c>
      <c r="J255" s="7">
        <v>0.44600000000000001</v>
      </c>
      <c r="K255" s="20">
        <v>6.1847756409616303E-2</v>
      </c>
      <c r="L255">
        <f t="shared" si="9"/>
        <v>0.11470387983321455</v>
      </c>
      <c r="M255">
        <f t="shared" si="10"/>
        <v>0.3</v>
      </c>
      <c r="N255">
        <f t="shared" si="11"/>
        <v>0.1</v>
      </c>
    </row>
    <row r="256" spans="1:14" x14ac:dyDescent="0.35">
      <c r="A256" t="s">
        <v>140</v>
      </c>
      <c r="B256" s="6">
        <v>8140</v>
      </c>
      <c r="C256" s="6" t="s">
        <v>96</v>
      </c>
      <c r="D256" s="6" t="s">
        <v>94</v>
      </c>
      <c r="E256" s="7">
        <v>0.8</v>
      </c>
      <c r="F256" s="7">
        <v>49.9</v>
      </c>
      <c r="G256" s="7">
        <v>0</v>
      </c>
      <c r="H256" s="7">
        <v>0.98599999999999999</v>
      </c>
      <c r="I256" s="7">
        <v>0.14299999999999999</v>
      </c>
      <c r="J256" s="7">
        <v>0.44600000000000001</v>
      </c>
      <c r="K256" s="20">
        <v>0.271843098178779</v>
      </c>
      <c r="L256">
        <f t="shared" si="9"/>
        <v>0.50416474060066652</v>
      </c>
      <c r="M256">
        <f t="shared" si="10"/>
        <v>1.4</v>
      </c>
      <c r="N256">
        <f t="shared" si="11"/>
        <v>0.4</v>
      </c>
    </row>
    <row r="257" spans="1:14" x14ac:dyDescent="0.35">
      <c r="A257" t="s">
        <v>140</v>
      </c>
      <c r="B257" s="6">
        <v>8140</v>
      </c>
      <c r="C257" s="6" t="s">
        <v>96</v>
      </c>
      <c r="E257" s="7">
        <v>0.8</v>
      </c>
      <c r="F257" s="7">
        <v>49.9</v>
      </c>
      <c r="G257" s="7">
        <v>0</v>
      </c>
      <c r="H257" s="7">
        <v>0.98599999999999999</v>
      </c>
      <c r="I257" s="7">
        <v>0.14299999999999999</v>
      </c>
      <c r="J257" s="7">
        <v>0.44600000000000001</v>
      </c>
      <c r="K257" s="20">
        <v>3.0772132137766998E-4</v>
      </c>
      <c r="L257">
        <f t="shared" si="9"/>
        <v>5.7070509131571629E-4</v>
      </c>
      <c r="M257">
        <f t="shared" si="10"/>
        <v>0</v>
      </c>
      <c r="N257">
        <f t="shared" si="11"/>
        <v>0</v>
      </c>
    </row>
    <row r="258" spans="1:14" x14ac:dyDescent="0.35">
      <c r="A258" t="s">
        <v>140</v>
      </c>
      <c r="B258" s="6">
        <v>8140</v>
      </c>
      <c r="C258" s="6" t="s">
        <v>96</v>
      </c>
      <c r="D258" s="6" t="s">
        <v>91</v>
      </c>
      <c r="E258" s="7">
        <v>0.8</v>
      </c>
      <c r="F258" s="7">
        <v>49.9</v>
      </c>
      <c r="G258" s="7">
        <v>0</v>
      </c>
      <c r="H258" s="7">
        <v>0.98599999999999999</v>
      </c>
      <c r="I258" s="7">
        <v>0.14299999999999999</v>
      </c>
      <c r="J258" s="7">
        <v>0.44600000000000001</v>
      </c>
      <c r="K258" s="20">
        <v>0.85662414191908698</v>
      </c>
      <c r="L258">
        <f t="shared" si="9"/>
        <v>1.5887094106721706</v>
      </c>
      <c r="M258">
        <f t="shared" si="10"/>
        <v>4.3</v>
      </c>
      <c r="N258">
        <f t="shared" si="11"/>
        <v>1.3</v>
      </c>
    </row>
    <row r="259" spans="1:14" x14ac:dyDescent="0.35">
      <c r="A259" t="s">
        <v>140</v>
      </c>
      <c r="B259" s="6">
        <v>8140</v>
      </c>
      <c r="C259" s="6" t="s">
        <v>96</v>
      </c>
      <c r="D259" s="6" t="s">
        <v>91</v>
      </c>
      <c r="E259" s="7">
        <v>0.8</v>
      </c>
      <c r="F259" s="7">
        <v>49.9</v>
      </c>
      <c r="G259" s="7">
        <v>0</v>
      </c>
      <c r="H259" s="7">
        <v>0.98599999999999999</v>
      </c>
      <c r="I259" s="7">
        <v>0.14299999999999999</v>
      </c>
      <c r="J259" s="7">
        <v>0.44600000000000001</v>
      </c>
      <c r="K259" s="20">
        <v>11.4489086475</v>
      </c>
      <c r="L259">
        <f t="shared" ref="L259:L322" si="12">(F259*J259*K259/12)+(G259*K259)</f>
        <v>21.233336792797623</v>
      </c>
      <c r="M259">
        <f t="shared" ref="M259:M322" si="13">ROUND(2.721*H259*L259,1)</f>
        <v>57</v>
      </c>
      <c r="N259">
        <f t="shared" ref="N259:N322" si="14">ROUND((2.721*I259*L259)+(E259*K259),1)</f>
        <v>17.399999999999999</v>
      </c>
    </row>
    <row r="260" spans="1:14" x14ac:dyDescent="0.35">
      <c r="A260" t="s">
        <v>140</v>
      </c>
      <c r="B260" s="6">
        <v>8140</v>
      </c>
      <c r="C260" s="6" t="s">
        <v>96</v>
      </c>
      <c r="D260" s="6" t="s">
        <v>91</v>
      </c>
      <c r="E260" s="7">
        <v>0.8</v>
      </c>
      <c r="F260" s="7">
        <v>49.9</v>
      </c>
      <c r="G260" s="7">
        <v>0</v>
      </c>
      <c r="H260" s="7">
        <v>0.98599999999999999</v>
      </c>
      <c r="I260" s="7">
        <v>0.14299999999999999</v>
      </c>
      <c r="J260" s="7">
        <v>0.44600000000000001</v>
      </c>
      <c r="K260" s="20">
        <v>7.8337005436273301</v>
      </c>
      <c r="L260">
        <f t="shared" si="12"/>
        <v>14.528511589886973</v>
      </c>
      <c r="M260">
        <f t="shared" si="13"/>
        <v>39</v>
      </c>
      <c r="N260">
        <f t="shared" si="14"/>
        <v>11.9</v>
      </c>
    </row>
    <row r="261" spans="1:14" x14ac:dyDescent="0.35">
      <c r="A261" t="s">
        <v>140</v>
      </c>
      <c r="B261" s="6">
        <v>8140</v>
      </c>
      <c r="C261" s="6" t="s">
        <v>96</v>
      </c>
      <c r="D261" s="6" t="s">
        <v>91</v>
      </c>
      <c r="E261" s="7">
        <v>0.8</v>
      </c>
      <c r="F261" s="7">
        <v>49.9</v>
      </c>
      <c r="G261" s="7">
        <v>0</v>
      </c>
      <c r="H261" s="7">
        <v>0.98599999999999999</v>
      </c>
      <c r="I261" s="7">
        <v>0.14299999999999999</v>
      </c>
      <c r="J261" s="7">
        <v>0.44600000000000001</v>
      </c>
      <c r="K261" s="20">
        <v>3.4243324512891098</v>
      </c>
      <c r="L261">
        <f t="shared" si="12"/>
        <v>6.3508240363683042</v>
      </c>
      <c r="M261">
        <f t="shared" si="13"/>
        <v>17</v>
      </c>
      <c r="N261">
        <f t="shared" si="14"/>
        <v>5.2</v>
      </c>
    </row>
    <row r="262" spans="1:14" x14ac:dyDescent="0.35">
      <c r="A262" t="s">
        <v>140</v>
      </c>
      <c r="B262" s="6">
        <v>8140</v>
      </c>
      <c r="C262" s="6" t="s">
        <v>96</v>
      </c>
      <c r="D262" s="6" t="s">
        <v>91</v>
      </c>
      <c r="E262" s="7">
        <v>0.8</v>
      </c>
      <c r="F262" s="7">
        <v>49.9</v>
      </c>
      <c r="G262" s="7">
        <v>0</v>
      </c>
      <c r="H262" s="7">
        <v>0.98599999999999999</v>
      </c>
      <c r="I262" s="7">
        <v>0.14299999999999999</v>
      </c>
      <c r="J262" s="7">
        <v>0.44600000000000001</v>
      </c>
      <c r="K262" s="20">
        <v>0.14103612210104299</v>
      </c>
      <c r="L262">
        <f t="shared" si="12"/>
        <v>0.26156794265062933</v>
      </c>
      <c r="M262">
        <f t="shared" si="13"/>
        <v>0.7</v>
      </c>
      <c r="N262">
        <f t="shared" si="14"/>
        <v>0.2</v>
      </c>
    </row>
    <row r="263" spans="1:14" x14ac:dyDescent="0.35">
      <c r="A263" t="s">
        <v>140</v>
      </c>
      <c r="B263" s="6">
        <v>8140</v>
      </c>
      <c r="C263" s="6" t="s">
        <v>96</v>
      </c>
      <c r="D263" s="6" t="s">
        <v>94</v>
      </c>
      <c r="E263" s="7">
        <v>0.8</v>
      </c>
      <c r="F263" s="7">
        <v>49.9</v>
      </c>
      <c r="G263" s="7">
        <v>0</v>
      </c>
      <c r="H263" s="7">
        <v>0.98599999999999999</v>
      </c>
      <c r="I263" s="7">
        <v>0.14299999999999999</v>
      </c>
      <c r="J263" s="7">
        <v>0.44600000000000001</v>
      </c>
      <c r="K263" s="20">
        <v>2.9565984182598202</v>
      </c>
      <c r="L263">
        <f t="shared" si="12"/>
        <v>5.4833567031449668</v>
      </c>
      <c r="M263">
        <f t="shared" si="13"/>
        <v>14.7</v>
      </c>
      <c r="N263">
        <f t="shared" si="14"/>
        <v>4.5</v>
      </c>
    </row>
    <row r="264" spans="1:14" x14ac:dyDescent="0.35">
      <c r="A264" t="s">
        <v>140</v>
      </c>
      <c r="B264" s="6">
        <v>8140</v>
      </c>
      <c r="C264" s="6" t="s">
        <v>96</v>
      </c>
      <c r="D264" s="6" t="s">
        <v>91</v>
      </c>
      <c r="E264" s="7">
        <v>0.8</v>
      </c>
      <c r="F264" s="7">
        <v>49.9</v>
      </c>
      <c r="G264" s="7">
        <v>0</v>
      </c>
      <c r="H264" s="7">
        <v>0.98599999999999999</v>
      </c>
      <c r="I264" s="7">
        <v>0.14299999999999999</v>
      </c>
      <c r="J264" s="7">
        <v>0.44600000000000001</v>
      </c>
      <c r="K264" s="20">
        <v>9.6033753359034293</v>
      </c>
      <c r="L264">
        <f t="shared" si="12"/>
        <v>17.810579954222096</v>
      </c>
      <c r="M264">
        <f t="shared" si="13"/>
        <v>47.8</v>
      </c>
      <c r="N264">
        <f t="shared" si="14"/>
        <v>14.6</v>
      </c>
    </row>
    <row r="265" spans="1:14" x14ac:dyDescent="0.35">
      <c r="A265" t="s">
        <v>140</v>
      </c>
      <c r="B265" s="6">
        <v>8140</v>
      </c>
      <c r="C265" s="6" t="s">
        <v>96</v>
      </c>
      <c r="D265" s="6" t="s">
        <v>91</v>
      </c>
      <c r="E265" s="7">
        <v>0.8</v>
      </c>
      <c r="F265" s="7">
        <v>49.9</v>
      </c>
      <c r="G265" s="7">
        <v>0</v>
      </c>
      <c r="H265" s="7">
        <v>0.98599999999999999</v>
      </c>
      <c r="I265" s="7">
        <v>0.14299999999999999</v>
      </c>
      <c r="J265" s="7">
        <v>0.44600000000000001</v>
      </c>
      <c r="K265" s="20">
        <v>0.895655803729558</v>
      </c>
      <c r="L265">
        <f t="shared" si="12"/>
        <v>1.661098181193567</v>
      </c>
      <c r="M265">
        <f t="shared" si="13"/>
        <v>4.5</v>
      </c>
      <c r="N265">
        <f t="shared" si="14"/>
        <v>1.4</v>
      </c>
    </row>
    <row r="266" spans="1:14" x14ac:dyDescent="0.35">
      <c r="A266" t="s">
        <v>140</v>
      </c>
      <c r="B266" s="6">
        <v>8140</v>
      </c>
      <c r="C266" s="6" t="s">
        <v>96</v>
      </c>
      <c r="D266" s="6" t="s">
        <v>94</v>
      </c>
      <c r="E266" s="7">
        <v>0.8</v>
      </c>
      <c r="F266" s="7">
        <v>49.9</v>
      </c>
      <c r="G266" s="7">
        <v>0</v>
      </c>
      <c r="H266" s="7">
        <v>0.98599999999999999</v>
      </c>
      <c r="I266" s="7">
        <v>0.14299999999999999</v>
      </c>
      <c r="J266" s="7">
        <v>0.44600000000000001</v>
      </c>
      <c r="K266" s="20">
        <v>19.0954353817</v>
      </c>
      <c r="L266">
        <f t="shared" si="12"/>
        <v>35.414712716157176</v>
      </c>
      <c r="M266">
        <f t="shared" si="13"/>
        <v>95</v>
      </c>
      <c r="N266">
        <f t="shared" si="14"/>
        <v>29.1</v>
      </c>
    </row>
    <row r="267" spans="1:14" x14ac:dyDescent="0.35">
      <c r="A267" t="s">
        <v>140</v>
      </c>
      <c r="B267" s="6">
        <v>8140</v>
      </c>
      <c r="C267" s="6" t="s">
        <v>96</v>
      </c>
      <c r="D267" s="6" t="s">
        <v>91</v>
      </c>
      <c r="E267" s="7">
        <v>0.8</v>
      </c>
      <c r="F267" s="7">
        <v>49.9</v>
      </c>
      <c r="G267" s="7">
        <v>0</v>
      </c>
      <c r="H267" s="7">
        <v>0.98599999999999999</v>
      </c>
      <c r="I267" s="7">
        <v>0.14299999999999999</v>
      </c>
      <c r="J267" s="7">
        <v>0.44600000000000001</v>
      </c>
      <c r="K267" s="20">
        <v>1.42797986490777</v>
      </c>
      <c r="L267">
        <f t="shared" si="12"/>
        <v>2.6483552571223652</v>
      </c>
      <c r="M267">
        <f t="shared" si="13"/>
        <v>7.1</v>
      </c>
      <c r="N267">
        <f t="shared" si="14"/>
        <v>2.2000000000000002</v>
      </c>
    </row>
    <row r="268" spans="1:14" x14ac:dyDescent="0.35">
      <c r="A268" t="s">
        <v>140</v>
      </c>
      <c r="B268" s="6">
        <v>8140</v>
      </c>
      <c r="C268" s="6" t="s">
        <v>96</v>
      </c>
      <c r="D268" s="6" t="s">
        <v>91</v>
      </c>
      <c r="E268" s="7">
        <v>0.8</v>
      </c>
      <c r="F268" s="7">
        <v>49.9</v>
      </c>
      <c r="G268" s="7">
        <v>0</v>
      </c>
      <c r="H268" s="7">
        <v>0.98599999999999999</v>
      </c>
      <c r="I268" s="7">
        <v>0.14299999999999999</v>
      </c>
      <c r="J268" s="7">
        <v>0.44600000000000001</v>
      </c>
      <c r="K268" s="20">
        <v>3.2760466250326901</v>
      </c>
      <c r="L268">
        <f t="shared" si="12"/>
        <v>6.07581067156271</v>
      </c>
      <c r="M268">
        <f t="shared" si="13"/>
        <v>16.3</v>
      </c>
      <c r="N268">
        <f t="shared" si="14"/>
        <v>5</v>
      </c>
    </row>
    <row r="269" spans="1:14" x14ac:dyDescent="0.35">
      <c r="A269" t="s">
        <v>140</v>
      </c>
      <c r="B269" s="6">
        <v>8140</v>
      </c>
      <c r="C269" s="6" t="s">
        <v>96</v>
      </c>
      <c r="E269" s="7">
        <v>0.8</v>
      </c>
      <c r="F269" s="7">
        <v>49.9</v>
      </c>
      <c r="G269" s="7">
        <v>0</v>
      </c>
      <c r="H269" s="7">
        <v>0.98599999999999999</v>
      </c>
      <c r="I269" s="7">
        <v>0.14299999999999999</v>
      </c>
      <c r="J269" s="7">
        <v>0.44600000000000001</v>
      </c>
      <c r="K269" s="20">
        <v>5.4305654605415999E-4</v>
      </c>
      <c r="L269">
        <f t="shared" si="12"/>
        <v>1.0071617212544792E-3</v>
      </c>
      <c r="M269">
        <f t="shared" si="13"/>
        <v>0</v>
      </c>
      <c r="N269">
        <f t="shared" si="14"/>
        <v>0</v>
      </c>
    </row>
    <row r="270" spans="1:14" x14ac:dyDescent="0.35">
      <c r="A270" t="s">
        <v>140</v>
      </c>
      <c r="B270" s="6">
        <v>8140</v>
      </c>
      <c r="C270" s="6" t="s">
        <v>96</v>
      </c>
      <c r="D270" s="6" t="s">
        <v>91</v>
      </c>
      <c r="E270" s="7">
        <v>0.8</v>
      </c>
      <c r="F270" s="7">
        <v>49.9</v>
      </c>
      <c r="G270" s="7">
        <v>0</v>
      </c>
      <c r="H270" s="7">
        <v>0.98599999999999999</v>
      </c>
      <c r="I270" s="7">
        <v>0.14299999999999999</v>
      </c>
      <c r="J270" s="7">
        <v>0.44600000000000001</v>
      </c>
      <c r="K270" s="20">
        <v>0.86800896845264797</v>
      </c>
      <c r="L270">
        <f t="shared" si="12"/>
        <v>1.6098238997084218</v>
      </c>
      <c r="M270">
        <f t="shared" si="13"/>
        <v>4.3</v>
      </c>
      <c r="N270">
        <f t="shared" si="14"/>
        <v>1.3</v>
      </c>
    </row>
    <row r="271" spans="1:14" x14ac:dyDescent="0.35">
      <c r="A271" t="s">
        <v>140</v>
      </c>
      <c r="B271" s="6">
        <v>8140</v>
      </c>
      <c r="C271" s="6" t="s">
        <v>96</v>
      </c>
      <c r="D271" s="6" t="s">
        <v>91</v>
      </c>
      <c r="E271" s="7">
        <v>0.8</v>
      </c>
      <c r="F271" s="7">
        <v>49.9</v>
      </c>
      <c r="G271" s="7">
        <v>0</v>
      </c>
      <c r="H271" s="7">
        <v>0.98599999999999999</v>
      </c>
      <c r="I271" s="7">
        <v>0.14299999999999999</v>
      </c>
      <c r="J271" s="7">
        <v>0.44600000000000001</v>
      </c>
      <c r="K271" s="20">
        <v>1.1674585870421299</v>
      </c>
      <c r="L271">
        <f t="shared" si="12"/>
        <v>2.1651881531714512</v>
      </c>
      <c r="M271">
        <f t="shared" si="13"/>
        <v>5.8</v>
      </c>
      <c r="N271">
        <f t="shared" si="14"/>
        <v>1.8</v>
      </c>
    </row>
    <row r="272" spans="1:14" x14ac:dyDescent="0.35">
      <c r="A272" t="s">
        <v>140</v>
      </c>
      <c r="B272" s="6">
        <v>8140</v>
      </c>
      <c r="C272" s="6" t="s">
        <v>96</v>
      </c>
      <c r="D272" s="6" t="s">
        <v>94</v>
      </c>
      <c r="E272" s="7">
        <v>0.8</v>
      </c>
      <c r="F272" s="7">
        <v>49.9</v>
      </c>
      <c r="G272" s="7">
        <v>0</v>
      </c>
      <c r="H272" s="7">
        <v>0.98599999999999999</v>
      </c>
      <c r="I272" s="7">
        <v>0.14299999999999999</v>
      </c>
      <c r="J272" s="7">
        <v>0.44600000000000001</v>
      </c>
      <c r="K272" s="20">
        <v>18.654296505800001</v>
      </c>
      <c r="L272">
        <f t="shared" si="12"/>
        <v>34.596569204598445</v>
      </c>
      <c r="M272">
        <f t="shared" si="13"/>
        <v>92.8</v>
      </c>
      <c r="N272">
        <f t="shared" si="14"/>
        <v>28.4</v>
      </c>
    </row>
    <row r="273" spans="1:14" x14ac:dyDescent="0.35">
      <c r="A273" t="s">
        <v>140</v>
      </c>
      <c r="B273" s="6">
        <v>8140</v>
      </c>
      <c r="C273" s="6" t="s">
        <v>96</v>
      </c>
      <c r="D273" s="6" t="s">
        <v>91</v>
      </c>
      <c r="E273" s="7">
        <v>0.8</v>
      </c>
      <c r="F273" s="7">
        <v>49.9</v>
      </c>
      <c r="G273" s="7">
        <v>0</v>
      </c>
      <c r="H273" s="7">
        <v>0.98599999999999999</v>
      </c>
      <c r="I273" s="7">
        <v>0.14299999999999999</v>
      </c>
      <c r="J273" s="7">
        <v>0.44600000000000001</v>
      </c>
      <c r="K273" s="20">
        <v>2.6860838430928502</v>
      </c>
      <c r="L273">
        <f t="shared" si="12"/>
        <v>4.9816558634640513</v>
      </c>
      <c r="M273">
        <f t="shared" si="13"/>
        <v>13.4</v>
      </c>
      <c r="N273">
        <f t="shared" si="14"/>
        <v>4.0999999999999996</v>
      </c>
    </row>
    <row r="274" spans="1:14" x14ac:dyDescent="0.35">
      <c r="A274" t="s">
        <v>140</v>
      </c>
      <c r="B274" s="6">
        <v>8140</v>
      </c>
      <c r="C274" s="6" t="s">
        <v>96</v>
      </c>
      <c r="D274" s="6" t="s">
        <v>91</v>
      </c>
      <c r="E274" s="7">
        <v>0.8</v>
      </c>
      <c r="F274" s="7">
        <v>49.9</v>
      </c>
      <c r="G274" s="7">
        <v>0</v>
      </c>
      <c r="H274" s="7">
        <v>0.98599999999999999</v>
      </c>
      <c r="I274" s="7">
        <v>0.14299999999999999</v>
      </c>
      <c r="J274" s="7">
        <v>0.44600000000000001</v>
      </c>
      <c r="K274" s="20">
        <v>55.461627147900003</v>
      </c>
      <c r="L274">
        <f t="shared" si="12"/>
        <v>102.86005806894781</v>
      </c>
      <c r="M274">
        <f t="shared" si="13"/>
        <v>276</v>
      </c>
      <c r="N274">
        <f t="shared" si="14"/>
        <v>84.4</v>
      </c>
    </row>
    <row r="275" spans="1:14" x14ac:dyDescent="0.35">
      <c r="A275" t="s">
        <v>140</v>
      </c>
      <c r="B275" s="6">
        <v>8140</v>
      </c>
      <c r="C275" s="6" t="s">
        <v>96</v>
      </c>
      <c r="D275" s="6" t="s">
        <v>91</v>
      </c>
      <c r="E275" s="7">
        <v>0.8</v>
      </c>
      <c r="F275" s="7">
        <v>49.9</v>
      </c>
      <c r="G275" s="7">
        <v>0</v>
      </c>
      <c r="H275" s="7">
        <v>0.98599999999999999</v>
      </c>
      <c r="I275" s="7">
        <v>0.14299999999999999</v>
      </c>
      <c r="J275" s="7">
        <v>0.44600000000000001</v>
      </c>
      <c r="K275" s="20">
        <v>10.515858485800001</v>
      </c>
      <c r="L275">
        <f t="shared" si="12"/>
        <v>19.502886412072776</v>
      </c>
      <c r="M275">
        <f t="shared" si="13"/>
        <v>52.3</v>
      </c>
      <c r="N275">
        <f t="shared" si="14"/>
        <v>16</v>
      </c>
    </row>
    <row r="276" spans="1:14" x14ac:dyDescent="0.35">
      <c r="A276" t="s">
        <v>140</v>
      </c>
      <c r="B276" s="6">
        <v>8140</v>
      </c>
      <c r="C276" s="6" t="s">
        <v>96</v>
      </c>
      <c r="D276" s="6" t="s">
        <v>91</v>
      </c>
      <c r="E276" s="7">
        <v>0.8</v>
      </c>
      <c r="F276" s="7">
        <v>49.9</v>
      </c>
      <c r="G276" s="7">
        <v>0</v>
      </c>
      <c r="H276" s="7">
        <v>0.98599999999999999</v>
      </c>
      <c r="I276" s="7">
        <v>0.14299999999999999</v>
      </c>
      <c r="J276" s="7">
        <v>0.44600000000000001</v>
      </c>
      <c r="K276" s="20">
        <v>3.4878570722967003E-2</v>
      </c>
      <c r="L276">
        <f t="shared" si="12"/>
        <v>6.4686378572326647E-2</v>
      </c>
      <c r="M276">
        <f t="shared" si="13"/>
        <v>0.2</v>
      </c>
      <c r="N276">
        <f t="shared" si="14"/>
        <v>0.1</v>
      </c>
    </row>
    <row r="277" spans="1:14" x14ac:dyDescent="0.35">
      <c r="A277" t="s">
        <v>140</v>
      </c>
      <c r="B277" s="6">
        <v>8140</v>
      </c>
      <c r="C277" s="6" t="s">
        <v>96</v>
      </c>
      <c r="D277" s="6" t="s">
        <v>91</v>
      </c>
      <c r="E277" s="7">
        <v>0.8</v>
      </c>
      <c r="F277" s="7">
        <v>49.9</v>
      </c>
      <c r="G277" s="7">
        <v>0</v>
      </c>
      <c r="H277" s="7">
        <v>0.98599999999999999</v>
      </c>
      <c r="I277" s="7">
        <v>0.14299999999999999</v>
      </c>
      <c r="J277" s="7">
        <v>0.44600000000000001</v>
      </c>
      <c r="K277" s="20">
        <v>3.7153962530922202</v>
      </c>
      <c r="L277">
        <f t="shared" si="12"/>
        <v>6.8906358142557158</v>
      </c>
      <c r="M277">
        <f t="shared" si="13"/>
        <v>18.5</v>
      </c>
      <c r="N277">
        <f t="shared" si="14"/>
        <v>5.7</v>
      </c>
    </row>
    <row r="278" spans="1:14" x14ac:dyDescent="0.35">
      <c r="A278" t="s">
        <v>140</v>
      </c>
      <c r="B278" s="6">
        <v>8140</v>
      </c>
      <c r="C278" s="6" t="s">
        <v>96</v>
      </c>
      <c r="D278" s="6" t="s">
        <v>91</v>
      </c>
      <c r="E278" s="7">
        <v>0.8</v>
      </c>
      <c r="F278" s="7">
        <v>49.9</v>
      </c>
      <c r="G278" s="7">
        <v>0</v>
      </c>
      <c r="H278" s="7">
        <v>0.98599999999999999</v>
      </c>
      <c r="I278" s="7">
        <v>0.14299999999999999</v>
      </c>
      <c r="J278" s="7">
        <v>0.44600000000000001</v>
      </c>
      <c r="K278" s="20">
        <v>0.89770040628804804</v>
      </c>
      <c r="L278">
        <f t="shared" si="12"/>
        <v>1.6648901351752519</v>
      </c>
      <c r="M278">
        <f t="shared" si="13"/>
        <v>4.5</v>
      </c>
      <c r="N278">
        <f t="shared" si="14"/>
        <v>1.4</v>
      </c>
    </row>
    <row r="279" spans="1:14" x14ac:dyDescent="0.35">
      <c r="A279" t="s">
        <v>140</v>
      </c>
      <c r="B279" s="6">
        <v>8140</v>
      </c>
      <c r="C279" s="6" t="s">
        <v>96</v>
      </c>
      <c r="D279" s="6" t="s">
        <v>91</v>
      </c>
      <c r="E279" s="7">
        <v>0.8</v>
      </c>
      <c r="F279" s="7">
        <v>49.9</v>
      </c>
      <c r="G279" s="7">
        <v>0</v>
      </c>
      <c r="H279" s="7">
        <v>0.98599999999999999</v>
      </c>
      <c r="I279" s="7">
        <v>0.14299999999999999</v>
      </c>
      <c r="J279" s="7">
        <v>0.44600000000000001</v>
      </c>
      <c r="K279" s="20">
        <v>0.62308835862474599</v>
      </c>
      <c r="L279">
        <f t="shared" si="12"/>
        <v>1.1555900547114308</v>
      </c>
      <c r="M279">
        <f t="shared" si="13"/>
        <v>3.1</v>
      </c>
      <c r="N279">
        <f t="shared" si="14"/>
        <v>0.9</v>
      </c>
    </row>
    <row r="280" spans="1:14" x14ac:dyDescent="0.35">
      <c r="A280" t="s">
        <v>140</v>
      </c>
      <c r="B280" s="6">
        <v>8140</v>
      </c>
      <c r="C280" s="6" t="s">
        <v>96</v>
      </c>
      <c r="D280" s="6" t="s">
        <v>91</v>
      </c>
      <c r="E280" s="7">
        <v>0.8</v>
      </c>
      <c r="F280" s="7">
        <v>49.9</v>
      </c>
      <c r="G280" s="7">
        <v>0</v>
      </c>
      <c r="H280" s="7">
        <v>0.98599999999999999</v>
      </c>
      <c r="I280" s="7">
        <v>0.14299999999999999</v>
      </c>
      <c r="J280" s="7">
        <v>0.44600000000000001</v>
      </c>
      <c r="K280" s="20">
        <v>2.5301858683489602</v>
      </c>
      <c r="L280">
        <f t="shared" si="12"/>
        <v>4.6925248812044531</v>
      </c>
      <c r="M280">
        <f t="shared" si="13"/>
        <v>12.6</v>
      </c>
      <c r="N280">
        <f t="shared" si="14"/>
        <v>3.9</v>
      </c>
    </row>
    <row r="281" spans="1:14" x14ac:dyDescent="0.35">
      <c r="A281" t="s">
        <v>140</v>
      </c>
      <c r="B281" s="6">
        <v>8140</v>
      </c>
      <c r="C281" s="6" t="s">
        <v>96</v>
      </c>
      <c r="D281" s="6" t="s">
        <v>94</v>
      </c>
      <c r="E281" s="7">
        <v>0.8</v>
      </c>
      <c r="F281" s="7">
        <v>49.9</v>
      </c>
      <c r="G281" s="7">
        <v>0</v>
      </c>
      <c r="H281" s="7">
        <v>0.98599999999999999</v>
      </c>
      <c r="I281" s="7">
        <v>0.14299999999999999</v>
      </c>
      <c r="J281" s="7">
        <v>0.44600000000000001</v>
      </c>
      <c r="K281" s="20">
        <v>2.7108667238167299</v>
      </c>
      <c r="L281">
        <f t="shared" si="12"/>
        <v>5.0276186071025704</v>
      </c>
      <c r="M281">
        <f t="shared" si="13"/>
        <v>13.5</v>
      </c>
      <c r="N281">
        <f t="shared" si="14"/>
        <v>4.0999999999999996</v>
      </c>
    </row>
    <row r="282" spans="1:14" x14ac:dyDescent="0.35">
      <c r="A282" t="s">
        <v>140</v>
      </c>
      <c r="B282" s="6">
        <v>8140</v>
      </c>
      <c r="C282" s="6" t="s">
        <v>96</v>
      </c>
      <c r="D282" s="6" t="s">
        <v>91</v>
      </c>
      <c r="E282" s="7">
        <v>0.8</v>
      </c>
      <c r="F282" s="7">
        <v>49.9</v>
      </c>
      <c r="G282" s="7">
        <v>0</v>
      </c>
      <c r="H282" s="7">
        <v>0.98599999999999999</v>
      </c>
      <c r="I282" s="7">
        <v>0.14299999999999999</v>
      </c>
      <c r="J282" s="7">
        <v>0.44600000000000001</v>
      </c>
      <c r="K282" s="20">
        <v>1.80473280159799</v>
      </c>
      <c r="L282">
        <f t="shared" si="12"/>
        <v>3.3470875327236587</v>
      </c>
      <c r="M282">
        <f t="shared" si="13"/>
        <v>9</v>
      </c>
      <c r="N282">
        <f t="shared" si="14"/>
        <v>2.7</v>
      </c>
    </row>
    <row r="283" spans="1:14" x14ac:dyDescent="0.35">
      <c r="A283" t="s">
        <v>140</v>
      </c>
      <c r="B283" s="6">
        <v>8140</v>
      </c>
      <c r="C283" s="6" t="s">
        <v>96</v>
      </c>
      <c r="D283" s="6" t="s">
        <v>91</v>
      </c>
      <c r="E283" s="7">
        <v>0.8</v>
      </c>
      <c r="F283" s="7">
        <v>49.9</v>
      </c>
      <c r="G283" s="7">
        <v>0</v>
      </c>
      <c r="H283" s="7">
        <v>0.98599999999999999</v>
      </c>
      <c r="I283" s="7">
        <v>0.14299999999999999</v>
      </c>
      <c r="J283" s="7">
        <v>0.44600000000000001</v>
      </c>
      <c r="K283" s="20">
        <v>0.57875718446842706</v>
      </c>
      <c r="L283">
        <f t="shared" si="12"/>
        <v>1.0733727202682191</v>
      </c>
      <c r="M283">
        <f t="shared" si="13"/>
        <v>2.9</v>
      </c>
      <c r="N283">
        <f t="shared" si="14"/>
        <v>0.9</v>
      </c>
    </row>
    <row r="284" spans="1:14" x14ac:dyDescent="0.35">
      <c r="A284" t="s">
        <v>140</v>
      </c>
      <c r="B284" s="6">
        <v>8140</v>
      </c>
      <c r="C284" s="6" t="s">
        <v>96</v>
      </c>
      <c r="D284" s="6" t="s">
        <v>91</v>
      </c>
      <c r="E284" s="7">
        <v>0.8</v>
      </c>
      <c r="F284" s="7">
        <v>49.9</v>
      </c>
      <c r="G284" s="7">
        <v>0</v>
      </c>
      <c r="H284" s="7">
        <v>0.98599999999999999</v>
      </c>
      <c r="I284" s="7">
        <v>0.14299999999999999</v>
      </c>
      <c r="J284" s="7">
        <v>0.44600000000000001</v>
      </c>
      <c r="K284" s="20">
        <v>0.13023236484397199</v>
      </c>
      <c r="L284">
        <f t="shared" si="12"/>
        <v>0.24153111437904451</v>
      </c>
      <c r="M284">
        <f t="shared" si="13"/>
        <v>0.6</v>
      </c>
      <c r="N284">
        <f t="shared" si="14"/>
        <v>0.2</v>
      </c>
    </row>
    <row r="285" spans="1:14" x14ac:dyDescent="0.35">
      <c r="A285" t="s">
        <v>140</v>
      </c>
      <c r="B285" s="6">
        <v>8140</v>
      </c>
      <c r="C285" s="6" t="s">
        <v>90</v>
      </c>
      <c r="D285" s="6" t="s">
        <v>91</v>
      </c>
      <c r="E285" s="7">
        <v>0.22</v>
      </c>
      <c r="F285" s="7">
        <v>50.8</v>
      </c>
      <c r="G285" s="7">
        <v>0</v>
      </c>
      <c r="H285" s="7">
        <v>0.98599999999999999</v>
      </c>
      <c r="I285" s="7">
        <v>0.14299999999999999</v>
      </c>
      <c r="J285" s="7">
        <v>0.44600000000000001</v>
      </c>
      <c r="K285" s="20">
        <v>0.75447536228879497</v>
      </c>
      <c r="L285">
        <f t="shared" si="12"/>
        <v>1.4244997823587309</v>
      </c>
      <c r="M285">
        <f t="shared" si="13"/>
        <v>3.8</v>
      </c>
      <c r="N285">
        <f t="shared" si="14"/>
        <v>0.7</v>
      </c>
    </row>
    <row r="286" spans="1:14" x14ac:dyDescent="0.35">
      <c r="A286" t="s">
        <v>140</v>
      </c>
      <c r="B286" s="6">
        <v>8140</v>
      </c>
      <c r="C286" s="6" t="s">
        <v>90</v>
      </c>
      <c r="D286" s="6" t="s">
        <v>91</v>
      </c>
      <c r="E286" s="7">
        <v>0.22</v>
      </c>
      <c r="F286" s="7">
        <v>50.8</v>
      </c>
      <c r="G286" s="7">
        <v>0</v>
      </c>
      <c r="H286" s="7">
        <v>0.98599999999999999</v>
      </c>
      <c r="I286" s="7">
        <v>0.14299999999999999</v>
      </c>
      <c r="J286" s="7">
        <v>0.44600000000000001</v>
      </c>
      <c r="K286" s="20">
        <v>3.1143107019937601</v>
      </c>
      <c r="L286">
        <f t="shared" si="12"/>
        <v>5.8800262260776854</v>
      </c>
      <c r="M286">
        <f t="shared" si="13"/>
        <v>15.8</v>
      </c>
      <c r="N286">
        <f t="shared" si="14"/>
        <v>3</v>
      </c>
    </row>
    <row r="287" spans="1:14" x14ac:dyDescent="0.35">
      <c r="A287" t="s">
        <v>140</v>
      </c>
      <c r="B287" s="6">
        <v>8140</v>
      </c>
      <c r="C287" s="6" t="s">
        <v>90</v>
      </c>
      <c r="D287" s="6" t="s">
        <v>91</v>
      </c>
      <c r="E287" s="7">
        <v>0.22</v>
      </c>
      <c r="F287" s="7">
        <v>50.8</v>
      </c>
      <c r="G287" s="7">
        <v>0</v>
      </c>
      <c r="H287" s="7">
        <v>0.98599999999999999</v>
      </c>
      <c r="I287" s="7">
        <v>0.14299999999999999</v>
      </c>
      <c r="J287" s="7">
        <v>0.44600000000000001</v>
      </c>
      <c r="K287" s="20">
        <v>0.280715684783445</v>
      </c>
      <c r="L287">
        <f t="shared" si="12"/>
        <v>0.53000992725012974</v>
      </c>
      <c r="M287">
        <f t="shared" si="13"/>
        <v>1.4</v>
      </c>
      <c r="N287">
        <f t="shared" si="14"/>
        <v>0.3</v>
      </c>
    </row>
    <row r="288" spans="1:14" x14ac:dyDescent="0.35">
      <c r="A288" t="s">
        <v>140</v>
      </c>
      <c r="B288" s="6">
        <v>8140</v>
      </c>
      <c r="C288" s="6" t="s">
        <v>90</v>
      </c>
      <c r="D288" s="6" t="s">
        <v>91</v>
      </c>
      <c r="E288" s="7">
        <v>0.22</v>
      </c>
      <c r="F288" s="7">
        <v>50.8</v>
      </c>
      <c r="G288" s="7">
        <v>0</v>
      </c>
      <c r="H288" s="7">
        <v>0.98599999999999999</v>
      </c>
      <c r="I288" s="7">
        <v>0.14299999999999999</v>
      </c>
      <c r="J288" s="7">
        <v>0.44600000000000001</v>
      </c>
      <c r="K288" s="20">
        <v>0.109118959452926</v>
      </c>
      <c r="L288">
        <f t="shared" si="12"/>
        <v>0.20602387004442116</v>
      </c>
      <c r="M288">
        <f t="shared" si="13"/>
        <v>0.6</v>
      </c>
      <c r="N288">
        <f t="shared" si="14"/>
        <v>0.1</v>
      </c>
    </row>
    <row r="289" spans="1:14" x14ac:dyDescent="0.35">
      <c r="A289" t="s">
        <v>140</v>
      </c>
      <c r="B289" s="6">
        <v>8140</v>
      </c>
      <c r="C289" s="6" t="s">
        <v>90</v>
      </c>
      <c r="D289" s="6" t="s">
        <v>91</v>
      </c>
      <c r="E289" s="7">
        <v>0.22</v>
      </c>
      <c r="F289" s="7">
        <v>50.8</v>
      </c>
      <c r="G289" s="7">
        <v>0</v>
      </c>
      <c r="H289" s="7">
        <v>0.98599999999999999</v>
      </c>
      <c r="I289" s="7">
        <v>0.14299999999999999</v>
      </c>
      <c r="J289" s="7">
        <v>0.44600000000000001</v>
      </c>
      <c r="K289" s="20">
        <v>1.3495173073184801</v>
      </c>
      <c r="L289">
        <f t="shared" si="12"/>
        <v>2.5479786440377783</v>
      </c>
      <c r="M289">
        <f t="shared" si="13"/>
        <v>6.8</v>
      </c>
      <c r="N289">
        <f t="shared" si="14"/>
        <v>1.3</v>
      </c>
    </row>
    <row r="290" spans="1:14" x14ac:dyDescent="0.35">
      <c r="A290" t="s">
        <v>140</v>
      </c>
      <c r="B290" s="6">
        <v>8140</v>
      </c>
      <c r="C290" s="6" t="s">
        <v>90</v>
      </c>
      <c r="D290" s="6" t="s">
        <v>91</v>
      </c>
      <c r="E290" s="7">
        <v>0.22</v>
      </c>
      <c r="F290" s="7">
        <v>50.8</v>
      </c>
      <c r="G290" s="7">
        <v>0</v>
      </c>
      <c r="H290" s="7">
        <v>0.98599999999999999</v>
      </c>
      <c r="I290" s="7">
        <v>0.14299999999999999</v>
      </c>
      <c r="J290" s="7">
        <v>0.44600000000000001</v>
      </c>
      <c r="K290" s="20">
        <v>2.9110749211531601</v>
      </c>
      <c r="L290">
        <f t="shared" si="12"/>
        <v>5.496303522798577</v>
      </c>
      <c r="M290">
        <f t="shared" si="13"/>
        <v>14.7</v>
      </c>
      <c r="N290">
        <f t="shared" si="14"/>
        <v>2.8</v>
      </c>
    </row>
    <row r="291" spans="1:14" x14ac:dyDescent="0.35">
      <c r="A291" t="s">
        <v>140</v>
      </c>
      <c r="B291" s="6">
        <v>8140</v>
      </c>
      <c r="C291" s="6" t="s">
        <v>90</v>
      </c>
      <c r="D291" s="6" t="s">
        <v>91</v>
      </c>
      <c r="E291" s="7">
        <v>0.22</v>
      </c>
      <c r="F291" s="7">
        <v>50.8</v>
      </c>
      <c r="G291" s="7">
        <v>0</v>
      </c>
      <c r="H291" s="7">
        <v>0.98599999999999999</v>
      </c>
      <c r="I291" s="7">
        <v>0.14299999999999999</v>
      </c>
      <c r="J291" s="7">
        <v>0.44600000000000001</v>
      </c>
      <c r="K291" s="20">
        <v>4.0380166426672703</v>
      </c>
      <c r="L291">
        <f t="shared" si="12"/>
        <v>7.6240446224653171</v>
      </c>
      <c r="M291">
        <f t="shared" si="13"/>
        <v>20.5</v>
      </c>
      <c r="N291">
        <f t="shared" si="14"/>
        <v>3.9</v>
      </c>
    </row>
    <row r="292" spans="1:14" x14ac:dyDescent="0.35">
      <c r="A292" t="s">
        <v>140</v>
      </c>
      <c r="B292" s="6">
        <v>8140</v>
      </c>
      <c r="C292" s="6" t="s">
        <v>90</v>
      </c>
      <c r="D292" s="6" t="s">
        <v>91</v>
      </c>
      <c r="E292" s="7">
        <v>0.22</v>
      </c>
      <c r="F292" s="7">
        <v>50.8</v>
      </c>
      <c r="G292" s="7">
        <v>0</v>
      </c>
      <c r="H292" s="7">
        <v>0.98599999999999999</v>
      </c>
      <c r="I292" s="7">
        <v>0.14299999999999999</v>
      </c>
      <c r="J292" s="7">
        <v>0.44600000000000001</v>
      </c>
      <c r="K292" s="20">
        <v>12.2908660487</v>
      </c>
      <c r="L292">
        <f t="shared" si="12"/>
        <v>23.205974491015514</v>
      </c>
      <c r="M292">
        <f t="shared" si="13"/>
        <v>62.3</v>
      </c>
      <c r="N292">
        <f t="shared" si="14"/>
        <v>11.7</v>
      </c>
    </row>
    <row r="293" spans="1:14" x14ac:dyDescent="0.35">
      <c r="A293" t="s">
        <v>140</v>
      </c>
      <c r="B293" s="6">
        <v>8140</v>
      </c>
      <c r="C293" s="6" t="s">
        <v>90</v>
      </c>
      <c r="D293" s="6" t="s">
        <v>91</v>
      </c>
      <c r="E293" s="7">
        <v>0.22</v>
      </c>
      <c r="F293" s="7">
        <v>50.8</v>
      </c>
      <c r="G293" s="7">
        <v>0</v>
      </c>
      <c r="H293" s="7">
        <v>0.98599999999999999</v>
      </c>
      <c r="I293" s="7">
        <v>0.14299999999999999</v>
      </c>
      <c r="J293" s="7">
        <v>0.44600000000000001</v>
      </c>
      <c r="K293" s="20">
        <v>0.50902196683285805</v>
      </c>
      <c r="L293">
        <f t="shared" si="12"/>
        <v>0.96106740817822489</v>
      </c>
      <c r="M293">
        <f t="shared" si="13"/>
        <v>2.6</v>
      </c>
      <c r="N293">
        <f t="shared" si="14"/>
        <v>0.5</v>
      </c>
    </row>
    <row r="294" spans="1:14" x14ac:dyDescent="0.35">
      <c r="A294" t="s">
        <v>140</v>
      </c>
      <c r="B294" s="6">
        <v>8140</v>
      </c>
      <c r="C294" s="6" t="s">
        <v>90</v>
      </c>
      <c r="D294" s="6" t="s">
        <v>91</v>
      </c>
      <c r="E294" s="7">
        <v>0.22</v>
      </c>
      <c r="F294" s="7">
        <v>50.8</v>
      </c>
      <c r="G294" s="7">
        <v>0</v>
      </c>
      <c r="H294" s="7">
        <v>0.98599999999999999</v>
      </c>
      <c r="I294" s="7">
        <v>0.14299999999999999</v>
      </c>
      <c r="J294" s="7">
        <v>0.44600000000000001</v>
      </c>
      <c r="K294" s="20">
        <v>2.8828781324375501</v>
      </c>
      <c r="L294">
        <f t="shared" si="12"/>
        <v>5.4430661059175911</v>
      </c>
      <c r="M294">
        <f t="shared" si="13"/>
        <v>14.6</v>
      </c>
      <c r="N294">
        <f t="shared" si="14"/>
        <v>2.8</v>
      </c>
    </row>
    <row r="295" spans="1:14" x14ac:dyDescent="0.35">
      <c r="A295" t="s">
        <v>140</v>
      </c>
      <c r="B295" s="6">
        <v>8140</v>
      </c>
      <c r="C295" s="6" t="s">
        <v>90</v>
      </c>
      <c r="D295" s="6" t="s">
        <v>91</v>
      </c>
      <c r="E295" s="7">
        <v>0.22</v>
      </c>
      <c r="F295" s="7">
        <v>50.8</v>
      </c>
      <c r="G295" s="7">
        <v>0</v>
      </c>
      <c r="H295" s="7">
        <v>0.98599999999999999</v>
      </c>
      <c r="I295" s="7">
        <v>0.14299999999999999</v>
      </c>
      <c r="J295" s="7">
        <v>0.44600000000000001</v>
      </c>
      <c r="K295" s="20">
        <v>1.6120796309448999</v>
      </c>
      <c r="L295">
        <f t="shared" si="12"/>
        <v>3.0437138151993675</v>
      </c>
      <c r="M295">
        <f t="shared" si="13"/>
        <v>8.1999999999999993</v>
      </c>
      <c r="N295">
        <f t="shared" si="14"/>
        <v>1.5</v>
      </c>
    </row>
    <row r="296" spans="1:14" x14ac:dyDescent="0.35">
      <c r="A296" t="s">
        <v>140</v>
      </c>
      <c r="B296" s="6">
        <v>8140</v>
      </c>
      <c r="C296" s="6" t="s">
        <v>90</v>
      </c>
      <c r="D296" s="6" t="s">
        <v>91</v>
      </c>
      <c r="E296" s="7">
        <v>0.22</v>
      </c>
      <c r="F296" s="7">
        <v>50.8</v>
      </c>
      <c r="G296" s="7">
        <v>0</v>
      </c>
      <c r="H296" s="7">
        <v>0.98599999999999999</v>
      </c>
      <c r="I296" s="7">
        <v>0.14299999999999999</v>
      </c>
      <c r="J296" s="7">
        <v>0.44600000000000001</v>
      </c>
      <c r="K296" s="20">
        <v>0.96442713358260901</v>
      </c>
      <c r="L296">
        <f t="shared" si="12"/>
        <v>1.8209027233462047</v>
      </c>
      <c r="M296">
        <f t="shared" si="13"/>
        <v>4.9000000000000004</v>
      </c>
      <c r="N296">
        <f t="shared" si="14"/>
        <v>0.9</v>
      </c>
    </row>
    <row r="297" spans="1:14" x14ac:dyDescent="0.35">
      <c r="A297" t="s">
        <v>140</v>
      </c>
      <c r="B297" s="6">
        <v>8140</v>
      </c>
      <c r="C297" s="6" t="s">
        <v>90</v>
      </c>
      <c r="D297" s="6" t="s">
        <v>91</v>
      </c>
      <c r="E297" s="7">
        <v>0.22</v>
      </c>
      <c r="F297" s="7">
        <v>50.8</v>
      </c>
      <c r="G297" s="7">
        <v>0</v>
      </c>
      <c r="H297" s="7">
        <v>0.98599999999999999</v>
      </c>
      <c r="I297" s="7">
        <v>0.14299999999999999</v>
      </c>
      <c r="J297" s="7">
        <v>0.44600000000000001</v>
      </c>
      <c r="K297" s="20">
        <v>9.0124231206383705</v>
      </c>
      <c r="L297">
        <f t="shared" si="12"/>
        <v>17.016055679973288</v>
      </c>
      <c r="M297">
        <f t="shared" si="13"/>
        <v>45.7</v>
      </c>
      <c r="N297">
        <f t="shared" si="14"/>
        <v>8.6</v>
      </c>
    </row>
    <row r="298" spans="1:14" x14ac:dyDescent="0.35">
      <c r="A298" t="s">
        <v>140</v>
      </c>
      <c r="B298" s="6">
        <v>8140</v>
      </c>
      <c r="C298" s="6" t="s">
        <v>90</v>
      </c>
      <c r="D298" s="6" t="s">
        <v>91</v>
      </c>
      <c r="E298" s="7">
        <v>0.22</v>
      </c>
      <c r="F298" s="7">
        <v>50.8</v>
      </c>
      <c r="G298" s="7">
        <v>0</v>
      </c>
      <c r="H298" s="7">
        <v>0.98599999999999999</v>
      </c>
      <c r="I298" s="7">
        <v>0.14299999999999999</v>
      </c>
      <c r="J298" s="7">
        <v>0.44600000000000001</v>
      </c>
      <c r="K298" s="20">
        <v>9.9726418706681308</v>
      </c>
      <c r="L298">
        <f t="shared" si="12"/>
        <v>18.82901269461281</v>
      </c>
      <c r="M298">
        <f t="shared" si="13"/>
        <v>50.5</v>
      </c>
      <c r="N298">
        <f t="shared" si="14"/>
        <v>9.5</v>
      </c>
    </row>
    <row r="299" spans="1:14" x14ac:dyDescent="0.35">
      <c r="A299" t="s">
        <v>140</v>
      </c>
      <c r="B299" s="6">
        <v>8140</v>
      </c>
      <c r="C299" s="6" t="s">
        <v>90</v>
      </c>
      <c r="D299" s="6" t="s">
        <v>91</v>
      </c>
      <c r="E299" s="7">
        <v>0.22</v>
      </c>
      <c r="F299" s="7">
        <v>50.8</v>
      </c>
      <c r="G299" s="7">
        <v>0</v>
      </c>
      <c r="H299" s="7">
        <v>0.98599999999999999</v>
      </c>
      <c r="I299" s="7">
        <v>0.14299999999999999</v>
      </c>
      <c r="J299" s="7">
        <v>0.44600000000000001</v>
      </c>
      <c r="K299" s="20">
        <v>16.167619482399999</v>
      </c>
      <c r="L299">
        <f t="shared" si="12"/>
        <v>30.525543424070026</v>
      </c>
      <c r="M299">
        <f t="shared" si="13"/>
        <v>81.900000000000006</v>
      </c>
      <c r="N299">
        <f t="shared" si="14"/>
        <v>15.4</v>
      </c>
    </row>
    <row r="300" spans="1:14" x14ac:dyDescent="0.35">
      <c r="A300" t="s">
        <v>140</v>
      </c>
      <c r="B300" s="6">
        <v>8140</v>
      </c>
      <c r="C300" s="6" t="s">
        <v>90</v>
      </c>
      <c r="D300" s="6" t="s">
        <v>91</v>
      </c>
      <c r="E300" s="7">
        <v>0.22</v>
      </c>
      <c r="F300" s="7">
        <v>50.8</v>
      </c>
      <c r="G300" s="7">
        <v>0</v>
      </c>
      <c r="H300" s="7">
        <v>0.98599999999999999</v>
      </c>
      <c r="I300" s="7">
        <v>0.14299999999999999</v>
      </c>
      <c r="J300" s="7">
        <v>0.44600000000000001</v>
      </c>
      <c r="K300" s="20">
        <v>3.0908713065279998</v>
      </c>
      <c r="L300">
        <f t="shared" si="12"/>
        <v>5.8357710848119657</v>
      </c>
      <c r="M300">
        <f t="shared" si="13"/>
        <v>15.7</v>
      </c>
      <c r="N300">
        <f t="shared" si="14"/>
        <v>3</v>
      </c>
    </row>
    <row r="301" spans="1:14" x14ac:dyDescent="0.35">
      <c r="A301" t="s">
        <v>140</v>
      </c>
      <c r="B301" s="6">
        <v>8140</v>
      </c>
      <c r="C301" s="6" t="s">
        <v>90</v>
      </c>
      <c r="D301" s="6" t="s">
        <v>91</v>
      </c>
      <c r="E301" s="7">
        <v>0.22</v>
      </c>
      <c r="F301" s="7">
        <v>50.8</v>
      </c>
      <c r="G301" s="7">
        <v>0</v>
      </c>
      <c r="H301" s="7">
        <v>0.98599999999999999</v>
      </c>
      <c r="I301" s="7">
        <v>0.14299999999999999</v>
      </c>
      <c r="J301" s="7">
        <v>0.44600000000000001</v>
      </c>
      <c r="K301" s="20">
        <v>0.22304793779849799</v>
      </c>
      <c r="L301">
        <f t="shared" si="12"/>
        <v>0.42112937642608411</v>
      </c>
      <c r="M301">
        <f t="shared" si="13"/>
        <v>1.1000000000000001</v>
      </c>
      <c r="N301">
        <f t="shared" si="14"/>
        <v>0.2</v>
      </c>
    </row>
    <row r="302" spans="1:14" x14ac:dyDescent="0.35">
      <c r="A302" t="s">
        <v>140</v>
      </c>
      <c r="B302" s="6">
        <v>8140</v>
      </c>
      <c r="C302" s="6" t="s">
        <v>90</v>
      </c>
      <c r="D302" s="6" t="s">
        <v>91</v>
      </c>
      <c r="E302" s="7">
        <v>0.22</v>
      </c>
      <c r="F302" s="7">
        <v>50.8</v>
      </c>
      <c r="G302" s="7">
        <v>0</v>
      </c>
      <c r="H302" s="7">
        <v>0.98599999999999999</v>
      </c>
      <c r="I302" s="7">
        <v>0.14299999999999999</v>
      </c>
      <c r="J302" s="7">
        <v>0.44600000000000001</v>
      </c>
      <c r="K302" s="20">
        <v>3.08441327746907</v>
      </c>
      <c r="L302">
        <f t="shared" si="12"/>
        <v>5.8235778954134361</v>
      </c>
      <c r="M302">
        <f t="shared" si="13"/>
        <v>15.6</v>
      </c>
      <c r="N302">
        <f t="shared" si="14"/>
        <v>2.9</v>
      </c>
    </row>
    <row r="303" spans="1:14" x14ac:dyDescent="0.35">
      <c r="A303" t="s">
        <v>140</v>
      </c>
      <c r="B303" s="6">
        <v>8140</v>
      </c>
      <c r="C303" s="6" t="s">
        <v>90</v>
      </c>
      <c r="D303" s="6" t="s">
        <v>91</v>
      </c>
      <c r="E303" s="7">
        <v>0.22</v>
      </c>
      <c r="F303" s="7">
        <v>50.8</v>
      </c>
      <c r="G303" s="7">
        <v>0</v>
      </c>
      <c r="H303" s="7">
        <v>0.98599999999999999</v>
      </c>
      <c r="I303" s="7">
        <v>0.14299999999999999</v>
      </c>
      <c r="J303" s="7">
        <v>0.44600000000000001</v>
      </c>
      <c r="K303" s="20">
        <v>6.6638664444270104</v>
      </c>
      <c r="L303">
        <f t="shared" si="12"/>
        <v>12.581824104841159</v>
      </c>
      <c r="M303">
        <f t="shared" si="13"/>
        <v>33.799999999999997</v>
      </c>
      <c r="N303">
        <f t="shared" si="14"/>
        <v>6.4</v>
      </c>
    </row>
    <row r="304" spans="1:14" x14ac:dyDescent="0.35">
      <c r="A304" t="s">
        <v>140</v>
      </c>
      <c r="B304" s="6">
        <v>8140</v>
      </c>
      <c r="C304" s="6" t="s">
        <v>90</v>
      </c>
      <c r="D304" s="6" t="s">
        <v>91</v>
      </c>
      <c r="E304" s="7">
        <v>0.22</v>
      </c>
      <c r="F304" s="7">
        <v>50.8</v>
      </c>
      <c r="G304" s="7">
        <v>0</v>
      </c>
      <c r="H304" s="7">
        <v>0.98599999999999999</v>
      </c>
      <c r="I304" s="7">
        <v>0.14299999999999999</v>
      </c>
      <c r="J304" s="7">
        <v>0.44600000000000001</v>
      </c>
      <c r="K304" s="20">
        <v>0.45350016535936399</v>
      </c>
      <c r="L304">
        <f t="shared" si="12"/>
        <v>0.85623854554283652</v>
      </c>
      <c r="M304">
        <f t="shared" si="13"/>
        <v>2.2999999999999998</v>
      </c>
      <c r="N304">
        <f t="shared" si="14"/>
        <v>0.4</v>
      </c>
    </row>
    <row r="305" spans="1:14" x14ac:dyDescent="0.35">
      <c r="A305" t="s">
        <v>140</v>
      </c>
      <c r="B305" s="6">
        <v>8320</v>
      </c>
      <c r="C305" s="6" t="s">
        <v>90</v>
      </c>
      <c r="D305" s="6" t="s">
        <v>91</v>
      </c>
      <c r="E305" s="7">
        <v>0.22</v>
      </c>
      <c r="F305" s="7">
        <v>50.8</v>
      </c>
      <c r="G305" s="7">
        <v>0</v>
      </c>
      <c r="H305" s="7">
        <v>0.70899999999999996</v>
      </c>
      <c r="I305" s="7">
        <v>0.11700000000000001</v>
      </c>
      <c r="J305" s="7">
        <v>0.26200000000000001</v>
      </c>
      <c r="K305" s="20">
        <v>2.2923132638366E-4</v>
      </c>
      <c r="L305">
        <f t="shared" si="12"/>
        <v>2.5424810513633008E-4</v>
      </c>
      <c r="M305">
        <f t="shared" si="13"/>
        <v>0</v>
      </c>
      <c r="N305">
        <f t="shared" si="14"/>
        <v>0</v>
      </c>
    </row>
    <row r="306" spans="1:14" x14ac:dyDescent="0.35">
      <c r="A306" t="s">
        <v>140</v>
      </c>
      <c r="B306" s="6">
        <v>1820</v>
      </c>
      <c r="C306" s="6" t="s">
        <v>98</v>
      </c>
      <c r="D306" s="6" t="s">
        <v>93</v>
      </c>
      <c r="E306" s="7">
        <v>0.19</v>
      </c>
      <c r="F306" s="7">
        <v>57.7</v>
      </c>
      <c r="G306" s="7">
        <v>0</v>
      </c>
      <c r="H306" s="7">
        <v>2.0139999999999998</v>
      </c>
      <c r="I306" s="7">
        <v>0.28699999999999998</v>
      </c>
      <c r="J306" s="7">
        <v>0.28899999999999998</v>
      </c>
      <c r="K306" s="20">
        <v>8.7599456237119497</v>
      </c>
      <c r="L306">
        <f t="shared" si="12"/>
        <v>12.17289343825699</v>
      </c>
      <c r="M306">
        <f t="shared" si="13"/>
        <v>66.7</v>
      </c>
      <c r="N306">
        <f t="shared" si="14"/>
        <v>11.2</v>
      </c>
    </row>
    <row r="307" spans="1:14" x14ac:dyDescent="0.35">
      <c r="A307" t="s">
        <v>140</v>
      </c>
      <c r="B307" s="6">
        <v>1820</v>
      </c>
      <c r="C307" s="6" t="s">
        <v>98</v>
      </c>
      <c r="D307" s="6" t="s">
        <v>91</v>
      </c>
      <c r="E307" s="7">
        <v>0.19</v>
      </c>
      <c r="F307" s="7">
        <v>57.7</v>
      </c>
      <c r="G307" s="7">
        <v>0</v>
      </c>
      <c r="H307" s="7">
        <v>2.0139999999999998</v>
      </c>
      <c r="I307" s="7">
        <v>0.28699999999999998</v>
      </c>
      <c r="J307" s="7">
        <v>0.28899999999999998</v>
      </c>
      <c r="K307" s="20">
        <v>4.8646512070273502</v>
      </c>
      <c r="L307">
        <f t="shared" si="12"/>
        <v>6.7599598560452643</v>
      </c>
      <c r="M307">
        <f t="shared" si="13"/>
        <v>37</v>
      </c>
      <c r="N307">
        <f t="shared" si="14"/>
        <v>6.2</v>
      </c>
    </row>
    <row r="308" spans="1:14" x14ac:dyDescent="0.35">
      <c r="A308" t="s">
        <v>140</v>
      </c>
      <c r="B308" s="6">
        <v>1400</v>
      </c>
      <c r="C308" s="6" t="s">
        <v>98</v>
      </c>
      <c r="D308" s="6" t="s">
        <v>94</v>
      </c>
      <c r="E308" s="7">
        <v>0.19</v>
      </c>
      <c r="F308" s="7">
        <v>57.7</v>
      </c>
      <c r="G308" s="7">
        <v>0</v>
      </c>
      <c r="H308" s="7">
        <v>0.70899999999999996</v>
      </c>
      <c r="I308" s="7">
        <v>0.11700000000000001</v>
      </c>
      <c r="J308" s="7">
        <v>0.43099999999999999</v>
      </c>
      <c r="K308" s="20">
        <v>7.8281506654674496E-2</v>
      </c>
      <c r="L308">
        <f t="shared" si="12"/>
        <v>0.16222994204525865</v>
      </c>
      <c r="M308">
        <f t="shared" si="13"/>
        <v>0.3</v>
      </c>
      <c r="N308">
        <f t="shared" si="14"/>
        <v>0.1</v>
      </c>
    </row>
    <row r="309" spans="1:14" x14ac:dyDescent="0.35">
      <c r="A309" t="s">
        <v>140</v>
      </c>
      <c r="B309" s="6">
        <v>1110</v>
      </c>
      <c r="C309" s="6" t="s">
        <v>98</v>
      </c>
      <c r="D309" s="6" t="s">
        <v>93</v>
      </c>
      <c r="E309" s="7">
        <v>0.19</v>
      </c>
      <c r="F309" s="7">
        <v>57.7</v>
      </c>
      <c r="G309" s="7">
        <v>0</v>
      </c>
      <c r="H309" s="7">
        <v>0.96799999999999997</v>
      </c>
      <c r="I309" s="7">
        <v>0.125</v>
      </c>
      <c r="J309" s="7">
        <v>0.28799999999999998</v>
      </c>
      <c r="K309" s="20">
        <v>1.5530811157583599</v>
      </c>
      <c r="L309">
        <f t="shared" si="12"/>
        <v>2.1507067291021769</v>
      </c>
      <c r="M309">
        <f t="shared" si="13"/>
        <v>5.7</v>
      </c>
      <c r="N309">
        <f t="shared" si="14"/>
        <v>1</v>
      </c>
    </row>
    <row r="310" spans="1:14" x14ac:dyDescent="0.35">
      <c r="A310" t="s">
        <v>140</v>
      </c>
      <c r="B310" s="6">
        <v>1490</v>
      </c>
      <c r="C310" s="6" t="s">
        <v>90</v>
      </c>
      <c r="D310" s="6" t="s">
        <v>91</v>
      </c>
      <c r="E310" s="7">
        <v>0.22</v>
      </c>
      <c r="F310" s="7">
        <v>50.8</v>
      </c>
      <c r="G310" s="7">
        <v>0</v>
      </c>
      <c r="H310" s="7">
        <v>1.4430000000000001</v>
      </c>
      <c r="I310" s="7">
        <v>0.22500000000000001</v>
      </c>
      <c r="J310" s="7">
        <v>0.43099999999999999</v>
      </c>
      <c r="K310" s="20">
        <v>1.58230032988457E-2</v>
      </c>
      <c r="L310">
        <f t="shared" si="12"/>
        <v>2.887012438563057E-2</v>
      </c>
      <c r="M310">
        <f t="shared" si="13"/>
        <v>0.1</v>
      </c>
      <c r="N310">
        <f t="shared" si="14"/>
        <v>0</v>
      </c>
    </row>
    <row r="311" spans="1:14" x14ac:dyDescent="0.35">
      <c r="A311" t="s">
        <v>140</v>
      </c>
      <c r="B311" s="6">
        <v>1490</v>
      </c>
      <c r="C311" s="6" t="s">
        <v>90</v>
      </c>
      <c r="D311" s="6" t="s">
        <v>94</v>
      </c>
      <c r="E311" s="7">
        <v>0.22</v>
      </c>
      <c r="F311" s="7">
        <v>50.8</v>
      </c>
      <c r="G311" s="7">
        <v>0</v>
      </c>
      <c r="H311" s="7">
        <v>1.4430000000000001</v>
      </c>
      <c r="I311" s="7">
        <v>0.22500000000000001</v>
      </c>
      <c r="J311" s="7">
        <v>0.43099999999999999</v>
      </c>
      <c r="K311" s="20">
        <v>1.6038528951423E-4</v>
      </c>
      <c r="L311">
        <f t="shared" si="12"/>
        <v>2.9263365307134693E-4</v>
      </c>
      <c r="M311">
        <f t="shared" si="13"/>
        <v>0</v>
      </c>
      <c r="N311">
        <f t="shared" si="14"/>
        <v>0</v>
      </c>
    </row>
    <row r="312" spans="1:14" x14ac:dyDescent="0.35">
      <c r="A312" t="s">
        <v>140</v>
      </c>
      <c r="B312" s="6">
        <v>1490</v>
      </c>
      <c r="C312" s="6" t="s">
        <v>90</v>
      </c>
      <c r="D312" s="6" t="s">
        <v>91</v>
      </c>
      <c r="E312" s="7">
        <v>0.22</v>
      </c>
      <c r="F312" s="7">
        <v>50.8</v>
      </c>
      <c r="G312" s="7">
        <v>0</v>
      </c>
      <c r="H312" s="7">
        <v>1.4430000000000001</v>
      </c>
      <c r="I312" s="7">
        <v>0.22500000000000001</v>
      </c>
      <c r="J312" s="7">
        <v>0.43099999999999999</v>
      </c>
      <c r="K312" s="20">
        <v>6.1855202411945998E-4</v>
      </c>
      <c r="L312">
        <f t="shared" si="12"/>
        <v>1.1285894048075628E-3</v>
      </c>
      <c r="M312">
        <f t="shared" si="13"/>
        <v>0</v>
      </c>
      <c r="N312">
        <f t="shared" si="14"/>
        <v>0</v>
      </c>
    </row>
    <row r="313" spans="1:14" x14ac:dyDescent="0.35">
      <c r="A313" t="s">
        <v>140</v>
      </c>
      <c r="B313" s="6">
        <v>1210</v>
      </c>
      <c r="C313" s="6" t="s">
        <v>90</v>
      </c>
      <c r="D313" s="6" t="s">
        <v>93</v>
      </c>
      <c r="E313" s="7">
        <v>0.22</v>
      </c>
      <c r="F313" s="7">
        <v>50.8</v>
      </c>
      <c r="G313" s="7">
        <v>0</v>
      </c>
      <c r="H313" s="7">
        <v>1.2450000000000001</v>
      </c>
      <c r="I313" s="7">
        <v>0.21299999999999999</v>
      </c>
      <c r="J313" s="7">
        <v>0.28799999999999998</v>
      </c>
      <c r="K313" s="20">
        <v>4.6530328694073201E-3</v>
      </c>
      <c r="L313">
        <f t="shared" si="12"/>
        <v>5.6729776743814041E-3</v>
      </c>
      <c r="M313">
        <f t="shared" si="13"/>
        <v>0</v>
      </c>
      <c r="N313">
        <f t="shared" si="14"/>
        <v>0</v>
      </c>
    </row>
    <row r="314" spans="1:14" x14ac:dyDescent="0.35">
      <c r="A314" t="s">
        <v>140</v>
      </c>
      <c r="B314" s="6">
        <v>1700</v>
      </c>
      <c r="C314" s="6" t="s">
        <v>90</v>
      </c>
      <c r="D314" s="6" t="s">
        <v>94</v>
      </c>
      <c r="E314" s="7">
        <v>0.22</v>
      </c>
      <c r="F314" s="7">
        <v>50.8</v>
      </c>
      <c r="G314" s="7">
        <v>0</v>
      </c>
      <c r="H314" s="7">
        <v>0.96799999999999997</v>
      </c>
      <c r="I314" s="7">
        <v>0.125</v>
      </c>
      <c r="J314" s="7">
        <v>0.34100000000000003</v>
      </c>
      <c r="K314" s="20">
        <v>4.2432520029117002E-2</v>
      </c>
      <c r="L314">
        <f t="shared" si="12"/>
        <v>6.1254171496699004E-2</v>
      </c>
      <c r="M314">
        <f t="shared" si="13"/>
        <v>0.2</v>
      </c>
      <c r="N314">
        <f t="shared" si="14"/>
        <v>0</v>
      </c>
    </row>
    <row r="315" spans="1:14" x14ac:dyDescent="0.35">
      <c r="A315" t="s">
        <v>140</v>
      </c>
      <c r="B315" s="6">
        <v>1700</v>
      </c>
      <c r="C315" s="6" t="s">
        <v>90</v>
      </c>
      <c r="D315" s="6" t="s">
        <v>91</v>
      </c>
      <c r="E315" s="7">
        <v>0.22</v>
      </c>
      <c r="F315" s="7">
        <v>50.8</v>
      </c>
      <c r="G315" s="7">
        <v>0</v>
      </c>
      <c r="H315" s="7">
        <v>0.96799999999999997</v>
      </c>
      <c r="I315" s="7">
        <v>0.125</v>
      </c>
      <c r="J315" s="7">
        <v>0.34100000000000003</v>
      </c>
      <c r="K315" s="20">
        <v>0.13159997655279901</v>
      </c>
      <c r="L315">
        <f t="shared" si="12"/>
        <v>0.18997333948573558</v>
      </c>
      <c r="M315">
        <f t="shared" si="13"/>
        <v>0.5</v>
      </c>
      <c r="N315">
        <f t="shared" si="14"/>
        <v>0.1</v>
      </c>
    </row>
    <row r="316" spans="1:14" x14ac:dyDescent="0.35">
      <c r="A316" t="s">
        <v>140</v>
      </c>
      <c r="B316" s="6">
        <v>1400</v>
      </c>
      <c r="C316" s="6" t="s">
        <v>90</v>
      </c>
      <c r="D316" s="6" t="s">
        <v>94</v>
      </c>
      <c r="E316" s="7">
        <v>0.22</v>
      </c>
      <c r="F316" s="7">
        <v>50.8</v>
      </c>
      <c r="G316" s="7">
        <v>0</v>
      </c>
      <c r="H316" s="7">
        <v>0.70899999999999996</v>
      </c>
      <c r="I316" s="7">
        <v>0.11700000000000001</v>
      </c>
      <c r="J316" s="7">
        <v>0.43099999999999999</v>
      </c>
      <c r="K316" s="20">
        <v>4.9076120760420797E-2</v>
      </c>
      <c r="L316">
        <f t="shared" si="12"/>
        <v>8.9542654068771765E-2</v>
      </c>
      <c r="M316">
        <f t="shared" si="13"/>
        <v>0.2</v>
      </c>
      <c r="N316">
        <f t="shared" si="14"/>
        <v>0</v>
      </c>
    </row>
    <row r="317" spans="1:14" x14ac:dyDescent="0.35">
      <c r="A317" t="s">
        <v>140</v>
      </c>
      <c r="B317" s="6">
        <v>1400</v>
      </c>
      <c r="C317" s="6" t="s">
        <v>90</v>
      </c>
      <c r="E317" s="7">
        <v>0.22</v>
      </c>
      <c r="F317" s="7">
        <v>50.8</v>
      </c>
      <c r="G317" s="7">
        <v>0</v>
      </c>
      <c r="H317" s="7">
        <v>0.70899999999999996</v>
      </c>
      <c r="I317" s="7">
        <v>0.11700000000000001</v>
      </c>
      <c r="J317" s="7">
        <v>0.43099999999999999</v>
      </c>
      <c r="K317" s="20">
        <v>4.0666737342067903E-2</v>
      </c>
      <c r="L317">
        <f t="shared" si="12"/>
        <v>7.4199173396425691E-2</v>
      </c>
      <c r="M317">
        <f t="shared" si="13"/>
        <v>0.1</v>
      </c>
      <c r="N317">
        <f t="shared" si="14"/>
        <v>0</v>
      </c>
    </row>
    <row r="318" spans="1:14" x14ac:dyDescent="0.35">
      <c r="A318" t="s">
        <v>140</v>
      </c>
      <c r="B318" s="6">
        <v>1700</v>
      </c>
      <c r="C318" s="6" t="s">
        <v>90</v>
      </c>
      <c r="D318" s="6" t="s">
        <v>91</v>
      </c>
      <c r="E318" s="7">
        <v>0.22</v>
      </c>
      <c r="F318" s="7">
        <v>50.8</v>
      </c>
      <c r="G318" s="7">
        <v>0</v>
      </c>
      <c r="H318" s="7">
        <v>0.96799999999999997</v>
      </c>
      <c r="I318" s="7">
        <v>0.125</v>
      </c>
      <c r="J318" s="7">
        <v>0.34100000000000003</v>
      </c>
      <c r="K318" s="20">
        <v>0.13378011006461099</v>
      </c>
      <c r="L318">
        <f t="shared" si="12"/>
        <v>0.19312050755227028</v>
      </c>
      <c r="M318">
        <f t="shared" si="13"/>
        <v>0.5</v>
      </c>
      <c r="N318">
        <f t="shared" si="14"/>
        <v>0.1</v>
      </c>
    </row>
    <row r="319" spans="1:14" x14ac:dyDescent="0.35">
      <c r="A319" t="s">
        <v>140</v>
      </c>
      <c r="B319" s="6">
        <v>1400</v>
      </c>
      <c r="C319" s="6" t="s">
        <v>98</v>
      </c>
      <c r="D319" s="6" t="s">
        <v>93</v>
      </c>
      <c r="E319" s="7">
        <v>0.19</v>
      </c>
      <c r="F319" s="7">
        <v>57.7</v>
      </c>
      <c r="G319" s="7">
        <v>0</v>
      </c>
      <c r="H319" s="7">
        <v>0.70899999999999996</v>
      </c>
      <c r="I319" s="7">
        <v>0.11700000000000001</v>
      </c>
      <c r="J319" s="7">
        <v>0.43099999999999999</v>
      </c>
      <c r="K319" s="20">
        <v>0.39141726701900997</v>
      </c>
      <c r="L319">
        <f t="shared" si="12"/>
        <v>0.81116988235963783</v>
      </c>
      <c r="M319">
        <f t="shared" si="13"/>
        <v>1.6</v>
      </c>
      <c r="N319">
        <f t="shared" si="14"/>
        <v>0.3</v>
      </c>
    </row>
    <row r="320" spans="1:14" x14ac:dyDescent="0.35">
      <c r="A320" t="s">
        <v>140</v>
      </c>
      <c r="B320" s="6">
        <v>1400</v>
      </c>
      <c r="C320" s="6" t="s">
        <v>98</v>
      </c>
      <c r="D320" s="6" t="s">
        <v>94</v>
      </c>
      <c r="E320" s="7">
        <v>0.19</v>
      </c>
      <c r="F320" s="7">
        <v>57.7</v>
      </c>
      <c r="G320" s="7">
        <v>0</v>
      </c>
      <c r="H320" s="7">
        <v>0.70899999999999996</v>
      </c>
      <c r="I320" s="7">
        <v>0.11700000000000001</v>
      </c>
      <c r="J320" s="7">
        <v>0.43099999999999999</v>
      </c>
      <c r="K320" s="20">
        <v>1.3446850846385301</v>
      </c>
      <c r="L320">
        <f t="shared" si="12"/>
        <v>2.7867141636958515</v>
      </c>
      <c r="M320">
        <f t="shared" si="13"/>
        <v>5.4</v>
      </c>
      <c r="N320">
        <f t="shared" si="14"/>
        <v>1.1000000000000001</v>
      </c>
    </row>
    <row r="321" spans="1:14" x14ac:dyDescent="0.35">
      <c r="A321" t="s">
        <v>140</v>
      </c>
      <c r="B321" s="6">
        <v>1400</v>
      </c>
      <c r="C321" s="6" t="s">
        <v>90</v>
      </c>
      <c r="D321" s="6" t="s">
        <v>93</v>
      </c>
      <c r="E321" s="7">
        <v>0.22</v>
      </c>
      <c r="F321" s="7">
        <v>50.8</v>
      </c>
      <c r="G321" s="7">
        <v>0</v>
      </c>
      <c r="H321" s="7">
        <v>0.70899999999999996</v>
      </c>
      <c r="I321" s="7">
        <v>0.11700000000000001</v>
      </c>
      <c r="J321" s="7">
        <v>0.43099999999999999</v>
      </c>
      <c r="K321" s="20">
        <v>1.2940122120475199</v>
      </c>
      <c r="L321">
        <f t="shared" si="12"/>
        <v>2.3610115483615033</v>
      </c>
      <c r="M321">
        <f t="shared" si="13"/>
        <v>4.5999999999999996</v>
      </c>
      <c r="N321">
        <f t="shared" si="14"/>
        <v>1</v>
      </c>
    </row>
    <row r="322" spans="1:14" x14ac:dyDescent="0.35">
      <c r="A322" t="s">
        <v>140</v>
      </c>
      <c r="B322" s="6">
        <v>1400</v>
      </c>
      <c r="C322" s="6" t="s">
        <v>90</v>
      </c>
      <c r="D322" s="6" t="s">
        <v>93</v>
      </c>
      <c r="E322" s="7">
        <v>0.22</v>
      </c>
      <c r="F322" s="7">
        <v>50.8</v>
      </c>
      <c r="G322" s="7">
        <v>0</v>
      </c>
      <c r="H322" s="7">
        <v>0.70899999999999996</v>
      </c>
      <c r="I322" s="7">
        <v>0.11700000000000001</v>
      </c>
      <c r="J322" s="7">
        <v>0.43099999999999999</v>
      </c>
      <c r="K322" s="20">
        <v>0.61405248005292801</v>
      </c>
      <c r="L322">
        <f t="shared" si="12"/>
        <v>1.1203796866885707</v>
      </c>
      <c r="M322">
        <f t="shared" si="13"/>
        <v>2.2000000000000002</v>
      </c>
      <c r="N322">
        <f t="shared" si="14"/>
        <v>0.5</v>
      </c>
    </row>
    <row r="323" spans="1:14" x14ac:dyDescent="0.35">
      <c r="A323" t="s">
        <v>140</v>
      </c>
      <c r="B323" s="6">
        <v>1400</v>
      </c>
      <c r="C323" s="6" t="s">
        <v>90</v>
      </c>
      <c r="D323" s="6" t="s">
        <v>93</v>
      </c>
      <c r="E323" s="7">
        <v>0.22</v>
      </c>
      <c r="F323" s="7">
        <v>50.8</v>
      </c>
      <c r="G323" s="7">
        <v>0</v>
      </c>
      <c r="H323" s="7">
        <v>0.70899999999999996</v>
      </c>
      <c r="I323" s="7">
        <v>0.11700000000000001</v>
      </c>
      <c r="J323" s="7">
        <v>0.43099999999999999</v>
      </c>
      <c r="K323" s="20">
        <v>0.28368581272152099</v>
      </c>
      <c r="L323">
        <f t="shared" ref="L323:L385" si="15">(F323*J323*K323/12)+(G323*K323)</f>
        <v>0.51760367769792981</v>
      </c>
      <c r="M323">
        <f t="shared" ref="M323:M386" si="16">ROUND(2.721*H323*L323,1)</f>
        <v>1</v>
      </c>
      <c r="N323">
        <f t="shared" ref="N323:N386" si="17">ROUND((2.721*I323*L323)+(E323*K323),1)</f>
        <v>0.2</v>
      </c>
    </row>
    <row r="324" spans="1:14" x14ac:dyDescent="0.35">
      <c r="A324" t="s">
        <v>140</v>
      </c>
      <c r="B324" s="6">
        <v>1400</v>
      </c>
      <c r="C324" s="6" t="s">
        <v>90</v>
      </c>
      <c r="E324" s="7">
        <v>0.22</v>
      </c>
      <c r="F324" s="7">
        <v>50.8</v>
      </c>
      <c r="G324" s="7">
        <v>0</v>
      </c>
      <c r="H324" s="7">
        <v>0.70899999999999996</v>
      </c>
      <c r="I324" s="7">
        <v>0.11700000000000001</v>
      </c>
      <c r="J324" s="7">
        <v>0.43099999999999999</v>
      </c>
      <c r="K324" s="20">
        <v>8.7902275283957001E-4</v>
      </c>
      <c r="L324">
        <f t="shared" si="15"/>
        <v>1.6038356140726515E-3</v>
      </c>
      <c r="M324">
        <f t="shared" si="16"/>
        <v>0</v>
      </c>
      <c r="N324">
        <f t="shared" si="17"/>
        <v>0</v>
      </c>
    </row>
    <row r="325" spans="1:14" x14ac:dyDescent="0.35">
      <c r="A325" t="s">
        <v>140</v>
      </c>
      <c r="B325" s="6">
        <v>8310</v>
      </c>
      <c r="C325" s="6" t="s">
        <v>90</v>
      </c>
      <c r="D325" s="6" t="s">
        <v>91</v>
      </c>
      <c r="E325" s="7">
        <v>0.22</v>
      </c>
      <c r="F325" s="7">
        <v>50.8</v>
      </c>
      <c r="G325" s="7">
        <v>0</v>
      </c>
      <c r="H325" s="7">
        <v>0.72099999999999997</v>
      </c>
      <c r="I325" s="7">
        <v>0.17</v>
      </c>
      <c r="J325" s="7">
        <v>0.43099999999999999</v>
      </c>
      <c r="K325" s="20">
        <v>0.13343775980411601</v>
      </c>
      <c r="L325">
        <f t="shared" si="15"/>
        <v>0.24346608861326327</v>
      </c>
      <c r="M325">
        <f t="shared" si="16"/>
        <v>0.5</v>
      </c>
      <c r="N325">
        <f t="shared" si="17"/>
        <v>0.1</v>
      </c>
    </row>
    <row r="326" spans="1:14" x14ac:dyDescent="0.35">
      <c r="A326" t="s">
        <v>140</v>
      </c>
      <c r="B326" s="6">
        <v>8310</v>
      </c>
      <c r="C326" s="6" t="s">
        <v>90</v>
      </c>
      <c r="D326" s="6" t="s">
        <v>91</v>
      </c>
      <c r="E326" s="7">
        <v>0.22</v>
      </c>
      <c r="F326" s="7">
        <v>50.8</v>
      </c>
      <c r="G326" s="7">
        <v>0</v>
      </c>
      <c r="H326" s="7">
        <v>0.72099999999999997</v>
      </c>
      <c r="I326" s="7">
        <v>0.17</v>
      </c>
      <c r="J326" s="7">
        <v>0.43099999999999999</v>
      </c>
      <c r="K326" s="20">
        <v>3.1549491347706397E-2</v>
      </c>
      <c r="L326">
        <f t="shared" si="15"/>
        <v>5.7564150263313497E-2</v>
      </c>
      <c r="M326">
        <f t="shared" si="16"/>
        <v>0.1</v>
      </c>
      <c r="N326">
        <f t="shared" si="17"/>
        <v>0</v>
      </c>
    </row>
    <row r="327" spans="1:14" x14ac:dyDescent="0.35">
      <c r="A327" t="s">
        <v>140</v>
      </c>
      <c r="B327" s="6">
        <v>1210</v>
      </c>
      <c r="C327" s="6" t="s">
        <v>90</v>
      </c>
      <c r="D327" s="6" t="s">
        <v>94</v>
      </c>
      <c r="E327" s="7">
        <v>0.22</v>
      </c>
      <c r="F327" s="7">
        <v>50.8</v>
      </c>
      <c r="G327" s="7">
        <v>0</v>
      </c>
      <c r="H327" s="7">
        <v>1.2450000000000001</v>
      </c>
      <c r="I327" s="7">
        <v>0.21299999999999999</v>
      </c>
      <c r="J327" s="7">
        <v>0.28799999999999998</v>
      </c>
      <c r="K327" s="20">
        <v>0.14209357732712499</v>
      </c>
      <c r="L327">
        <f t="shared" si="15"/>
        <v>0.17324048947723078</v>
      </c>
      <c r="M327">
        <f t="shared" si="16"/>
        <v>0.6</v>
      </c>
      <c r="N327">
        <f t="shared" si="17"/>
        <v>0.1</v>
      </c>
    </row>
    <row r="328" spans="1:14" x14ac:dyDescent="0.35">
      <c r="A328" t="s">
        <v>140</v>
      </c>
      <c r="B328" s="6">
        <v>1210</v>
      </c>
      <c r="C328" s="6" t="s">
        <v>90</v>
      </c>
      <c r="D328" s="6" t="s">
        <v>91</v>
      </c>
      <c r="E328" s="7">
        <v>0.22</v>
      </c>
      <c r="F328" s="7">
        <v>50.8</v>
      </c>
      <c r="G328" s="7">
        <v>0</v>
      </c>
      <c r="H328" s="7">
        <v>1.2450000000000001</v>
      </c>
      <c r="I328" s="7">
        <v>0.21299999999999999</v>
      </c>
      <c r="J328" s="7">
        <v>0.28799999999999998</v>
      </c>
      <c r="K328" s="20">
        <v>0.60059261887198301</v>
      </c>
      <c r="L328">
        <f t="shared" si="15"/>
        <v>0.73224252092872166</v>
      </c>
      <c r="M328">
        <f t="shared" si="16"/>
        <v>2.5</v>
      </c>
      <c r="N328">
        <f t="shared" si="17"/>
        <v>0.6</v>
      </c>
    </row>
    <row r="329" spans="1:14" x14ac:dyDescent="0.35">
      <c r="A329" t="s">
        <v>140</v>
      </c>
      <c r="B329" s="6">
        <v>1411</v>
      </c>
      <c r="C329" s="6" t="s">
        <v>90</v>
      </c>
      <c r="D329" s="6" t="s">
        <v>91</v>
      </c>
      <c r="E329" s="7">
        <v>0.22</v>
      </c>
      <c r="F329" s="7">
        <v>50.8</v>
      </c>
      <c r="G329" s="7">
        <v>0</v>
      </c>
      <c r="H329" s="7">
        <v>1.4430000000000001</v>
      </c>
      <c r="I329" s="7">
        <v>0.22500000000000001</v>
      </c>
      <c r="J329" s="7">
        <v>0.43099999999999999</v>
      </c>
      <c r="K329" s="20">
        <v>1.0791442001440699E-3</v>
      </c>
      <c r="L329">
        <f t="shared" si="15"/>
        <v>1.9689705361095318E-3</v>
      </c>
      <c r="M329">
        <f t="shared" si="16"/>
        <v>0</v>
      </c>
      <c r="N329">
        <f t="shared" si="17"/>
        <v>0</v>
      </c>
    </row>
    <row r="330" spans="1:14" x14ac:dyDescent="0.35">
      <c r="A330" t="s">
        <v>140</v>
      </c>
      <c r="B330" s="6">
        <v>1400</v>
      </c>
      <c r="C330" s="6" t="s">
        <v>90</v>
      </c>
      <c r="D330" s="6" t="s">
        <v>91</v>
      </c>
      <c r="E330" s="7">
        <v>0.22</v>
      </c>
      <c r="F330" s="7">
        <v>50.8</v>
      </c>
      <c r="G330" s="7">
        <v>0</v>
      </c>
      <c r="H330" s="7">
        <v>0.70899999999999996</v>
      </c>
      <c r="I330" s="7">
        <v>0.11700000000000001</v>
      </c>
      <c r="J330" s="7">
        <v>0.43099999999999999</v>
      </c>
      <c r="K330" s="20">
        <v>0.22850365983694099</v>
      </c>
      <c r="L330">
        <f t="shared" si="15"/>
        <v>0.41692016094982126</v>
      </c>
      <c r="M330">
        <f t="shared" si="16"/>
        <v>0.8</v>
      </c>
      <c r="N330">
        <f t="shared" si="17"/>
        <v>0.2</v>
      </c>
    </row>
    <row r="331" spans="1:14" x14ac:dyDescent="0.35">
      <c r="A331" t="s">
        <v>140</v>
      </c>
      <c r="B331" s="6">
        <v>1400</v>
      </c>
      <c r="C331" s="6" t="s">
        <v>90</v>
      </c>
      <c r="D331" s="6" t="s">
        <v>91</v>
      </c>
      <c r="E331" s="7">
        <v>0.22</v>
      </c>
      <c r="F331" s="7">
        <v>50.8</v>
      </c>
      <c r="G331" s="7">
        <v>0</v>
      </c>
      <c r="H331" s="7">
        <v>0.70899999999999996</v>
      </c>
      <c r="I331" s="7">
        <v>0.11700000000000001</v>
      </c>
      <c r="J331" s="7">
        <v>0.43099999999999999</v>
      </c>
      <c r="K331" s="20">
        <v>6.9746707037409095E-2</v>
      </c>
      <c r="L331">
        <f t="shared" si="15"/>
        <v>0.12725751677022204</v>
      </c>
      <c r="M331">
        <f t="shared" si="16"/>
        <v>0.2</v>
      </c>
      <c r="N331">
        <f t="shared" si="17"/>
        <v>0.1</v>
      </c>
    </row>
    <row r="332" spans="1:14" x14ac:dyDescent="0.35">
      <c r="A332" t="s">
        <v>140</v>
      </c>
      <c r="B332" s="6">
        <v>1400</v>
      </c>
      <c r="C332" s="6" t="s">
        <v>90</v>
      </c>
      <c r="D332" s="6" t="s">
        <v>91</v>
      </c>
      <c r="E332" s="7">
        <v>0.22</v>
      </c>
      <c r="F332" s="7">
        <v>50.8</v>
      </c>
      <c r="G332" s="7">
        <v>0</v>
      </c>
      <c r="H332" s="7">
        <v>0.70899999999999996</v>
      </c>
      <c r="I332" s="7">
        <v>0.11700000000000001</v>
      </c>
      <c r="J332" s="7">
        <v>0.43099999999999999</v>
      </c>
      <c r="K332" s="20">
        <v>0.29611381518211</v>
      </c>
      <c r="L332">
        <f t="shared" si="15"/>
        <v>0.54027939672077185</v>
      </c>
      <c r="M332">
        <f t="shared" si="16"/>
        <v>1</v>
      </c>
      <c r="N332">
        <f t="shared" si="17"/>
        <v>0.2</v>
      </c>
    </row>
    <row r="333" spans="1:14" x14ac:dyDescent="0.35">
      <c r="A333" t="s">
        <v>140</v>
      </c>
      <c r="B333" s="6">
        <v>1411</v>
      </c>
      <c r="C333" s="6" t="s">
        <v>90</v>
      </c>
      <c r="D333" s="6" t="s">
        <v>91</v>
      </c>
      <c r="E333" s="7">
        <v>0.22</v>
      </c>
      <c r="F333" s="7">
        <v>50.8</v>
      </c>
      <c r="G333" s="7">
        <v>0</v>
      </c>
      <c r="H333" s="7">
        <v>1.4430000000000001</v>
      </c>
      <c r="I333" s="7">
        <v>0.22500000000000001</v>
      </c>
      <c r="J333" s="7">
        <v>0.43099999999999999</v>
      </c>
      <c r="K333" s="20">
        <v>1.53215842723501E-2</v>
      </c>
      <c r="L333">
        <f t="shared" si="15"/>
        <v>2.7955251943854249E-2</v>
      </c>
      <c r="M333">
        <f t="shared" si="16"/>
        <v>0.1</v>
      </c>
      <c r="N333">
        <f t="shared" si="17"/>
        <v>0</v>
      </c>
    </row>
    <row r="334" spans="1:14" x14ac:dyDescent="0.35">
      <c r="A334" t="s">
        <v>140</v>
      </c>
      <c r="B334" s="6">
        <v>1400</v>
      </c>
      <c r="C334" s="6" t="s">
        <v>90</v>
      </c>
      <c r="D334" s="6" t="s">
        <v>91</v>
      </c>
      <c r="E334" s="7">
        <v>0.22</v>
      </c>
      <c r="F334" s="7">
        <v>50.8</v>
      </c>
      <c r="G334" s="7">
        <v>0</v>
      </c>
      <c r="H334" s="7">
        <v>0.70899999999999996</v>
      </c>
      <c r="I334" s="7">
        <v>0.11700000000000001</v>
      </c>
      <c r="J334" s="7">
        <v>0.43099999999999999</v>
      </c>
      <c r="K334" s="20">
        <v>2.6583382793705899E-2</v>
      </c>
      <c r="L334">
        <f t="shared" si="15"/>
        <v>4.8503154132635999E-2</v>
      </c>
      <c r="M334">
        <f t="shared" si="16"/>
        <v>0.1</v>
      </c>
      <c r="N334">
        <f t="shared" si="17"/>
        <v>0</v>
      </c>
    </row>
    <row r="335" spans="1:14" x14ac:dyDescent="0.35">
      <c r="A335" t="s">
        <v>140</v>
      </c>
      <c r="B335" s="6">
        <v>1320</v>
      </c>
      <c r="C335" s="6" t="s">
        <v>90</v>
      </c>
      <c r="D335" s="6" t="s">
        <v>94</v>
      </c>
      <c r="E335" s="7">
        <v>0.22</v>
      </c>
      <c r="F335" s="7">
        <v>50.8</v>
      </c>
      <c r="G335" s="7">
        <v>0</v>
      </c>
      <c r="H335" s="7">
        <v>1.395</v>
      </c>
      <c r="I335" s="7">
        <v>0.33900000000000002</v>
      </c>
      <c r="J335" s="7">
        <v>0.39300000000000002</v>
      </c>
      <c r="K335" s="20">
        <v>6.3607019551990704E-2</v>
      </c>
      <c r="L335">
        <f t="shared" si="15"/>
        <v>0.10582299842864694</v>
      </c>
      <c r="M335">
        <f t="shared" si="16"/>
        <v>0.4</v>
      </c>
      <c r="N335">
        <f t="shared" si="17"/>
        <v>0.1</v>
      </c>
    </row>
    <row r="336" spans="1:14" x14ac:dyDescent="0.35">
      <c r="A336" t="s">
        <v>140</v>
      </c>
      <c r="B336" s="6">
        <v>1320</v>
      </c>
      <c r="C336" s="6" t="s">
        <v>90</v>
      </c>
      <c r="D336" s="6" t="s">
        <v>93</v>
      </c>
      <c r="E336" s="7">
        <v>0.22</v>
      </c>
      <c r="F336" s="7">
        <v>50.8</v>
      </c>
      <c r="G336" s="7">
        <v>0</v>
      </c>
      <c r="H336" s="7">
        <v>1.395</v>
      </c>
      <c r="I336" s="7">
        <v>0.33900000000000002</v>
      </c>
      <c r="J336" s="7">
        <v>0.39300000000000002</v>
      </c>
      <c r="K336" s="20">
        <v>2.2566321865019199E-2</v>
      </c>
      <c r="L336">
        <f t="shared" si="15"/>
        <v>3.7543589686832447E-2</v>
      </c>
      <c r="M336">
        <f t="shared" si="16"/>
        <v>0.1</v>
      </c>
      <c r="N336">
        <f t="shared" si="17"/>
        <v>0</v>
      </c>
    </row>
    <row r="337" spans="1:14" x14ac:dyDescent="0.35">
      <c r="A337" t="s">
        <v>140</v>
      </c>
      <c r="B337" s="6">
        <v>1320</v>
      </c>
      <c r="C337" s="6" t="s">
        <v>90</v>
      </c>
      <c r="D337" s="6" t="s">
        <v>93</v>
      </c>
      <c r="E337" s="7">
        <v>0.22</v>
      </c>
      <c r="F337" s="7">
        <v>50.8</v>
      </c>
      <c r="G337" s="7">
        <v>0</v>
      </c>
      <c r="H337" s="7">
        <v>1.395</v>
      </c>
      <c r="I337" s="7">
        <v>0.33900000000000002</v>
      </c>
      <c r="J337" s="7">
        <v>0.39300000000000002</v>
      </c>
      <c r="K337" s="20">
        <v>8.5623035829370808E-3</v>
      </c>
      <c r="L337">
        <f t="shared" si="15"/>
        <v>1.4245104470932421E-2</v>
      </c>
      <c r="M337">
        <f t="shared" si="16"/>
        <v>0.1</v>
      </c>
      <c r="N337">
        <f t="shared" si="17"/>
        <v>0</v>
      </c>
    </row>
    <row r="338" spans="1:14" x14ac:dyDescent="0.35">
      <c r="A338" t="s">
        <v>140</v>
      </c>
      <c r="B338" s="6">
        <v>1400</v>
      </c>
      <c r="C338" s="6" t="s">
        <v>98</v>
      </c>
      <c r="D338" s="6" t="s">
        <v>91</v>
      </c>
      <c r="E338" s="7">
        <v>0.19</v>
      </c>
      <c r="F338" s="7">
        <v>57.7</v>
      </c>
      <c r="G338" s="7">
        <v>0</v>
      </c>
      <c r="H338" s="7">
        <v>0.70899999999999996</v>
      </c>
      <c r="I338" s="7">
        <v>0.11700000000000001</v>
      </c>
      <c r="J338" s="7">
        <v>0.43099999999999999</v>
      </c>
      <c r="K338" s="20">
        <v>1.4979910201455899</v>
      </c>
      <c r="L338">
        <f t="shared" si="15"/>
        <v>3.1044241068912193</v>
      </c>
      <c r="M338">
        <f t="shared" si="16"/>
        <v>6</v>
      </c>
      <c r="N338">
        <f t="shared" si="17"/>
        <v>1.3</v>
      </c>
    </row>
    <row r="339" spans="1:14" x14ac:dyDescent="0.35">
      <c r="A339" t="s">
        <v>140</v>
      </c>
      <c r="B339" s="6">
        <v>1400</v>
      </c>
      <c r="C339" s="6" t="s">
        <v>90</v>
      </c>
      <c r="D339" s="6" t="s">
        <v>94</v>
      </c>
      <c r="E339" s="7">
        <v>0.22</v>
      </c>
      <c r="F339" s="7">
        <v>50.8</v>
      </c>
      <c r="G339" s="7">
        <v>0</v>
      </c>
      <c r="H339" s="7">
        <v>0.70899999999999996</v>
      </c>
      <c r="I339" s="7">
        <v>0.11700000000000001</v>
      </c>
      <c r="J339" s="7">
        <v>0.43099999999999999</v>
      </c>
      <c r="K339" s="20">
        <v>1.5762309261106802E-2</v>
      </c>
      <c r="L339">
        <f t="shared" si="15"/>
        <v>2.8759384067506766E-2</v>
      </c>
      <c r="M339">
        <f t="shared" si="16"/>
        <v>0.1</v>
      </c>
      <c r="N339">
        <f t="shared" si="17"/>
        <v>0</v>
      </c>
    </row>
    <row r="340" spans="1:14" x14ac:dyDescent="0.35">
      <c r="A340" t="s">
        <v>140</v>
      </c>
      <c r="B340" s="6">
        <v>1400</v>
      </c>
      <c r="C340" s="6" t="s">
        <v>90</v>
      </c>
      <c r="D340" s="6" t="s">
        <v>94</v>
      </c>
      <c r="E340" s="7">
        <v>0.22</v>
      </c>
      <c r="F340" s="7">
        <v>50.8</v>
      </c>
      <c r="G340" s="7">
        <v>0</v>
      </c>
      <c r="H340" s="7">
        <v>0.70899999999999996</v>
      </c>
      <c r="I340" s="7">
        <v>0.11700000000000001</v>
      </c>
      <c r="J340" s="7">
        <v>0.43099999999999999</v>
      </c>
      <c r="K340" s="20">
        <v>1.8837311202681801E-2</v>
      </c>
      <c r="L340">
        <f t="shared" si="15"/>
        <v>3.436993011003979E-2</v>
      </c>
      <c r="M340">
        <f t="shared" si="16"/>
        <v>0.1</v>
      </c>
      <c r="N340">
        <f t="shared" si="17"/>
        <v>0</v>
      </c>
    </row>
    <row r="341" spans="1:14" x14ac:dyDescent="0.35">
      <c r="A341" t="s">
        <v>140</v>
      </c>
      <c r="B341" s="6">
        <v>1400</v>
      </c>
      <c r="C341" s="6" t="s">
        <v>90</v>
      </c>
      <c r="D341" s="6" t="s">
        <v>93</v>
      </c>
      <c r="E341" s="7">
        <v>0.22</v>
      </c>
      <c r="F341" s="7">
        <v>50.8</v>
      </c>
      <c r="G341" s="7">
        <v>0</v>
      </c>
      <c r="H341" s="7">
        <v>0.70899999999999996</v>
      </c>
      <c r="I341" s="7">
        <v>0.11700000000000001</v>
      </c>
      <c r="J341" s="7">
        <v>0.43099999999999999</v>
      </c>
      <c r="K341" s="20">
        <v>2.1099074034357401</v>
      </c>
      <c r="L341">
        <f t="shared" si="15"/>
        <v>3.8496667180620698</v>
      </c>
      <c r="M341">
        <f t="shared" si="16"/>
        <v>7.4</v>
      </c>
      <c r="N341">
        <f t="shared" si="17"/>
        <v>1.7</v>
      </c>
    </row>
    <row r="342" spans="1:14" x14ac:dyDescent="0.35">
      <c r="A342" t="s">
        <v>140</v>
      </c>
      <c r="B342" s="6">
        <v>1330</v>
      </c>
      <c r="C342" s="6" t="s">
        <v>98</v>
      </c>
      <c r="D342" s="6" t="s">
        <v>93</v>
      </c>
      <c r="E342" s="7">
        <v>0.19</v>
      </c>
      <c r="F342" s="7">
        <v>57.7</v>
      </c>
      <c r="G342" s="7">
        <v>0</v>
      </c>
      <c r="H342" s="7">
        <v>1.395</v>
      </c>
      <c r="I342" s="7">
        <v>0.33900000000000002</v>
      </c>
      <c r="J342" s="7">
        <v>0.39300000000000002</v>
      </c>
      <c r="K342" s="20">
        <v>1.6492366890738901</v>
      </c>
      <c r="L342">
        <f t="shared" si="15"/>
        <v>3.1165213404257037</v>
      </c>
      <c r="M342">
        <f t="shared" si="16"/>
        <v>11.8</v>
      </c>
      <c r="N342">
        <f t="shared" si="17"/>
        <v>3.2</v>
      </c>
    </row>
    <row r="343" spans="1:14" x14ac:dyDescent="0.35">
      <c r="A343" t="s">
        <v>140</v>
      </c>
      <c r="B343" s="6">
        <v>1330</v>
      </c>
      <c r="C343" s="6" t="s">
        <v>98</v>
      </c>
      <c r="D343" s="6" t="s">
        <v>93</v>
      </c>
      <c r="E343" s="7">
        <v>0.19</v>
      </c>
      <c r="F343" s="7">
        <v>57.7</v>
      </c>
      <c r="G343" s="7">
        <v>0</v>
      </c>
      <c r="H343" s="7">
        <v>1.395</v>
      </c>
      <c r="I343" s="7">
        <v>0.33900000000000002</v>
      </c>
      <c r="J343" s="7">
        <v>0.39300000000000002</v>
      </c>
      <c r="K343" s="20">
        <v>1.0686920274210201</v>
      </c>
      <c r="L343">
        <f t="shared" si="15"/>
        <v>2.0194806069168165</v>
      </c>
      <c r="M343">
        <f t="shared" si="16"/>
        <v>7.7</v>
      </c>
      <c r="N343">
        <f t="shared" si="17"/>
        <v>2.1</v>
      </c>
    </row>
    <row r="344" spans="1:14" x14ac:dyDescent="0.35">
      <c r="A344" t="s">
        <v>140</v>
      </c>
      <c r="B344" s="6">
        <v>1330</v>
      </c>
      <c r="C344" s="6" t="s">
        <v>98</v>
      </c>
      <c r="E344" s="7">
        <v>0.19</v>
      </c>
      <c r="F344" s="7">
        <v>57.7</v>
      </c>
      <c r="G344" s="7">
        <v>0</v>
      </c>
      <c r="H344" s="7">
        <v>1.395</v>
      </c>
      <c r="I344" s="7">
        <v>0.33900000000000002</v>
      </c>
      <c r="J344" s="7">
        <v>0.39300000000000002</v>
      </c>
      <c r="K344" s="20">
        <v>1.0113368731402901</v>
      </c>
      <c r="L344">
        <f t="shared" si="15"/>
        <v>1.9110980057513778</v>
      </c>
      <c r="M344">
        <f t="shared" si="16"/>
        <v>7.3</v>
      </c>
      <c r="N344">
        <f t="shared" si="17"/>
        <v>2</v>
      </c>
    </row>
    <row r="345" spans="1:14" x14ac:dyDescent="0.35">
      <c r="A345" t="s">
        <v>140</v>
      </c>
      <c r="B345" s="6">
        <v>1330</v>
      </c>
      <c r="C345" s="6" t="s">
        <v>98</v>
      </c>
      <c r="D345" s="6" t="s">
        <v>94</v>
      </c>
      <c r="E345" s="7">
        <v>0.19</v>
      </c>
      <c r="F345" s="7">
        <v>57.7</v>
      </c>
      <c r="G345" s="7">
        <v>0</v>
      </c>
      <c r="H345" s="7">
        <v>1.395</v>
      </c>
      <c r="I345" s="7">
        <v>0.33900000000000002</v>
      </c>
      <c r="J345" s="7">
        <v>0.39300000000000002</v>
      </c>
      <c r="K345" s="20">
        <v>0.58772828786646603</v>
      </c>
      <c r="L345">
        <f t="shared" si="15"/>
        <v>1.1106154523740643</v>
      </c>
      <c r="M345">
        <f t="shared" si="16"/>
        <v>4.2</v>
      </c>
      <c r="N345">
        <f t="shared" si="17"/>
        <v>1.1000000000000001</v>
      </c>
    </row>
    <row r="346" spans="1:14" x14ac:dyDescent="0.35">
      <c r="A346" t="s">
        <v>140</v>
      </c>
      <c r="B346" s="6">
        <v>1210</v>
      </c>
      <c r="C346" s="6" t="s">
        <v>96</v>
      </c>
      <c r="D346" s="6" t="s">
        <v>93</v>
      </c>
      <c r="E346" s="7">
        <v>0.8</v>
      </c>
      <c r="F346" s="7">
        <v>49.9</v>
      </c>
      <c r="G346" s="7">
        <v>0</v>
      </c>
      <c r="H346" s="7">
        <v>1.2450000000000001</v>
      </c>
      <c r="I346" s="7">
        <v>0.21299999999999999</v>
      </c>
      <c r="J346" s="7">
        <v>0.28799999999999998</v>
      </c>
      <c r="K346" s="20">
        <v>1.02338080283671</v>
      </c>
      <c r="L346">
        <f t="shared" si="15"/>
        <v>1.2256008494772437</v>
      </c>
      <c r="M346">
        <f t="shared" si="16"/>
        <v>4.2</v>
      </c>
      <c r="N346">
        <f t="shared" si="17"/>
        <v>1.5</v>
      </c>
    </row>
    <row r="347" spans="1:14" x14ac:dyDescent="0.35">
      <c r="A347" t="s">
        <v>140</v>
      </c>
      <c r="B347" s="6">
        <v>8140</v>
      </c>
      <c r="C347" s="6" t="s">
        <v>90</v>
      </c>
      <c r="D347" s="6" t="s">
        <v>94</v>
      </c>
      <c r="E347" s="7">
        <v>0.22</v>
      </c>
      <c r="F347" s="7">
        <v>50.8</v>
      </c>
      <c r="G347" s="7">
        <v>0</v>
      </c>
      <c r="H347" s="7">
        <v>0.98599999999999999</v>
      </c>
      <c r="I347" s="7">
        <v>0.14299999999999999</v>
      </c>
      <c r="J347" s="7">
        <v>0.44600000000000001</v>
      </c>
      <c r="K347" s="20">
        <v>1.2244785878957001</v>
      </c>
      <c r="L347">
        <f t="shared" si="15"/>
        <v>2.3118972058529415</v>
      </c>
      <c r="M347">
        <f t="shared" si="16"/>
        <v>6.2</v>
      </c>
      <c r="N347">
        <f t="shared" si="17"/>
        <v>1.2</v>
      </c>
    </row>
    <row r="348" spans="1:14" x14ac:dyDescent="0.35">
      <c r="A348" t="s">
        <v>140</v>
      </c>
      <c r="B348" s="6">
        <v>8140</v>
      </c>
      <c r="C348" s="6" t="s">
        <v>90</v>
      </c>
      <c r="E348" s="7">
        <v>0.22</v>
      </c>
      <c r="F348" s="7">
        <v>50.8</v>
      </c>
      <c r="G348" s="7">
        <v>0</v>
      </c>
      <c r="H348" s="7">
        <v>0.98599999999999999</v>
      </c>
      <c r="I348" s="7">
        <v>0.14299999999999999</v>
      </c>
      <c r="J348" s="7">
        <v>0.44600000000000001</v>
      </c>
      <c r="K348" s="20">
        <v>3.8263179591396701E-3</v>
      </c>
      <c r="L348">
        <f t="shared" si="15"/>
        <v>7.22434339471964E-3</v>
      </c>
      <c r="M348">
        <f t="shared" si="16"/>
        <v>0</v>
      </c>
      <c r="N348">
        <f t="shared" si="17"/>
        <v>0</v>
      </c>
    </row>
    <row r="349" spans="1:14" x14ac:dyDescent="0.35">
      <c r="A349" t="s">
        <v>140</v>
      </c>
      <c r="B349" s="6">
        <v>1411</v>
      </c>
      <c r="C349" s="6" t="s">
        <v>90</v>
      </c>
      <c r="D349" s="6" t="s">
        <v>93</v>
      </c>
      <c r="E349" s="7">
        <v>0.22</v>
      </c>
      <c r="F349" s="7">
        <v>50.8</v>
      </c>
      <c r="G349" s="7">
        <v>0</v>
      </c>
      <c r="H349" s="7">
        <v>1.4430000000000001</v>
      </c>
      <c r="I349" s="7">
        <v>0.22500000000000001</v>
      </c>
      <c r="J349" s="7">
        <v>0.43099999999999999</v>
      </c>
      <c r="K349" s="20">
        <v>0.155588191010753</v>
      </c>
      <c r="L349">
        <f t="shared" si="15"/>
        <v>0.2838810270451862</v>
      </c>
      <c r="M349">
        <f t="shared" si="16"/>
        <v>1.1000000000000001</v>
      </c>
      <c r="N349">
        <f t="shared" si="17"/>
        <v>0.2</v>
      </c>
    </row>
    <row r="350" spans="1:14" x14ac:dyDescent="0.35">
      <c r="A350" t="s">
        <v>140</v>
      </c>
      <c r="B350" s="6">
        <v>1411</v>
      </c>
      <c r="C350" s="6" t="s">
        <v>90</v>
      </c>
      <c r="D350" s="6" t="s">
        <v>91</v>
      </c>
      <c r="E350" s="7">
        <v>0.22</v>
      </c>
      <c r="F350" s="7">
        <v>50.8</v>
      </c>
      <c r="G350" s="7">
        <v>0</v>
      </c>
      <c r="H350" s="7">
        <v>1.4430000000000001</v>
      </c>
      <c r="I350" s="7">
        <v>0.22500000000000001</v>
      </c>
      <c r="J350" s="7">
        <v>0.43099999999999999</v>
      </c>
      <c r="K350" s="20">
        <v>0.14175679180002601</v>
      </c>
      <c r="L350">
        <f t="shared" si="15"/>
        <v>0.2586447170919341</v>
      </c>
      <c r="M350">
        <f t="shared" si="16"/>
        <v>1</v>
      </c>
      <c r="N350">
        <f t="shared" si="17"/>
        <v>0.2</v>
      </c>
    </row>
    <row r="351" spans="1:14" x14ac:dyDescent="0.35">
      <c r="A351" t="s">
        <v>140</v>
      </c>
      <c r="B351" s="6">
        <v>1411</v>
      </c>
      <c r="C351" s="6" t="s">
        <v>90</v>
      </c>
      <c r="D351" s="6" t="s">
        <v>93</v>
      </c>
      <c r="E351" s="7">
        <v>0.22</v>
      </c>
      <c r="F351" s="7">
        <v>50.8</v>
      </c>
      <c r="G351" s="7">
        <v>0</v>
      </c>
      <c r="H351" s="7">
        <v>1.4430000000000001</v>
      </c>
      <c r="I351" s="7">
        <v>0.22500000000000001</v>
      </c>
      <c r="J351" s="7">
        <v>0.43099999999999999</v>
      </c>
      <c r="K351" s="20">
        <v>2.81424441068986E-2</v>
      </c>
      <c r="L351">
        <f t="shared" si="15"/>
        <v>5.1347765435976959E-2</v>
      </c>
      <c r="M351">
        <f t="shared" si="16"/>
        <v>0.2</v>
      </c>
      <c r="N351">
        <f t="shared" si="17"/>
        <v>0</v>
      </c>
    </row>
    <row r="352" spans="1:14" x14ac:dyDescent="0.35">
      <c r="A352" t="s">
        <v>140</v>
      </c>
      <c r="B352" s="6">
        <v>1411</v>
      </c>
      <c r="C352" s="6" t="s">
        <v>90</v>
      </c>
      <c r="D352" s="6" t="s">
        <v>93</v>
      </c>
      <c r="E352" s="7">
        <v>0.22</v>
      </c>
      <c r="F352" s="7">
        <v>50.8</v>
      </c>
      <c r="G352" s="7">
        <v>0</v>
      </c>
      <c r="H352" s="7">
        <v>1.4430000000000001</v>
      </c>
      <c r="I352" s="7">
        <v>0.22500000000000001</v>
      </c>
      <c r="J352" s="7">
        <v>0.43099999999999999</v>
      </c>
      <c r="K352" s="20">
        <v>6.6433538564474107E-2</v>
      </c>
      <c r="L352">
        <f t="shared" si="15"/>
        <v>0.12121242001345396</v>
      </c>
      <c r="M352">
        <f t="shared" si="16"/>
        <v>0.5</v>
      </c>
      <c r="N352">
        <f t="shared" si="17"/>
        <v>0.1</v>
      </c>
    </row>
    <row r="353" spans="1:14" x14ac:dyDescent="0.35">
      <c r="A353" t="s">
        <v>140</v>
      </c>
      <c r="B353" s="6">
        <v>1411</v>
      </c>
      <c r="C353" s="6" t="s">
        <v>90</v>
      </c>
      <c r="D353" s="6" t="s">
        <v>91</v>
      </c>
      <c r="E353" s="7">
        <v>0.22</v>
      </c>
      <c r="F353" s="7">
        <v>50.8</v>
      </c>
      <c r="G353" s="7">
        <v>0</v>
      </c>
      <c r="H353" s="7">
        <v>1.4430000000000001</v>
      </c>
      <c r="I353" s="7">
        <v>0.22500000000000001</v>
      </c>
      <c r="J353" s="7">
        <v>0.43099999999999999</v>
      </c>
      <c r="K353" s="20">
        <v>1.85452266546084</v>
      </c>
      <c r="L353">
        <f t="shared" si="15"/>
        <v>3.3837002379776666</v>
      </c>
      <c r="M353">
        <f t="shared" si="16"/>
        <v>13.3</v>
      </c>
      <c r="N353">
        <f t="shared" si="17"/>
        <v>2.5</v>
      </c>
    </row>
    <row r="354" spans="1:14" x14ac:dyDescent="0.35">
      <c r="A354" t="s">
        <v>140</v>
      </c>
      <c r="B354" s="6">
        <v>1400</v>
      </c>
      <c r="C354" s="6" t="s">
        <v>90</v>
      </c>
      <c r="D354" s="6" t="s">
        <v>91</v>
      </c>
      <c r="E354" s="7">
        <v>0.22</v>
      </c>
      <c r="F354" s="7">
        <v>50.8</v>
      </c>
      <c r="G354" s="7">
        <v>0</v>
      </c>
      <c r="H354" s="7">
        <v>0.70899999999999996</v>
      </c>
      <c r="I354" s="7">
        <v>0.11700000000000001</v>
      </c>
      <c r="J354" s="7">
        <v>0.43099999999999999</v>
      </c>
      <c r="K354" s="20">
        <v>3.9120735778751404E-3</v>
      </c>
      <c r="L354">
        <f t="shared" si="15"/>
        <v>7.1378390477383853E-3</v>
      </c>
      <c r="M354">
        <f t="shared" si="16"/>
        <v>0</v>
      </c>
      <c r="N354">
        <f t="shared" si="17"/>
        <v>0</v>
      </c>
    </row>
    <row r="355" spans="1:14" x14ac:dyDescent="0.35">
      <c r="A355" t="s">
        <v>140</v>
      </c>
      <c r="B355" s="6">
        <v>1400</v>
      </c>
      <c r="C355" s="6" t="s">
        <v>98</v>
      </c>
      <c r="D355" s="6" t="s">
        <v>93</v>
      </c>
      <c r="E355" s="7">
        <v>0.19</v>
      </c>
      <c r="F355" s="7">
        <v>57.7</v>
      </c>
      <c r="G355" s="7">
        <v>0</v>
      </c>
      <c r="H355" s="7">
        <v>0.70899999999999996</v>
      </c>
      <c r="I355" s="7">
        <v>0.11700000000000001</v>
      </c>
      <c r="J355" s="7">
        <v>0.43099999999999999</v>
      </c>
      <c r="K355" s="20">
        <v>4.2704900666702501E-3</v>
      </c>
      <c r="L355">
        <f t="shared" si="15"/>
        <v>8.8501280267502033E-3</v>
      </c>
      <c r="M355">
        <f t="shared" si="16"/>
        <v>0</v>
      </c>
      <c r="N355">
        <f t="shared" si="17"/>
        <v>0</v>
      </c>
    </row>
    <row r="356" spans="1:14" x14ac:dyDescent="0.35">
      <c r="A356" t="s">
        <v>140</v>
      </c>
      <c r="B356" s="6">
        <v>1400</v>
      </c>
      <c r="C356" s="6" t="s">
        <v>90</v>
      </c>
      <c r="D356" s="6" t="s">
        <v>94</v>
      </c>
      <c r="E356" s="7">
        <v>0.22</v>
      </c>
      <c r="F356" s="7">
        <v>50.8</v>
      </c>
      <c r="G356" s="7">
        <v>0</v>
      </c>
      <c r="H356" s="7">
        <v>0.70899999999999996</v>
      </c>
      <c r="I356" s="7">
        <v>0.11700000000000001</v>
      </c>
      <c r="J356" s="7">
        <v>0.43099999999999999</v>
      </c>
      <c r="K356" s="20">
        <v>0.405460083985685</v>
      </c>
      <c r="L356">
        <f t="shared" si="15"/>
        <v>0.73978895390414801</v>
      </c>
      <c r="M356">
        <f t="shared" si="16"/>
        <v>1.4</v>
      </c>
      <c r="N356">
        <f t="shared" si="17"/>
        <v>0.3</v>
      </c>
    </row>
    <row r="357" spans="1:14" x14ac:dyDescent="0.35">
      <c r="A357" t="s">
        <v>140</v>
      </c>
      <c r="B357" s="6">
        <v>1210</v>
      </c>
      <c r="C357" s="6" t="s">
        <v>90</v>
      </c>
      <c r="D357" s="6" t="s">
        <v>91</v>
      </c>
      <c r="E357" s="7">
        <v>0.22</v>
      </c>
      <c r="F357" s="7">
        <v>50.8</v>
      </c>
      <c r="G357" s="7">
        <v>0</v>
      </c>
      <c r="H357" s="7">
        <v>1.2450000000000001</v>
      </c>
      <c r="I357" s="7">
        <v>0.21299999999999999</v>
      </c>
      <c r="J357" s="7">
        <v>0.28799999999999998</v>
      </c>
      <c r="K357" s="20">
        <v>2.39236725496E-5</v>
      </c>
      <c r="L357">
        <f t="shared" si="15"/>
        <v>2.9167741572472317E-5</v>
      </c>
      <c r="M357">
        <f t="shared" si="16"/>
        <v>0</v>
      </c>
      <c r="N357">
        <f t="shared" si="17"/>
        <v>0</v>
      </c>
    </row>
    <row r="358" spans="1:14" x14ac:dyDescent="0.35">
      <c r="A358" t="s">
        <v>140</v>
      </c>
      <c r="B358" s="6">
        <v>1400</v>
      </c>
      <c r="C358" s="6" t="s">
        <v>90</v>
      </c>
      <c r="D358" s="6" t="s">
        <v>91</v>
      </c>
      <c r="E358" s="7">
        <v>0.22</v>
      </c>
      <c r="F358" s="7">
        <v>50.8</v>
      </c>
      <c r="G358" s="7">
        <v>0</v>
      </c>
      <c r="H358" s="7">
        <v>0.70899999999999996</v>
      </c>
      <c r="I358" s="7">
        <v>0.11700000000000001</v>
      </c>
      <c r="J358" s="7">
        <v>0.43099999999999999</v>
      </c>
      <c r="K358" s="20">
        <v>8.0923561692963303E-2</v>
      </c>
      <c r="L358">
        <f t="shared" si="15"/>
        <v>0.1476504332129244</v>
      </c>
      <c r="M358">
        <f t="shared" si="16"/>
        <v>0.3</v>
      </c>
      <c r="N358">
        <f t="shared" si="17"/>
        <v>0.1</v>
      </c>
    </row>
    <row r="359" spans="1:14" x14ac:dyDescent="0.35">
      <c r="A359" t="s">
        <v>140</v>
      </c>
      <c r="B359" s="6">
        <v>1400</v>
      </c>
      <c r="C359" s="6" t="s">
        <v>90</v>
      </c>
      <c r="D359" s="6" t="s">
        <v>94</v>
      </c>
      <c r="E359" s="7">
        <v>0.22</v>
      </c>
      <c r="F359" s="7">
        <v>50.8</v>
      </c>
      <c r="G359" s="7">
        <v>0</v>
      </c>
      <c r="H359" s="7">
        <v>0.70899999999999996</v>
      </c>
      <c r="I359" s="7">
        <v>0.11700000000000001</v>
      </c>
      <c r="J359" s="7">
        <v>0.43099999999999999</v>
      </c>
      <c r="K359" s="20">
        <v>2.9670619638211299E-2</v>
      </c>
      <c r="L359">
        <f t="shared" si="15"/>
        <v>5.4136023571225732E-2</v>
      </c>
      <c r="M359">
        <f t="shared" si="16"/>
        <v>0.1</v>
      </c>
      <c r="N359">
        <f t="shared" si="17"/>
        <v>0</v>
      </c>
    </row>
    <row r="360" spans="1:14" x14ac:dyDescent="0.35">
      <c r="A360" t="s">
        <v>140</v>
      </c>
      <c r="B360" s="6">
        <v>8140</v>
      </c>
      <c r="C360" s="6" t="s">
        <v>98</v>
      </c>
      <c r="D360" s="6" t="s">
        <v>91</v>
      </c>
      <c r="E360" s="7">
        <v>0.19</v>
      </c>
      <c r="F360" s="7">
        <v>57.7</v>
      </c>
      <c r="G360" s="7">
        <v>0</v>
      </c>
      <c r="H360" s="7">
        <v>0.98599999999999999</v>
      </c>
      <c r="I360" s="7">
        <v>0.14299999999999999</v>
      </c>
      <c r="J360" s="7">
        <v>0.44600000000000001</v>
      </c>
      <c r="K360" s="20">
        <v>28.521145280599999</v>
      </c>
      <c r="L360">
        <f t="shared" si="15"/>
        <v>61.16407140666805</v>
      </c>
      <c r="M360">
        <f t="shared" si="16"/>
        <v>164.1</v>
      </c>
      <c r="N360">
        <f t="shared" si="17"/>
        <v>29.2</v>
      </c>
    </row>
    <row r="361" spans="1:14" x14ac:dyDescent="0.35">
      <c r="A361" t="s">
        <v>140</v>
      </c>
      <c r="B361" s="6">
        <v>8140</v>
      </c>
      <c r="C361" s="6" t="s">
        <v>98</v>
      </c>
      <c r="D361" s="6" t="s">
        <v>94</v>
      </c>
      <c r="E361" s="7">
        <v>0.19</v>
      </c>
      <c r="F361" s="7">
        <v>57.7</v>
      </c>
      <c r="G361" s="7">
        <v>0</v>
      </c>
      <c r="H361" s="7">
        <v>0.98599999999999999</v>
      </c>
      <c r="I361" s="7">
        <v>0.14299999999999999</v>
      </c>
      <c r="J361" s="7">
        <v>0.44600000000000001</v>
      </c>
      <c r="K361" s="20">
        <v>0.21479546099934099</v>
      </c>
      <c r="L361">
        <f t="shared" si="15"/>
        <v>0.46063244603743675</v>
      </c>
      <c r="M361">
        <f t="shared" si="16"/>
        <v>1.2</v>
      </c>
      <c r="N361">
        <f t="shared" si="17"/>
        <v>0.2</v>
      </c>
    </row>
    <row r="362" spans="1:14" x14ac:dyDescent="0.35">
      <c r="A362" t="s">
        <v>140</v>
      </c>
      <c r="B362" s="6">
        <v>8140</v>
      </c>
      <c r="C362" s="6" t="s">
        <v>98</v>
      </c>
      <c r="D362" s="6" t="s">
        <v>91</v>
      </c>
      <c r="E362" s="7">
        <v>0.19</v>
      </c>
      <c r="F362" s="7">
        <v>57.7</v>
      </c>
      <c r="G362" s="7">
        <v>0</v>
      </c>
      <c r="H362" s="7">
        <v>0.98599999999999999</v>
      </c>
      <c r="I362" s="7">
        <v>0.14299999999999999</v>
      </c>
      <c r="J362" s="7">
        <v>0.44600000000000001</v>
      </c>
      <c r="K362" s="20">
        <v>148.07468299499999</v>
      </c>
      <c r="L362">
        <f t="shared" si="15"/>
        <v>317.54862559416074</v>
      </c>
      <c r="M362">
        <f t="shared" si="16"/>
        <v>852</v>
      </c>
      <c r="N362">
        <f t="shared" si="17"/>
        <v>151.69999999999999</v>
      </c>
    </row>
    <row r="363" spans="1:14" x14ac:dyDescent="0.35">
      <c r="A363" t="s">
        <v>140</v>
      </c>
      <c r="B363" s="6">
        <v>8140</v>
      </c>
      <c r="C363" s="6" t="s">
        <v>98</v>
      </c>
      <c r="D363" s="6" t="s">
        <v>93</v>
      </c>
      <c r="E363" s="7">
        <v>0.19</v>
      </c>
      <c r="F363" s="7">
        <v>57.7</v>
      </c>
      <c r="G363" s="7">
        <v>0</v>
      </c>
      <c r="H363" s="7">
        <v>0.98599999999999999</v>
      </c>
      <c r="I363" s="7">
        <v>0.14299999999999999</v>
      </c>
      <c r="J363" s="7">
        <v>0.44600000000000001</v>
      </c>
      <c r="K363" s="20">
        <v>6.0411207358163397</v>
      </c>
      <c r="L363">
        <f t="shared" si="15"/>
        <v>12.955284103303738</v>
      </c>
      <c r="M363">
        <f t="shared" si="16"/>
        <v>34.799999999999997</v>
      </c>
      <c r="N363">
        <f t="shared" si="17"/>
        <v>6.2</v>
      </c>
    </row>
    <row r="364" spans="1:14" x14ac:dyDescent="0.35">
      <c r="A364" t="s">
        <v>140</v>
      </c>
      <c r="B364" s="6">
        <v>8140</v>
      </c>
      <c r="C364" s="6" t="s">
        <v>98</v>
      </c>
      <c r="D364" s="6" t="s">
        <v>93</v>
      </c>
      <c r="E364" s="7">
        <v>0.19</v>
      </c>
      <c r="F364" s="7">
        <v>57.7</v>
      </c>
      <c r="G364" s="7">
        <v>0</v>
      </c>
      <c r="H364" s="7">
        <v>0.98599999999999999</v>
      </c>
      <c r="I364" s="7">
        <v>0.14299999999999999</v>
      </c>
      <c r="J364" s="7">
        <v>0.44600000000000001</v>
      </c>
      <c r="K364" s="20">
        <v>0.706689932522931</v>
      </c>
      <c r="L364">
        <f t="shared" si="15"/>
        <v>1.5155083384609676</v>
      </c>
      <c r="M364">
        <f t="shared" si="16"/>
        <v>4.0999999999999996</v>
      </c>
      <c r="N364">
        <f t="shared" si="17"/>
        <v>0.7</v>
      </c>
    </row>
    <row r="365" spans="1:14" x14ac:dyDescent="0.35">
      <c r="A365" t="s">
        <v>140</v>
      </c>
      <c r="B365" s="6">
        <v>8140</v>
      </c>
      <c r="C365" s="6" t="s">
        <v>98</v>
      </c>
      <c r="D365" s="6" t="s">
        <v>91</v>
      </c>
      <c r="E365" s="7">
        <v>0.19</v>
      </c>
      <c r="F365" s="7">
        <v>57.7</v>
      </c>
      <c r="G365" s="7">
        <v>0</v>
      </c>
      <c r="H365" s="7">
        <v>0.98599999999999999</v>
      </c>
      <c r="I365" s="7">
        <v>0.14299999999999999</v>
      </c>
      <c r="J365" s="7">
        <v>0.44600000000000001</v>
      </c>
      <c r="K365" s="20">
        <v>1.92045760921683</v>
      </c>
      <c r="L365">
        <f t="shared" si="15"/>
        <v>4.1184533505923122</v>
      </c>
      <c r="M365">
        <f t="shared" si="16"/>
        <v>11</v>
      </c>
      <c r="N365">
        <f t="shared" si="17"/>
        <v>2</v>
      </c>
    </row>
    <row r="366" spans="1:14" x14ac:dyDescent="0.35">
      <c r="A366" t="s">
        <v>140</v>
      </c>
      <c r="B366" s="6">
        <v>8140</v>
      </c>
      <c r="C366" s="6" t="s">
        <v>98</v>
      </c>
      <c r="D366" s="6" t="s">
        <v>91</v>
      </c>
      <c r="E366" s="7">
        <v>0.19</v>
      </c>
      <c r="F366" s="7">
        <v>57.7</v>
      </c>
      <c r="G366" s="7">
        <v>0</v>
      </c>
      <c r="H366" s="7">
        <v>0.98599999999999999</v>
      </c>
      <c r="I366" s="7">
        <v>0.14299999999999999</v>
      </c>
      <c r="J366" s="7">
        <v>0.44600000000000001</v>
      </c>
      <c r="K366" s="20">
        <v>4.1185796546427698</v>
      </c>
      <c r="L366">
        <f t="shared" si="15"/>
        <v>8.8323627123756641</v>
      </c>
      <c r="M366">
        <f t="shared" si="16"/>
        <v>23.7</v>
      </c>
      <c r="N366">
        <f t="shared" si="17"/>
        <v>4.2</v>
      </c>
    </row>
    <row r="367" spans="1:14" x14ac:dyDescent="0.35">
      <c r="A367" t="s">
        <v>140</v>
      </c>
      <c r="B367" s="6">
        <v>8140</v>
      </c>
      <c r="C367" s="6" t="s">
        <v>98</v>
      </c>
      <c r="D367" s="6" t="s">
        <v>91</v>
      </c>
      <c r="E367" s="7">
        <v>0.19</v>
      </c>
      <c r="F367" s="7">
        <v>57.7</v>
      </c>
      <c r="G367" s="7">
        <v>0</v>
      </c>
      <c r="H367" s="7">
        <v>0.98599999999999999</v>
      </c>
      <c r="I367" s="7">
        <v>0.14299999999999999</v>
      </c>
      <c r="J367" s="7">
        <v>0.44600000000000001</v>
      </c>
      <c r="K367" s="20">
        <v>1.34466974734723</v>
      </c>
      <c r="L367">
        <f t="shared" si="15"/>
        <v>2.8836666843485905</v>
      </c>
      <c r="M367">
        <f t="shared" si="16"/>
        <v>7.7</v>
      </c>
      <c r="N367">
        <f t="shared" si="17"/>
        <v>1.4</v>
      </c>
    </row>
    <row r="368" spans="1:14" x14ac:dyDescent="0.35">
      <c r="A368" t="s">
        <v>140</v>
      </c>
      <c r="B368" s="6">
        <v>8140</v>
      </c>
      <c r="C368" s="6" t="s">
        <v>98</v>
      </c>
      <c r="D368" s="6" t="s">
        <v>91</v>
      </c>
      <c r="E368" s="7">
        <v>0.19</v>
      </c>
      <c r="F368" s="7">
        <v>57.7</v>
      </c>
      <c r="G368" s="7">
        <v>0</v>
      </c>
      <c r="H368" s="7">
        <v>0.98599999999999999</v>
      </c>
      <c r="I368" s="7">
        <v>0.14299999999999999</v>
      </c>
      <c r="J368" s="7">
        <v>0.44600000000000001</v>
      </c>
      <c r="K368" s="20">
        <v>1.66211889568655</v>
      </c>
      <c r="L368">
        <f t="shared" si="15"/>
        <v>3.5644416737814013</v>
      </c>
      <c r="M368">
        <f t="shared" si="16"/>
        <v>9.6</v>
      </c>
      <c r="N368">
        <f t="shared" si="17"/>
        <v>1.7</v>
      </c>
    </row>
    <row r="369" spans="1:14" x14ac:dyDescent="0.35">
      <c r="A369" t="s">
        <v>140</v>
      </c>
      <c r="B369" s="6">
        <v>8140</v>
      </c>
      <c r="C369" s="6" t="s">
        <v>98</v>
      </c>
      <c r="D369" s="6" t="s">
        <v>91</v>
      </c>
      <c r="E369" s="7">
        <v>0.19</v>
      </c>
      <c r="F369" s="7">
        <v>57.7</v>
      </c>
      <c r="G369" s="7">
        <v>0</v>
      </c>
      <c r="H369" s="7">
        <v>0.98599999999999999</v>
      </c>
      <c r="I369" s="7">
        <v>0.14299999999999999</v>
      </c>
      <c r="J369" s="7">
        <v>0.44600000000000001</v>
      </c>
      <c r="K369" s="20">
        <v>1.13497184242104</v>
      </c>
      <c r="L369">
        <f t="shared" si="15"/>
        <v>2.4339660322692942</v>
      </c>
      <c r="M369">
        <f t="shared" si="16"/>
        <v>6.5</v>
      </c>
      <c r="N369">
        <f t="shared" si="17"/>
        <v>1.2</v>
      </c>
    </row>
    <row r="370" spans="1:14" x14ac:dyDescent="0.35">
      <c r="A370" t="s">
        <v>140</v>
      </c>
      <c r="B370" s="6">
        <v>8140</v>
      </c>
      <c r="C370" s="6" t="s">
        <v>98</v>
      </c>
      <c r="D370" s="6" t="s">
        <v>91</v>
      </c>
      <c r="E370" s="7">
        <v>0.19</v>
      </c>
      <c r="F370" s="7">
        <v>57.7</v>
      </c>
      <c r="G370" s="7">
        <v>0</v>
      </c>
      <c r="H370" s="7">
        <v>0.98599999999999999</v>
      </c>
      <c r="I370" s="7">
        <v>0.14299999999999999</v>
      </c>
      <c r="J370" s="7">
        <v>0.44600000000000001</v>
      </c>
      <c r="K370" s="20">
        <v>2.72106319945004</v>
      </c>
      <c r="L370">
        <f t="shared" si="15"/>
        <v>5.8353653822739355</v>
      </c>
      <c r="M370">
        <f t="shared" si="16"/>
        <v>15.7</v>
      </c>
      <c r="N370">
        <f t="shared" si="17"/>
        <v>2.8</v>
      </c>
    </row>
    <row r="371" spans="1:14" x14ac:dyDescent="0.35">
      <c r="A371" t="s">
        <v>140</v>
      </c>
      <c r="B371" s="6">
        <v>8140</v>
      </c>
      <c r="C371" s="6" t="s">
        <v>98</v>
      </c>
      <c r="D371" s="6" t="s">
        <v>91</v>
      </c>
      <c r="E371" s="7">
        <v>0.19</v>
      </c>
      <c r="F371" s="7">
        <v>57.7</v>
      </c>
      <c r="G371" s="7">
        <v>0</v>
      </c>
      <c r="H371" s="7">
        <v>0.98599999999999999</v>
      </c>
      <c r="I371" s="7">
        <v>0.14299999999999999</v>
      </c>
      <c r="J371" s="7">
        <v>0.44600000000000001</v>
      </c>
      <c r="K371" s="20">
        <v>3.1667663952077398</v>
      </c>
      <c r="L371">
        <f t="shared" si="15"/>
        <v>6.7911833139629181</v>
      </c>
      <c r="M371">
        <f t="shared" si="16"/>
        <v>18.2</v>
      </c>
      <c r="N371">
        <f t="shared" si="17"/>
        <v>3.2</v>
      </c>
    </row>
    <row r="372" spans="1:14" x14ac:dyDescent="0.35">
      <c r="A372" t="s">
        <v>140</v>
      </c>
      <c r="B372" s="6">
        <v>8140</v>
      </c>
      <c r="C372" s="6" t="s">
        <v>98</v>
      </c>
      <c r="D372" s="6" t="s">
        <v>91</v>
      </c>
      <c r="E372" s="7">
        <v>0.19</v>
      </c>
      <c r="F372" s="7">
        <v>57.7</v>
      </c>
      <c r="G372" s="7">
        <v>0</v>
      </c>
      <c r="H372" s="7">
        <v>0.98599999999999999</v>
      </c>
      <c r="I372" s="7">
        <v>0.14299999999999999</v>
      </c>
      <c r="J372" s="7">
        <v>0.44600000000000001</v>
      </c>
      <c r="K372" s="20">
        <v>10.746343189899999</v>
      </c>
      <c r="L372">
        <f t="shared" si="15"/>
        <v>23.045712076460379</v>
      </c>
      <c r="M372">
        <f t="shared" si="16"/>
        <v>61.8</v>
      </c>
      <c r="N372">
        <f t="shared" si="17"/>
        <v>11</v>
      </c>
    </row>
    <row r="373" spans="1:14" x14ac:dyDescent="0.35">
      <c r="A373" t="s">
        <v>140</v>
      </c>
      <c r="B373" s="6">
        <v>8140</v>
      </c>
      <c r="C373" s="6" t="s">
        <v>98</v>
      </c>
      <c r="D373" s="6" t="s">
        <v>91</v>
      </c>
      <c r="E373" s="7">
        <v>0.19</v>
      </c>
      <c r="F373" s="7">
        <v>57.7</v>
      </c>
      <c r="G373" s="7">
        <v>0</v>
      </c>
      <c r="H373" s="7">
        <v>0.98599999999999999</v>
      </c>
      <c r="I373" s="7">
        <v>0.14299999999999999</v>
      </c>
      <c r="J373" s="7">
        <v>0.44600000000000001</v>
      </c>
      <c r="K373" s="20">
        <v>1.51936144716759</v>
      </c>
      <c r="L373">
        <f t="shared" si="15"/>
        <v>3.2582959461416832</v>
      </c>
      <c r="M373">
        <f t="shared" si="16"/>
        <v>8.6999999999999993</v>
      </c>
      <c r="N373">
        <f t="shared" si="17"/>
        <v>1.6</v>
      </c>
    </row>
    <row r="374" spans="1:14" x14ac:dyDescent="0.35">
      <c r="A374" t="s">
        <v>140</v>
      </c>
      <c r="B374" s="6">
        <v>8140</v>
      </c>
      <c r="C374" s="6" t="s">
        <v>98</v>
      </c>
      <c r="D374" s="6" t="s">
        <v>91</v>
      </c>
      <c r="E374" s="7">
        <v>0.19</v>
      </c>
      <c r="F374" s="7">
        <v>57.7</v>
      </c>
      <c r="G374" s="7">
        <v>0</v>
      </c>
      <c r="H374" s="7">
        <v>0.98599999999999999</v>
      </c>
      <c r="I374" s="7">
        <v>0.14299999999999999</v>
      </c>
      <c r="J374" s="7">
        <v>0.44600000000000001</v>
      </c>
      <c r="K374" s="20">
        <v>7.01017728903033</v>
      </c>
      <c r="L374">
        <f t="shared" si="15"/>
        <v>15.033442032613694</v>
      </c>
      <c r="M374">
        <f t="shared" si="16"/>
        <v>40.299999999999997</v>
      </c>
      <c r="N374">
        <f t="shared" si="17"/>
        <v>7.2</v>
      </c>
    </row>
    <row r="375" spans="1:14" x14ac:dyDescent="0.35">
      <c r="A375" t="s">
        <v>140</v>
      </c>
      <c r="B375" s="6">
        <v>8140</v>
      </c>
      <c r="C375" s="6" t="s">
        <v>98</v>
      </c>
      <c r="D375" s="6" t="s">
        <v>91</v>
      </c>
      <c r="E375" s="7">
        <v>0.19</v>
      </c>
      <c r="F375" s="7">
        <v>57.7</v>
      </c>
      <c r="G375" s="7">
        <v>0</v>
      </c>
      <c r="H375" s="7">
        <v>0.98599999999999999</v>
      </c>
      <c r="I375" s="7">
        <v>0.14299999999999999</v>
      </c>
      <c r="J375" s="7">
        <v>0.44600000000000001</v>
      </c>
      <c r="K375" s="20">
        <v>2.9643039495286E-4</v>
      </c>
      <c r="L375">
        <f t="shared" si="15"/>
        <v>6.3569992248299091E-4</v>
      </c>
      <c r="M375">
        <f t="shared" si="16"/>
        <v>0</v>
      </c>
      <c r="N375">
        <f t="shared" si="17"/>
        <v>0</v>
      </c>
    </row>
    <row r="376" spans="1:14" x14ac:dyDescent="0.35">
      <c r="A376" t="s">
        <v>140</v>
      </c>
      <c r="B376" s="6">
        <v>8140</v>
      </c>
      <c r="C376" s="6" t="s">
        <v>98</v>
      </c>
      <c r="D376" s="6" t="s">
        <v>91</v>
      </c>
      <c r="E376" s="7">
        <v>0.19</v>
      </c>
      <c r="F376" s="7">
        <v>57.7</v>
      </c>
      <c r="G376" s="7">
        <v>0</v>
      </c>
      <c r="H376" s="7">
        <v>0.98599999999999999</v>
      </c>
      <c r="I376" s="7">
        <v>0.14299999999999999</v>
      </c>
      <c r="J376" s="7">
        <v>0.44600000000000001</v>
      </c>
      <c r="K376" s="20">
        <v>6.9379404549582899</v>
      </c>
      <c r="L376">
        <f t="shared" si="15"/>
        <v>14.87852893799897</v>
      </c>
      <c r="M376">
        <f t="shared" si="16"/>
        <v>39.9</v>
      </c>
      <c r="N376">
        <f t="shared" si="17"/>
        <v>7.1</v>
      </c>
    </row>
    <row r="377" spans="1:14" x14ac:dyDescent="0.35">
      <c r="A377" t="s">
        <v>140</v>
      </c>
      <c r="B377" s="6">
        <v>8140</v>
      </c>
      <c r="C377" s="6" t="s">
        <v>98</v>
      </c>
      <c r="D377" s="6" t="s">
        <v>91</v>
      </c>
      <c r="E377" s="7">
        <v>0.19</v>
      </c>
      <c r="F377" s="7">
        <v>57.7</v>
      </c>
      <c r="G377" s="7">
        <v>0</v>
      </c>
      <c r="H377" s="7">
        <v>0.98599999999999999</v>
      </c>
      <c r="I377" s="7">
        <v>0.14299999999999999</v>
      </c>
      <c r="J377" s="7">
        <v>0.44600000000000001</v>
      </c>
      <c r="K377" s="20">
        <v>42.489540606699997</v>
      </c>
      <c r="L377">
        <f t="shared" si="15"/>
        <v>91.119527990078268</v>
      </c>
      <c r="M377">
        <f t="shared" si="16"/>
        <v>244.5</v>
      </c>
      <c r="N377">
        <f t="shared" si="17"/>
        <v>43.5</v>
      </c>
    </row>
    <row r="378" spans="1:14" x14ac:dyDescent="0.35">
      <c r="A378" t="s">
        <v>140</v>
      </c>
      <c r="B378" s="6">
        <v>8140</v>
      </c>
      <c r="C378" s="6" t="s">
        <v>98</v>
      </c>
      <c r="D378" s="6" t="s">
        <v>91</v>
      </c>
      <c r="E378" s="7">
        <v>0.19</v>
      </c>
      <c r="F378" s="7">
        <v>57.7</v>
      </c>
      <c r="G378" s="7">
        <v>0</v>
      </c>
      <c r="H378" s="7">
        <v>0.98599999999999999</v>
      </c>
      <c r="I378" s="7">
        <v>0.14299999999999999</v>
      </c>
      <c r="J378" s="7">
        <v>0.44600000000000001</v>
      </c>
      <c r="K378" s="20">
        <v>1.4408380794003</v>
      </c>
      <c r="L378">
        <f t="shared" si="15"/>
        <v>3.0899012752419335</v>
      </c>
      <c r="M378">
        <f t="shared" si="16"/>
        <v>8.3000000000000007</v>
      </c>
      <c r="N378">
        <f t="shared" si="17"/>
        <v>1.5</v>
      </c>
    </row>
    <row r="379" spans="1:14" x14ac:dyDescent="0.35">
      <c r="A379" t="s">
        <v>140</v>
      </c>
      <c r="B379" s="6">
        <v>8140</v>
      </c>
      <c r="C379" s="6" t="s">
        <v>98</v>
      </c>
      <c r="D379" s="6" t="s">
        <v>91</v>
      </c>
      <c r="E379" s="7">
        <v>0.19</v>
      </c>
      <c r="F379" s="7">
        <v>57.7</v>
      </c>
      <c r="G379" s="7">
        <v>0</v>
      </c>
      <c r="H379" s="7">
        <v>0.98599999999999999</v>
      </c>
      <c r="I379" s="7">
        <v>0.14299999999999999</v>
      </c>
      <c r="J379" s="7">
        <v>0.44600000000000001</v>
      </c>
      <c r="K379" s="20">
        <v>3.1082683180144999</v>
      </c>
      <c r="L379">
        <f t="shared" si="15"/>
        <v>6.6657332124540618</v>
      </c>
      <c r="M379">
        <f t="shared" si="16"/>
        <v>17.899999999999999</v>
      </c>
      <c r="N379">
        <f t="shared" si="17"/>
        <v>3.2</v>
      </c>
    </row>
    <row r="380" spans="1:14" x14ac:dyDescent="0.35">
      <c r="A380" t="s">
        <v>140</v>
      </c>
      <c r="B380" s="6">
        <v>8140</v>
      </c>
      <c r="C380" s="6" t="s">
        <v>98</v>
      </c>
      <c r="D380" s="6" t="s">
        <v>91</v>
      </c>
      <c r="E380" s="7">
        <v>0.19</v>
      </c>
      <c r="F380" s="7">
        <v>57.7</v>
      </c>
      <c r="G380" s="7">
        <v>0</v>
      </c>
      <c r="H380" s="7">
        <v>0.98599999999999999</v>
      </c>
      <c r="I380" s="7">
        <v>0.14299999999999999</v>
      </c>
      <c r="J380" s="7">
        <v>0.44600000000000001</v>
      </c>
      <c r="K380" s="20">
        <v>2.4219339845607899</v>
      </c>
      <c r="L380">
        <f t="shared" si="15"/>
        <v>5.1938777954570234</v>
      </c>
      <c r="M380">
        <f t="shared" si="16"/>
        <v>13.9</v>
      </c>
      <c r="N380">
        <f t="shared" si="17"/>
        <v>2.5</v>
      </c>
    </row>
    <row r="381" spans="1:14" x14ac:dyDescent="0.35">
      <c r="A381" t="s">
        <v>140</v>
      </c>
      <c r="B381" s="6">
        <v>8140</v>
      </c>
      <c r="C381" s="6" t="s">
        <v>98</v>
      </c>
      <c r="D381" s="6" t="s">
        <v>93</v>
      </c>
      <c r="E381" s="7">
        <v>0.19</v>
      </c>
      <c r="F381" s="7">
        <v>57.7</v>
      </c>
      <c r="G381" s="7">
        <v>0</v>
      </c>
      <c r="H381" s="7">
        <v>0.98599999999999999</v>
      </c>
      <c r="I381" s="7">
        <v>0.14299999999999999</v>
      </c>
      <c r="J381" s="7">
        <v>0.44600000000000001</v>
      </c>
      <c r="K381" s="20">
        <v>0.93647992926787604</v>
      </c>
      <c r="L381">
        <f t="shared" si="15"/>
        <v>2.0082968163137815</v>
      </c>
      <c r="M381">
        <f t="shared" si="16"/>
        <v>5.4</v>
      </c>
      <c r="N381">
        <f t="shared" si="17"/>
        <v>1</v>
      </c>
    </row>
    <row r="382" spans="1:14" x14ac:dyDescent="0.35">
      <c r="A382" t="s">
        <v>140</v>
      </c>
      <c r="B382" s="6">
        <v>8140</v>
      </c>
      <c r="C382" s="6" t="s">
        <v>98</v>
      </c>
      <c r="D382" s="6" t="s">
        <v>91</v>
      </c>
      <c r="E382" s="7">
        <v>0.19</v>
      </c>
      <c r="F382" s="7">
        <v>57.7</v>
      </c>
      <c r="G382" s="7">
        <v>0</v>
      </c>
      <c r="H382" s="7">
        <v>0.98599999999999999</v>
      </c>
      <c r="I382" s="7">
        <v>0.14299999999999999</v>
      </c>
      <c r="J382" s="7">
        <v>0.44600000000000001</v>
      </c>
      <c r="K382" s="20">
        <v>4.9344276399378098</v>
      </c>
      <c r="L382">
        <f t="shared" si="15"/>
        <v>10.581962314307299</v>
      </c>
      <c r="M382">
        <f t="shared" si="16"/>
        <v>28.4</v>
      </c>
      <c r="N382">
        <f t="shared" si="17"/>
        <v>5.0999999999999996</v>
      </c>
    </row>
    <row r="383" spans="1:14" x14ac:dyDescent="0.35">
      <c r="A383" t="s">
        <v>140</v>
      </c>
      <c r="B383" s="6">
        <v>8140</v>
      </c>
      <c r="C383" s="6" t="s">
        <v>98</v>
      </c>
      <c r="D383" s="6" t="s">
        <v>91</v>
      </c>
      <c r="E383" s="7">
        <v>0.19</v>
      </c>
      <c r="F383" s="7">
        <v>57.7</v>
      </c>
      <c r="G383" s="7">
        <v>0</v>
      </c>
      <c r="H383" s="7">
        <v>0.98599999999999999</v>
      </c>
      <c r="I383" s="7">
        <v>0.14299999999999999</v>
      </c>
      <c r="J383" s="7">
        <v>0.44600000000000001</v>
      </c>
      <c r="K383" s="20">
        <v>0.202466676268787</v>
      </c>
      <c r="L383">
        <f t="shared" si="15"/>
        <v>0.43419316170301819</v>
      </c>
      <c r="M383">
        <f t="shared" si="16"/>
        <v>1.2</v>
      </c>
      <c r="N383">
        <f t="shared" si="17"/>
        <v>0.2</v>
      </c>
    </row>
    <row r="384" spans="1:14" x14ac:dyDescent="0.35">
      <c r="A384" t="s">
        <v>140</v>
      </c>
      <c r="B384" s="6">
        <v>8140</v>
      </c>
      <c r="C384" s="6" t="s">
        <v>98</v>
      </c>
      <c r="E384" s="7">
        <v>0.19</v>
      </c>
      <c r="F384" s="7">
        <v>57.7</v>
      </c>
      <c r="G384" s="7">
        <v>0</v>
      </c>
      <c r="H384" s="7">
        <v>0.98599999999999999</v>
      </c>
      <c r="I384" s="7">
        <v>0.14299999999999999</v>
      </c>
      <c r="J384" s="7">
        <v>0.44600000000000001</v>
      </c>
      <c r="K384" s="20">
        <v>1.5494225075051999E-4</v>
      </c>
      <c r="L384">
        <f t="shared" si="15"/>
        <v>3.3227623910533601E-4</v>
      </c>
      <c r="M384">
        <f t="shared" si="16"/>
        <v>0</v>
      </c>
      <c r="N384">
        <f t="shared" si="17"/>
        <v>0</v>
      </c>
    </row>
    <row r="385" spans="1:14" x14ac:dyDescent="0.35">
      <c r="A385" t="s">
        <v>140</v>
      </c>
      <c r="B385" s="6">
        <v>1400</v>
      </c>
      <c r="C385" s="6" t="s">
        <v>98</v>
      </c>
      <c r="D385" s="6" t="s">
        <v>93</v>
      </c>
      <c r="E385" s="7">
        <v>0.19</v>
      </c>
      <c r="F385" s="7">
        <v>57.7</v>
      </c>
      <c r="G385" s="7">
        <v>0</v>
      </c>
      <c r="H385" s="7">
        <v>0.70899999999999996</v>
      </c>
      <c r="I385" s="7">
        <v>0.11700000000000001</v>
      </c>
      <c r="J385" s="7">
        <v>0.43099999999999999</v>
      </c>
      <c r="K385" s="20">
        <v>8.7399460899959206E-3</v>
      </c>
      <c r="L385">
        <f t="shared" si="15"/>
        <v>1.8112591444023465E-2</v>
      </c>
      <c r="M385">
        <f t="shared" si="16"/>
        <v>0</v>
      </c>
      <c r="N385">
        <f t="shared" si="17"/>
        <v>0</v>
      </c>
    </row>
    <row r="386" spans="1:14" x14ac:dyDescent="0.35">
      <c r="A386" t="s">
        <v>140</v>
      </c>
      <c r="B386" s="6">
        <v>1480</v>
      </c>
      <c r="C386" s="6" t="s">
        <v>138</v>
      </c>
      <c r="D386" s="6" t="s">
        <v>94</v>
      </c>
      <c r="E386" s="7">
        <v>0</v>
      </c>
      <c r="F386" s="7">
        <v>49.3</v>
      </c>
      <c r="G386" s="7">
        <v>0.33</v>
      </c>
      <c r="H386" s="7">
        <v>1.2450000000000001</v>
      </c>
      <c r="I386" s="7">
        <v>0.21299999999999999</v>
      </c>
      <c r="J386" s="7">
        <v>0.28799999999999998</v>
      </c>
      <c r="K386" s="20">
        <v>0.47454632706923</v>
      </c>
      <c r="L386">
        <f>((F386*J386*K386/12)+(G386*K386))*0.765</f>
        <v>0.54933387912268639</v>
      </c>
      <c r="M386">
        <f t="shared" si="16"/>
        <v>1.9</v>
      </c>
      <c r="N386">
        <f t="shared" si="17"/>
        <v>0.3</v>
      </c>
    </row>
    <row r="387" spans="1:14" x14ac:dyDescent="0.35">
      <c r="A387" t="s">
        <v>140</v>
      </c>
      <c r="B387" s="6">
        <v>1550</v>
      </c>
      <c r="C387" s="6" t="s">
        <v>100</v>
      </c>
      <c r="D387" s="6" t="s">
        <v>91</v>
      </c>
      <c r="E387" s="7">
        <v>0.33</v>
      </c>
      <c r="F387" s="7">
        <v>53.9</v>
      </c>
      <c r="G387" s="7">
        <v>0.08</v>
      </c>
      <c r="H387" s="7">
        <v>0.72099999999999997</v>
      </c>
      <c r="I387" s="7">
        <v>0.17</v>
      </c>
      <c r="J387" s="7">
        <v>0.34100000000000003</v>
      </c>
      <c r="K387" s="20">
        <v>3.4098295741359502E-2</v>
      </c>
      <c r="L387">
        <f t="shared" ref="L387:L450" si="18">(F387*J387*K387/12)+(G387*K387)</f>
        <v>5.4954802484026552E-2</v>
      </c>
      <c r="M387">
        <f t="shared" ref="M387:M450" si="19">ROUND(2.721*H387*L387,1)</f>
        <v>0.1</v>
      </c>
      <c r="N387">
        <f t="shared" ref="N387:N450" si="20">ROUND((2.721*I387*L387)+(E387*K387),1)</f>
        <v>0</v>
      </c>
    </row>
    <row r="388" spans="1:14" x14ac:dyDescent="0.35">
      <c r="A388" t="s">
        <v>140</v>
      </c>
      <c r="B388" s="6">
        <v>1550</v>
      </c>
      <c r="C388" s="6" t="s">
        <v>100</v>
      </c>
      <c r="D388" s="6" t="s">
        <v>91</v>
      </c>
      <c r="E388" s="7">
        <v>0.33</v>
      </c>
      <c r="F388" s="7">
        <v>53.9</v>
      </c>
      <c r="G388" s="7">
        <v>0.08</v>
      </c>
      <c r="H388" s="7">
        <v>0.72099999999999997</v>
      </c>
      <c r="I388" s="7">
        <v>0.17</v>
      </c>
      <c r="J388" s="7">
        <v>0.34100000000000003</v>
      </c>
      <c r="K388" s="20">
        <v>2.2931308638912298E-3</v>
      </c>
      <c r="L388">
        <f t="shared" si="18"/>
        <v>3.6957434662141658E-3</v>
      </c>
      <c r="M388">
        <f t="shared" si="19"/>
        <v>0</v>
      </c>
      <c r="N388">
        <f t="shared" si="20"/>
        <v>0</v>
      </c>
    </row>
    <row r="389" spans="1:14" x14ac:dyDescent="0.35">
      <c r="A389" t="s">
        <v>140</v>
      </c>
      <c r="B389" s="6">
        <v>1550</v>
      </c>
      <c r="C389" s="6" t="s">
        <v>100</v>
      </c>
      <c r="D389" s="6" t="s">
        <v>91</v>
      </c>
      <c r="E389" s="7">
        <v>0.33</v>
      </c>
      <c r="F389" s="7">
        <v>53.9</v>
      </c>
      <c r="G389" s="7">
        <v>0.08</v>
      </c>
      <c r="H389" s="7">
        <v>0.72099999999999997</v>
      </c>
      <c r="I389" s="7">
        <v>0.17</v>
      </c>
      <c r="J389" s="7">
        <v>0.34100000000000003</v>
      </c>
      <c r="K389" s="20">
        <v>0.209979966267684</v>
      </c>
      <c r="L389">
        <f t="shared" si="18"/>
        <v>0.33841596246836514</v>
      </c>
      <c r="M389">
        <f t="shared" si="19"/>
        <v>0.7</v>
      </c>
      <c r="N389">
        <f t="shared" si="20"/>
        <v>0.2</v>
      </c>
    </row>
    <row r="390" spans="1:14" x14ac:dyDescent="0.35">
      <c r="A390" t="s">
        <v>140</v>
      </c>
      <c r="B390" s="6">
        <v>1550</v>
      </c>
      <c r="C390" s="6" t="s">
        <v>100</v>
      </c>
      <c r="D390" s="6" t="s">
        <v>93</v>
      </c>
      <c r="E390" s="7">
        <v>0.33</v>
      </c>
      <c r="F390" s="7">
        <v>53.9</v>
      </c>
      <c r="G390" s="7">
        <v>0.08</v>
      </c>
      <c r="H390" s="7">
        <v>0.72099999999999997</v>
      </c>
      <c r="I390" s="7">
        <v>0.17</v>
      </c>
      <c r="J390" s="7">
        <v>0.34100000000000003</v>
      </c>
      <c r="K390" s="20">
        <v>0.30083254250311903</v>
      </c>
      <c r="L390">
        <f t="shared" si="18"/>
        <v>0.48483927406300592</v>
      </c>
      <c r="M390">
        <f t="shared" si="19"/>
        <v>1</v>
      </c>
      <c r="N390">
        <f t="shared" si="20"/>
        <v>0.3</v>
      </c>
    </row>
    <row r="391" spans="1:14" x14ac:dyDescent="0.35">
      <c r="A391" t="s">
        <v>140</v>
      </c>
      <c r="B391" s="6">
        <v>1550</v>
      </c>
      <c r="C391" s="6" t="s">
        <v>100</v>
      </c>
      <c r="D391" s="6" t="s">
        <v>91</v>
      </c>
      <c r="E391" s="7">
        <v>0.33</v>
      </c>
      <c r="F391" s="7">
        <v>53.9</v>
      </c>
      <c r="G391" s="7">
        <v>0.08</v>
      </c>
      <c r="H391" s="7">
        <v>0.72099999999999997</v>
      </c>
      <c r="I391" s="7">
        <v>0.17</v>
      </c>
      <c r="J391" s="7">
        <v>0.34100000000000003</v>
      </c>
      <c r="K391" s="20">
        <v>1.5004977345794699E-2</v>
      </c>
      <c r="L391">
        <f t="shared" si="18"/>
        <v>2.4182896780827908E-2</v>
      </c>
      <c r="M391">
        <f t="shared" si="19"/>
        <v>0</v>
      </c>
      <c r="N391">
        <f t="shared" si="20"/>
        <v>0</v>
      </c>
    </row>
    <row r="392" spans="1:14" x14ac:dyDescent="0.35">
      <c r="A392" t="s">
        <v>140</v>
      </c>
      <c r="B392" s="6">
        <v>1110</v>
      </c>
      <c r="C392" s="6" t="s">
        <v>90</v>
      </c>
      <c r="D392" s="6" t="s">
        <v>91</v>
      </c>
      <c r="E392" s="7">
        <v>0.22</v>
      </c>
      <c r="F392" s="7">
        <v>50.8</v>
      </c>
      <c r="G392" s="7">
        <v>0</v>
      </c>
      <c r="H392" s="7">
        <v>0.96799999999999997</v>
      </c>
      <c r="I392" s="7">
        <v>0.125</v>
      </c>
      <c r="J392" s="7">
        <v>0.28799999999999998</v>
      </c>
      <c r="K392" s="20">
        <v>6.6041245675443797E-2</v>
      </c>
      <c r="L392">
        <f t="shared" si="18"/>
        <v>8.0517486727501072E-2</v>
      </c>
      <c r="M392">
        <f t="shared" si="19"/>
        <v>0.2</v>
      </c>
      <c r="N392">
        <f t="shared" si="20"/>
        <v>0</v>
      </c>
    </row>
    <row r="393" spans="1:14" x14ac:dyDescent="0.35">
      <c r="A393" t="s">
        <v>140</v>
      </c>
      <c r="B393" s="6">
        <v>1400</v>
      </c>
      <c r="C393" s="6" t="s">
        <v>90</v>
      </c>
      <c r="E393" s="7">
        <v>0.22</v>
      </c>
      <c r="F393" s="7">
        <v>50.8</v>
      </c>
      <c r="G393" s="7">
        <v>0</v>
      </c>
      <c r="H393" s="7">
        <v>0.70899999999999996</v>
      </c>
      <c r="I393" s="7">
        <v>0.11700000000000001</v>
      </c>
      <c r="J393" s="7">
        <v>0.43099999999999999</v>
      </c>
      <c r="K393" s="20">
        <v>1.5580647375071301E-3</v>
      </c>
      <c r="L393">
        <f t="shared" si="18"/>
        <v>2.8427929845642589E-3</v>
      </c>
      <c r="M393">
        <f t="shared" si="19"/>
        <v>0</v>
      </c>
      <c r="N393">
        <f t="shared" si="20"/>
        <v>0</v>
      </c>
    </row>
    <row r="394" spans="1:14" x14ac:dyDescent="0.35">
      <c r="A394" t="s">
        <v>140</v>
      </c>
      <c r="B394" s="6">
        <v>1400</v>
      </c>
      <c r="C394" s="6" t="s">
        <v>90</v>
      </c>
      <c r="D394" s="6" t="s">
        <v>91</v>
      </c>
      <c r="E394" s="7">
        <v>0.22</v>
      </c>
      <c r="F394" s="7">
        <v>50.8</v>
      </c>
      <c r="G394" s="7">
        <v>0</v>
      </c>
      <c r="H394" s="7">
        <v>0.70899999999999996</v>
      </c>
      <c r="I394" s="7">
        <v>0.11700000000000001</v>
      </c>
      <c r="J394" s="7">
        <v>0.43099999999999999</v>
      </c>
      <c r="K394" s="20">
        <v>4.1609208783592901E-2</v>
      </c>
      <c r="L394">
        <f t="shared" si="18"/>
        <v>7.5918775372917482E-2</v>
      </c>
      <c r="M394">
        <f t="shared" si="19"/>
        <v>0.1</v>
      </c>
      <c r="N394">
        <f t="shared" si="20"/>
        <v>0</v>
      </c>
    </row>
    <row r="395" spans="1:14" x14ac:dyDescent="0.35">
      <c r="A395" t="s">
        <v>140</v>
      </c>
      <c r="B395" s="6">
        <v>8360</v>
      </c>
      <c r="C395" s="6" t="s">
        <v>96</v>
      </c>
      <c r="D395" s="6" t="s">
        <v>93</v>
      </c>
      <c r="E395" s="7">
        <v>0.8</v>
      </c>
      <c r="F395" s="7">
        <v>49.9</v>
      </c>
      <c r="G395" s="7">
        <v>0</v>
      </c>
      <c r="H395" s="7">
        <v>1.4430000000000001</v>
      </c>
      <c r="I395" s="7">
        <v>0.22500000000000001</v>
      </c>
      <c r="J395" s="7">
        <v>0.43099999999999999</v>
      </c>
      <c r="K395" s="20">
        <v>1.6640538815092399E-3</v>
      </c>
      <c r="L395">
        <f t="shared" si="18"/>
        <v>2.9823867020192557E-3</v>
      </c>
      <c r="M395">
        <f t="shared" si="19"/>
        <v>0</v>
      </c>
      <c r="N395">
        <f t="shared" si="20"/>
        <v>0</v>
      </c>
    </row>
    <row r="396" spans="1:14" x14ac:dyDescent="0.35">
      <c r="A396" t="s">
        <v>140</v>
      </c>
      <c r="B396" s="6">
        <v>1210</v>
      </c>
      <c r="C396" s="6" t="s">
        <v>92</v>
      </c>
      <c r="E396" s="7">
        <v>0.63</v>
      </c>
      <c r="F396" s="7">
        <v>53.6</v>
      </c>
      <c r="G396" s="7">
        <v>0.66</v>
      </c>
      <c r="H396" s="7">
        <v>1.2450000000000001</v>
      </c>
      <c r="I396" s="7">
        <v>0.21299999999999999</v>
      </c>
      <c r="J396" s="7">
        <v>0.28799999999999998</v>
      </c>
      <c r="K396" s="20">
        <v>3.18118397557374E-3</v>
      </c>
      <c r="L396">
        <f t="shared" si="18"/>
        <v>6.1918564900567269E-3</v>
      </c>
      <c r="M396">
        <f t="shared" si="19"/>
        <v>0</v>
      </c>
      <c r="N396">
        <f t="shared" si="20"/>
        <v>0</v>
      </c>
    </row>
    <row r="397" spans="1:14" x14ac:dyDescent="0.35">
      <c r="A397" t="s">
        <v>140</v>
      </c>
      <c r="B397" s="6">
        <v>1210</v>
      </c>
      <c r="C397" s="6" t="s">
        <v>92</v>
      </c>
      <c r="D397" s="6" t="s">
        <v>91</v>
      </c>
      <c r="E397" s="7">
        <v>0.63</v>
      </c>
      <c r="F397" s="7">
        <v>53.6</v>
      </c>
      <c r="G397" s="7">
        <v>0.66</v>
      </c>
      <c r="H397" s="7">
        <v>1.2450000000000001</v>
      </c>
      <c r="I397" s="7">
        <v>0.21299999999999999</v>
      </c>
      <c r="J397" s="7">
        <v>0.28799999999999998</v>
      </c>
      <c r="K397" s="20">
        <v>3.0136401683858199E-2</v>
      </c>
      <c r="L397">
        <f t="shared" si="18"/>
        <v>5.8657492237461598E-2</v>
      </c>
      <c r="M397">
        <f t="shared" si="19"/>
        <v>0.2</v>
      </c>
      <c r="N397">
        <f t="shared" si="20"/>
        <v>0.1</v>
      </c>
    </row>
    <row r="398" spans="1:14" x14ac:dyDescent="0.35">
      <c r="A398" t="s">
        <v>140</v>
      </c>
      <c r="B398" s="6">
        <v>1210</v>
      </c>
      <c r="C398" s="6" t="s">
        <v>90</v>
      </c>
      <c r="D398" s="6" t="s">
        <v>91</v>
      </c>
      <c r="E398" s="7">
        <v>0.22</v>
      </c>
      <c r="F398" s="7">
        <v>50.8</v>
      </c>
      <c r="G398" s="7">
        <v>0</v>
      </c>
      <c r="H398" s="7">
        <v>1.2450000000000001</v>
      </c>
      <c r="I398" s="7">
        <v>0.21299999999999999</v>
      </c>
      <c r="J398" s="7">
        <v>0.28799999999999998</v>
      </c>
      <c r="K398" s="20">
        <v>0.27358541485732402</v>
      </c>
      <c r="L398">
        <f t="shared" si="18"/>
        <v>0.33355533779404939</v>
      </c>
      <c r="M398">
        <f t="shared" si="19"/>
        <v>1.1000000000000001</v>
      </c>
      <c r="N398">
        <f t="shared" si="20"/>
        <v>0.3</v>
      </c>
    </row>
    <row r="399" spans="1:14" x14ac:dyDescent="0.35">
      <c r="A399" t="s">
        <v>140</v>
      </c>
      <c r="B399" s="6">
        <v>1210</v>
      </c>
      <c r="C399" s="6" t="s">
        <v>90</v>
      </c>
      <c r="D399" s="6" t="s">
        <v>91</v>
      </c>
      <c r="E399" s="7">
        <v>0.22</v>
      </c>
      <c r="F399" s="7">
        <v>50.8</v>
      </c>
      <c r="G399" s="7">
        <v>0</v>
      </c>
      <c r="H399" s="7">
        <v>1.2450000000000001</v>
      </c>
      <c r="I399" s="7">
        <v>0.21299999999999999</v>
      </c>
      <c r="J399" s="7">
        <v>0.28799999999999998</v>
      </c>
      <c r="K399" s="20">
        <v>0.183883713644481</v>
      </c>
      <c r="L399">
        <f t="shared" si="18"/>
        <v>0.22419102367535118</v>
      </c>
      <c r="M399">
        <f t="shared" si="19"/>
        <v>0.8</v>
      </c>
      <c r="N399">
        <f t="shared" si="20"/>
        <v>0.2</v>
      </c>
    </row>
    <row r="400" spans="1:14" x14ac:dyDescent="0.35">
      <c r="A400" t="s">
        <v>140</v>
      </c>
      <c r="B400" s="6">
        <v>1210</v>
      </c>
      <c r="C400" s="6" t="s">
        <v>90</v>
      </c>
      <c r="D400" s="6" t="s">
        <v>91</v>
      </c>
      <c r="E400" s="7">
        <v>0.22</v>
      </c>
      <c r="F400" s="7">
        <v>50.8</v>
      </c>
      <c r="G400" s="7">
        <v>0</v>
      </c>
      <c r="H400" s="7">
        <v>1.2450000000000001</v>
      </c>
      <c r="I400" s="7">
        <v>0.21299999999999999</v>
      </c>
      <c r="J400" s="7">
        <v>0.28799999999999998</v>
      </c>
      <c r="K400" s="20">
        <v>0.35803801543841302</v>
      </c>
      <c r="L400">
        <f t="shared" si="18"/>
        <v>0.43651994842251307</v>
      </c>
      <c r="M400">
        <f t="shared" si="19"/>
        <v>1.5</v>
      </c>
      <c r="N400">
        <f t="shared" si="20"/>
        <v>0.3</v>
      </c>
    </row>
    <row r="401" spans="1:14" x14ac:dyDescent="0.35">
      <c r="A401" t="s">
        <v>140</v>
      </c>
      <c r="B401" s="6">
        <v>1210</v>
      </c>
      <c r="C401" s="6" t="s">
        <v>90</v>
      </c>
      <c r="D401" s="6" t="s">
        <v>91</v>
      </c>
      <c r="E401" s="7">
        <v>0.22</v>
      </c>
      <c r="F401" s="7">
        <v>50.8</v>
      </c>
      <c r="G401" s="7">
        <v>0</v>
      </c>
      <c r="H401" s="7">
        <v>1.2450000000000001</v>
      </c>
      <c r="I401" s="7">
        <v>0.21299999999999999</v>
      </c>
      <c r="J401" s="7">
        <v>0.28799999999999998</v>
      </c>
      <c r="K401" s="20">
        <v>0.112987019454175</v>
      </c>
      <c r="L401">
        <f t="shared" si="18"/>
        <v>0.13775377411853015</v>
      </c>
      <c r="M401">
        <f t="shared" si="19"/>
        <v>0.5</v>
      </c>
      <c r="N401">
        <f t="shared" si="20"/>
        <v>0.1</v>
      </c>
    </row>
    <row r="402" spans="1:14" x14ac:dyDescent="0.35">
      <c r="A402" t="s">
        <v>140</v>
      </c>
      <c r="B402" s="6">
        <v>1210</v>
      </c>
      <c r="C402" s="6" t="s">
        <v>90</v>
      </c>
      <c r="D402" s="6" t="s">
        <v>91</v>
      </c>
      <c r="E402" s="7">
        <v>0.22</v>
      </c>
      <c r="F402" s="7">
        <v>50.8</v>
      </c>
      <c r="G402" s="7">
        <v>0</v>
      </c>
      <c r="H402" s="7">
        <v>1.2450000000000001</v>
      </c>
      <c r="I402" s="7">
        <v>0.21299999999999999</v>
      </c>
      <c r="J402" s="7">
        <v>0.28799999999999998</v>
      </c>
      <c r="K402" s="20">
        <v>0.62033601133274596</v>
      </c>
      <c r="L402">
        <f t="shared" si="18"/>
        <v>0.7563136650168838</v>
      </c>
      <c r="M402">
        <f t="shared" si="19"/>
        <v>2.6</v>
      </c>
      <c r="N402">
        <f t="shared" si="20"/>
        <v>0.6</v>
      </c>
    </row>
    <row r="403" spans="1:14" x14ac:dyDescent="0.35">
      <c r="A403" t="s">
        <v>140</v>
      </c>
      <c r="B403" s="6">
        <v>1210</v>
      </c>
      <c r="C403" s="6" t="s">
        <v>90</v>
      </c>
      <c r="D403" s="6" t="s">
        <v>91</v>
      </c>
      <c r="E403" s="7">
        <v>0.22</v>
      </c>
      <c r="F403" s="7">
        <v>50.8</v>
      </c>
      <c r="G403" s="7">
        <v>0</v>
      </c>
      <c r="H403" s="7">
        <v>1.2450000000000001</v>
      </c>
      <c r="I403" s="7">
        <v>0.21299999999999999</v>
      </c>
      <c r="J403" s="7">
        <v>0.28799999999999998</v>
      </c>
      <c r="K403" s="20">
        <v>8.8692126996726905E-2</v>
      </c>
      <c r="L403">
        <f t="shared" si="18"/>
        <v>0.10813344123440943</v>
      </c>
      <c r="M403">
        <f t="shared" si="19"/>
        <v>0.4</v>
      </c>
      <c r="N403">
        <f t="shared" si="20"/>
        <v>0.1</v>
      </c>
    </row>
    <row r="404" spans="1:14" x14ac:dyDescent="0.35">
      <c r="A404" t="s">
        <v>140</v>
      </c>
      <c r="B404" s="6">
        <v>1210</v>
      </c>
      <c r="C404" s="6" t="s">
        <v>90</v>
      </c>
      <c r="D404" s="6" t="s">
        <v>91</v>
      </c>
      <c r="E404" s="7">
        <v>0.22</v>
      </c>
      <c r="F404" s="7">
        <v>50.8</v>
      </c>
      <c r="G404" s="7">
        <v>0</v>
      </c>
      <c r="H404" s="7">
        <v>1.2450000000000001</v>
      </c>
      <c r="I404" s="7">
        <v>0.21299999999999999</v>
      </c>
      <c r="J404" s="7">
        <v>0.28799999999999998</v>
      </c>
      <c r="K404" s="20">
        <v>0.96152909888554094</v>
      </c>
      <c r="L404">
        <f t="shared" si="18"/>
        <v>1.1722962773612513</v>
      </c>
      <c r="M404">
        <f t="shared" si="19"/>
        <v>4</v>
      </c>
      <c r="N404">
        <f t="shared" si="20"/>
        <v>0.9</v>
      </c>
    </row>
    <row r="405" spans="1:14" x14ac:dyDescent="0.35">
      <c r="A405" t="s">
        <v>140</v>
      </c>
      <c r="B405" s="6">
        <v>1210</v>
      </c>
      <c r="C405" s="6" t="s">
        <v>90</v>
      </c>
      <c r="D405" s="6" t="s">
        <v>91</v>
      </c>
      <c r="E405" s="7">
        <v>0.22</v>
      </c>
      <c r="F405" s="7">
        <v>50.8</v>
      </c>
      <c r="G405" s="7">
        <v>0</v>
      </c>
      <c r="H405" s="7">
        <v>1.2450000000000001</v>
      </c>
      <c r="I405" s="7">
        <v>0.21299999999999999</v>
      </c>
      <c r="J405" s="7">
        <v>0.28799999999999998</v>
      </c>
      <c r="K405" s="20">
        <v>1.2378310077897701</v>
      </c>
      <c r="L405">
        <f t="shared" si="18"/>
        <v>1.5091635646972874</v>
      </c>
      <c r="M405">
        <f t="shared" si="19"/>
        <v>5.0999999999999996</v>
      </c>
      <c r="N405">
        <f t="shared" si="20"/>
        <v>1.1000000000000001</v>
      </c>
    </row>
    <row r="406" spans="1:14" x14ac:dyDescent="0.35">
      <c r="A406" t="s">
        <v>140</v>
      </c>
      <c r="B406" s="6">
        <v>1210</v>
      </c>
      <c r="C406" s="6" t="s">
        <v>90</v>
      </c>
      <c r="D406" s="6" t="s">
        <v>91</v>
      </c>
      <c r="E406" s="7">
        <v>0.22</v>
      </c>
      <c r="F406" s="7">
        <v>50.8</v>
      </c>
      <c r="G406" s="7">
        <v>0</v>
      </c>
      <c r="H406" s="7">
        <v>1.2450000000000001</v>
      </c>
      <c r="I406" s="7">
        <v>0.21299999999999999</v>
      </c>
      <c r="J406" s="7">
        <v>0.28799999999999998</v>
      </c>
      <c r="K406" s="20">
        <v>6.8892893809788101</v>
      </c>
      <c r="L406">
        <f t="shared" si="18"/>
        <v>8.3994216132893644</v>
      </c>
      <c r="M406">
        <f t="shared" si="19"/>
        <v>28.5</v>
      </c>
      <c r="N406">
        <f t="shared" si="20"/>
        <v>6.4</v>
      </c>
    </row>
    <row r="407" spans="1:14" x14ac:dyDescent="0.35">
      <c r="A407" t="s">
        <v>140</v>
      </c>
      <c r="B407" s="6">
        <v>1210</v>
      </c>
      <c r="C407" s="6" t="s">
        <v>90</v>
      </c>
      <c r="D407" s="6" t="s">
        <v>91</v>
      </c>
      <c r="E407" s="7">
        <v>0.22</v>
      </c>
      <c r="F407" s="7">
        <v>50.8</v>
      </c>
      <c r="G407" s="7">
        <v>0</v>
      </c>
      <c r="H407" s="7">
        <v>1.2450000000000001</v>
      </c>
      <c r="I407" s="7">
        <v>0.21299999999999999</v>
      </c>
      <c r="J407" s="7">
        <v>0.28799999999999998</v>
      </c>
      <c r="K407" s="20">
        <v>0.42630652390644702</v>
      </c>
      <c r="L407">
        <f t="shared" si="18"/>
        <v>0.51975291394674017</v>
      </c>
      <c r="M407">
        <f t="shared" si="19"/>
        <v>1.8</v>
      </c>
      <c r="N407">
        <f t="shared" si="20"/>
        <v>0.4</v>
      </c>
    </row>
    <row r="408" spans="1:14" x14ac:dyDescent="0.35">
      <c r="A408" t="s">
        <v>140</v>
      </c>
      <c r="B408" s="6">
        <v>1210</v>
      </c>
      <c r="C408" s="6" t="s">
        <v>90</v>
      </c>
      <c r="D408" s="6" t="s">
        <v>91</v>
      </c>
      <c r="E408" s="7">
        <v>0.22</v>
      </c>
      <c r="F408" s="7">
        <v>50.8</v>
      </c>
      <c r="G408" s="7">
        <v>0</v>
      </c>
      <c r="H408" s="7">
        <v>1.2450000000000001</v>
      </c>
      <c r="I408" s="7">
        <v>0.21299999999999999</v>
      </c>
      <c r="J408" s="7">
        <v>0.28799999999999998</v>
      </c>
      <c r="K408" s="20">
        <v>0.15946073062473901</v>
      </c>
      <c r="L408">
        <f t="shared" si="18"/>
        <v>0.19441452277768179</v>
      </c>
      <c r="M408">
        <f t="shared" si="19"/>
        <v>0.7</v>
      </c>
      <c r="N408">
        <f t="shared" si="20"/>
        <v>0.1</v>
      </c>
    </row>
    <row r="409" spans="1:14" x14ac:dyDescent="0.35">
      <c r="A409" t="s">
        <v>140</v>
      </c>
      <c r="B409" s="6">
        <v>1210</v>
      </c>
      <c r="C409" s="6" t="s">
        <v>90</v>
      </c>
      <c r="D409" s="6" t="s">
        <v>91</v>
      </c>
      <c r="E409" s="7">
        <v>0.22</v>
      </c>
      <c r="F409" s="7">
        <v>50.8</v>
      </c>
      <c r="G409" s="7">
        <v>0</v>
      </c>
      <c r="H409" s="7">
        <v>1.2450000000000001</v>
      </c>
      <c r="I409" s="7">
        <v>0.21299999999999999</v>
      </c>
      <c r="J409" s="7">
        <v>0.28799999999999998</v>
      </c>
      <c r="K409" s="20">
        <v>0.32424341688000902</v>
      </c>
      <c r="L409">
        <f t="shared" si="18"/>
        <v>0.39531757386010691</v>
      </c>
      <c r="M409">
        <f t="shared" si="19"/>
        <v>1.3</v>
      </c>
      <c r="N409">
        <f t="shared" si="20"/>
        <v>0.3</v>
      </c>
    </row>
    <row r="410" spans="1:14" x14ac:dyDescent="0.35">
      <c r="A410" t="s">
        <v>140</v>
      </c>
      <c r="B410" s="6">
        <v>1210</v>
      </c>
      <c r="C410" s="6" t="s">
        <v>90</v>
      </c>
      <c r="D410" s="6" t="s">
        <v>91</v>
      </c>
      <c r="E410" s="7">
        <v>0.22</v>
      </c>
      <c r="F410" s="7">
        <v>50.8</v>
      </c>
      <c r="G410" s="7">
        <v>0</v>
      </c>
      <c r="H410" s="7">
        <v>1.2450000000000001</v>
      </c>
      <c r="I410" s="7">
        <v>0.21299999999999999</v>
      </c>
      <c r="J410" s="7">
        <v>0.28799999999999998</v>
      </c>
      <c r="K410" s="20">
        <v>5.9533609615933701E-2</v>
      </c>
      <c r="L410">
        <f t="shared" si="18"/>
        <v>7.2583376843746356E-2</v>
      </c>
      <c r="M410">
        <f t="shared" si="19"/>
        <v>0.2</v>
      </c>
      <c r="N410">
        <f t="shared" si="20"/>
        <v>0.1</v>
      </c>
    </row>
    <row r="411" spans="1:14" x14ac:dyDescent="0.35">
      <c r="A411" t="s">
        <v>140</v>
      </c>
      <c r="B411" s="6">
        <v>1210</v>
      </c>
      <c r="C411" s="6" t="s">
        <v>90</v>
      </c>
      <c r="D411" s="6" t="s">
        <v>91</v>
      </c>
      <c r="E411" s="7">
        <v>0.22</v>
      </c>
      <c r="F411" s="7">
        <v>50.8</v>
      </c>
      <c r="G411" s="7">
        <v>0</v>
      </c>
      <c r="H411" s="7">
        <v>1.2450000000000001</v>
      </c>
      <c r="I411" s="7">
        <v>0.21299999999999999</v>
      </c>
      <c r="J411" s="7">
        <v>0.28799999999999998</v>
      </c>
      <c r="K411" s="20">
        <v>0.33365259346014497</v>
      </c>
      <c r="L411">
        <f t="shared" si="18"/>
        <v>0.40678924194660865</v>
      </c>
      <c r="M411">
        <f t="shared" si="19"/>
        <v>1.4</v>
      </c>
      <c r="N411">
        <f t="shared" si="20"/>
        <v>0.3</v>
      </c>
    </row>
    <row r="412" spans="1:14" x14ac:dyDescent="0.35">
      <c r="A412" t="s">
        <v>140</v>
      </c>
      <c r="B412" s="6">
        <v>1210</v>
      </c>
      <c r="C412" s="6" t="s">
        <v>90</v>
      </c>
      <c r="D412" s="6" t="s">
        <v>95</v>
      </c>
      <c r="E412" s="7">
        <v>0.22</v>
      </c>
      <c r="F412" s="7">
        <v>50.8</v>
      </c>
      <c r="G412" s="7">
        <v>0</v>
      </c>
      <c r="H412" s="7">
        <v>1.2450000000000001</v>
      </c>
      <c r="I412" s="7">
        <v>0.21299999999999999</v>
      </c>
      <c r="J412" s="7">
        <v>0.28799999999999998</v>
      </c>
      <c r="K412" s="20">
        <v>0.33438408735200897</v>
      </c>
      <c r="L412">
        <f t="shared" si="18"/>
        <v>0.40768107929956932</v>
      </c>
      <c r="M412">
        <f t="shared" si="19"/>
        <v>1.4</v>
      </c>
      <c r="N412">
        <f t="shared" si="20"/>
        <v>0.3</v>
      </c>
    </row>
    <row r="413" spans="1:14" x14ac:dyDescent="0.35">
      <c r="A413" t="s">
        <v>140</v>
      </c>
      <c r="B413" s="6">
        <v>1210</v>
      </c>
      <c r="C413" s="6" t="s">
        <v>90</v>
      </c>
      <c r="D413" s="6" t="s">
        <v>91</v>
      </c>
      <c r="E413" s="7">
        <v>0.22</v>
      </c>
      <c r="F413" s="7">
        <v>50.8</v>
      </c>
      <c r="G413" s="7">
        <v>0</v>
      </c>
      <c r="H413" s="7">
        <v>1.2450000000000001</v>
      </c>
      <c r="I413" s="7">
        <v>0.21299999999999999</v>
      </c>
      <c r="J413" s="7">
        <v>0.28799999999999998</v>
      </c>
      <c r="K413" s="20">
        <v>4.2990684232854903E-2</v>
      </c>
      <c r="L413">
        <f t="shared" si="18"/>
        <v>5.2414242216696688E-2</v>
      </c>
      <c r="M413">
        <f t="shared" si="19"/>
        <v>0.2</v>
      </c>
      <c r="N413">
        <f t="shared" si="20"/>
        <v>0</v>
      </c>
    </row>
    <row r="414" spans="1:14" x14ac:dyDescent="0.35">
      <c r="A414" t="s">
        <v>140</v>
      </c>
      <c r="B414" s="6">
        <v>1411</v>
      </c>
      <c r="C414" s="6" t="s">
        <v>90</v>
      </c>
      <c r="D414" s="6" t="s">
        <v>93</v>
      </c>
      <c r="E414" s="7">
        <v>0.22</v>
      </c>
      <c r="F414" s="7">
        <v>50.8</v>
      </c>
      <c r="G414" s="7">
        <v>0</v>
      </c>
      <c r="H414" s="7">
        <v>1.4430000000000001</v>
      </c>
      <c r="I414" s="7">
        <v>0.22500000000000001</v>
      </c>
      <c r="J414" s="7">
        <v>0.43099999999999999</v>
      </c>
      <c r="K414" s="20">
        <v>3.1557979178753699E-2</v>
      </c>
      <c r="L414">
        <f t="shared" si="18"/>
        <v>5.7579636876914704E-2</v>
      </c>
      <c r="M414">
        <f t="shared" si="19"/>
        <v>0.2</v>
      </c>
      <c r="N414">
        <f t="shared" si="20"/>
        <v>0</v>
      </c>
    </row>
    <row r="415" spans="1:14" x14ac:dyDescent="0.35">
      <c r="A415" t="s">
        <v>140</v>
      </c>
      <c r="B415" s="6">
        <v>8200</v>
      </c>
      <c r="C415" s="6" t="s">
        <v>100</v>
      </c>
      <c r="D415" s="6" t="s">
        <v>93</v>
      </c>
      <c r="E415" s="7">
        <v>0.33</v>
      </c>
      <c r="F415" s="7">
        <v>53.9</v>
      </c>
      <c r="G415" s="7">
        <v>0.08</v>
      </c>
      <c r="H415" s="7">
        <v>0.72099999999999997</v>
      </c>
      <c r="I415" s="7">
        <v>0.17</v>
      </c>
      <c r="J415" s="7">
        <v>0.43099999999999999</v>
      </c>
      <c r="K415" s="20">
        <v>1.1545819311543799</v>
      </c>
      <c r="L415">
        <f t="shared" si="18"/>
        <v>2.3275313365302073</v>
      </c>
      <c r="M415">
        <f t="shared" si="19"/>
        <v>4.5999999999999996</v>
      </c>
      <c r="N415">
        <f t="shared" si="20"/>
        <v>1.5</v>
      </c>
    </row>
    <row r="416" spans="1:14" x14ac:dyDescent="0.35">
      <c r="A416" t="s">
        <v>140</v>
      </c>
      <c r="B416" s="6">
        <v>8200</v>
      </c>
      <c r="C416" s="6" t="s">
        <v>100</v>
      </c>
      <c r="E416" s="7">
        <v>0.33</v>
      </c>
      <c r="F416" s="7">
        <v>53.9</v>
      </c>
      <c r="G416" s="7">
        <v>0.08</v>
      </c>
      <c r="H416" s="7">
        <v>0.72099999999999997</v>
      </c>
      <c r="I416" s="7">
        <v>0.17</v>
      </c>
      <c r="J416" s="7">
        <v>0.43099999999999999</v>
      </c>
      <c r="K416" s="20">
        <v>1.4538096076087101E-2</v>
      </c>
      <c r="L416">
        <f t="shared" si="18"/>
        <v>2.9307469030584621E-2</v>
      </c>
      <c r="M416">
        <f t="shared" si="19"/>
        <v>0.1</v>
      </c>
      <c r="N416">
        <f t="shared" si="20"/>
        <v>0</v>
      </c>
    </row>
    <row r="417" spans="1:14" x14ac:dyDescent="0.35">
      <c r="A417" t="s">
        <v>140</v>
      </c>
      <c r="B417" s="6">
        <v>1710</v>
      </c>
      <c r="C417" s="6" t="s">
        <v>98</v>
      </c>
      <c r="D417" s="6" t="s">
        <v>94</v>
      </c>
      <c r="E417" s="7">
        <v>0.19</v>
      </c>
      <c r="F417" s="7">
        <v>57.7</v>
      </c>
      <c r="G417" s="7">
        <v>0</v>
      </c>
      <c r="H417" s="7">
        <v>0.96799999999999997</v>
      </c>
      <c r="I417" s="7">
        <v>0.125</v>
      </c>
      <c r="J417" s="7">
        <v>0.34100000000000003</v>
      </c>
      <c r="K417" s="20">
        <v>7.9281560997440006E-5</v>
      </c>
      <c r="L417">
        <f t="shared" si="18"/>
        <v>1.2999335080977754E-4</v>
      </c>
      <c r="M417">
        <f t="shared" si="19"/>
        <v>0</v>
      </c>
      <c r="N417">
        <f t="shared" si="20"/>
        <v>0</v>
      </c>
    </row>
    <row r="418" spans="1:14" x14ac:dyDescent="0.35">
      <c r="A418" t="s">
        <v>140</v>
      </c>
      <c r="B418" s="6">
        <v>1411</v>
      </c>
      <c r="C418" s="6" t="s">
        <v>98</v>
      </c>
      <c r="E418" s="7">
        <v>0.19</v>
      </c>
      <c r="F418" s="7">
        <v>57.7</v>
      </c>
      <c r="G418" s="7">
        <v>0</v>
      </c>
      <c r="H418" s="7">
        <v>1.4430000000000001</v>
      </c>
      <c r="I418" s="7">
        <v>0.22500000000000001</v>
      </c>
      <c r="J418" s="7">
        <v>0.43099999999999999</v>
      </c>
      <c r="K418" s="20">
        <v>4.4940564122784903E-2</v>
      </c>
      <c r="L418">
        <f t="shared" si="18"/>
        <v>9.3134450583358411E-2</v>
      </c>
      <c r="M418">
        <f t="shared" si="19"/>
        <v>0.4</v>
      </c>
      <c r="N418">
        <f t="shared" si="20"/>
        <v>0.1</v>
      </c>
    </row>
    <row r="419" spans="1:14" x14ac:dyDescent="0.35">
      <c r="A419" t="s">
        <v>140</v>
      </c>
      <c r="B419" s="6">
        <v>1850</v>
      </c>
      <c r="C419" s="6" t="s">
        <v>138</v>
      </c>
      <c r="D419" s="6" t="s">
        <v>94</v>
      </c>
      <c r="E419" s="7">
        <v>0</v>
      </c>
      <c r="F419" s="7">
        <v>49.3</v>
      </c>
      <c r="G419" s="7">
        <v>0.33</v>
      </c>
      <c r="H419" s="7">
        <v>0.96799999999999997</v>
      </c>
      <c r="I419" s="7">
        <v>0.125</v>
      </c>
      <c r="J419" s="7">
        <v>0.34100000000000003</v>
      </c>
      <c r="K419" s="20">
        <v>0.97785132460118795</v>
      </c>
      <c r="L419">
        <f>((F419*J419*K419/12)+(G419*K419))*0.765</f>
        <v>1.2948417551914018</v>
      </c>
      <c r="M419">
        <f t="shared" si="19"/>
        <v>3.4</v>
      </c>
      <c r="N419">
        <f t="shared" si="20"/>
        <v>0.4</v>
      </c>
    </row>
    <row r="420" spans="1:14" x14ac:dyDescent="0.35">
      <c r="A420" t="s">
        <v>140</v>
      </c>
      <c r="B420" s="6">
        <v>1330</v>
      </c>
      <c r="C420" s="6" t="s">
        <v>90</v>
      </c>
      <c r="D420" s="6" t="s">
        <v>95</v>
      </c>
      <c r="E420" s="7">
        <v>0.22</v>
      </c>
      <c r="F420" s="7">
        <v>50.8</v>
      </c>
      <c r="G420" s="7">
        <v>0</v>
      </c>
      <c r="H420" s="7">
        <v>1.395</v>
      </c>
      <c r="I420" s="7">
        <v>0.33900000000000002</v>
      </c>
      <c r="J420" s="7">
        <v>0.39300000000000002</v>
      </c>
      <c r="K420" s="20">
        <v>7.3738586416222402E-3</v>
      </c>
      <c r="L420">
        <f t="shared" si="18"/>
        <v>1.2267888622066922E-2</v>
      </c>
      <c r="M420">
        <f t="shared" si="19"/>
        <v>0</v>
      </c>
      <c r="N420">
        <f t="shared" si="20"/>
        <v>0</v>
      </c>
    </row>
    <row r="421" spans="1:14" x14ac:dyDescent="0.35">
      <c r="A421" t="s">
        <v>140</v>
      </c>
      <c r="B421" s="6">
        <v>1330</v>
      </c>
      <c r="C421" s="6" t="s">
        <v>90</v>
      </c>
      <c r="D421" s="6" t="s">
        <v>91</v>
      </c>
      <c r="E421" s="7">
        <v>0.22</v>
      </c>
      <c r="F421" s="7">
        <v>50.8</v>
      </c>
      <c r="G421" s="7">
        <v>0</v>
      </c>
      <c r="H421" s="7">
        <v>1.395</v>
      </c>
      <c r="I421" s="7">
        <v>0.33900000000000002</v>
      </c>
      <c r="J421" s="7">
        <v>0.39300000000000002</v>
      </c>
      <c r="K421" s="20">
        <v>2.9323741278688399E-2</v>
      </c>
      <c r="L421">
        <f t="shared" si="18"/>
        <v>4.8785908365353896E-2</v>
      </c>
      <c r="M421">
        <f t="shared" si="19"/>
        <v>0.2</v>
      </c>
      <c r="N421">
        <f t="shared" si="20"/>
        <v>0.1</v>
      </c>
    </row>
    <row r="422" spans="1:14" x14ac:dyDescent="0.35">
      <c r="A422" t="s">
        <v>140</v>
      </c>
      <c r="B422" s="6">
        <v>1700</v>
      </c>
      <c r="C422" s="6" t="s">
        <v>90</v>
      </c>
      <c r="D422" s="6" t="s">
        <v>91</v>
      </c>
      <c r="E422" s="7">
        <v>0.22</v>
      </c>
      <c r="F422" s="7">
        <v>50.8</v>
      </c>
      <c r="G422" s="7">
        <v>0</v>
      </c>
      <c r="H422" s="7">
        <v>0.96799999999999997</v>
      </c>
      <c r="I422" s="7">
        <v>0.125</v>
      </c>
      <c r="J422" s="7">
        <v>0.34100000000000003</v>
      </c>
      <c r="K422" s="20">
        <v>6.6826518021109602E-2</v>
      </c>
      <c r="L422">
        <f t="shared" si="18"/>
        <v>9.646853386467312E-2</v>
      </c>
      <c r="M422">
        <f t="shared" si="19"/>
        <v>0.3</v>
      </c>
      <c r="N422">
        <f t="shared" si="20"/>
        <v>0</v>
      </c>
    </row>
    <row r="423" spans="1:14" x14ac:dyDescent="0.35">
      <c r="A423" t="s">
        <v>140</v>
      </c>
      <c r="B423" s="6">
        <v>1400</v>
      </c>
      <c r="C423" s="6" t="s">
        <v>90</v>
      </c>
      <c r="D423" s="6" t="s">
        <v>91</v>
      </c>
      <c r="E423" s="7">
        <v>0.22</v>
      </c>
      <c r="F423" s="7">
        <v>50.8</v>
      </c>
      <c r="G423" s="7">
        <v>0</v>
      </c>
      <c r="H423" s="7">
        <v>0.70899999999999996</v>
      </c>
      <c r="I423" s="7">
        <v>0.11700000000000001</v>
      </c>
      <c r="J423" s="7">
        <v>0.43099999999999999</v>
      </c>
      <c r="K423" s="20">
        <v>0.38957734903750002</v>
      </c>
      <c r="L423">
        <f t="shared" si="18"/>
        <v>0.71080984514218792</v>
      </c>
      <c r="M423">
        <f t="shared" si="19"/>
        <v>1.4</v>
      </c>
      <c r="N423">
        <f t="shared" si="20"/>
        <v>0.3</v>
      </c>
    </row>
    <row r="424" spans="1:14" x14ac:dyDescent="0.35">
      <c r="A424" t="s">
        <v>140</v>
      </c>
      <c r="B424" s="6">
        <v>1400</v>
      </c>
      <c r="C424" s="6" t="s">
        <v>90</v>
      </c>
      <c r="D424" s="6" t="s">
        <v>94</v>
      </c>
      <c r="E424" s="7">
        <v>0.22</v>
      </c>
      <c r="F424" s="7">
        <v>50.8</v>
      </c>
      <c r="G424" s="7">
        <v>0</v>
      </c>
      <c r="H424" s="7">
        <v>0.70899999999999996</v>
      </c>
      <c r="I424" s="7">
        <v>0.11700000000000001</v>
      </c>
      <c r="J424" s="7">
        <v>0.43099999999999999</v>
      </c>
      <c r="K424" s="20">
        <v>1.6261708208887601E-2</v>
      </c>
      <c r="L424">
        <f t="shared" si="18"/>
        <v>2.9670570740996022E-2</v>
      </c>
      <c r="M424">
        <f t="shared" si="19"/>
        <v>0.1</v>
      </c>
      <c r="N424">
        <f t="shared" si="20"/>
        <v>0</v>
      </c>
    </row>
    <row r="425" spans="1:14" x14ac:dyDescent="0.35">
      <c r="A425" t="s">
        <v>140</v>
      </c>
      <c r="B425" s="6">
        <v>1210</v>
      </c>
      <c r="C425" s="6" t="s">
        <v>98</v>
      </c>
      <c r="D425" s="6" t="s">
        <v>94</v>
      </c>
      <c r="E425" s="7">
        <v>0.19</v>
      </c>
      <c r="F425" s="7">
        <v>57.7</v>
      </c>
      <c r="G425" s="7">
        <v>0</v>
      </c>
      <c r="H425" s="7">
        <v>1.2450000000000001</v>
      </c>
      <c r="I425" s="7">
        <v>0.21299999999999999</v>
      </c>
      <c r="J425" s="7">
        <v>0.28799999999999998</v>
      </c>
      <c r="K425" s="20">
        <v>3.6572365137914703E-2</v>
      </c>
      <c r="L425">
        <f t="shared" si="18"/>
        <v>5.064541124298428E-2</v>
      </c>
      <c r="M425">
        <f t="shared" si="19"/>
        <v>0.2</v>
      </c>
      <c r="N425">
        <f t="shared" si="20"/>
        <v>0</v>
      </c>
    </row>
    <row r="426" spans="1:14" x14ac:dyDescent="0.35">
      <c r="A426" t="s">
        <v>140</v>
      </c>
      <c r="B426" s="6">
        <v>1411</v>
      </c>
      <c r="C426" s="6" t="s">
        <v>100</v>
      </c>
      <c r="D426" s="6" t="s">
        <v>91</v>
      </c>
      <c r="E426" s="7">
        <v>0.33</v>
      </c>
      <c r="F426" s="7">
        <v>53.9</v>
      </c>
      <c r="G426" s="7">
        <v>0.08</v>
      </c>
      <c r="H426" s="7">
        <v>1.4430000000000001</v>
      </c>
      <c r="I426" s="7">
        <v>0.22500000000000001</v>
      </c>
      <c r="J426" s="7">
        <v>0.43099999999999999</v>
      </c>
      <c r="K426" s="20">
        <v>0.97855422198421405</v>
      </c>
      <c r="L426">
        <f t="shared" si="18"/>
        <v>1.9726756107164936</v>
      </c>
      <c r="M426">
        <f t="shared" si="19"/>
        <v>7.7</v>
      </c>
      <c r="N426">
        <f t="shared" si="20"/>
        <v>1.5</v>
      </c>
    </row>
    <row r="427" spans="1:14" x14ac:dyDescent="0.35">
      <c r="A427" t="s">
        <v>140</v>
      </c>
      <c r="B427" s="6">
        <v>1400</v>
      </c>
      <c r="C427" s="6" t="s">
        <v>90</v>
      </c>
      <c r="D427" s="6" t="s">
        <v>93</v>
      </c>
      <c r="E427" s="7">
        <v>0.22</v>
      </c>
      <c r="F427" s="7">
        <v>50.8</v>
      </c>
      <c r="G427" s="7">
        <v>0</v>
      </c>
      <c r="H427" s="7">
        <v>0.70899999999999996</v>
      </c>
      <c r="I427" s="7">
        <v>0.11700000000000001</v>
      </c>
      <c r="J427" s="7">
        <v>0.43099999999999999</v>
      </c>
      <c r="K427" s="20">
        <v>8.6963184274600605E-2</v>
      </c>
      <c r="L427">
        <f t="shared" si="18"/>
        <v>0.15867012725462712</v>
      </c>
      <c r="M427">
        <f t="shared" si="19"/>
        <v>0.3</v>
      </c>
      <c r="N427">
        <f t="shared" si="20"/>
        <v>0.1</v>
      </c>
    </row>
    <row r="428" spans="1:14" x14ac:dyDescent="0.35">
      <c r="A428" t="s">
        <v>140</v>
      </c>
      <c r="B428" s="6">
        <v>1400</v>
      </c>
      <c r="C428" s="6" t="s">
        <v>90</v>
      </c>
      <c r="D428" s="6" t="s">
        <v>94</v>
      </c>
      <c r="E428" s="7">
        <v>0.22</v>
      </c>
      <c r="F428" s="7">
        <v>50.8</v>
      </c>
      <c r="G428" s="7">
        <v>0</v>
      </c>
      <c r="H428" s="7">
        <v>0.70899999999999996</v>
      </c>
      <c r="I428" s="7">
        <v>0.11700000000000001</v>
      </c>
      <c r="J428" s="7">
        <v>0.43099999999999999</v>
      </c>
      <c r="K428" s="20">
        <v>8.7579656139795195E-2</v>
      </c>
      <c r="L428">
        <f t="shared" si="18"/>
        <v>0.159794921270799</v>
      </c>
      <c r="M428">
        <f t="shared" si="19"/>
        <v>0.3</v>
      </c>
      <c r="N428">
        <f t="shared" si="20"/>
        <v>0.1</v>
      </c>
    </row>
    <row r="429" spans="1:14" x14ac:dyDescent="0.35">
      <c r="A429" t="s">
        <v>140</v>
      </c>
      <c r="B429" s="6">
        <v>1411</v>
      </c>
      <c r="C429" s="6" t="s">
        <v>90</v>
      </c>
      <c r="D429" s="6" t="s">
        <v>94</v>
      </c>
      <c r="E429" s="7">
        <v>0.22</v>
      </c>
      <c r="F429" s="7">
        <v>50.8</v>
      </c>
      <c r="G429" s="7">
        <v>0</v>
      </c>
      <c r="H429" s="7">
        <v>1.4430000000000001</v>
      </c>
      <c r="I429" s="7">
        <v>0.22500000000000001</v>
      </c>
      <c r="J429" s="7">
        <v>0.43099999999999999</v>
      </c>
      <c r="K429" s="20">
        <v>0.19022560316791601</v>
      </c>
      <c r="L429">
        <f t="shared" si="18"/>
        <v>0.34707929468674065</v>
      </c>
      <c r="M429">
        <f t="shared" si="19"/>
        <v>1.4</v>
      </c>
      <c r="N429">
        <f t="shared" si="20"/>
        <v>0.3</v>
      </c>
    </row>
    <row r="430" spans="1:14" x14ac:dyDescent="0.35">
      <c r="A430" t="s">
        <v>140</v>
      </c>
      <c r="B430" s="6">
        <v>1330</v>
      </c>
      <c r="C430" s="6" t="s">
        <v>90</v>
      </c>
      <c r="D430" s="6" t="s">
        <v>91</v>
      </c>
      <c r="E430" s="7">
        <v>0.22</v>
      </c>
      <c r="F430" s="7">
        <v>50.8</v>
      </c>
      <c r="G430" s="7">
        <v>0</v>
      </c>
      <c r="H430" s="7">
        <v>1.395</v>
      </c>
      <c r="I430" s="7">
        <v>0.33900000000000002</v>
      </c>
      <c r="J430" s="7">
        <v>0.39300000000000002</v>
      </c>
      <c r="K430" s="20">
        <v>0.67822176890688601</v>
      </c>
      <c r="L430">
        <f t="shared" si="18"/>
        <v>1.1283575569303863</v>
      </c>
      <c r="M430">
        <f t="shared" si="19"/>
        <v>4.3</v>
      </c>
      <c r="N430">
        <f t="shared" si="20"/>
        <v>1.2</v>
      </c>
    </row>
    <row r="431" spans="1:14" x14ac:dyDescent="0.35">
      <c r="A431" t="s">
        <v>140</v>
      </c>
      <c r="B431" s="6">
        <v>1210</v>
      </c>
      <c r="C431" s="6" t="s">
        <v>98</v>
      </c>
      <c r="D431" s="6" t="s">
        <v>91</v>
      </c>
      <c r="E431" s="7">
        <v>0.19</v>
      </c>
      <c r="F431" s="7">
        <v>57.7</v>
      </c>
      <c r="G431" s="7">
        <v>0</v>
      </c>
      <c r="H431" s="7">
        <v>1.2450000000000001</v>
      </c>
      <c r="I431" s="7">
        <v>0.21299999999999999</v>
      </c>
      <c r="J431" s="7">
        <v>0.28799999999999998</v>
      </c>
      <c r="K431" s="20">
        <v>5.9671372496206201E-2</v>
      </c>
      <c r="L431">
        <f t="shared" si="18"/>
        <v>8.2632916632746342E-2</v>
      </c>
      <c r="M431">
        <f t="shared" si="19"/>
        <v>0.3</v>
      </c>
      <c r="N431">
        <f t="shared" si="20"/>
        <v>0.1</v>
      </c>
    </row>
    <row r="432" spans="1:14" x14ac:dyDescent="0.35">
      <c r="A432" t="s">
        <v>140</v>
      </c>
      <c r="B432" s="6">
        <v>1210</v>
      </c>
      <c r="C432" s="6" t="s">
        <v>98</v>
      </c>
      <c r="D432" s="6" t="s">
        <v>93</v>
      </c>
      <c r="E432" s="7">
        <v>0.19</v>
      </c>
      <c r="F432" s="7">
        <v>57.7</v>
      </c>
      <c r="G432" s="7">
        <v>0</v>
      </c>
      <c r="H432" s="7">
        <v>1.2450000000000001</v>
      </c>
      <c r="I432" s="7">
        <v>0.21299999999999999</v>
      </c>
      <c r="J432" s="7">
        <v>0.28799999999999998</v>
      </c>
      <c r="K432" s="20">
        <v>5.0390163125027303E-2</v>
      </c>
      <c r="L432">
        <f t="shared" si="18"/>
        <v>6.9780297895537816E-2</v>
      </c>
      <c r="M432">
        <f t="shared" si="19"/>
        <v>0.2</v>
      </c>
      <c r="N432">
        <f t="shared" si="20"/>
        <v>0.1</v>
      </c>
    </row>
    <row r="433" spans="1:14" x14ac:dyDescent="0.35">
      <c r="A433" t="s">
        <v>140</v>
      </c>
      <c r="B433" s="6">
        <v>1320</v>
      </c>
      <c r="C433" s="6" t="s">
        <v>98</v>
      </c>
      <c r="E433" s="7">
        <v>0.19</v>
      </c>
      <c r="F433" s="7">
        <v>57.7</v>
      </c>
      <c r="G433" s="7">
        <v>0</v>
      </c>
      <c r="H433" s="7">
        <v>1.395</v>
      </c>
      <c r="I433" s="7">
        <v>0.33900000000000002</v>
      </c>
      <c r="J433" s="7">
        <v>0.39300000000000002</v>
      </c>
      <c r="K433" s="20">
        <v>6.5165651890995199E-2</v>
      </c>
      <c r="L433">
        <f t="shared" si="18"/>
        <v>0.12314190323711637</v>
      </c>
      <c r="M433">
        <f t="shared" si="19"/>
        <v>0.5</v>
      </c>
      <c r="N433">
        <f t="shared" si="20"/>
        <v>0.1</v>
      </c>
    </row>
    <row r="434" spans="1:14" x14ac:dyDescent="0.35">
      <c r="A434" t="s">
        <v>140</v>
      </c>
      <c r="B434" s="6">
        <v>8310</v>
      </c>
      <c r="C434" s="6" t="s">
        <v>90</v>
      </c>
      <c r="D434" s="6" t="s">
        <v>93</v>
      </c>
      <c r="E434" s="7">
        <v>0.22</v>
      </c>
      <c r="F434" s="7">
        <v>50.8</v>
      </c>
      <c r="G434" s="7">
        <v>0</v>
      </c>
      <c r="H434" s="7">
        <v>0.72099999999999997</v>
      </c>
      <c r="I434" s="7">
        <v>0.17</v>
      </c>
      <c r="J434" s="7">
        <v>0.43099999999999999</v>
      </c>
      <c r="K434" s="20">
        <v>0.19287278974894101</v>
      </c>
      <c r="L434">
        <f t="shared" si="18"/>
        <v>0.35190926308292614</v>
      </c>
      <c r="M434">
        <f t="shared" si="19"/>
        <v>0.7</v>
      </c>
      <c r="N434">
        <f t="shared" si="20"/>
        <v>0.2</v>
      </c>
    </row>
    <row r="435" spans="1:14" x14ac:dyDescent="0.35">
      <c r="A435" t="s">
        <v>140</v>
      </c>
      <c r="B435" s="6">
        <v>8310</v>
      </c>
      <c r="C435" s="6" t="s">
        <v>90</v>
      </c>
      <c r="D435" s="6" t="s">
        <v>94</v>
      </c>
      <c r="E435" s="7">
        <v>0.22</v>
      </c>
      <c r="F435" s="7">
        <v>50.8</v>
      </c>
      <c r="G435" s="7">
        <v>0</v>
      </c>
      <c r="H435" s="7">
        <v>0.72099999999999997</v>
      </c>
      <c r="I435" s="7">
        <v>0.17</v>
      </c>
      <c r="J435" s="7">
        <v>0.43099999999999999</v>
      </c>
      <c r="K435" s="20">
        <v>5.8560073553515703E-2</v>
      </c>
      <c r="L435">
        <f t="shared" si="18"/>
        <v>0.10684675820329297</v>
      </c>
      <c r="M435">
        <f t="shared" si="19"/>
        <v>0.2</v>
      </c>
      <c r="N435">
        <f t="shared" si="20"/>
        <v>0.1</v>
      </c>
    </row>
    <row r="436" spans="1:14" x14ac:dyDescent="0.35">
      <c r="A436" t="s">
        <v>140</v>
      </c>
      <c r="B436" s="6">
        <v>1110</v>
      </c>
      <c r="C436" s="6" t="s">
        <v>90</v>
      </c>
      <c r="D436" s="6" t="s">
        <v>94</v>
      </c>
      <c r="E436" s="7">
        <v>0.22</v>
      </c>
      <c r="F436" s="7">
        <v>50.8</v>
      </c>
      <c r="G436" s="7">
        <v>0</v>
      </c>
      <c r="H436" s="7">
        <v>0.96799999999999997</v>
      </c>
      <c r="I436" s="7">
        <v>0.125</v>
      </c>
      <c r="J436" s="7">
        <v>0.28799999999999998</v>
      </c>
      <c r="K436" s="20">
        <v>0.66013569288713503</v>
      </c>
      <c r="L436">
        <f t="shared" si="18"/>
        <v>0.80483743676799502</v>
      </c>
      <c r="M436">
        <f t="shared" si="19"/>
        <v>2.1</v>
      </c>
      <c r="N436">
        <f t="shared" si="20"/>
        <v>0.4</v>
      </c>
    </row>
    <row r="437" spans="1:14" x14ac:dyDescent="0.35">
      <c r="A437" t="s">
        <v>140</v>
      </c>
      <c r="B437" s="6">
        <v>1110</v>
      </c>
      <c r="C437" s="6" t="s">
        <v>90</v>
      </c>
      <c r="D437" s="6" t="s">
        <v>95</v>
      </c>
      <c r="E437" s="7">
        <v>0.22</v>
      </c>
      <c r="F437" s="7">
        <v>50.8</v>
      </c>
      <c r="G437" s="7">
        <v>0</v>
      </c>
      <c r="H437" s="7">
        <v>0.96799999999999997</v>
      </c>
      <c r="I437" s="7">
        <v>0.125</v>
      </c>
      <c r="J437" s="7">
        <v>0.28799999999999998</v>
      </c>
      <c r="K437" s="20">
        <v>0.25461196594928298</v>
      </c>
      <c r="L437">
        <f t="shared" si="18"/>
        <v>0.31042290888536578</v>
      </c>
      <c r="M437">
        <f t="shared" si="19"/>
        <v>0.8</v>
      </c>
      <c r="N437">
        <f t="shared" si="20"/>
        <v>0.2</v>
      </c>
    </row>
    <row r="438" spans="1:14" x14ac:dyDescent="0.35">
      <c r="A438" t="s">
        <v>140</v>
      </c>
      <c r="B438" s="6">
        <v>1110</v>
      </c>
      <c r="C438" s="6" t="s">
        <v>90</v>
      </c>
      <c r="D438" s="6" t="s">
        <v>94</v>
      </c>
      <c r="E438" s="7">
        <v>0.22</v>
      </c>
      <c r="F438" s="7">
        <v>50.8</v>
      </c>
      <c r="G438" s="7">
        <v>0</v>
      </c>
      <c r="H438" s="7">
        <v>0.96799999999999997</v>
      </c>
      <c r="I438" s="7">
        <v>0.125</v>
      </c>
      <c r="J438" s="7">
        <v>0.28799999999999998</v>
      </c>
      <c r="K438" s="20">
        <v>0.56844474946427204</v>
      </c>
      <c r="L438">
        <f t="shared" si="18"/>
        <v>0.69304783854684038</v>
      </c>
      <c r="M438">
        <f t="shared" si="19"/>
        <v>1.8</v>
      </c>
      <c r="N438">
        <f t="shared" si="20"/>
        <v>0.4</v>
      </c>
    </row>
    <row r="439" spans="1:14" x14ac:dyDescent="0.35">
      <c r="A439" t="s">
        <v>140</v>
      </c>
      <c r="B439" s="6">
        <v>1110</v>
      </c>
      <c r="C439" s="6" t="s">
        <v>90</v>
      </c>
      <c r="D439" s="6" t="s">
        <v>91</v>
      </c>
      <c r="E439" s="7">
        <v>0.22</v>
      </c>
      <c r="F439" s="7">
        <v>50.8</v>
      </c>
      <c r="G439" s="7">
        <v>0</v>
      </c>
      <c r="H439" s="7">
        <v>0.96799999999999997</v>
      </c>
      <c r="I439" s="7">
        <v>0.125</v>
      </c>
      <c r="J439" s="7">
        <v>0.28799999999999998</v>
      </c>
      <c r="K439" s="20">
        <v>1.26462298974042</v>
      </c>
      <c r="L439">
        <f t="shared" si="18"/>
        <v>1.5418283490915199</v>
      </c>
      <c r="M439">
        <f t="shared" si="19"/>
        <v>4.0999999999999996</v>
      </c>
      <c r="N439">
        <f t="shared" si="20"/>
        <v>0.8</v>
      </c>
    </row>
    <row r="440" spans="1:14" x14ac:dyDescent="0.35">
      <c r="A440" t="s">
        <v>140</v>
      </c>
      <c r="B440" s="6">
        <v>1210</v>
      </c>
      <c r="C440" s="6" t="s">
        <v>90</v>
      </c>
      <c r="D440" s="6" t="s">
        <v>91</v>
      </c>
      <c r="E440" s="7">
        <v>0.22</v>
      </c>
      <c r="F440" s="7">
        <v>50.8</v>
      </c>
      <c r="G440" s="7">
        <v>0</v>
      </c>
      <c r="H440" s="7">
        <v>1.2450000000000001</v>
      </c>
      <c r="I440" s="7">
        <v>0.21299999999999999</v>
      </c>
      <c r="J440" s="7">
        <v>0.28799999999999998</v>
      </c>
      <c r="K440" s="20">
        <v>6.8719054126922405E-2</v>
      </c>
      <c r="L440">
        <f t="shared" si="18"/>
        <v>8.3782270791543781E-2</v>
      </c>
      <c r="M440">
        <f t="shared" si="19"/>
        <v>0.3</v>
      </c>
      <c r="N440">
        <f t="shared" si="20"/>
        <v>0.1</v>
      </c>
    </row>
    <row r="441" spans="1:14" x14ac:dyDescent="0.35">
      <c r="A441" t="s">
        <v>140</v>
      </c>
      <c r="B441" s="6">
        <v>1210</v>
      </c>
      <c r="C441" s="6" t="s">
        <v>90</v>
      </c>
      <c r="D441" s="6" t="s">
        <v>91</v>
      </c>
      <c r="E441" s="7">
        <v>0.22</v>
      </c>
      <c r="F441" s="7">
        <v>50.8</v>
      </c>
      <c r="G441" s="7">
        <v>0</v>
      </c>
      <c r="H441" s="7">
        <v>1.2450000000000001</v>
      </c>
      <c r="I441" s="7">
        <v>0.21299999999999999</v>
      </c>
      <c r="J441" s="7">
        <v>0.28799999999999998</v>
      </c>
      <c r="K441" s="20">
        <v>5.7385900126305199E-2</v>
      </c>
      <c r="L441">
        <f t="shared" si="18"/>
        <v>6.996488943399129E-2</v>
      </c>
      <c r="M441">
        <f t="shared" si="19"/>
        <v>0.2</v>
      </c>
      <c r="N441">
        <f t="shared" si="20"/>
        <v>0.1</v>
      </c>
    </row>
    <row r="442" spans="1:14" x14ac:dyDescent="0.35">
      <c r="A442" t="s">
        <v>140</v>
      </c>
      <c r="B442" s="6">
        <v>1210</v>
      </c>
      <c r="C442" s="6" t="s">
        <v>90</v>
      </c>
      <c r="D442" s="6" t="s">
        <v>91</v>
      </c>
      <c r="E442" s="7">
        <v>0.22</v>
      </c>
      <c r="F442" s="7">
        <v>50.8</v>
      </c>
      <c r="G442" s="7">
        <v>0</v>
      </c>
      <c r="H442" s="7">
        <v>1.2450000000000001</v>
      </c>
      <c r="I442" s="7">
        <v>0.21299999999999999</v>
      </c>
      <c r="J442" s="7">
        <v>0.28799999999999998</v>
      </c>
      <c r="K442" s="20">
        <v>0.55926156627486101</v>
      </c>
      <c r="L442">
        <f t="shared" si="18"/>
        <v>0.68185170160231046</v>
      </c>
      <c r="M442">
        <f t="shared" si="19"/>
        <v>2.2999999999999998</v>
      </c>
      <c r="N442">
        <f t="shared" si="20"/>
        <v>0.5</v>
      </c>
    </row>
    <row r="443" spans="1:14" x14ac:dyDescent="0.35">
      <c r="A443" t="s">
        <v>140</v>
      </c>
      <c r="B443" s="6">
        <v>1210</v>
      </c>
      <c r="C443" s="6" t="s">
        <v>90</v>
      </c>
      <c r="D443" s="6" t="s">
        <v>93</v>
      </c>
      <c r="E443" s="7">
        <v>0.22</v>
      </c>
      <c r="F443" s="7">
        <v>50.8</v>
      </c>
      <c r="G443" s="7">
        <v>0</v>
      </c>
      <c r="H443" s="7">
        <v>1.2450000000000001</v>
      </c>
      <c r="I443" s="7">
        <v>0.21299999999999999</v>
      </c>
      <c r="J443" s="7">
        <v>0.28799999999999998</v>
      </c>
      <c r="K443" s="20">
        <v>3.5898955993088802E-2</v>
      </c>
      <c r="L443">
        <f t="shared" si="18"/>
        <v>4.3768007146773862E-2</v>
      </c>
      <c r="M443">
        <f t="shared" si="19"/>
        <v>0.1</v>
      </c>
      <c r="N443">
        <f t="shared" si="20"/>
        <v>0</v>
      </c>
    </row>
    <row r="444" spans="1:14" x14ac:dyDescent="0.35">
      <c r="A444" t="s">
        <v>140</v>
      </c>
      <c r="B444" s="6">
        <v>1210</v>
      </c>
      <c r="C444" s="6" t="s">
        <v>90</v>
      </c>
      <c r="D444" s="6" t="s">
        <v>93</v>
      </c>
      <c r="E444" s="7">
        <v>0.22</v>
      </c>
      <c r="F444" s="7">
        <v>50.8</v>
      </c>
      <c r="G444" s="7">
        <v>0</v>
      </c>
      <c r="H444" s="7">
        <v>1.2450000000000001</v>
      </c>
      <c r="I444" s="7">
        <v>0.21299999999999999</v>
      </c>
      <c r="J444" s="7">
        <v>0.28799999999999998</v>
      </c>
      <c r="K444" s="20">
        <v>8.0965264036317305E-2</v>
      </c>
      <c r="L444">
        <f t="shared" si="18"/>
        <v>9.8712849913078049E-2</v>
      </c>
      <c r="M444">
        <f t="shared" si="19"/>
        <v>0.3</v>
      </c>
      <c r="N444">
        <f t="shared" si="20"/>
        <v>0.1</v>
      </c>
    </row>
    <row r="445" spans="1:14" x14ac:dyDescent="0.35">
      <c r="A445" t="s">
        <v>140</v>
      </c>
      <c r="B445" s="6">
        <v>1210</v>
      </c>
      <c r="C445" s="6" t="s">
        <v>90</v>
      </c>
      <c r="D445" s="6" t="s">
        <v>93</v>
      </c>
      <c r="E445" s="7">
        <v>0.22</v>
      </c>
      <c r="F445" s="7">
        <v>50.8</v>
      </c>
      <c r="G445" s="7">
        <v>0</v>
      </c>
      <c r="H445" s="7">
        <v>1.2450000000000001</v>
      </c>
      <c r="I445" s="7">
        <v>0.21299999999999999</v>
      </c>
      <c r="J445" s="7">
        <v>0.28799999999999998</v>
      </c>
      <c r="K445" s="20">
        <v>3.4043567938501398E-2</v>
      </c>
      <c r="L445">
        <f t="shared" si="18"/>
        <v>4.1505918030620897E-2</v>
      </c>
      <c r="M445">
        <f t="shared" si="19"/>
        <v>0.1</v>
      </c>
      <c r="N445">
        <f t="shared" si="20"/>
        <v>0</v>
      </c>
    </row>
    <row r="446" spans="1:14" x14ac:dyDescent="0.35">
      <c r="A446" t="s">
        <v>140</v>
      </c>
      <c r="B446" s="6">
        <v>1210</v>
      </c>
      <c r="C446" s="6" t="s">
        <v>90</v>
      </c>
      <c r="D446" s="6" t="s">
        <v>93</v>
      </c>
      <c r="E446" s="7">
        <v>0.22</v>
      </c>
      <c r="F446" s="7">
        <v>50.8</v>
      </c>
      <c r="G446" s="7">
        <v>0</v>
      </c>
      <c r="H446" s="7">
        <v>1.2450000000000001</v>
      </c>
      <c r="I446" s="7">
        <v>0.21299999999999999</v>
      </c>
      <c r="J446" s="7">
        <v>0.28799999999999998</v>
      </c>
      <c r="K446" s="20">
        <v>1.02574664941909E-3</v>
      </c>
      <c r="L446">
        <f t="shared" si="18"/>
        <v>1.2505903149717544E-3</v>
      </c>
      <c r="M446">
        <f t="shared" si="19"/>
        <v>0</v>
      </c>
      <c r="N446">
        <f t="shared" si="20"/>
        <v>0</v>
      </c>
    </row>
    <row r="447" spans="1:14" x14ac:dyDescent="0.35">
      <c r="A447" t="s">
        <v>140</v>
      </c>
      <c r="B447" s="6">
        <v>1400</v>
      </c>
      <c r="C447" s="6" t="s">
        <v>90</v>
      </c>
      <c r="D447" s="6" t="s">
        <v>91</v>
      </c>
      <c r="E447" s="7">
        <v>0.22</v>
      </c>
      <c r="F447" s="7">
        <v>50.8</v>
      </c>
      <c r="G447" s="7">
        <v>0</v>
      </c>
      <c r="H447" s="7">
        <v>0.70899999999999996</v>
      </c>
      <c r="I447" s="7">
        <v>0.11700000000000001</v>
      </c>
      <c r="J447" s="7">
        <v>0.43099999999999999</v>
      </c>
      <c r="K447" s="20">
        <v>0.28306826794676498</v>
      </c>
      <c r="L447">
        <f t="shared" si="18"/>
        <v>0.51647692608673579</v>
      </c>
      <c r="M447">
        <f t="shared" si="19"/>
        <v>1</v>
      </c>
      <c r="N447">
        <f t="shared" si="20"/>
        <v>0.2</v>
      </c>
    </row>
    <row r="448" spans="1:14" x14ac:dyDescent="0.35">
      <c r="A448" t="s">
        <v>140</v>
      </c>
      <c r="B448" s="6">
        <v>8300</v>
      </c>
      <c r="C448" s="6" t="s">
        <v>90</v>
      </c>
      <c r="D448" s="6" t="s">
        <v>91</v>
      </c>
      <c r="E448" s="7">
        <v>0.22</v>
      </c>
      <c r="F448" s="7">
        <v>50.8</v>
      </c>
      <c r="G448" s="7">
        <v>0</v>
      </c>
      <c r="H448" s="7">
        <v>0.72099999999999997</v>
      </c>
      <c r="I448" s="7">
        <v>0.17</v>
      </c>
      <c r="J448" s="7">
        <v>0.43099999999999999</v>
      </c>
      <c r="K448" s="20">
        <v>0.12082371462288399</v>
      </c>
      <c r="L448">
        <f t="shared" si="18"/>
        <v>0.22045092224376003</v>
      </c>
      <c r="M448">
        <f t="shared" si="19"/>
        <v>0.4</v>
      </c>
      <c r="N448">
        <f t="shared" si="20"/>
        <v>0.1</v>
      </c>
    </row>
    <row r="449" spans="1:14" x14ac:dyDescent="0.35">
      <c r="A449" t="s">
        <v>140</v>
      </c>
      <c r="B449" s="6">
        <v>1700</v>
      </c>
      <c r="C449" s="6" t="s">
        <v>90</v>
      </c>
      <c r="D449" s="6" t="s">
        <v>91</v>
      </c>
      <c r="E449" s="7">
        <v>0.22</v>
      </c>
      <c r="F449" s="7">
        <v>50.8</v>
      </c>
      <c r="G449" s="7">
        <v>0</v>
      </c>
      <c r="H449" s="7">
        <v>0.96799999999999997</v>
      </c>
      <c r="I449" s="7">
        <v>0.125</v>
      </c>
      <c r="J449" s="7">
        <v>0.34100000000000003</v>
      </c>
      <c r="K449" s="20">
        <v>2.8411213968666002E-4</v>
      </c>
      <c r="L449">
        <f t="shared" si="18"/>
        <v>4.1013481444700624E-4</v>
      </c>
      <c r="M449">
        <f t="shared" si="19"/>
        <v>0</v>
      </c>
      <c r="N449">
        <f t="shared" si="20"/>
        <v>0</v>
      </c>
    </row>
    <row r="450" spans="1:14" x14ac:dyDescent="0.35">
      <c r="A450" t="s">
        <v>140</v>
      </c>
      <c r="B450" s="6">
        <v>1400</v>
      </c>
      <c r="C450" s="6" t="s">
        <v>98</v>
      </c>
      <c r="E450" s="7">
        <v>0.19</v>
      </c>
      <c r="F450" s="7">
        <v>57.7</v>
      </c>
      <c r="G450" s="7">
        <v>0</v>
      </c>
      <c r="H450" s="7">
        <v>0.70899999999999996</v>
      </c>
      <c r="I450" s="7">
        <v>0.11700000000000001</v>
      </c>
      <c r="J450" s="7">
        <v>0.43099999999999999</v>
      </c>
      <c r="K450" s="20">
        <v>6.9997641218409096E-2</v>
      </c>
      <c r="L450">
        <f t="shared" si="18"/>
        <v>0.1450625283473542</v>
      </c>
      <c r="M450">
        <f t="shared" si="19"/>
        <v>0.3</v>
      </c>
      <c r="N450">
        <f t="shared" si="20"/>
        <v>0.1</v>
      </c>
    </row>
    <row r="451" spans="1:14" x14ac:dyDescent="0.35">
      <c r="A451" t="s">
        <v>140</v>
      </c>
      <c r="B451" s="6">
        <v>1400</v>
      </c>
      <c r="C451" s="6" t="s">
        <v>98</v>
      </c>
      <c r="D451" s="6" t="s">
        <v>93</v>
      </c>
      <c r="E451" s="7">
        <v>0.19</v>
      </c>
      <c r="F451" s="7">
        <v>57.7</v>
      </c>
      <c r="G451" s="7">
        <v>0</v>
      </c>
      <c r="H451" s="7">
        <v>0.70899999999999996</v>
      </c>
      <c r="I451" s="7">
        <v>0.11700000000000001</v>
      </c>
      <c r="J451" s="7">
        <v>0.43099999999999999</v>
      </c>
      <c r="K451" s="20">
        <v>6.5793741115833096E-2</v>
      </c>
      <c r="L451">
        <f t="shared" ref="L451:L514" si="21">(F451*J451*K451/12)+(G451*K451)</f>
        <v>0.13635040080727653</v>
      </c>
      <c r="M451">
        <f t="shared" ref="M451:M514" si="22">ROUND(2.721*H451*L451,1)</f>
        <v>0.3</v>
      </c>
      <c r="N451">
        <f t="shared" ref="N451:N514" si="23">ROUND((2.721*I451*L451)+(E451*K451),1)</f>
        <v>0.1</v>
      </c>
    </row>
    <row r="452" spans="1:14" x14ac:dyDescent="0.35">
      <c r="A452" t="s">
        <v>140</v>
      </c>
      <c r="B452" s="6">
        <v>1400</v>
      </c>
      <c r="C452" s="6" t="s">
        <v>90</v>
      </c>
      <c r="D452" s="6" t="s">
        <v>91</v>
      </c>
      <c r="E452" s="7">
        <v>0.22</v>
      </c>
      <c r="F452" s="7">
        <v>50.8</v>
      </c>
      <c r="G452" s="7">
        <v>0</v>
      </c>
      <c r="H452" s="7">
        <v>0.70899999999999996</v>
      </c>
      <c r="I452" s="7">
        <v>0.11700000000000001</v>
      </c>
      <c r="J452" s="7">
        <v>0.43099999999999999</v>
      </c>
      <c r="K452" s="20">
        <v>0.22815925367241099</v>
      </c>
      <c r="L452">
        <f t="shared" si="21"/>
        <v>0.41629176894222536</v>
      </c>
      <c r="M452">
        <f t="shared" si="22"/>
        <v>0.8</v>
      </c>
      <c r="N452">
        <f t="shared" si="23"/>
        <v>0.2</v>
      </c>
    </row>
    <row r="453" spans="1:14" x14ac:dyDescent="0.35">
      <c r="A453" t="s">
        <v>140</v>
      </c>
      <c r="B453" s="6">
        <v>1700</v>
      </c>
      <c r="C453" s="6" t="s">
        <v>90</v>
      </c>
      <c r="D453" s="6" t="s">
        <v>91</v>
      </c>
      <c r="E453" s="7">
        <v>0.22</v>
      </c>
      <c r="F453" s="7">
        <v>50.8</v>
      </c>
      <c r="G453" s="7">
        <v>0</v>
      </c>
      <c r="H453" s="7">
        <v>0.96799999999999997</v>
      </c>
      <c r="I453" s="7">
        <v>0.125</v>
      </c>
      <c r="J453" s="7">
        <v>0.34100000000000003</v>
      </c>
      <c r="K453" s="20">
        <v>3.6963678498451898E-2</v>
      </c>
      <c r="L453">
        <f t="shared" si="21"/>
        <v>5.335953415774855E-2</v>
      </c>
      <c r="M453">
        <f t="shared" si="22"/>
        <v>0.1</v>
      </c>
      <c r="N453">
        <f t="shared" si="23"/>
        <v>0</v>
      </c>
    </row>
    <row r="454" spans="1:14" x14ac:dyDescent="0.35">
      <c r="A454" t="s">
        <v>140</v>
      </c>
      <c r="B454" s="6">
        <v>1310</v>
      </c>
      <c r="C454" s="6" t="s">
        <v>100</v>
      </c>
      <c r="D454" s="6" t="s">
        <v>91</v>
      </c>
      <c r="E454" s="7">
        <v>0.33</v>
      </c>
      <c r="F454" s="7">
        <v>53.9</v>
      </c>
      <c r="G454" s="7">
        <v>0.08</v>
      </c>
      <c r="H454" s="7">
        <v>1.2450000000000001</v>
      </c>
      <c r="I454" s="7">
        <v>0.21299999999999999</v>
      </c>
      <c r="J454" s="7">
        <v>0.39300000000000002</v>
      </c>
      <c r="K454" s="20">
        <v>0.39303976936437701</v>
      </c>
      <c r="L454">
        <f t="shared" si="21"/>
        <v>0.72524680842538269</v>
      </c>
      <c r="M454">
        <f t="shared" si="22"/>
        <v>2.5</v>
      </c>
      <c r="N454">
        <f t="shared" si="23"/>
        <v>0.6</v>
      </c>
    </row>
    <row r="455" spans="1:14" x14ac:dyDescent="0.35">
      <c r="A455" t="s">
        <v>140</v>
      </c>
      <c r="B455" s="6">
        <v>1400</v>
      </c>
      <c r="C455" s="6" t="s">
        <v>98</v>
      </c>
      <c r="E455" s="7">
        <v>0.19</v>
      </c>
      <c r="F455" s="7">
        <v>57.7</v>
      </c>
      <c r="G455" s="7">
        <v>0</v>
      </c>
      <c r="H455" s="7">
        <v>0.70899999999999996</v>
      </c>
      <c r="I455" s="7">
        <v>0.11700000000000001</v>
      </c>
      <c r="J455" s="7">
        <v>0.43099999999999999</v>
      </c>
      <c r="K455" s="20">
        <v>1.99983993222417</v>
      </c>
      <c r="L455">
        <f t="shared" si="21"/>
        <v>4.1444516102086011</v>
      </c>
      <c r="M455">
        <f t="shared" si="22"/>
        <v>8</v>
      </c>
      <c r="N455">
        <f t="shared" si="23"/>
        <v>1.7</v>
      </c>
    </row>
    <row r="456" spans="1:14" x14ac:dyDescent="0.35">
      <c r="A456" t="s">
        <v>140</v>
      </c>
      <c r="B456" s="6">
        <v>1400</v>
      </c>
      <c r="C456" s="6" t="s">
        <v>90</v>
      </c>
      <c r="D456" s="6" t="s">
        <v>91</v>
      </c>
      <c r="E456" s="7">
        <v>0.22</v>
      </c>
      <c r="F456" s="7">
        <v>50.8</v>
      </c>
      <c r="G456" s="7">
        <v>0</v>
      </c>
      <c r="H456" s="7">
        <v>0.70899999999999996</v>
      </c>
      <c r="I456" s="7">
        <v>0.11700000000000001</v>
      </c>
      <c r="J456" s="7">
        <v>0.43099999999999999</v>
      </c>
      <c r="K456" s="20">
        <v>5.6373843906411203E-2</v>
      </c>
      <c r="L456">
        <f t="shared" si="21"/>
        <v>0.10285783646350767</v>
      </c>
      <c r="M456">
        <f t="shared" si="22"/>
        <v>0.2</v>
      </c>
      <c r="N456">
        <f t="shared" si="23"/>
        <v>0</v>
      </c>
    </row>
    <row r="457" spans="1:14" x14ac:dyDescent="0.35">
      <c r="A457" t="s">
        <v>140</v>
      </c>
      <c r="B457" s="6">
        <v>1110</v>
      </c>
      <c r="C457" s="6" t="s">
        <v>90</v>
      </c>
      <c r="E457" s="7">
        <v>0.22</v>
      </c>
      <c r="F457" s="7">
        <v>50.8</v>
      </c>
      <c r="G457" s="7">
        <v>0</v>
      </c>
      <c r="H457" s="7">
        <v>0.96799999999999997</v>
      </c>
      <c r="I457" s="7">
        <v>0.125</v>
      </c>
      <c r="J457" s="7">
        <v>0.28799999999999998</v>
      </c>
      <c r="K457" s="20">
        <v>1.7991374494500001E-6</v>
      </c>
      <c r="L457">
        <f t="shared" si="21"/>
        <v>2.1935083783694397E-6</v>
      </c>
      <c r="M457">
        <f t="shared" si="22"/>
        <v>0</v>
      </c>
      <c r="N457">
        <f t="shared" si="23"/>
        <v>0</v>
      </c>
    </row>
    <row r="458" spans="1:14" x14ac:dyDescent="0.35">
      <c r="A458" t="s">
        <v>140</v>
      </c>
      <c r="B458" s="6">
        <v>1110</v>
      </c>
      <c r="C458" s="6" t="s">
        <v>90</v>
      </c>
      <c r="D458" s="6" t="s">
        <v>93</v>
      </c>
      <c r="E458" s="7">
        <v>0.22</v>
      </c>
      <c r="F458" s="7">
        <v>50.8</v>
      </c>
      <c r="G458" s="7">
        <v>0</v>
      </c>
      <c r="H458" s="7">
        <v>0.96799999999999997</v>
      </c>
      <c r="I458" s="7">
        <v>0.125</v>
      </c>
      <c r="J458" s="7">
        <v>0.28799999999999998</v>
      </c>
      <c r="K458" s="20">
        <v>4.29872513071968E-2</v>
      </c>
      <c r="L458">
        <f t="shared" si="21"/>
        <v>5.2410056793734332E-2</v>
      </c>
      <c r="M458">
        <f t="shared" si="22"/>
        <v>0.1</v>
      </c>
      <c r="N458">
        <f t="shared" si="23"/>
        <v>0</v>
      </c>
    </row>
    <row r="459" spans="1:14" x14ac:dyDescent="0.35">
      <c r="A459" t="s">
        <v>140</v>
      </c>
      <c r="B459" s="6">
        <v>1210</v>
      </c>
      <c r="C459" s="6" t="s">
        <v>90</v>
      </c>
      <c r="D459" s="6" t="s">
        <v>94</v>
      </c>
      <c r="E459" s="7">
        <v>0.22</v>
      </c>
      <c r="F459" s="7">
        <v>50.8</v>
      </c>
      <c r="G459" s="7">
        <v>0</v>
      </c>
      <c r="H459" s="7">
        <v>1.2450000000000001</v>
      </c>
      <c r="I459" s="7">
        <v>0.21299999999999999</v>
      </c>
      <c r="J459" s="7">
        <v>0.28799999999999998</v>
      </c>
      <c r="K459" s="20">
        <v>8.0422621163848095E-3</v>
      </c>
      <c r="L459">
        <f t="shared" si="21"/>
        <v>9.8051259722963576E-3</v>
      </c>
      <c r="M459">
        <f t="shared" si="22"/>
        <v>0</v>
      </c>
      <c r="N459">
        <f t="shared" si="23"/>
        <v>0</v>
      </c>
    </row>
    <row r="460" spans="1:14" x14ac:dyDescent="0.35">
      <c r="A460" t="s">
        <v>140</v>
      </c>
      <c r="B460" s="6">
        <v>1411</v>
      </c>
      <c r="C460" s="6" t="s">
        <v>100</v>
      </c>
      <c r="D460" s="6" t="s">
        <v>91</v>
      </c>
      <c r="E460" s="7">
        <v>0.33</v>
      </c>
      <c r="F460" s="7">
        <v>53.9</v>
      </c>
      <c r="G460" s="7">
        <v>0.08</v>
      </c>
      <c r="H460" s="7">
        <v>1.4430000000000001</v>
      </c>
      <c r="I460" s="7">
        <v>0.22500000000000001</v>
      </c>
      <c r="J460" s="7">
        <v>0.43099999999999999</v>
      </c>
      <c r="K460" s="20">
        <v>0.71325992196108201</v>
      </c>
      <c r="L460">
        <f t="shared" si="21"/>
        <v>1.437866620514028</v>
      </c>
      <c r="M460">
        <f t="shared" si="22"/>
        <v>5.6</v>
      </c>
      <c r="N460">
        <f t="shared" si="23"/>
        <v>1.1000000000000001</v>
      </c>
    </row>
    <row r="461" spans="1:14" x14ac:dyDescent="0.35">
      <c r="A461" t="s">
        <v>140</v>
      </c>
      <c r="B461" s="6">
        <v>1400</v>
      </c>
      <c r="C461" s="6" t="s">
        <v>98</v>
      </c>
      <c r="E461" s="7">
        <v>0.19</v>
      </c>
      <c r="F461" s="7">
        <v>57.7</v>
      </c>
      <c r="G461" s="7">
        <v>0</v>
      </c>
      <c r="H461" s="7">
        <v>0.70899999999999996</v>
      </c>
      <c r="I461" s="7">
        <v>0.11700000000000001</v>
      </c>
      <c r="J461" s="7">
        <v>0.43099999999999999</v>
      </c>
      <c r="K461" s="20">
        <v>1.4240793797350799</v>
      </c>
      <c r="L461">
        <f t="shared" si="21"/>
        <v>2.951250239234815</v>
      </c>
      <c r="M461">
        <f t="shared" si="22"/>
        <v>5.7</v>
      </c>
      <c r="N461">
        <f t="shared" si="23"/>
        <v>1.2</v>
      </c>
    </row>
    <row r="462" spans="1:14" x14ac:dyDescent="0.35">
      <c r="A462" t="s">
        <v>140</v>
      </c>
      <c r="B462" s="6">
        <v>1400</v>
      </c>
      <c r="C462" s="6" t="s">
        <v>90</v>
      </c>
      <c r="D462" s="6" t="s">
        <v>91</v>
      </c>
      <c r="E462" s="7">
        <v>0.22</v>
      </c>
      <c r="F462" s="7">
        <v>50.8</v>
      </c>
      <c r="G462" s="7">
        <v>0</v>
      </c>
      <c r="H462" s="7">
        <v>0.70899999999999996</v>
      </c>
      <c r="I462" s="7">
        <v>0.11700000000000001</v>
      </c>
      <c r="J462" s="7">
        <v>0.43099999999999999</v>
      </c>
      <c r="K462" s="20">
        <v>0.11820746981859299</v>
      </c>
      <c r="L462">
        <f t="shared" si="21"/>
        <v>0.21567740918201084</v>
      </c>
      <c r="M462">
        <f t="shared" si="22"/>
        <v>0.4</v>
      </c>
      <c r="N462">
        <f t="shared" si="23"/>
        <v>0.1</v>
      </c>
    </row>
    <row r="463" spans="1:14" x14ac:dyDescent="0.35">
      <c r="A463" t="s">
        <v>140</v>
      </c>
      <c r="B463" s="6">
        <v>8140</v>
      </c>
      <c r="C463" s="6" t="s">
        <v>92</v>
      </c>
      <c r="D463" s="6" t="s">
        <v>94</v>
      </c>
      <c r="E463" s="7">
        <v>0.63</v>
      </c>
      <c r="F463" s="7">
        <v>53.6</v>
      </c>
      <c r="G463" s="7">
        <v>0.66</v>
      </c>
      <c r="H463" s="7">
        <v>0.98599999999999999</v>
      </c>
      <c r="I463" s="7">
        <v>0.14299999999999999</v>
      </c>
      <c r="J463" s="7">
        <v>0.44600000000000001</v>
      </c>
      <c r="K463" s="20">
        <v>3.3917135495908002</v>
      </c>
      <c r="L463">
        <f t="shared" si="21"/>
        <v>8.9952765619880797</v>
      </c>
      <c r="M463">
        <f t="shared" si="22"/>
        <v>24.1</v>
      </c>
      <c r="N463">
        <f t="shared" si="23"/>
        <v>5.6</v>
      </c>
    </row>
    <row r="464" spans="1:14" x14ac:dyDescent="0.35">
      <c r="A464" t="s">
        <v>140</v>
      </c>
      <c r="B464" s="6">
        <v>8140</v>
      </c>
      <c r="C464" s="6" t="s">
        <v>92</v>
      </c>
      <c r="D464" s="6" t="s">
        <v>94</v>
      </c>
      <c r="E464" s="7">
        <v>0.63</v>
      </c>
      <c r="F464" s="7">
        <v>53.6</v>
      </c>
      <c r="G464" s="7">
        <v>0.66</v>
      </c>
      <c r="H464" s="7">
        <v>0.98599999999999999</v>
      </c>
      <c r="I464" s="7">
        <v>0.14299999999999999</v>
      </c>
      <c r="J464" s="7">
        <v>0.44600000000000001</v>
      </c>
      <c r="K464" s="20">
        <v>2.07873294510149</v>
      </c>
      <c r="L464">
        <f t="shared" si="21"/>
        <v>5.5130769348018314</v>
      </c>
      <c r="M464">
        <f t="shared" si="22"/>
        <v>14.8</v>
      </c>
      <c r="N464">
        <f t="shared" si="23"/>
        <v>3.5</v>
      </c>
    </row>
    <row r="465" spans="1:14" x14ac:dyDescent="0.35">
      <c r="A465" t="s">
        <v>140</v>
      </c>
      <c r="B465" s="6">
        <v>8140</v>
      </c>
      <c r="C465" s="6" t="s">
        <v>92</v>
      </c>
      <c r="D465" s="6" t="s">
        <v>94</v>
      </c>
      <c r="E465" s="7">
        <v>0.63</v>
      </c>
      <c r="F465" s="7">
        <v>53.6</v>
      </c>
      <c r="G465" s="7">
        <v>0.66</v>
      </c>
      <c r="H465" s="7">
        <v>0.98599999999999999</v>
      </c>
      <c r="I465" s="7">
        <v>0.14299999999999999</v>
      </c>
      <c r="J465" s="7">
        <v>0.44600000000000001</v>
      </c>
      <c r="K465" s="20">
        <v>6.10379634290436</v>
      </c>
      <c r="L465">
        <f t="shared" si="21"/>
        <v>16.188081740894749</v>
      </c>
      <c r="M465">
        <f t="shared" si="22"/>
        <v>43.4</v>
      </c>
      <c r="N465">
        <f t="shared" si="23"/>
        <v>10.1</v>
      </c>
    </row>
    <row r="466" spans="1:14" x14ac:dyDescent="0.35">
      <c r="A466" t="s">
        <v>140</v>
      </c>
      <c r="B466" s="6">
        <v>8140</v>
      </c>
      <c r="C466" s="6" t="s">
        <v>92</v>
      </c>
      <c r="D466" s="6" t="s">
        <v>91</v>
      </c>
      <c r="E466" s="7">
        <v>0.63</v>
      </c>
      <c r="F466" s="7">
        <v>53.6</v>
      </c>
      <c r="G466" s="7">
        <v>0.66</v>
      </c>
      <c r="H466" s="7">
        <v>0.98599999999999999</v>
      </c>
      <c r="I466" s="7">
        <v>0.14299999999999999</v>
      </c>
      <c r="J466" s="7">
        <v>0.44600000000000001</v>
      </c>
      <c r="K466" s="20">
        <v>1.4250896894765901</v>
      </c>
      <c r="L466">
        <f t="shared" si="21"/>
        <v>3.779527868450514</v>
      </c>
      <c r="M466">
        <f t="shared" si="22"/>
        <v>10.1</v>
      </c>
      <c r="N466">
        <f t="shared" si="23"/>
        <v>2.4</v>
      </c>
    </row>
    <row r="467" spans="1:14" x14ac:dyDescent="0.35">
      <c r="A467" t="s">
        <v>140</v>
      </c>
      <c r="B467" s="6">
        <v>8140</v>
      </c>
      <c r="C467" s="6" t="s">
        <v>92</v>
      </c>
      <c r="E467" s="7">
        <v>0.63</v>
      </c>
      <c r="F467" s="7">
        <v>53.6</v>
      </c>
      <c r="G467" s="7">
        <v>0.66</v>
      </c>
      <c r="H467" s="7">
        <v>0.98599999999999999</v>
      </c>
      <c r="I467" s="7">
        <v>0.14299999999999999</v>
      </c>
      <c r="J467" s="7">
        <v>0.44600000000000001</v>
      </c>
      <c r="K467" s="20">
        <v>5.09135149257854E-2</v>
      </c>
      <c r="L467">
        <f t="shared" si="21"/>
        <v>0.13502943005183965</v>
      </c>
      <c r="M467">
        <f t="shared" si="22"/>
        <v>0.4</v>
      </c>
      <c r="N467">
        <f t="shared" si="23"/>
        <v>0.1</v>
      </c>
    </row>
    <row r="468" spans="1:14" x14ac:dyDescent="0.35">
      <c r="A468" t="s">
        <v>140</v>
      </c>
      <c r="B468" s="6">
        <v>8140</v>
      </c>
      <c r="C468" s="6" t="s">
        <v>92</v>
      </c>
      <c r="D468" s="6" t="s">
        <v>95</v>
      </c>
      <c r="E468" s="7">
        <v>0.63</v>
      </c>
      <c r="F468" s="7">
        <v>53.6</v>
      </c>
      <c r="G468" s="7">
        <v>0.66</v>
      </c>
      <c r="H468" s="7">
        <v>0.98599999999999999</v>
      </c>
      <c r="I468" s="7">
        <v>0.14299999999999999</v>
      </c>
      <c r="J468" s="7">
        <v>0.44600000000000001</v>
      </c>
      <c r="K468" s="20">
        <v>67.741865289700002</v>
      </c>
      <c r="L468">
        <f t="shared" si="21"/>
        <v>179.66045899698969</v>
      </c>
      <c r="M468">
        <f t="shared" si="22"/>
        <v>482</v>
      </c>
      <c r="N468">
        <f t="shared" si="23"/>
        <v>112.6</v>
      </c>
    </row>
    <row r="469" spans="1:14" x14ac:dyDescent="0.35">
      <c r="A469" t="s">
        <v>140</v>
      </c>
      <c r="B469" s="6">
        <v>8140</v>
      </c>
      <c r="C469" s="6" t="s">
        <v>92</v>
      </c>
      <c r="D469" s="6" t="s">
        <v>94</v>
      </c>
      <c r="E469" s="7">
        <v>0.63</v>
      </c>
      <c r="F469" s="7">
        <v>53.6</v>
      </c>
      <c r="G469" s="7">
        <v>0.66</v>
      </c>
      <c r="H469" s="7">
        <v>0.98599999999999999</v>
      </c>
      <c r="I469" s="7">
        <v>0.14299999999999999</v>
      </c>
      <c r="J469" s="7">
        <v>0.44600000000000001</v>
      </c>
      <c r="K469" s="20">
        <v>2.1528027631889799</v>
      </c>
      <c r="L469">
        <f t="shared" si="21"/>
        <v>5.7095199683456004</v>
      </c>
      <c r="M469">
        <f t="shared" si="22"/>
        <v>15.3</v>
      </c>
      <c r="N469">
        <f t="shared" si="23"/>
        <v>3.6</v>
      </c>
    </row>
    <row r="470" spans="1:14" x14ac:dyDescent="0.35">
      <c r="A470" t="s">
        <v>140</v>
      </c>
      <c r="B470" s="6">
        <v>8140</v>
      </c>
      <c r="C470" s="6" t="s">
        <v>92</v>
      </c>
      <c r="D470" s="6" t="s">
        <v>95</v>
      </c>
      <c r="E470" s="7">
        <v>0.63</v>
      </c>
      <c r="F470" s="7">
        <v>53.6</v>
      </c>
      <c r="G470" s="7">
        <v>0.66</v>
      </c>
      <c r="H470" s="7">
        <v>0.98599999999999999</v>
      </c>
      <c r="I470" s="7">
        <v>0.14299999999999999</v>
      </c>
      <c r="J470" s="7">
        <v>0.44600000000000001</v>
      </c>
      <c r="K470" s="20">
        <v>2.4796076299581599E-2</v>
      </c>
      <c r="L470">
        <f t="shared" si="21"/>
        <v>6.5762500489997017E-2</v>
      </c>
      <c r="M470">
        <f t="shared" si="22"/>
        <v>0.2</v>
      </c>
      <c r="N470">
        <f t="shared" si="23"/>
        <v>0</v>
      </c>
    </row>
    <row r="471" spans="1:14" x14ac:dyDescent="0.35">
      <c r="A471" t="s">
        <v>140</v>
      </c>
      <c r="B471" s="6">
        <v>8140</v>
      </c>
      <c r="C471" s="6" t="s">
        <v>92</v>
      </c>
      <c r="D471" s="6" t="s">
        <v>91</v>
      </c>
      <c r="E471" s="7">
        <v>0.63</v>
      </c>
      <c r="F471" s="7">
        <v>53.6</v>
      </c>
      <c r="G471" s="7">
        <v>0.66</v>
      </c>
      <c r="H471" s="7">
        <v>0.98599999999999999</v>
      </c>
      <c r="I471" s="7">
        <v>0.14299999999999999</v>
      </c>
      <c r="J471" s="7">
        <v>0.44600000000000001</v>
      </c>
      <c r="K471" s="20">
        <v>11.755651025000001</v>
      </c>
      <c r="L471">
        <f t="shared" si="21"/>
        <v>31.177553938436667</v>
      </c>
      <c r="M471">
        <f t="shared" si="22"/>
        <v>83.6</v>
      </c>
      <c r="N471">
        <f t="shared" si="23"/>
        <v>19.5</v>
      </c>
    </row>
    <row r="472" spans="1:14" x14ac:dyDescent="0.35">
      <c r="A472" t="s">
        <v>140</v>
      </c>
      <c r="B472" s="6">
        <v>8140</v>
      </c>
      <c r="C472" s="6" t="s">
        <v>92</v>
      </c>
      <c r="D472" s="6" t="s">
        <v>94</v>
      </c>
      <c r="E472" s="7">
        <v>0.63</v>
      </c>
      <c r="F472" s="7">
        <v>53.6</v>
      </c>
      <c r="G472" s="7">
        <v>0.66</v>
      </c>
      <c r="H472" s="7">
        <v>0.98599999999999999</v>
      </c>
      <c r="I472" s="7">
        <v>0.14299999999999999</v>
      </c>
      <c r="J472" s="7">
        <v>0.44600000000000001</v>
      </c>
      <c r="K472" s="20">
        <v>2.76173126935032</v>
      </c>
      <c r="L472">
        <f t="shared" si="21"/>
        <v>7.3244795571529622</v>
      </c>
      <c r="M472">
        <f t="shared" si="22"/>
        <v>19.7</v>
      </c>
      <c r="N472">
        <f t="shared" si="23"/>
        <v>4.5999999999999996</v>
      </c>
    </row>
    <row r="473" spans="1:14" x14ac:dyDescent="0.35">
      <c r="A473" t="s">
        <v>140</v>
      </c>
      <c r="B473" s="6">
        <v>8140</v>
      </c>
      <c r="C473" s="6" t="s">
        <v>92</v>
      </c>
      <c r="D473" s="6" t="s">
        <v>91</v>
      </c>
      <c r="E473" s="7">
        <v>0.63</v>
      </c>
      <c r="F473" s="7">
        <v>53.6</v>
      </c>
      <c r="G473" s="7">
        <v>0.66</v>
      </c>
      <c r="H473" s="7">
        <v>0.98599999999999999</v>
      </c>
      <c r="I473" s="7">
        <v>0.14299999999999999</v>
      </c>
      <c r="J473" s="7">
        <v>0.44600000000000001</v>
      </c>
      <c r="K473" s="20">
        <v>0.64134941557749103</v>
      </c>
      <c r="L473">
        <f t="shared" si="21"/>
        <v>1.7009441633669167</v>
      </c>
      <c r="M473">
        <f t="shared" si="22"/>
        <v>4.5999999999999996</v>
      </c>
      <c r="N473">
        <f t="shared" si="23"/>
        <v>1.1000000000000001</v>
      </c>
    </row>
    <row r="474" spans="1:14" x14ac:dyDescent="0.35">
      <c r="A474" t="s">
        <v>140</v>
      </c>
      <c r="B474" s="6">
        <v>8140</v>
      </c>
      <c r="C474" s="6" t="s">
        <v>92</v>
      </c>
      <c r="D474" s="6" t="s">
        <v>91</v>
      </c>
      <c r="E474" s="7">
        <v>0.63</v>
      </c>
      <c r="F474" s="7">
        <v>53.6</v>
      </c>
      <c r="G474" s="7">
        <v>0.66</v>
      </c>
      <c r="H474" s="7">
        <v>0.98599999999999999</v>
      </c>
      <c r="I474" s="7">
        <v>0.14299999999999999</v>
      </c>
      <c r="J474" s="7">
        <v>0.44600000000000001</v>
      </c>
      <c r="K474" s="20">
        <v>3.2084487711860001</v>
      </c>
      <c r="L474">
        <f t="shared" si="21"/>
        <v>8.5092339343547643</v>
      </c>
      <c r="M474">
        <f t="shared" si="22"/>
        <v>22.8</v>
      </c>
      <c r="N474">
        <f t="shared" si="23"/>
        <v>5.3</v>
      </c>
    </row>
    <row r="475" spans="1:14" x14ac:dyDescent="0.35">
      <c r="A475" t="s">
        <v>140</v>
      </c>
      <c r="B475" s="6">
        <v>8140</v>
      </c>
      <c r="C475" s="6" t="s">
        <v>92</v>
      </c>
      <c r="D475" s="6" t="s">
        <v>91</v>
      </c>
      <c r="E475" s="7">
        <v>0.63</v>
      </c>
      <c r="F475" s="7">
        <v>53.6</v>
      </c>
      <c r="G475" s="7">
        <v>0.66</v>
      </c>
      <c r="H475" s="7">
        <v>0.98599999999999999</v>
      </c>
      <c r="I475" s="7">
        <v>0.14299999999999999</v>
      </c>
      <c r="J475" s="7">
        <v>0.44600000000000001</v>
      </c>
      <c r="K475" s="20">
        <v>1.26919120203169</v>
      </c>
      <c r="L475">
        <f t="shared" si="21"/>
        <v>3.3660642932816462</v>
      </c>
      <c r="M475">
        <f t="shared" si="22"/>
        <v>9</v>
      </c>
      <c r="N475">
        <f t="shared" si="23"/>
        <v>2.1</v>
      </c>
    </row>
    <row r="476" spans="1:14" x14ac:dyDescent="0.35">
      <c r="A476" t="s">
        <v>140</v>
      </c>
      <c r="B476" s="6">
        <v>8140</v>
      </c>
      <c r="C476" s="6" t="s">
        <v>92</v>
      </c>
      <c r="D476" s="6" t="s">
        <v>91</v>
      </c>
      <c r="E476" s="7">
        <v>0.63</v>
      </c>
      <c r="F476" s="7">
        <v>53.6</v>
      </c>
      <c r="G476" s="7">
        <v>0.66</v>
      </c>
      <c r="H476" s="7">
        <v>0.98599999999999999</v>
      </c>
      <c r="I476" s="7">
        <v>0.14299999999999999</v>
      </c>
      <c r="J476" s="7">
        <v>0.44600000000000001</v>
      </c>
      <c r="K476" s="20">
        <v>2.0424541919958901</v>
      </c>
      <c r="L476">
        <f t="shared" si="21"/>
        <v>5.4168608443987001</v>
      </c>
      <c r="M476">
        <f t="shared" si="22"/>
        <v>14.5</v>
      </c>
      <c r="N476">
        <f t="shared" si="23"/>
        <v>3.4</v>
      </c>
    </row>
    <row r="477" spans="1:14" x14ac:dyDescent="0.35">
      <c r="A477" t="s">
        <v>140</v>
      </c>
      <c r="B477" s="6">
        <v>8140</v>
      </c>
      <c r="C477" s="6" t="s">
        <v>92</v>
      </c>
      <c r="D477" s="6" t="s">
        <v>91</v>
      </c>
      <c r="E477" s="7">
        <v>0.63</v>
      </c>
      <c r="F477" s="7">
        <v>53.6</v>
      </c>
      <c r="G477" s="7">
        <v>0.66</v>
      </c>
      <c r="H477" s="7">
        <v>0.98599999999999999</v>
      </c>
      <c r="I477" s="7">
        <v>0.14299999999999999</v>
      </c>
      <c r="J477" s="7">
        <v>0.44600000000000001</v>
      </c>
      <c r="K477" s="20">
        <v>1.0220268809227799</v>
      </c>
      <c r="L477">
        <f t="shared" si="21"/>
        <v>2.7105515584580022</v>
      </c>
      <c r="M477">
        <f t="shared" si="22"/>
        <v>7.3</v>
      </c>
      <c r="N477">
        <f t="shared" si="23"/>
        <v>1.7</v>
      </c>
    </row>
    <row r="478" spans="1:14" x14ac:dyDescent="0.35">
      <c r="A478" t="s">
        <v>140</v>
      </c>
      <c r="B478" s="6">
        <v>8140</v>
      </c>
      <c r="C478" s="6" t="s">
        <v>92</v>
      </c>
      <c r="D478" s="6" t="s">
        <v>94</v>
      </c>
      <c r="E478" s="7">
        <v>0.63</v>
      </c>
      <c r="F478" s="7">
        <v>53.6</v>
      </c>
      <c r="G478" s="7">
        <v>0.66</v>
      </c>
      <c r="H478" s="7">
        <v>0.98599999999999999</v>
      </c>
      <c r="I478" s="7">
        <v>0.14299999999999999</v>
      </c>
      <c r="J478" s="7">
        <v>0.44600000000000001</v>
      </c>
      <c r="K478" s="20">
        <v>4.9988721736021497E-3</v>
      </c>
      <c r="L478">
        <f t="shared" si="21"/>
        <v>1.3257675520682714E-2</v>
      </c>
      <c r="M478">
        <f t="shared" si="22"/>
        <v>0</v>
      </c>
      <c r="N478">
        <f t="shared" si="23"/>
        <v>0</v>
      </c>
    </row>
    <row r="479" spans="1:14" x14ac:dyDescent="0.35">
      <c r="A479" t="s">
        <v>140</v>
      </c>
      <c r="B479" s="6">
        <v>8140</v>
      </c>
      <c r="C479" s="6" t="s">
        <v>92</v>
      </c>
      <c r="D479" s="6" t="s">
        <v>94</v>
      </c>
      <c r="E479" s="7">
        <v>0.63</v>
      </c>
      <c r="F479" s="7">
        <v>53.6</v>
      </c>
      <c r="G479" s="7">
        <v>0.66</v>
      </c>
      <c r="H479" s="7">
        <v>0.98599999999999999</v>
      </c>
      <c r="I479" s="7">
        <v>0.14299999999999999</v>
      </c>
      <c r="J479" s="7">
        <v>0.44600000000000001</v>
      </c>
      <c r="K479" s="20">
        <v>2.110402897213E-4</v>
      </c>
      <c r="L479">
        <f t="shared" si="21"/>
        <v>5.5970698704618381E-4</v>
      </c>
      <c r="M479">
        <f t="shared" si="22"/>
        <v>0</v>
      </c>
      <c r="N479">
        <f t="shared" si="23"/>
        <v>0</v>
      </c>
    </row>
    <row r="480" spans="1:14" x14ac:dyDescent="0.35">
      <c r="A480" t="s">
        <v>140</v>
      </c>
      <c r="B480" s="6">
        <v>8140</v>
      </c>
      <c r="C480" s="6" t="s">
        <v>92</v>
      </c>
      <c r="D480" s="6" t="s">
        <v>93</v>
      </c>
      <c r="E480" s="7">
        <v>0.63</v>
      </c>
      <c r="F480" s="7">
        <v>53.6</v>
      </c>
      <c r="G480" s="7">
        <v>0.66</v>
      </c>
      <c r="H480" s="7">
        <v>0.98599999999999999</v>
      </c>
      <c r="I480" s="7">
        <v>0.14299999999999999</v>
      </c>
      <c r="J480" s="7">
        <v>0.44600000000000001</v>
      </c>
      <c r="K480" s="20">
        <v>1.7815960298037901</v>
      </c>
      <c r="L480">
        <f t="shared" si="21"/>
        <v>4.7250302171769585</v>
      </c>
      <c r="M480">
        <f t="shared" si="22"/>
        <v>12.7</v>
      </c>
      <c r="N480">
        <f t="shared" si="23"/>
        <v>3</v>
      </c>
    </row>
    <row r="481" spans="1:14" x14ac:dyDescent="0.35">
      <c r="A481" t="s">
        <v>140</v>
      </c>
      <c r="B481" s="6">
        <v>8140</v>
      </c>
      <c r="C481" s="6" t="s">
        <v>92</v>
      </c>
      <c r="D481" s="6" t="s">
        <v>94</v>
      </c>
      <c r="E481" s="7">
        <v>0.63</v>
      </c>
      <c r="F481" s="7">
        <v>53.6</v>
      </c>
      <c r="G481" s="7">
        <v>0.66</v>
      </c>
      <c r="H481" s="7">
        <v>0.98599999999999999</v>
      </c>
      <c r="I481" s="7">
        <v>0.14299999999999999</v>
      </c>
      <c r="J481" s="7">
        <v>0.44600000000000001</v>
      </c>
      <c r="K481" s="20">
        <v>3.2568063579440101</v>
      </c>
      <c r="L481">
        <f t="shared" si="21"/>
        <v>8.6374847021152394</v>
      </c>
      <c r="M481">
        <f t="shared" si="22"/>
        <v>23.2</v>
      </c>
      <c r="N481">
        <f t="shared" si="23"/>
        <v>5.4</v>
      </c>
    </row>
    <row r="482" spans="1:14" x14ac:dyDescent="0.35">
      <c r="A482" t="s">
        <v>140</v>
      </c>
      <c r="B482" s="6">
        <v>8140</v>
      </c>
      <c r="C482" s="6" t="s">
        <v>92</v>
      </c>
      <c r="D482" s="6" t="s">
        <v>94</v>
      </c>
      <c r="E482" s="7">
        <v>0.63</v>
      </c>
      <c r="F482" s="7">
        <v>53.6</v>
      </c>
      <c r="G482" s="7">
        <v>0.66</v>
      </c>
      <c r="H482" s="7">
        <v>0.98599999999999999</v>
      </c>
      <c r="I482" s="7">
        <v>0.14299999999999999</v>
      </c>
      <c r="J482" s="7">
        <v>0.44600000000000001</v>
      </c>
      <c r="K482" s="20">
        <v>0.62568428384768904</v>
      </c>
      <c r="L482">
        <f t="shared" si="21"/>
        <v>1.6593981453352509</v>
      </c>
      <c r="M482">
        <f t="shared" si="22"/>
        <v>4.5</v>
      </c>
      <c r="N482">
        <f t="shared" si="23"/>
        <v>1</v>
      </c>
    </row>
    <row r="483" spans="1:14" x14ac:dyDescent="0.35">
      <c r="A483" t="s">
        <v>140</v>
      </c>
      <c r="B483" s="6">
        <v>8140</v>
      </c>
      <c r="C483" s="6" t="s">
        <v>92</v>
      </c>
      <c r="D483" s="6" t="s">
        <v>94</v>
      </c>
      <c r="E483" s="7">
        <v>0.63</v>
      </c>
      <c r="F483" s="7">
        <v>53.6</v>
      </c>
      <c r="G483" s="7">
        <v>0.66</v>
      </c>
      <c r="H483" s="7">
        <v>0.98599999999999999</v>
      </c>
      <c r="I483" s="7">
        <v>0.14299999999999999</v>
      </c>
      <c r="J483" s="7">
        <v>0.44600000000000001</v>
      </c>
      <c r="K483" s="20">
        <v>2.8738269189947898</v>
      </c>
      <c r="L483">
        <f t="shared" si="21"/>
        <v>7.621772166096715</v>
      </c>
      <c r="M483">
        <f t="shared" si="22"/>
        <v>20.399999999999999</v>
      </c>
      <c r="N483">
        <f t="shared" si="23"/>
        <v>4.8</v>
      </c>
    </row>
    <row r="484" spans="1:14" x14ac:dyDescent="0.35">
      <c r="A484" t="s">
        <v>140</v>
      </c>
      <c r="B484" s="6">
        <v>8140</v>
      </c>
      <c r="C484" s="6" t="s">
        <v>92</v>
      </c>
      <c r="D484" s="6" t="s">
        <v>94</v>
      </c>
      <c r="E484" s="7">
        <v>0.63</v>
      </c>
      <c r="F484" s="7">
        <v>53.6</v>
      </c>
      <c r="G484" s="7">
        <v>0.66</v>
      </c>
      <c r="H484" s="7">
        <v>0.98599999999999999</v>
      </c>
      <c r="I484" s="7">
        <v>0.14299999999999999</v>
      </c>
      <c r="J484" s="7">
        <v>0.44600000000000001</v>
      </c>
      <c r="K484" s="20">
        <v>2.4226799371610999</v>
      </c>
      <c r="L484">
        <f t="shared" si="21"/>
        <v>6.4252702173428577</v>
      </c>
      <c r="M484">
        <f t="shared" si="22"/>
        <v>17.2</v>
      </c>
      <c r="N484">
        <f t="shared" si="23"/>
        <v>4</v>
      </c>
    </row>
    <row r="485" spans="1:14" x14ac:dyDescent="0.35">
      <c r="A485" t="s">
        <v>140</v>
      </c>
      <c r="B485" s="6">
        <v>8140</v>
      </c>
      <c r="C485" s="6" t="s">
        <v>92</v>
      </c>
      <c r="E485" s="7">
        <v>0.63</v>
      </c>
      <c r="F485" s="7">
        <v>53.6</v>
      </c>
      <c r="G485" s="7">
        <v>0.66</v>
      </c>
      <c r="H485" s="7">
        <v>0.98599999999999999</v>
      </c>
      <c r="I485" s="7">
        <v>0.14299999999999999</v>
      </c>
      <c r="J485" s="7">
        <v>0.44600000000000001</v>
      </c>
      <c r="K485" s="20">
        <v>6.1895703032851801E-2</v>
      </c>
      <c r="L485">
        <f t="shared" si="21"/>
        <v>0.16415565720352737</v>
      </c>
      <c r="M485">
        <f t="shared" si="22"/>
        <v>0.4</v>
      </c>
      <c r="N485">
        <f t="shared" si="23"/>
        <v>0.1</v>
      </c>
    </row>
    <row r="486" spans="1:14" x14ac:dyDescent="0.35">
      <c r="A486" t="s">
        <v>140</v>
      </c>
      <c r="B486" s="6">
        <v>8140</v>
      </c>
      <c r="C486" s="6" t="s">
        <v>92</v>
      </c>
      <c r="D486" s="6" t="s">
        <v>94</v>
      </c>
      <c r="E486" s="7">
        <v>0.63</v>
      </c>
      <c r="F486" s="7">
        <v>53.6</v>
      </c>
      <c r="G486" s="7">
        <v>0.66</v>
      </c>
      <c r="H486" s="7">
        <v>0.98599999999999999</v>
      </c>
      <c r="I486" s="7">
        <v>0.14299999999999999</v>
      </c>
      <c r="J486" s="7">
        <v>0.44600000000000001</v>
      </c>
      <c r="K486" s="20">
        <v>5.8522324758662396</v>
      </c>
      <c r="L486">
        <f t="shared" si="21"/>
        <v>15.520900823660718</v>
      </c>
      <c r="M486">
        <f t="shared" si="22"/>
        <v>41.6</v>
      </c>
      <c r="N486">
        <f t="shared" si="23"/>
        <v>9.6999999999999993</v>
      </c>
    </row>
    <row r="487" spans="1:14" x14ac:dyDescent="0.35">
      <c r="A487" t="s">
        <v>140</v>
      </c>
      <c r="B487" s="6">
        <v>8140</v>
      </c>
      <c r="C487" s="6" t="s">
        <v>90</v>
      </c>
      <c r="D487" s="6" t="s">
        <v>94</v>
      </c>
      <c r="E487" s="7">
        <v>0.22</v>
      </c>
      <c r="F487" s="7">
        <v>50.8</v>
      </c>
      <c r="G487" s="7">
        <v>0</v>
      </c>
      <c r="H487" s="7">
        <v>0.98599999999999999</v>
      </c>
      <c r="I487" s="7">
        <v>0.14299999999999999</v>
      </c>
      <c r="J487" s="7">
        <v>0.44600000000000001</v>
      </c>
      <c r="K487" s="20">
        <v>2.49285397117333</v>
      </c>
      <c r="L487">
        <f t="shared" si="21"/>
        <v>4.706674487839992</v>
      </c>
      <c r="M487">
        <f t="shared" si="22"/>
        <v>12.6</v>
      </c>
      <c r="N487">
        <f t="shared" si="23"/>
        <v>2.4</v>
      </c>
    </row>
    <row r="488" spans="1:14" x14ac:dyDescent="0.35">
      <c r="A488" t="s">
        <v>140</v>
      </c>
      <c r="B488" s="6">
        <v>8140</v>
      </c>
      <c r="C488" s="6" t="s">
        <v>90</v>
      </c>
      <c r="D488" s="6" t="s">
        <v>94</v>
      </c>
      <c r="E488" s="7">
        <v>0.22</v>
      </c>
      <c r="F488" s="7">
        <v>50.8</v>
      </c>
      <c r="G488" s="7">
        <v>0</v>
      </c>
      <c r="H488" s="7">
        <v>0.98599999999999999</v>
      </c>
      <c r="I488" s="7">
        <v>0.14299999999999999</v>
      </c>
      <c r="J488" s="7">
        <v>0.44600000000000001</v>
      </c>
      <c r="K488" s="20">
        <v>1.5346315169981699</v>
      </c>
      <c r="L488">
        <f t="shared" si="21"/>
        <v>2.8974866128603445</v>
      </c>
      <c r="M488">
        <f t="shared" si="22"/>
        <v>7.8</v>
      </c>
      <c r="N488">
        <f t="shared" si="23"/>
        <v>1.5</v>
      </c>
    </row>
    <row r="489" spans="1:14" x14ac:dyDescent="0.35">
      <c r="A489" t="s">
        <v>140</v>
      </c>
      <c r="B489" s="6">
        <v>8140</v>
      </c>
      <c r="C489" s="6" t="s">
        <v>90</v>
      </c>
      <c r="D489" s="6" t="s">
        <v>94</v>
      </c>
      <c r="E489" s="7">
        <v>0.22</v>
      </c>
      <c r="F489" s="7">
        <v>50.8</v>
      </c>
      <c r="G489" s="7">
        <v>0</v>
      </c>
      <c r="H489" s="7">
        <v>0.98599999999999999</v>
      </c>
      <c r="I489" s="7">
        <v>0.14299999999999999</v>
      </c>
      <c r="J489" s="7">
        <v>0.44600000000000001</v>
      </c>
      <c r="K489" s="20">
        <v>0.96210779140905101</v>
      </c>
      <c r="L489">
        <f t="shared" si="21"/>
        <v>1.8165236506997156</v>
      </c>
      <c r="M489">
        <f t="shared" si="22"/>
        <v>4.9000000000000004</v>
      </c>
      <c r="N489">
        <f t="shared" si="23"/>
        <v>0.9</v>
      </c>
    </row>
    <row r="490" spans="1:14" x14ac:dyDescent="0.35">
      <c r="A490" t="s">
        <v>140</v>
      </c>
      <c r="B490" s="6">
        <v>8140</v>
      </c>
      <c r="C490" s="6" t="s">
        <v>90</v>
      </c>
      <c r="D490" s="6" t="s">
        <v>91</v>
      </c>
      <c r="E490" s="7">
        <v>0.22</v>
      </c>
      <c r="F490" s="7">
        <v>50.8</v>
      </c>
      <c r="G490" s="7">
        <v>0</v>
      </c>
      <c r="H490" s="7">
        <v>0.98599999999999999</v>
      </c>
      <c r="I490" s="7">
        <v>0.14299999999999999</v>
      </c>
      <c r="J490" s="7">
        <v>0.44600000000000001</v>
      </c>
      <c r="K490" s="20">
        <v>1.5829644205737301</v>
      </c>
      <c r="L490">
        <f t="shared" si="21"/>
        <v>2.9887423570045741</v>
      </c>
      <c r="M490">
        <f t="shared" si="22"/>
        <v>8</v>
      </c>
      <c r="N490">
        <f t="shared" si="23"/>
        <v>1.5</v>
      </c>
    </row>
    <row r="491" spans="1:14" x14ac:dyDescent="0.35">
      <c r="A491" t="s">
        <v>140</v>
      </c>
      <c r="B491" s="6">
        <v>8140</v>
      </c>
      <c r="C491" s="6" t="s">
        <v>90</v>
      </c>
      <c r="D491" s="6" t="s">
        <v>91</v>
      </c>
      <c r="E491" s="7">
        <v>0.22</v>
      </c>
      <c r="F491" s="7">
        <v>50.8</v>
      </c>
      <c r="G491" s="7">
        <v>0</v>
      </c>
      <c r="H491" s="7">
        <v>0.98599999999999999</v>
      </c>
      <c r="I491" s="7">
        <v>0.14299999999999999</v>
      </c>
      <c r="J491" s="7">
        <v>0.44600000000000001</v>
      </c>
      <c r="K491" s="20">
        <v>0.48390513998741802</v>
      </c>
      <c r="L491">
        <f t="shared" si="21"/>
        <v>0.9136451646389111</v>
      </c>
      <c r="M491">
        <f t="shared" si="22"/>
        <v>2.5</v>
      </c>
      <c r="N491">
        <f t="shared" si="23"/>
        <v>0.5</v>
      </c>
    </row>
    <row r="492" spans="1:14" x14ac:dyDescent="0.35">
      <c r="A492" t="s">
        <v>140</v>
      </c>
      <c r="B492" s="6">
        <v>8140</v>
      </c>
      <c r="C492" s="6" t="s">
        <v>90</v>
      </c>
      <c r="D492" s="6" t="s">
        <v>89</v>
      </c>
      <c r="E492" s="7">
        <v>0.22</v>
      </c>
      <c r="F492" s="7">
        <v>50.8</v>
      </c>
      <c r="G492" s="7">
        <v>0</v>
      </c>
      <c r="H492" s="7">
        <v>0.98599999999999999</v>
      </c>
      <c r="I492" s="7">
        <v>0.14299999999999999</v>
      </c>
      <c r="J492" s="7">
        <v>0.44600000000000001</v>
      </c>
      <c r="K492" s="20">
        <v>3.3295519231836201</v>
      </c>
      <c r="L492">
        <f t="shared" si="21"/>
        <v>6.2864160010988881</v>
      </c>
      <c r="M492">
        <f t="shared" si="22"/>
        <v>16.899999999999999</v>
      </c>
      <c r="N492">
        <f t="shared" si="23"/>
        <v>3.2</v>
      </c>
    </row>
    <row r="493" spans="1:14" x14ac:dyDescent="0.35">
      <c r="A493" t="s">
        <v>140</v>
      </c>
      <c r="B493" s="6">
        <v>8140</v>
      </c>
      <c r="C493" s="6" t="s">
        <v>90</v>
      </c>
      <c r="D493" s="6" t="s">
        <v>91</v>
      </c>
      <c r="E493" s="7">
        <v>0.22</v>
      </c>
      <c r="F493" s="7">
        <v>50.8</v>
      </c>
      <c r="G493" s="7">
        <v>0</v>
      </c>
      <c r="H493" s="7">
        <v>0.98599999999999999</v>
      </c>
      <c r="I493" s="7">
        <v>0.14299999999999999</v>
      </c>
      <c r="J493" s="7">
        <v>0.44600000000000001</v>
      </c>
      <c r="K493" s="20">
        <v>3.3223173529549701</v>
      </c>
      <c r="L493">
        <f t="shared" si="21"/>
        <v>6.2727566502025143</v>
      </c>
      <c r="M493">
        <f t="shared" si="22"/>
        <v>16.8</v>
      </c>
      <c r="N493">
        <f t="shared" si="23"/>
        <v>3.2</v>
      </c>
    </row>
    <row r="494" spans="1:14" x14ac:dyDescent="0.35">
      <c r="A494" t="s">
        <v>140</v>
      </c>
      <c r="B494" s="6">
        <v>8140</v>
      </c>
      <c r="C494" s="6" t="s">
        <v>90</v>
      </c>
      <c r="D494" s="6" t="s">
        <v>95</v>
      </c>
      <c r="E494" s="7">
        <v>0.22</v>
      </c>
      <c r="F494" s="7">
        <v>50.8</v>
      </c>
      <c r="G494" s="7">
        <v>0</v>
      </c>
      <c r="H494" s="7">
        <v>0.98599999999999999</v>
      </c>
      <c r="I494" s="7">
        <v>0.14299999999999999</v>
      </c>
      <c r="J494" s="7">
        <v>0.44600000000000001</v>
      </c>
      <c r="K494" s="20">
        <v>7.15774291679854</v>
      </c>
      <c r="L494">
        <f t="shared" si="21"/>
        <v>13.514295809776764</v>
      </c>
      <c r="M494">
        <f t="shared" si="22"/>
        <v>36.299999999999997</v>
      </c>
      <c r="N494">
        <f t="shared" si="23"/>
        <v>6.8</v>
      </c>
    </row>
    <row r="495" spans="1:14" x14ac:dyDescent="0.35">
      <c r="A495" t="s">
        <v>140</v>
      </c>
      <c r="B495" s="6">
        <v>8140</v>
      </c>
      <c r="C495" s="6" t="s">
        <v>90</v>
      </c>
      <c r="D495" s="6" t="s">
        <v>95</v>
      </c>
      <c r="E495" s="7">
        <v>0.22</v>
      </c>
      <c r="F495" s="7">
        <v>50.8</v>
      </c>
      <c r="G495" s="7">
        <v>0</v>
      </c>
      <c r="H495" s="7">
        <v>0.98599999999999999</v>
      </c>
      <c r="I495" s="7">
        <v>0.14299999999999999</v>
      </c>
      <c r="J495" s="7">
        <v>0.44600000000000001</v>
      </c>
      <c r="K495" s="20">
        <v>3.8817630630741302</v>
      </c>
      <c r="L495">
        <f t="shared" si="21"/>
        <v>7.3290274472881629</v>
      </c>
      <c r="M495">
        <f t="shared" si="22"/>
        <v>19.7</v>
      </c>
      <c r="N495">
        <f t="shared" si="23"/>
        <v>3.7</v>
      </c>
    </row>
    <row r="496" spans="1:14" x14ac:dyDescent="0.35">
      <c r="A496" t="s">
        <v>140</v>
      </c>
      <c r="B496" s="6">
        <v>8140</v>
      </c>
      <c r="C496" s="6" t="s">
        <v>90</v>
      </c>
      <c r="D496" s="6" t="s">
        <v>91</v>
      </c>
      <c r="E496" s="7">
        <v>0.22</v>
      </c>
      <c r="F496" s="7">
        <v>50.8</v>
      </c>
      <c r="G496" s="7">
        <v>0</v>
      </c>
      <c r="H496" s="7">
        <v>0.98599999999999999</v>
      </c>
      <c r="I496" s="7">
        <v>0.14299999999999999</v>
      </c>
      <c r="J496" s="7">
        <v>0.44600000000000001</v>
      </c>
      <c r="K496" s="20">
        <v>5.2687823312461504</v>
      </c>
      <c r="L496">
        <f t="shared" si="21"/>
        <v>9.9478122935481483</v>
      </c>
      <c r="M496">
        <f t="shared" si="22"/>
        <v>26.7</v>
      </c>
      <c r="N496">
        <f t="shared" si="23"/>
        <v>5</v>
      </c>
    </row>
    <row r="497" spans="1:14" x14ac:dyDescent="0.35">
      <c r="A497" t="s">
        <v>140</v>
      </c>
      <c r="B497" s="6">
        <v>8140</v>
      </c>
      <c r="C497" s="6" t="s">
        <v>90</v>
      </c>
      <c r="D497" s="6" t="s">
        <v>91</v>
      </c>
      <c r="E497" s="7">
        <v>0.22</v>
      </c>
      <c r="F497" s="7">
        <v>50.8</v>
      </c>
      <c r="G497" s="7">
        <v>0</v>
      </c>
      <c r="H497" s="7">
        <v>0.98599999999999999</v>
      </c>
      <c r="I497" s="7">
        <v>0.14299999999999999</v>
      </c>
      <c r="J497" s="7">
        <v>0.44600000000000001</v>
      </c>
      <c r="K497" s="20">
        <v>3.1880185608587102</v>
      </c>
      <c r="L497">
        <f t="shared" si="21"/>
        <v>6.0191915774719691</v>
      </c>
      <c r="M497">
        <f t="shared" si="22"/>
        <v>16.100000000000001</v>
      </c>
      <c r="N497">
        <f t="shared" si="23"/>
        <v>3</v>
      </c>
    </row>
    <row r="498" spans="1:14" x14ac:dyDescent="0.35">
      <c r="A498" t="s">
        <v>140</v>
      </c>
      <c r="B498" s="6">
        <v>8140</v>
      </c>
      <c r="C498" s="6" t="s">
        <v>90</v>
      </c>
      <c r="D498" s="6" t="s">
        <v>94</v>
      </c>
      <c r="E498" s="7">
        <v>0.22</v>
      </c>
      <c r="F498" s="7">
        <v>50.8</v>
      </c>
      <c r="G498" s="7">
        <v>0</v>
      </c>
      <c r="H498" s="7">
        <v>0.98599999999999999</v>
      </c>
      <c r="I498" s="7">
        <v>0.14299999999999999</v>
      </c>
      <c r="J498" s="7">
        <v>0.44600000000000001</v>
      </c>
      <c r="K498" s="20">
        <v>1.3782680398802301</v>
      </c>
      <c r="L498">
        <f t="shared" si="21"/>
        <v>2.6022619438298666</v>
      </c>
      <c r="M498">
        <f t="shared" si="22"/>
        <v>7</v>
      </c>
      <c r="N498">
        <f t="shared" si="23"/>
        <v>1.3</v>
      </c>
    </row>
    <row r="499" spans="1:14" x14ac:dyDescent="0.35">
      <c r="A499" t="s">
        <v>140</v>
      </c>
      <c r="B499" s="6">
        <v>8140</v>
      </c>
      <c r="C499" s="6" t="s">
        <v>90</v>
      </c>
      <c r="D499" s="6" t="s">
        <v>94</v>
      </c>
      <c r="E499" s="7">
        <v>0.22</v>
      </c>
      <c r="F499" s="7">
        <v>50.8</v>
      </c>
      <c r="G499" s="7">
        <v>0</v>
      </c>
      <c r="H499" s="7">
        <v>0.98599999999999999</v>
      </c>
      <c r="I499" s="7">
        <v>0.14299999999999999</v>
      </c>
      <c r="J499" s="7">
        <v>0.44600000000000001</v>
      </c>
      <c r="K499" s="20">
        <v>6.5996882944492903</v>
      </c>
      <c r="L499">
        <f t="shared" si="21"/>
        <v>12.460651479139891</v>
      </c>
      <c r="M499">
        <f t="shared" si="22"/>
        <v>33.4</v>
      </c>
      <c r="N499">
        <f t="shared" si="23"/>
        <v>6.3</v>
      </c>
    </row>
    <row r="500" spans="1:14" x14ac:dyDescent="0.35">
      <c r="A500" t="s">
        <v>140</v>
      </c>
      <c r="B500" s="6">
        <v>8140</v>
      </c>
      <c r="C500" s="6" t="s">
        <v>90</v>
      </c>
      <c r="D500" s="6" t="s">
        <v>91</v>
      </c>
      <c r="E500" s="7">
        <v>0.22</v>
      </c>
      <c r="F500" s="7">
        <v>50.8</v>
      </c>
      <c r="G500" s="7">
        <v>0</v>
      </c>
      <c r="H500" s="7">
        <v>0.98599999999999999</v>
      </c>
      <c r="I500" s="7">
        <v>0.14299999999999999</v>
      </c>
      <c r="J500" s="7">
        <v>0.44600000000000001</v>
      </c>
      <c r="K500" s="20">
        <v>1.88766007739956</v>
      </c>
      <c r="L500">
        <f t="shared" si="21"/>
        <v>3.5640280701355294</v>
      </c>
      <c r="M500">
        <f t="shared" si="22"/>
        <v>9.6</v>
      </c>
      <c r="N500">
        <f t="shared" si="23"/>
        <v>1.8</v>
      </c>
    </row>
    <row r="501" spans="1:14" x14ac:dyDescent="0.35">
      <c r="A501" t="s">
        <v>140</v>
      </c>
      <c r="B501" s="6">
        <v>8140</v>
      </c>
      <c r="C501" s="6" t="s">
        <v>90</v>
      </c>
      <c r="D501" s="6" t="s">
        <v>94</v>
      </c>
      <c r="E501" s="7">
        <v>0.22</v>
      </c>
      <c r="F501" s="7">
        <v>50.8</v>
      </c>
      <c r="G501" s="7">
        <v>0</v>
      </c>
      <c r="H501" s="7">
        <v>0.98599999999999999</v>
      </c>
      <c r="I501" s="7">
        <v>0.14299999999999999</v>
      </c>
      <c r="J501" s="7">
        <v>0.44600000000000001</v>
      </c>
      <c r="K501" s="20">
        <v>0.55924332704106094</v>
      </c>
      <c r="L501">
        <f t="shared" si="21"/>
        <v>1.0558886843419926</v>
      </c>
      <c r="M501">
        <f t="shared" si="22"/>
        <v>2.8</v>
      </c>
      <c r="N501">
        <f t="shared" si="23"/>
        <v>0.5</v>
      </c>
    </row>
    <row r="502" spans="1:14" x14ac:dyDescent="0.35">
      <c r="A502" t="s">
        <v>140</v>
      </c>
      <c r="B502" s="6">
        <v>8140</v>
      </c>
      <c r="C502" s="6" t="s">
        <v>90</v>
      </c>
      <c r="D502" s="6" t="s">
        <v>91</v>
      </c>
      <c r="E502" s="7">
        <v>0.22</v>
      </c>
      <c r="F502" s="7">
        <v>50.8</v>
      </c>
      <c r="G502" s="7">
        <v>0</v>
      </c>
      <c r="H502" s="7">
        <v>0.98599999999999999</v>
      </c>
      <c r="I502" s="7">
        <v>0.14299999999999999</v>
      </c>
      <c r="J502" s="7">
        <v>0.44600000000000001</v>
      </c>
      <c r="K502" s="20">
        <v>0.67962229709093502</v>
      </c>
      <c r="L502">
        <f t="shared" si="21"/>
        <v>1.2831722050608247</v>
      </c>
      <c r="M502">
        <f t="shared" si="22"/>
        <v>3.4</v>
      </c>
      <c r="N502">
        <f t="shared" si="23"/>
        <v>0.6</v>
      </c>
    </row>
    <row r="503" spans="1:14" x14ac:dyDescent="0.35">
      <c r="A503" t="s">
        <v>140</v>
      </c>
      <c r="B503" s="6">
        <v>8140</v>
      </c>
      <c r="C503" s="6" t="s">
        <v>90</v>
      </c>
      <c r="D503" s="6" t="s">
        <v>93</v>
      </c>
      <c r="E503" s="7">
        <v>0.22</v>
      </c>
      <c r="F503" s="7">
        <v>50.8</v>
      </c>
      <c r="G503" s="7">
        <v>0</v>
      </c>
      <c r="H503" s="7">
        <v>0.98599999999999999</v>
      </c>
      <c r="I503" s="7">
        <v>0.14299999999999999</v>
      </c>
      <c r="J503" s="7">
        <v>0.44600000000000001</v>
      </c>
      <c r="K503" s="20">
        <v>0.37095569147757201</v>
      </c>
      <c r="L503">
        <f t="shared" si="21"/>
        <v>0.70038907588908783</v>
      </c>
      <c r="M503">
        <f t="shared" si="22"/>
        <v>1.9</v>
      </c>
      <c r="N503">
        <f t="shared" si="23"/>
        <v>0.4</v>
      </c>
    </row>
    <row r="504" spans="1:14" x14ac:dyDescent="0.35">
      <c r="A504" t="s">
        <v>140</v>
      </c>
      <c r="B504" s="6">
        <v>8140</v>
      </c>
      <c r="C504" s="6" t="s">
        <v>90</v>
      </c>
      <c r="D504" s="6" t="s">
        <v>94</v>
      </c>
      <c r="E504" s="7">
        <v>0.22</v>
      </c>
      <c r="F504" s="7">
        <v>50.8</v>
      </c>
      <c r="G504" s="7">
        <v>0</v>
      </c>
      <c r="H504" s="7">
        <v>0.98599999999999999</v>
      </c>
      <c r="I504" s="7">
        <v>0.14299999999999999</v>
      </c>
      <c r="J504" s="7">
        <v>0.44600000000000001</v>
      </c>
      <c r="K504" s="20">
        <v>2.83948120268234E-2</v>
      </c>
      <c r="L504">
        <f t="shared" si="21"/>
        <v>5.3611298094111033E-2</v>
      </c>
      <c r="M504">
        <f t="shared" si="22"/>
        <v>0.1</v>
      </c>
      <c r="N504">
        <f t="shared" si="23"/>
        <v>0</v>
      </c>
    </row>
    <row r="505" spans="1:14" x14ac:dyDescent="0.35">
      <c r="A505" t="s">
        <v>140</v>
      </c>
      <c r="B505" s="6">
        <v>8140</v>
      </c>
      <c r="C505" s="6" t="s">
        <v>90</v>
      </c>
      <c r="D505" s="6" t="s">
        <v>94</v>
      </c>
      <c r="E505" s="7">
        <v>0.22</v>
      </c>
      <c r="F505" s="7">
        <v>50.8</v>
      </c>
      <c r="G505" s="7">
        <v>0</v>
      </c>
      <c r="H505" s="7">
        <v>0.98599999999999999</v>
      </c>
      <c r="I505" s="7">
        <v>0.14299999999999999</v>
      </c>
      <c r="J505" s="7">
        <v>0.44600000000000001</v>
      </c>
      <c r="K505" s="20">
        <v>0.63321475573445196</v>
      </c>
      <c r="L505">
        <f t="shared" si="21"/>
        <v>1.1955516731436944</v>
      </c>
      <c r="M505">
        <f t="shared" si="22"/>
        <v>3.2</v>
      </c>
      <c r="N505">
        <f t="shared" si="23"/>
        <v>0.6</v>
      </c>
    </row>
    <row r="506" spans="1:14" x14ac:dyDescent="0.35">
      <c r="A506" t="s">
        <v>140</v>
      </c>
      <c r="B506" s="6">
        <v>8140</v>
      </c>
      <c r="C506" s="6" t="s">
        <v>90</v>
      </c>
      <c r="D506" s="6" t="s">
        <v>93</v>
      </c>
      <c r="E506" s="7">
        <v>0.22</v>
      </c>
      <c r="F506" s="7">
        <v>50.8</v>
      </c>
      <c r="G506" s="7">
        <v>0</v>
      </c>
      <c r="H506" s="7">
        <v>0.98599999999999999</v>
      </c>
      <c r="I506" s="7">
        <v>0.14299999999999999</v>
      </c>
      <c r="J506" s="7">
        <v>0.44600000000000001</v>
      </c>
      <c r="K506" s="20">
        <v>1.5956521650528099</v>
      </c>
      <c r="L506">
        <f t="shared" si="21"/>
        <v>3.0126976644307089</v>
      </c>
      <c r="M506">
        <f t="shared" si="22"/>
        <v>8.1</v>
      </c>
      <c r="N506">
        <f t="shared" si="23"/>
        <v>1.5</v>
      </c>
    </row>
    <row r="507" spans="1:14" x14ac:dyDescent="0.35">
      <c r="A507" t="s">
        <v>140</v>
      </c>
      <c r="B507" s="6">
        <v>8140</v>
      </c>
      <c r="C507" s="6" t="s">
        <v>90</v>
      </c>
      <c r="D507" s="6" t="s">
        <v>95</v>
      </c>
      <c r="E507" s="7">
        <v>0.22</v>
      </c>
      <c r="F507" s="7">
        <v>50.8</v>
      </c>
      <c r="G507" s="7">
        <v>0</v>
      </c>
      <c r="H507" s="7">
        <v>0.98599999999999999</v>
      </c>
      <c r="I507" s="7">
        <v>0.14299999999999999</v>
      </c>
      <c r="J507" s="7">
        <v>0.44600000000000001</v>
      </c>
      <c r="K507" s="20">
        <v>49.810571900100001</v>
      </c>
      <c r="L507">
        <f t="shared" si="21"/>
        <v>94.04568045218214</v>
      </c>
      <c r="M507">
        <f t="shared" si="22"/>
        <v>252.3</v>
      </c>
      <c r="N507">
        <f t="shared" si="23"/>
        <v>47.6</v>
      </c>
    </row>
    <row r="508" spans="1:14" x14ac:dyDescent="0.35">
      <c r="A508" t="s">
        <v>140</v>
      </c>
      <c r="B508" s="6">
        <v>8140</v>
      </c>
      <c r="C508" s="6" t="s">
        <v>90</v>
      </c>
      <c r="D508" s="6" t="s">
        <v>94</v>
      </c>
      <c r="E508" s="7">
        <v>0.22</v>
      </c>
      <c r="F508" s="7">
        <v>50.8</v>
      </c>
      <c r="G508" s="7">
        <v>0</v>
      </c>
      <c r="H508" s="7">
        <v>0.98599999999999999</v>
      </c>
      <c r="I508" s="7">
        <v>0.14299999999999999</v>
      </c>
      <c r="J508" s="7">
        <v>0.44600000000000001</v>
      </c>
      <c r="K508" s="20">
        <v>4.1383735729139897</v>
      </c>
      <c r="L508">
        <f t="shared" si="21"/>
        <v>7.8135251972331403</v>
      </c>
      <c r="M508">
        <f t="shared" si="22"/>
        <v>21</v>
      </c>
      <c r="N508">
        <f t="shared" si="23"/>
        <v>4</v>
      </c>
    </row>
    <row r="509" spans="1:14" x14ac:dyDescent="0.35">
      <c r="A509" t="s">
        <v>140</v>
      </c>
      <c r="B509" s="6">
        <v>8140</v>
      </c>
      <c r="C509" s="6" t="s">
        <v>90</v>
      </c>
      <c r="D509" s="6" t="s">
        <v>91</v>
      </c>
      <c r="E509" s="7">
        <v>0.22</v>
      </c>
      <c r="F509" s="7">
        <v>50.8</v>
      </c>
      <c r="G509" s="7">
        <v>0</v>
      </c>
      <c r="H509" s="7">
        <v>0.98599999999999999</v>
      </c>
      <c r="I509" s="7">
        <v>0.14299999999999999</v>
      </c>
      <c r="J509" s="7">
        <v>0.44600000000000001</v>
      </c>
      <c r="K509" s="20">
        <v>0.28272868039473098</v>
      </c>
      <c r="L509">
        <f t="shared" si="21"/>
        <v>0.53381059716394508</v>
      </c>
      <c r="M509">
        <f t="shared" si="22"/>
        <v>1.4</v>
      </c>
      <c r="N509">
        <f t="shared" si="23"/>
        <v>0.3</v>
      </c>
    </row>
    <row r="510" spans="1:14" x14ac:dyDescent="0.35">
      <c r="A510" t="s">
        <v>140</v>
      </c>
      <c r="B510" s="6">
        <v>8140</v>
      </c>
      <c r="C510" s="6" t="s">
        <v>90</v>
      </c>
      <c r="D510" s="6" t="s">
        <v>91</v>
      </c>
      <c r="E510" s="7">
        <v>0.22</v>
      </c>
      <c r="F510" s="7">
        <v>50.8</v>
      </c>
      <c r="G510" s="7">
        <v>0</v>
      </c>
      <c r="H510" s="7">
        <v>0.98599999999999999</v>
      </c>
      <c r="I510" s="7">
        <v>0.14299999999999999</v>
      </c>
      <c r="J510" s="7">
        <v>0.44600000000000001</v>
      </c>
      <c r="K510" s="20">
        <v>0.802757810722314</v>
      </c>
      <c r="L510">
        <f t="shared" si="21"/>
        <v>1.5156602638311103</v>
      </c>
      <c r="M510">
        <f t="shared" si="22"/>
        <v>4.0999999999999996</v>
      </c>
      <c r="N510">
        <f t="shared" si="23"/>
        <v>0.8</v>
      </c>
    </row>
    <row r="511" spans="1:14" x14ac:dyDescent="0.35">
      <c r="A511" t="s">
        <v>140</v>
      </c>
      <c r="B511" s="6">
        <v>8140</v>
      </c>
      <c r="C511" s="6" t="s">
        <v>90</v>
      </c>
      <c r="D511" s="6" t="s">
        <v>93</v>
      </c>
      <c r="E511" s="7">
        <v>0.22</v>
      </c>
      <c r="F511" s="7">
        <v>50.8</v>
      </c>
      <c r="G511" s="7">
        <v>0</v>
      </c>
      <c r="H511" s="7">
        <v>0.98599999999999999</v>
      </c>
      <c r="I511" s="7">
        <v>0.14299999999999999</v>
      </c>
      <c r="J511" s="7">
        <v>0.44600000000000001</v>
      </c>
      <c r="K511" s="20">
        <v>0.97043874033121702</v>
      </c>
      <c r="L511">
        <f t="shared" si="21"/>
        <v>1.8322530376613599</v>
      </c>
      <c r="M511">
        <f t="shared" si="22"/>
        <v>4.9000000000000004</v>
      </c>
      <c r="N511">
        <f t="shared" si="23"/>
        <v>0.9</v>
      </c>
    </row>
    <row r="512" spans="1:14" x14ac:dyDescent="0.35">
      <c r="A512" t="s">
        <v>140</v>
      </c>
      <c r="B512" s="6">
        <v>8140</v>
      </c>
      <c r="C512" s="6" t="s">
        <v>90</v>
      </c>
      <c r="E512" s="7">
        <v>0.22</v>
      </c>
      <c r="F512" s="7">
        <v>50.8</v>
      </c>
      <c r="G512" s="7">
        <v>0</v>
      </c>
      <c r="H512" s="7">
        <v>0.98599999999999999</v>
      </c>
      <c r="I512" s="7">
        <v>0.14299999999999999</v>
      </c>
      <c r="J512" s="7">
        <v>0.44600000000000001</v>
      </c>
      <c r="K512" s="20">
        <v>1.7498170873190399E-2</v>
      </c>
      <c r="L512">
        <f t="shared" si="21"/>
        <v>3.3037713153308355E-2</v>
      </c>
      <c r="M512">
        <f t="shared" si="22"/>
        <v>0.1</v>
      </c>
      <c r="N512">
        <f t="shared" si="23"/>
        <v>0</v>
      </c>
    </row>
    <row r="513" spans="1:14" x14ac:dyDescent="0.35">
      <c r="A513" t="s">
        <v>140</v>
      </c>
      <c r="B513" s="6">
        <v>8140</v>
      </c>
      <c r="C513" s="6" t="s">
        <v>90</v>
      </c>
      <c r="D513" s="6" t="s">
        <v>94</v>
      </c>
      <c r="E513" s="7">
        <v>0.22</v>
      </c>
      <c r="F513" s="7">
        <v>50.8</v>
      </c>
      <c r="G513" s="7">
        <v>0</v>
      </c>
      <c r="H513" s="7">
        <v>0.98599999999999999</v>
      </c>
      <c r="I513" s="7">
        <v>0.14299999999999999</v>
      </c>
      <c r="J513" s="7">
        <v>0.44600000000000001</v>
      </c>
      <c r="K513" s="20">
        <v>2.28126930477096</v>
      </c>
      <c r="L513">
        <f t="shared" si="21"/>
        <v>4.3071885320278911</v>
      </c>
      <c r="M513">
        <f t="shared" si="22"/>
        <v>11.6</v>
      </c>
      <c r="N513">
        <f t="shared" si="23"/>
        <v>2.2000000000000002</v>
      </c>
    </row>
    <row r="514" spans="1:14" x14ac:dyDescent="0.35">
      <c r="A514" t="s">
        <v>140</v>
      </c>
      <c r="B514" s="6">
        <v>8140</v>
      </c>
      <c r="C514" s="6" t="s">
        <v>90</v>
      </c>
      <c r="D514" s="6" t="s">
        <v>91</v>
      </c>
      <c r="E514" s="7">
        <v>0.22</v>
      </c>
      <c r="F514" s="7">
        <v>50.8</v>
      </c>
      <c r="G514" s="7">
        <v>0</v>
      </c>
      <c r="H514" s="7">
        <v>0.98599999999999999</v>
      </c>
      <c r="I514" s="7">
        <v>0.14299999999999999</v>
      </c>
      <c r="J514" s="7">
        <v>0.44600000000000001</v>
      </c>
      <c r="K514" s="20">
        <v>0.98134504259928801</v>
      </c>
      <c r="L514">
        <f t="shared" si="21"/>
        <v>1.8528448634302956</v>
      </c>
      <c r="M514">
        <f t="shared" si="22"/>
        <v>5</v>
      </c>
      <c r="N514">
        <f t="shared" si="23"/>
        <v>0.9</v>
      </c>
    </row>
    <row r="515" spans="1:14" x14ac:dyDescent="0.35">
      <c r="A515" t="s">
        <v>140</v>
      </c>
      <c r="B515" s="6">
        <v>8140</v>
      </c>
      <c r="C515" s="6" t="s">
        <v>90</v>
      </c>
      <c r="D515" s="6" t="s">
        <v>94</v>
      </c>
      <c r="E515" s="7">
        <v>0.22</v>
      </c>
      <c r="F515" s="7">
        <v>50.8</v>
      </c>
      <c r="G515" s="7">
        <v>0</v>
      </c>
      <c r="H515" s="7">
        <v>0.98599999999999999</v>
      </c>
      <c r="I515" s="7">
        <v>0.14299999999999999</v>
      </c>
      <c r="J515" s="7">
        <v>0.44600000000000001</v>
      </c>
      <c r="K515" s="20">
        <v>0.91474752957121097</v>
      </c>
      <c r="L515">
        <f t="shared" ref="L515:L578" si="24">(F515*J515*K515/12)+(G515*K515)</f>
        <v>1.7271043189990845</v>
      </c>
      <c r="M515">
        <f t="shared" ref="M515:M578" si="25">ROUND(2.721*H515*L515,1)</f>
        <v>4.5999999999999996</v>
      </c>
      <c r="N515">
        <f t="shared" ref="N515:N578" si="26">ROUND((2.721*I515*L515)+(E515*K515),1)</f>
        <v>0.9</v>
      </c>
    </row>
    <row r="516" spans="1:14" x14ac:dyDescent="0.35">
      <c r="A516" t="s">
        <v>140</v>
      </c>
      <c r="B516" s="6">
        <v>8140</v>
      </c>
      <c r="C516" s="6" t="s">
        <v>90</v>
      </c>
      <c r="D516" s="6" t="s">
        <v>94</v>
      </c>
      <c r="E516" s="7">
        <v>0.22</v>
      </c>
      <c r="F516" s="7">
        <v>50.8</v>
      </c>
      <c r="G516" s="7">
        <v>0</v>
      </c>
      <c r="H516" s="7">
        <v>0.98599999999999999</v>
      </c>
      <c r="I516" s="7">
        <v>0.14299999999999999</v>
      </c>
      <c r="J516" s="7">
        <v>0.44600000000000001</v>
      </c>
      <c r="K516" s="20">
        <v>0.72569732848323898</v>
      </c>
      <c r="L516">
        <f t="shared" si="24"/>
        <v>1.3701649359982542</v>
      </c>
      <c r="M516">
        <f t="shared" si="25"/>
        <v>3.7</v>
      </c>
      <c r="N516">
        <f t="shared" si="26"/>
        <v>0.7</v>
      </c>
    </row>
    <row r="517" spans="1:14" x14ac:dyDescent="0.35">
      <c r="A517" t="s">
        <v>140</v>
      </c>
      <c r="B517" s="6">
        <v>8140</v>
      </c>
      <c r="C517" s="6" t="s">
        <v>90</v>
      </c>
      <c r="D517" s="6" t="s">
        <v>94</v>
      </c>
      <c r="E517" s="7">
        <v>0.22</v>
      </c>
      <c r="F517" s="7">
        <v>50.8</v>
      </c>
      <c r="G517" s="7">
        <v>0</v>
      </c>
      <c r="H517" s="7">
        <v>0.98599999999999999</v>
      </c>
      <c r="I517" s="7">
        <v>0.14299999999999999</v>
      </c>
      <c r="J517" s="7">
        <v>0.44600000000000001</v>
      </c>
      <c r="K517" s="20">
        <v>0.90284360042241796</v>
      </c>
      <c r="L517">
        <f t="shared" si="24"/>
        <v>1.7046289071708867</v>
      </c>
      <c r="M517">
        <f t="shared" si="25"/>
        <v>4.5999999999999996</v>
      </c>
      <c r="N517">
        <f t="shared" si="26"/>
        <v>0.9</v>
      </c>
    </row>
    <row r="518" spans="1:14" x14ac:dyDescent="0.35">
      <c r="A518" t="s">
        <v>140</v>
      </c>
      <c r="B518" s="6">
        <v>8140</v>
      </c>
      <c r="C518" s="6" t="s">
        <v>90</v>
      </c>
      <c r="D518" s="6" t="s">
        <v>89</v>
      </c>
      <c r="E518" s="7">
        <v>0.22</v>
      </c>
      <c r="F518" s="7">
        <v>50.8</v>
      </c>
      <c r="G518" s="7">
        <v>0</v>
      </c>
      <c r="H518" s="7">
        <v>0.98599999999999999</v>
      </c>
      <c r="I518" s="7">
        <v>0.14299999999999999</v>
      </c>
      <c r="J518" s="7">
        <v>0.44600000000000001</v>
      </c>
      <c r="K518" s="20">
        <v>1.1765764854333201</v>
      </c>
      <c r="L518">
        <f t="shared" si="24"/>
        <v>2.2214548429304704</v>
      </c>
      <c r="M518">
        <f t="shared" si="25"/>
        <v>6</v>
      </c>
      <c r="N518">
        <f t="shared" si="26"/>
        <v>1.1000000000000001</v>
      </c>
    </row>
    <row r="519" spans="1:14" x14ac:dyDescent="0.35">
      <c r="A519" t="s">
        <v>140</v>
      </c>
      <c r="B519" s="6">
        <v>8140</v>
      </c>
      <c r="C519" s="6" t="s">
        <v>90</v>
      </c>
      <c r="D519" s="6" t="s">
        <v>94</v>
      </c>
      <c r="E519" s="7">
        <v>0.22</v>
      </c>
      <c r="F519" s="7">
        <v>50.8</v>
      </c>
      <c r="G519" s="7">
        <v>0</v>
      </c>
      <c r="H519" s="7">
        <v>0.98599999999999999</v>
      </c>
      <c r="I519" s="7">
        <v>0.14299999999999999</v>
      </c>
      <c r="J519" s="7">
        <v>0.44600000000000001</v>
      </c>
      <c r="K519" s="20">
        <v>2.3452134256971999</v>
      </c>
      <c r="L519">
        <f t="shared" si="24"/>
        <v>4.4279192952780262</v>
      </c>
      <c r="M519">
        <f t="shared" si="25"/>
        <v>11.9</v>
      </c>
      <c r="N519">
        <f t="shared" si="26"/>
        <v>2.2000000000000002</v>
      </c>
    </row>
    <row r="520" spans="1:14" x14ac:dyDescent="0.35">
      <c r="A520" t="s">
        <v>140</v>
      </c>
      <c r="B520" s="6">
        <v>8140</v>
      </c>
      <c r="C520" s="6" t="s">
        <v>90</v>
      </c>
      <c r="D520" s="6" t="s">
        <v>91</v>
      </c>
      <c r="E520" s="7">
        <v>0.22</v>
      </c>
      <c r="F520" s="7">
        <v>50.8</v>
      </c>
      <c r="G520" s="7">
        <v>0</v>
      </c>
      <c r="H520" s="7">
        <v>0.98599999999999999</v>
      </c>
      <c r="I520" s="7">
        <v>0.14299999999999999</v>
      </c>
      <c r="J520" s="7">
        <v>0.44600000000000001</v>
      </c>
      <c r="K520" s="20">
        <v>3.3563313269549502</v>
      </c>
      <c r="L520">
        <f t="shared" si="24"/>
        <v>6.3369773007127428</v>
      </c>
      <c r="M520">
        <f t="shared" si="25"/>
        <v>17</v>
      </c>
      <c r="N520">
        <f t="shared" si="26"/>
        <v>3.2</v>
      </c>
    </row>
    <row r="521" spans="1:14" x14ac:dyDescent="0.35">
      <c r="A521" t="s">
        <v>140</v>
      </c>
      <c r="B521" s="6">
        <v>8140</v>
      </c>
      <c r="C521" s="6" t="s">
        <v>90</v>
      </c>
      <c r="D521" s="6" t="s">
        <v>94</v>
      </c>
      <c r="E521" s="7">
        <v>0.22</v>
      </c>
      <c r="F521" s="7">
        <v>50.8</v>
      </c>
      <c r="G521" s="7">
        <v>0</v>
      </c>
      <c r="H521" s="7">
        <v>0.98599999999999999</v>
      </c>
      <c r="I521" s="7">
        <v>0.14299999999999999</v>
      </c>
      <c r="J521" s="7">
        <v>0.44600000000000001</v>
      </c>
      <c r="K521" s="20">
        <v>5.44899117576204</v>
      </c>
      <c r="L521">
        <f t="shared" si="24"/>
        <v>10.288058605917117</v>
      </c>
      <c r="M521">
        <f t="shared" si="25"/>
        <v>27.6</v>
      </c>
      <c r="N521">
        <f t="shared" si="26"/>
        <v>5.2</v>
      </c>
    </row>
    <row r="522" spans="1:14" x14ac:dyDescent="0.35">
      <c r="A522" t="s">
        <v>140</v>
      </c>
      <c r="B522" s="6">
        <v>8140</v>
      </c>
      <c r="C522" s="6" t="s">
        <v>90</v>
      </c>
      <c r="D522" s="6" t="s">
        <v>94</v>
      </c>
      <c r="E522" s="7">
        <v>0.22</v>
      </c>
      <c r="F522" s="7">
        <v>50.8</v>
      </c>
      <c r="G522" s="7">
        <v>0</v>
      </c>
      <c r="H522" s="7">
        <v>0.98599999999999999</v>
      </c>
      <c r="I522" s="7">
        <v>0.14299999999999999</v>
      </c>
      <c r="J522" s="7">
        <v>0.44600000000000001</v>
      </c>
      <c r="K522" s="20">
        <v>3.4797787252619901</v>
      </c>
      <c r="L522">
        <f t="shared" si="24"/>
        <v>6.570054218542988</v>
      </c>
      <c r="M522">
        <f t="shared" si="25"/>
        <v>17.600000000000001</v>
      </c>
      <c r="N522">
        <f t="shared" si="26"/>
        <v>3.3</v>
      </c>
    </row>
    <row r="523" spans="1:14" x14ac:dyDescent="0.35">
      <c r="A523" t="s">
        <v>140</v>
      </c>
      <c r="B523" s="6">
        <v>8140</v>
      </c>
      <c r="C523" s="6" t="s">
        <v>90</v>
      </c>
      <c r="D523" s="6" t="s">
        <v>94</v>
      </c>
      <c r="E523" s="7">
        <v>0.22</v>
      </c>
      <c r="F523" s="7">
        <v>50.8</v>
      </c>
      <c r="G523" s="7">
        <v>0</v>
      </c>
      <c r="H523" s="7">
        <v>0.98599999999999999</v>
      </c>
      <c r="I523" s="7">
        <v>0.14299999999999999</v>
      </c>
      <c r="J523" s="7">
        <v>0.44600000000000001</v>
      </c>
      <c r="K523" s="20">
        <v>2.3226189987595398</v>
      </c>
      <c r="L523">
        <f t="shared" si="24"/>
        <v>4.3852595109245955</v>
      </c>
      <c r="M523">
        <f t="shared" si="25"/>
        <v>11.8</v>
      </c>
      <c r="N523">
        <f t="shared" si="26"/>
        <v>2.2000000000000002</v>
      </c>
    </row>
    <row r="524" spans="1:14" x14ac:dyDescent="0.35">
      <c r="A524" t="s">
        <v>140</v>
      </c>
      <c r="B524" s="6">
        <v>8140</v>
      </c>
      <c r="C524" s="6" t="s">
        <v>90</v>
      </c>
      <c r="D524" s="6" t="s">
        <v>94</v>
      </c>
      <c r="E524" s="7">
        <v>0.22</v>
      </c>
      <c r="F524" s="7">
        <v>50.8</v>
      </c>
      <c r="G524" s="7">
        <v>0</v>
      </c>
      <c r="H524" s="7">
        <v>0.98599999999999999</v>
      </c>
      <c r="I524" s="7">
        <v>0.14299999999999999</v>
      </c>
      <c r="J524" s="7">
        <v>0.44600000000000001</v>
      </c>
      <c r="K524" s="20">
        <v>1.7282707393730901</v>
      </c>
      <c r="L524">
        <f t="shared" si="24"/>
        <v>3.2630903739856856</v>
      </c>
      <c r="M524">
        <f t="shared" si="25"/>
        <v>8.8000000000000007</v>
      </c>
      <c r="N524">
        <f t="shared" si="26"/>
        <v>1.6</v>
      </c>
    </row>
    <row r="525" spans="1:14" x14ac:dyDescent="0.35">
      <c r="A525" t="s">
        <v>140</v>
      </c>
      <c r="B525" s="6">
        <v>8140</v>
      </c>
      <c r="C525" s="6" t="s">
        <v>90</v>
      </c>
      <c r="D525" s="6" t="s">
        <v>94</v>
      </c>
      <c r="E525" s="7">
        <v>0.22</v>
      </c>
      <c r="F525" s="7">
        <v>50.8</v>
      </c>
      <c r="G525" s="7">
        <v>0</v>
      </c>
      <c r="H525" s="7">
        <v>0.98599999999999999</v>
      </c>
      <c r="I525" s="7">
        <v>0.14299999999999999</v>
      </c>
      <c r="J525" s="7">
        <v>0.44600000000000001</v>
      </c>
      <c r="K525" s="20">
        <v>0.45849434097415998</v>
      </c>
      <c r="L525">
        <f t="shared" si="24"/>
        <v>0.86566788204861222</v>
      </c>
      <c r="M525">
        <f t="shared" si="25"/>
        <v>2.2999999999999998</v>
      </c>
      <c r="N525">
        <f t="shared" si="26"/>
        <v>0.4</v>
      </c>
    </row>
    <row r="526" spans="1:14" x14ac:dyDescent="0.35">
      <c r="A526" t="s">
        <v>140</v>
      </c>
      <c r="B526" s="6">
        <v>8140</v>
      </c>
      <c r="C526" s="6" t="s">
        <v>90</v>
      </c>
      <c r="D526" s="6" t="s">
        <v>91</v>
      </c>
      <c r="E526" s="7">
        <v>0.22</v>
      </c>
      <c r="F526" s="7">
        <v>50.8</v>
      </c>
      <c r="G526" s="7">
        <v>0</v>
      </c>
      <c r="H526" s="7">
        <v>0.98599999999999999</v>
      </c>
      <c r="I526" s="7">
        <v>0.14299999999999999</v>
      </c>
      <c r="J526" s="7">
        <v>0.44600000000000001</v>
      </c>
      <c r="K526" s="20">
        <v>12.819257804399999</v>
      </c>
      <c r="L526">
        <f t="shared" si="24"/>
        <v>24.203613351894159</v>
      </c>
      <c r="M526">
        <f t="shared" si="25"/>
        <v>64.900000000000006</v>
      </c>
      <c r="N526">
        <f t="shared" si="26"/>
        <v>12.2</v>
      </c>
    </row>
    <row r="527" spans="1:14" x14ac:dyDescent="0.35">
      <c r="A527" t="s">
        <v>140</v>
      </c>
      <c r="B527" s="6">
        <v>8140</v>
      </c>
      <c r="C527" s="6" t="s">
        <v>90</v>
      </c>
      <c r="D527" s="6" t="s">
        <v>94</v>
      </c>
      <c r="E527" s="7">
        <v>0.22</v>
      </c>
      <c r="F527" s="7">
        <v>50.8</v>
      </c>
      <c r="G527" s="7">
        <v>0</v>
      </c>
      <c r="H527" s="7">
        <v>0.98599999999999999</v>
      </c>
      <c r="I527" s="7">
        <v>0.14299999999999999</v>
      </c>
      <c r="J527" s="7">
        <v>0.44600000000000001</v>
      </c>
      <c r="K527" s="20">
        <v>0.123253991850875</v>
      </c>
      <c r="L527">
        <f t="shared" si="24"/>
        <v>0.23271175354724205</v>
      </c>
      <c r="M527">
        <f t="shared" si="25"/>
        <v>0.6</v>
      </c>
      <c r="N527">
        <f t="shared" si="26"/>
        <v>0.1</v>
      </c>
    </row>
    <row r="528" spans="1:14" x14ac:dyDescent="0.35">
      <c r="A528" t="s">
        <v>140</v>
      </c>
      <c r="B528" s="6">
        <v>8140</v>
      </c>
      <c r="C528" s="6" t="s">
        <v>90</v>
      </c>
      <c r="D528" s="6" t="s">
        <v>93</v>
      </c>
      <c r="E528" s="7">
        <v>0.22</v>
      </c>
      <c r="F528" s="7">
        <v>50.8</v>
      </c>
      <c r="G528" s="7">
        <v>0</v>
      </c>
      <c r="H528" s="7">
        <v>0.98599999999999999</v>
      </c>
      <c r="I528" s="7">
        <v>0.14299999999999999</v>
      </c>
      <c r="J528" s="7">
        <v>0.44600000000000001</v>
      </c>
      <c r="K528" s="20">
        <v>4.6189389602912199</v>
      </c>
      <c r="L528">
        <f t="shared" si="24"/>
        <v>8.7208646862938419</v>
      </c>
      <c r="M528">
        <f t="shared" si="25"/>
        <v>23.4</v>
      </c>
      <c r="N528">
        <f t="shared" si="26"/>
        <v>4.4000000000000004</v>
      </c>
    </row>
    <row r="529" spans="1:14" x14ac:dyDescent="0.35">
      <c r="A529" t="s">
        <v>140</v>
      </c>
      <c r="B529" s="6">
        <v>8140</v>
      </c>
      <c r="C529" s="6" t="s">
        <v>90</v>
      </c>
      <c r="D529" s="6" t="s">
        <v>91</v>
      </c>
      <c r="E529" s="7">
        <v>0.22</v>
      </c>
      <c r="F529" s="7">
        <v>50.8</v>
      </c>
      <c r="G529" s="7">
        <v>0</v>
      </c>
      <c r="H529" s="7">
        <v>0.98599999999999999</v>
      </c>
      <c r="I529" s="7">
        <v>0.14299999999999999</v>
      </c>
      <c r="J529" s="7">
        <v>0.44600000000000001</v>
      </c>
      <c r="K529" s="20">
        <v>1.8350154846000001E-7</v>
      </c>
      <c r="L529">
        <f t="shared" si="24"/>
        <v>3.4646315692904406E-7</v>
      </c>
      <c r="M529">
        <f t="shared" si="25"/>
        <v>0</v>
      </c>
      <c r="N529">
        <f t="shared" si="26"/>
        <v>0</v>
      </c>
    </row>
    <row r="530" spans="1:14" x14ac:dyDescent="0.35">
      <c r="A530" t="s">
        <v>140</v>
      </c>
      <c r="B530" s="6">
        <v>8140</v>
      </c>
      <c r="C530" s="6" t="s">
        <v>90</v>
      </c>
      <c r="D530" s="6" t="s">
        <v>91</v>
      </c>
      <c r="E530" s="7">
        <v>0.22</v>
      </c>
      <c r="F530" s="7">
        <v>50.8</v>
      </c>
      <c r="G530" s="7">
        <v>0</v>
      </c>
      <c r="H530" s="7">
        <v>0.98599999999999999</v>
      </c>
      <c r="I530" s="7">
        <v>0.14299999999999999</v>
      </c>
      <c r="J530" s="7">
        <v>0.44600000000000001</v>
      </c>
      <c r="K530" s="20">
        <v>3.01387750668927</v>
      </c>
      <c r="L530">
        <f t="shared" si="24"/>
        <v>5.6904016577964542</v>
      </c>
      <c r="M530">
        <f t="shared" si="25"/>
        <v>15.3</v>
      </c>
      <c r="N530">
        <f t="shared" si="26"/>
        <v>2.9</v>
      </c>
    </row>
    <row r="531" spans="1:14" x14ac:dyDescent="0.35">
      <c r="A531" t="s">
        <v>140</v>
      </c>
      <c r="B531" s="6">
        <v>8140</v>
      </c>
      <c r="C531" s="6" t="s">
        <v>90</v>
      </c>
      <c r="D531" s="6" t="s">
        <v>95</v>
      </c>
      <c r="E531" s="7">
        <v>0.22</v>
      </c>
      <c r="F531" s="7">
        <v>50.8</v>
      </c>
      <c r="G531" s="7">
        <v>0</v>
      </c>
      <c r="H531" s="7">
        <v>0.98599999999999999</v>
      </c>
      <c r="I531" s="7">
        <v>0.14299999999999999</v>
      </c>
      <c r="J531" s="7">
        <v>0.44600000000000001</v>
      </c>
      <c r="K531" s="20">
        <v>1.1541911599410399</v>
      </c>
      <c r="L531">
        <f t="shared" si="24"/>
        <v>2.1791898560460128</v>
      </c>
      <c r="M531">
        <f t="shared" si="25"/>
        <v>5.8</v>
      </c>
      <c r="N531">
        <f t="shared" si="26"/>
        <v>1.1000000000000001</v>
      </c>
    </row>
    <row r="532" spans="1:14" x14ac:dyDescent="0.35">
      <c r="A532" t="s">
        <v>140</v>
      </c>
      <c r="B532" s="6">
        <v>8140</v>
      </c>
      <c r="C532" s="6" t="s">
        <v>90</v>
      </c>
      <c r="D532" s="6" t="s">
        <v>91</v>
      </c>
      <c r="E532" s="7">
        <v>0.22</v>
      </c>
      <c r="F532" s="7">
        <v>50.8</v>
      </c>
      <c r="G532" s="7">
        <v>0</v>
      </c>
      <c r="H532" s="7">
        <v>0.98599999999999999</v>
      </c>
      <c r="I532" s="7">
        <v>0.14299999999999999</v>
      </c>
      <c r="J532" s="7">
        <v>0.44600000000000001</v>
      </c>
      <c r="K532" s="20">
        <v>0.103479947207261</v>
      </c>
      <c r="L532">
        <f t="shared" si="24"/>
        <v>0.19537703899045591</v>
      </c>
      <c r="M532">
        <f t="shared" si="25"/>
        <v>0.5</v>
      </c>
      <c r="N532">
        <f t="shared" si="26"/>
        <v>0.1</v>
      </c>
    </row>
    <row r="533" spans="1:14" x14ac:dyDescent="0.35">
      <c r="A533" t="s">
        <v>140</v>
      </c>
      <c r="B533" s="6">
        <v>8140</v>
      </c>
      <c r="C533" s="6" t="s">
        <v>90</v>
      </c>
      <c r="D533" s="6" t="s">
        <v>94</v>
      </c>
      <c r="E533" s="7">
        <v>0.22</v>
      </c>
      <c r="F533" s="7">
        <v>50.8</v>
      </c>
      <c r="G533" s="7">
        <v>0</v>
      </c>
      <c r="H533" s="7">
        <v>0.98599999999999999</v>
      </c>
      <c r="I533" s="7">
        <v>0.14299999999999999</v>
      </c>
      <c r="J533" s="7">
        <v>0.44600000000000001</v>
      </c>
      <c r="K533" s="20">
        <v>0.69773914283313099</v>
      </c>
      <c r="L533">
        <f t="shared" si="24"/>
        <v>1.3173780176118068</v>
      </c>
      <c r="M533">
        <f t="shared" si="25"/>
        <v>3.5</v>
      </c>
      <c r="N533">
        <f t="shared" si="26"/>
        <v>0.7</v>
      </c>
    </row>
    <row r="534" spans="1:14" x14ac:dyDescent="0.35">
      <c r="A534" t="s">
        <v>140</v>
      </c>
      <c r="B534" s="6">
        <v>8140</v>
      </c>
      <c r="C534" s="6" t="s">
        <v>90</v>
      </c>
      <c r="D534" s="6" t="s">
        <v>94</v>
      </c>
      <c r="E534" s="7">
        <v>0.22</v>
      </c>
      <c r="F534" s="7">
        <v>50.8</v>
      </c>
      <c r="G534" s="7">
        <v>0</v>
      </c>
      <c r="H534" s="7">
        <v>0.98599999999999999</v>
      </c>
      <c r="I534" s="7">
        <v>0.14299999999999999</v>
      </c>
      <c r="J534" s="7">
        <v>0.44600000000000001</v>
      </c>
      <c r="K534" s="20">
        <v>1.1324207863281801</v>
      </c>
      <c r="L534">
        <f t="shared" si="24"/>
        <v>2.1380859393066927</v>
      </c>
      <c r="M534">
        <f t="shared" si="25"/>
        <v>5.7</v>
      </c>
      <c r="N534">
        <f t="shared" si="26"/>
        <v>1.1000000000000001</v>
      </c>
    </row>
    <row r="535" spans="1:14" x14ac:dyDescent="0.35">
      <c r="A535" t="s">
        <v>140</v>
      </c>
      <c r="B535" s="6">
        <v>8140</v>
      </c>
      <c r="C535" s="6" t="s">
        <v>90</v>
      </c>
      <c r="D535" s="6" t="s">
        <v>93</v>
      </c>
      <c r="E535" s="7">
        <v>0.22</v>
      </c>
      <c r="F535" s="7">
        <v>50.8</v>
      </c>
      <c r="G535" s="7">
        <v>0</v>
      </c>
      <c r="H535" s="7">
        <v>0.98599999999999999</v>
      </c>
      <c r="I535" s="7">
        <v>0.14299999999999999</v>
      </c>
      <c r="J535" s="7">
        <v>0.44600000000000001</v>
      </c>
      <c r="K535" s="20">
        <v>3.2920202527359499</v>
      </c>
      <c r="L535">
        <f t="shared" si="24"/>
        <v>6.2155537051823231</v>
      </c>
      <c r="M535">
        <f t="shared" si="25"/>
        <v>16.7</v>
      </c>
      <c r="N535">
        <f t="shared" si="26"/>
        <v>3.1</v>
      </c>
    </row>
    <row r="536" spans="1:14" x14ac:dyDescent="0.35">
      <c r="A536" t="s">
        <v>140</v>
      </c>
      <c r="B536" s="6">
        <v>8140</v>
      </c>
      <c r="C536" s="6" t="s">
        <v>90</v>
      </c>
      <c r="D536" s="6" t="s">
        <v>94</v>
      </c>
      <c r="E536" s="7">
        <v>0.22</v>
      </c>
      <c r="F536" s="7">
        <v>50.8</v>
      </c>
      <c r="G536" s="7">
        <v>0</v>
      </c>
      <c r="H536" s="7">
        <v>0.98599999999999999</v>
      </c>
      <c r="I536" s="7">
        <v>0.14299999999999999</v>
      </c>
      <c r="J536" s="7">
        <v>0.44600000000000001</v>
      </c>
      <c r="K536" s="20">
        <v>2.09694783305889</v>
      </c>
      <c r="L536">
        <f t="shared" si="24"/>
        <v>3.9591773053373882</v>
      </c>
      <c r="M536">
        <f t="shared" si="25"/>
        <v>10.6</v>
      </c>
      <c r="N536">
        <f t="shared" si="26"/>
        <v>2</v>
      </c>
    </row>
    <row r="537" spans="1:14" x14ac:dyDescent="0.35">
      <c r="A537" t="s">
        <v>140</v>
      </c>
      <c r="B537" s="6">
        <v>8140</v>
      </c>
      <c r="C537" s="6" t="s">
        <v>90</v>
      </c>
      <c r="D537" s="6" t="s">
        <v>91</v>
      </c>
      <c r="E537" s="7">
        <v>0.22</v>
      </c>
      <c r="F537" s="7">
        <v>50.8</v>
      </c>
      <c r="G537" s="7">
        <v>0</v>
      </c>
      <c r="H537" s="7">
        <v>0.98599999999999999</v>
      </c>
      <c r="I537" s="7">
        <v>0.14299999999999999</v>
      </c>
      <c r="J537" s="7">
        <v>0.44600000000000001</v>
      </c>
      <c r="K537" s="20">
        <v>5.6599543125023901</v>
      </c>
      <c r="L537">
        <f t="shared" si="24"/>
        <v>10.686371072292012</v>
      </c>
      <c r="M537">
        <f t="shared" si="25"/>
        <v>28.7</v>
      </c>
      <c r="N537">
        <f t="shared" si="26"/>
        <v>5.4</v>
      </c>
    </row>
    <row r="538" spans="1:14" x14ac:dyDescent="0.35">
      <c r="A538" t="s">
        <v>140</v>
      </c>
      <c r="B538" s="6">
        <v>8140</v>
      </c>
      <c r="C538" s="6" t="s">
        <v>90</v>
      </c>
      <c r="D538" s="6" t="s">
        <v>91</v>
      </c>
      <c r="E538" s="7">
        <v>0.22</v>
      </c>
      <c r="F538" s="7">
        <v>50.8</v>
      </c>
      <c r="G538" s="7">
        <v>0</v>
      </c>
      <c r="H538" s="7">
        <v>0.98599999999999999</v>
      </c>
      <c r="I538" s="7">
        <v>0.14299999999999999</v>
      </c>
      <c r="J538" s="7">
        <v>0.44600000000000001</v>
      </c>
      <c r="K538" s="20">
        <v>0.98770150264559398</v>
      </c>
      <c r="L538">
        <f t="shared" si="24"/>
        <v>1.8648462837617246</v>
      </c>
      <c r="M538">
        <f t="shared" si="25"/>
        <v>5</v>
      </c>
      <c r="N538">
        <f t="shared" si="26"/>
        <v>0.9</v>
      </c>
    </row>
    <row r="539" spans="1:14" x14ac:dyDescent="0.35">
      <c r="A539" t="s">
        <v>140</v>
      </c>
      <c r="B539" s="6">
        <v>8140</v>
      </c>
      <c r="C539" s="6" t="s">
        <v>90</v>
      </c>
      <c r="D539" s="6" t="s">
        <v>95</v>
      </c>
      <c r="E539" s="7">
        <v>0.22</v>
      </c>
      <c r="F539" s="7">
        <v>50.8</v>
      </c>
      <c r="G539" s="7">
        <v>0</v>
      </c>
      <c r="H539" s="7">
        <v>0.98599999999999999</v>
      </c>
      <c r="I539" s="7">
        <v>0.14299999999999999</v>
      </c>
      <c r="J539" s="7">
        <v>0.44600000000000001</v>
      </c>
      <c r="K539" s="20">
        <v>0.61439115923346999</v>
      </c>
      <c r="L539">
        <f t="shared" si="24"/>
        <v>1.1600114680434068</v>
      </c>
      <c r="M539">
        <f t="shared" si="25"/>
        <v>3.1</v>
      </c>
      <c r="N539">
        <f t="shared" si="26"/>
        <v>0.6</v>
      </c>
    </row>
    <row r="540" spans="1:14" x14ac:dyDescent="0.35">
      <c r="A540" t="s">
        <v>140</v>
      </c>
      <c r="B540" s="6">
        <v>8140</v>
      </c>
      <c r="C540" s="6" t="s">
        <v>90</v>
      </c>
      <c r="D540" s="6" t="s">
        <v>91</v>
      </c>
      <c r="E540" s="7">
        <v>0.22</v>
      </c>
      <c r="F540" s="7">
        <v>50.8</v>
      </c>
      <c r="G540" s="7">
        <v>0</v>
      </c>
      <c r="H540" s="7">
        <v>0.98599999999999999</v>
      </c>
      <c r="I540" s="7">
        <v>0.14299999999999999</v>
      </c>
      <c r="J540" s="7">
        <v>0.44600000000000001</v>
      </c>
      <c r="K540" s="20">
        <v>3.6269103516989398</v>
      </c>
      <c r="L540">
        <f t="shared" si="24"/>
        <v>6.8478485380310454</v>
      </c>
      <c r="M540">
        <f t="shared" si="25"/>
        <v>18.399999999999999</v>
      </c>
      <c r="N540">
        <f t="shared" si="26"/>
        <v>3.5</v>
      </c>
    </row>
    <row r="541" spans="1:14" x14ac:dyDescent="0.35">
      <c r="A541" t="s">
        <v>140</v>
      </c>
      <c r="B541" s="6">
        <v>8140</v>
      </c>
      <c r="C541" s="6" t="s">
        <v>90</v>
      </c>
      <c r="D541" s="6" t="s">
        <v>95</v>
      </c>
      <c r="E541" s="7">
        <v>0.22</v>
      </c>
      <c r="F541" s="7">
        <v>50.8</v>
      </c>
      <c r="G541" s="7">
        <v>0</v>
      </c>
      <c r="H541" s="7">
        <v>0.98599999999999999</v>
      </c>
      <c r="I541" s="7">
        <v>0.14299999999999999</v>
      </c>
      <c r="J541" s="7">
        <v>0.44600000000000001</v>
      </c>
      <c r="K541" s="20">
        <v>10.341751803899999</v>
      </c>
      <c r="L541">
        <f t="shared" si="24"/>
        <v>19.525916855883459</v>
      </c>
      <c r="M541">
        <f t="shared" si="25"/>
        <v>52.4</v>
      </c>
      <c r="N541">
        <f t="shared" si="26"/>
        <v>9.9</v>
      </c>
    </row>
    <row r="542" spans="1:14" x14ac:dyDescent="0.35">
      <c r="A542" t="s">
        <v>140</v>
      </c>
      <c r="B542" s="6">
        <v>8140</v>
      </c>
      <c r="C542" s="6" t="s">
        <v>90</v>
      </c>
      <c r="D542" s="6" t="s">
        <v>91</v>
      </c>
      <c r="E542" s="7">
        <v>0.22</v>
      </c>
      <c r="F542" s="7">
        <v>50.8</v>
      </c>
      <c r="G542" s="7">
        <v>0</v>
      </c>
      <c r="H542" s="7">
        <v>0.98599999999999999</v>
      </c>
      <c r="I542" s="7">
        <v>0.14299999999999999</v>
      </c>
      <c r="J542" s="7">
        <v>0.44600000000000001</v>
      </c>
      <c r="K542" s="20">
        <v>9.5840985178989992</v>
      </c>
      <c r="L542">
        <f t="shared" si="24"/>
        <v>18.095416941694506</v>
      </c>
      <c r="M542">
        <f t="shared" si="25"/>
        <v>48.5</v>
      </c>
      <c r="N542">
        <f t="shared" si="26"/>
        <v>9.1</v>
      </c>
    </row>
    <row r="543" spans="1:14" x14ac:dyDescent="0.35">
      <c r="A543" t="s">
        <v>140</v>
      </c>
      <c r="B543" s="6">
        <v>8140</v>
      </c>
      <c r="C543" s="6" t="s">
        <v>90</v>
      </c>
      <c r="D543" s="6" t="s">
        <v>95</v>
      </c>
      <c r="E543" s="7">
        <v>0.22</v>
      </c>
      <c r="F543" s="7">
        <v>50.8</v>
      </c>
      <c r="G543" s="7">
        <v>0</v>
      </c>
      <c r="H543" s="7">
        <v>0.98599999999999999</v>
      </c>
      <c r="I543" s="7">
        <v>0.14299999999999999</v>
      </c>
      <c r="J543" s="7">
        <v>0.44600000000000001</v>
      </c>
      <c r="K543" s="20">
        <v>0.31147689779499899</v>
      </c>
      <c r="L543">
        <f t="shared" si="24"/>
        <v>0.58808914816347779</v>
      </c>
      <c r="M543">
        <f t="shared" si="25"/>
        <v>1.6</v>
      </c>
      <c r="N543">
        <f t="shared" si="26"/>
        <v>0.3</v>
      </c>
    </row>
    <row r="544" spans="1:14" x14ac:dyDescent="0.35">
      <c r="A544" t="s">
        <v>140</v>
      </c>
      <c r="B544" s="6">
        <v>8140</v>
      </c>
      <c r="C544" s="6" t="s">
        <v>90</v>
      </c>
      <c r="D544" s="6" t="s">
        <v>93</v>
      </c>
      <c r="E544" s="7">
        <v>0.22</v>
      </c>
      <c r="F544" s="7">
        <v>50.8</v>
      </c>
      <c r="G544" s="7">
        <v>0</v>
      </c>
      <c r="H544" s="7">
        <v>0.98599999999999999</v>
      </c>
      <c r="I544" s="7">
        <v>0.14299999999999999</v>
      </c>
      <c r="J544" s="7">
        <v>0.44600000000000001</v>
      </c>
      <c r="K544" s="20">
        <v>0.66562520466290098</v>
      </c>
      <c r="L544">
        <f t="shared" si="24"/>
        <v>1.2567447614172014</v>
      </c>
      <c r="M544">
        <f t="shared" si="25"/>
        <v>3.4</v>
      </c>
      <c r="N544">
        <f t="shared" si="26"/>
        <v>0.6</v>
      </c>
    </row>
    <row r="545" spans="1:14" x14ac:dyDescent="0.35">
      <c r="A545" t="s">
        <v>140</v>
      </c>
      <c r="B545" s="6">
        <v>8140</v>
      </c>
      <c r="C545" s="6" t="s">
        <v>90</v>
      </c>
      <c r="D545" s="6" t="s">
        <v>93</v>
      </c>
      <c r="E545" s="7">
        <v>0.22</v>
      </c>
      <c r="F545" s="7">
        <v>50.8</v>
      </c>
      <c r="G545" s="7">
        <v>0</v>
      </c>
      <c r="H545" s="7">
        <v>0.98599999999999999</v>
      </c>
      <c r="I545" s="7">
        <v>0.14299999999999999</v>
      </c>
      <c r="J545" s="7">
        <v>0.44600000000000001</v>
      </c>
      <c r="K545" s="20">
        <v>1.0322170553212899</v>
      </c>
      <c r="L545">
        <f t="shared" si="24"/>
        <v>1.9488946149169502</v>
      </c>
      <c r="M545">
        <f t="shared" si="25"/>
        <v>5.2</v>
      </c>
      <c r="N545">
        <f t="shared" si="26"/>
        <v>1</v>
      </c>
    </row>
    <row r="546" spans="1:14" x14ac:dyDescent="0.35">
      <c r="A546" t="s">
        <v>140</v>
      </c>
      <c r="B546" s="6">
        <v>8140</v>
      </c>
      <c r="C546" s="6" t="s">
        <v>90</v>
      </c>
      <c r="D546" s="6" t="s">
        <v>93</v>
      </c>
      <c r="E546" s="7">
        <v>0.22</v>
      </c>
      <c r="F546" s="7">
        <v>50.8</v>
      </c>
      <c r="G546" s="7">
        <v>0</v>
      </c>
      <c r="H546" s="7">
        <v>0.98599999999999999</v>
      </c>
      <c r="I546" s="7">
        <v>0.14299999999999999</v>
      </c>
      <c r="J546" s="7">
        <v>0.44600000000000001</v>
      </c>
      <c r="K546" s="20">
        <v>3.12477578490186</v>
      </c>
      <c r="L546">
        <f t="shared" si="24"/>
        <v>5.8997850002803718</v>
      </c>
      <c r="M546">
        <f t="shared" si="25"/>
        <v>15.8</v>
      </c>
      <c r="N546">
        <f t="shared" si="26"/>
        <v>3</v>
      </c>
    </row>
    <row r="547" spans="1:14" x14ac:dyDescent="0.35">
      <c r="A547" t="s">
        <v>140</v>
      </c>
      <c r="B547" s="6">
        <v>8140</v>
      </c>
      <c r="C547" s="6" t="s">
        <v>90</v>
      </c>
      <c r="D547" s="6" t="s">
        <v>94</v>
      </c>
      <c r="E547" s="7">
        <v>0.22</v>
      </c>
      <c r="F547" s="7">
        <v>50.8</v>
      </c>
      <c r="G547" s="7">
        <v>0</v>
      </c>
      <c r="H547" s="7">
        <v>0.98599999999999999</v>
      </c>
      <c r="I547" s="7">
        <v>0.14299999999999999</v>
      </c>
      <c r="J547" s="7">
        <v>0.44600000000000001</v>
      </c>
      <c r="K547" s="20">
        <v>0.66778828087432796</v>
      </c>
      <c r="L547">
        <f t="shared" si="24"/>
        <v>1.2608287935094562</v>
      </c>
      <c r="M547">
        <f t="shared" si="25"/>
        <v>3.4</v>
      </c>
      <c r="N547">
        <f t="shared" si="26"/>
        <v>0.6</v>
      </c>
    </row>
    <row r="548" spans="1:14" x14ac:dyDescent="0.35">
      <c r="A548" t="s">
        <v>140</v>
      </c>
      <c r="B548" s="6">
        <v>8140</v>
      </c>
      <c r="C548" s="6" t="s">
        <v>90</v>
      </c>
      <c r="D548" s="6" t="s">
        <v>91</v>
      </c>
      <c r="E548" s="7">
        <v>0.22</v>
      </c>
      <c r="F548" s="7">
        <v>50.8</v>
      </c>
      <c r="G548" s="7">
        <v>0</v>
      </c>
      <c r="H548" s="7">
        <v>0.98599999999999999</v>
      </c>
      <c r="I548" s="7">
        <v>0.14299999999999999</v>
      </c>
      <c r="J548" s="7">
        <v>0.44600000000000001</v>
      </c>
      <c r="K548" s="20">
        <v>0.50847374753290098</v>
      </c>
      <c r="L548">
        <f t="shared" si="24"/>
        <v>0.96003233359195261</v>
      </c>
      <c r="M548">
        <f t="shared" si="25"/>
        <v>2.6</v>
      </c>
      <c r="N548">
        <f t="shared" si="26"/>
        <v>0.5</v>
      </c>
    </row>
    <row r="549" spans="1:14" x14ac:dyDescent="0.35">
      <c r="A549" t="s">
        <v>140</v>
      </c>
      <c r="B549" s="6">
        <v>8140</v>
      </c>
      <c r="C549" s="6" t="s">
        <v>90</v>
      </c>
      <c r="D549" s="6" t="s">
        <v>91</v>
      </c>
      <c r="E549" s="7">
        <v>0.22</v>
      </c>
      <c r="F549" s="7">
        <v>50.8</v>
      </c>
      <c r="G549" s="7">
        <v>0</v>
      </c>
      <c r="H549" s="7">
        <v>0.98599999999999999</v>
      </c>
      <c r="I549" s="7">
        <v>0.14299999999999999</v>
      </c>
      <c r="J549" s="7">
        <v>0.44600000000000001</v>
      </c>
      <c r="K549" s="20">
        <v>0.92424733413240701</v>
      </c>
      <c r="L549">
        <f t="shared" si="24"/>
        <v>1.7450405833309268</v>
      </c>
      <c r="M549">
        <f t="shared" si="25"/>
        <v>4.7</v>
      </c>
      <c r="N549">
        <f t="shared" si="26"/>
        <v>0.9</v>
      </c>
    </row>
    <row r="550" spans="1:14" x14ac:dyDescent="0.35">
      <c r="A550" t="s">
        <v>140</v>
      </c>
      <c r="B550" s="6">
        <v>8140</v>
      </c>
      <c r="C550" s="6" t="s">
        <v>90</v>
      </c>
      <c r="E550" s="7">
        <v>0.22</v>
      </c>
      <c r="F550" s="7">
        <v>50.8</v>
      </c>
      <c r="G550" s="7">
        <v>0</v>
      </c>
      <c r="H550" s="7">
        <v>0.98599999999999999</v>
      </c>
      <c r="I550" s="7">
        <v>0.14299999999999999</v>
      </c>
      <c r="J550" s="7">
        <v>0.44600000000000001</v>
      </c>
      <c r="K550" s="20">
        <v>0.73788266921268997</v>
      </c>
      <c r="L550">
        <f t="shared" si="24"/>
        <v>1.3931716716515063</v>
      </c>
      <c r="M550">
        <f t="shared" si="25"/>
        <v>3.7</v>
      </c>
      <c r="N550">
        <f t="shared" si="26"/>
        <v>0.7</v>
      </c>
    </row>
    <row r="551" spans="1:14" x14ac:dyDescent="0.35">
      <c r="A551" t="s">
        <v>140</v>
      </c>
      <c r="B551" s="6">
        <v>8140</v>
      </c>
      <c r="C551" s="6" t="s">
        <v>90</v>
      </c>
      <c r="D551" s="6" t="s">
        <v>91</v>
      </c>
      <c r="E551" s="7">
        <v>0.22</v>
      </c>
      <c r="F551" s="7">
        <v>50.8</v>
      </c>
      <c r="G551" s="7">
        <v>0</v>
      </c>
      <c r="H551" s="7">
        <v>0.98599999999999999</v>
      </c>
      <c r="I551" s="7">
        <v>0.14299999999999999</v>
      </c>
      <c r="J551" s="7">
        <v>0.44600000000000001</v>
      </c>
      <c r="K551" s="20">
        <v>10.484912556499999</v>
      </c>
      <c r="L551">
        <f t="shared" si="24"/>
        <v>19.796213900842432</v>
      </c>
      <c r="M551">
        <f t="shared" si="25"/>
        <v>53.1</v>
      </c>
      <c r="N551">
        <f t="shared" si="26"/>
        <v>10</v>
      </c>
    </row>
    <row r="552" spans="1:14" x14ac:dyDescent="0.35">
      <c r="A552" t="s">
        <v>140</v>
      </c>
      <c r="B552" s="6">
        <v>8140</v>
      </c>
      <c r="C552" s="6" t="s">
        <v>90</v>
      </c>
      <c r="D552" s="6" t="s">
        <v>93</v>
      </c>
      <c r="E552" s="7">
        <v>0.22</v>
      </c>
      <c r="F552" s="7">
        <v>50.8</v>
      </c>
      <c r="G552" s="7">
        <v>0</v>
      </c>
      <c r="H552" s="7">
        <v>0.98599999999999999</v>
      </c>
      <c r="I552" s="7">
        <v>0.14299999999999999</v>
      </c>
      <c r="J552" s="7">
        <v>0.44600000000000001</v>
      </c>
      <c r="K552" s="20">
        <v>1.72342792706098</v>
      </c>
      <c r="L552">
        <f t="shared" si="24"/>
        <v>3.2539468214862679</v>
      </c>
      <c r="M552">
        <f t="shared" si="25"/>
        <v>8.6999999999999993</v>
      </c>
      <c r="N552">
        <f t="shared" si="26"/>
        <v>1.6</v>
      </c>
    </row>
    <row r="553" spans="1:14" x14ac:dyDescent="0.35">
      <c r="A553" t="s">
        <v>140</v>
      </c>
      <c r="B553" s="6">
        <v>8140</v>
      </c>
      <c r="C553" s="6" t="s">
        <v>90</v>
      </c>
      <c r="D553" s="6" t="s">
        <v>91</v>
      </c>
      <c r="E553" s="7">
        <v>0.22</v>
      </c>
      <c r="F553" s="7">
        <v>50.8</v>
      </c>
      <c r="G553" s="7">
        <v>0</v>
      </c>
      <c r="H553" s="7">
        <v>0.98599999999999999</v>
      </c>
      <c r="I553" s="7">
        <v>0.14299999999999999</v>
      </c>
      <c r="J553" s="7">
        <v>0.44600000000000001</v>
      </c>
      <c r="K553" s="20">
        <v>3.8282236096987399</v>
      </c>
      <c r="L553">
        <f t="shared" si="24"/>
        <v>7.2279413900185334</v>
      </c>
      <c r="M553">
        <f t="shared" si="25"/>
        <v>19.399999999999999</v>
      </c>
      <c r="N553">
        <f t="shared" si="26"/>
        <v>3.7</v>
      </c>
    </row>
    <row r="554" spans="1:14" x14ac:dyDescent="0.35">
      <c r="A554" t="s">
        <v>140</v>
      </c>
      <c r="B554" s="6">
        <v>8140</v>
      </c>
      <c r="C554" s="6" t="s">
        <v>90</v>
      </c>
      <c r="D554" s="6" t="s">
        <v>94</v>
      </c>
      <c r="E554" s="7">
        <v>0.22</v>
      </c>
      <c r="F554" s="7">
        <v>50.8</v>
      </c>
      <c r="G554" s="7">
        <v>0</v>
      </c>
      <c r="H554" s="7">
        <v>0.98599999999999999</v>
      </c>
      <c r="I554" s="7">
        <v>0.14299999999999999</v>
      </c>
      <c r="J554" s="7">
        <v>0.44600000000000001</v>
      </c>
      <c r="K554" s="20">
        <v>2.61797221033784</v>
      </c>
      <c r="L554">
        <f t="shared" si="24"/>
        <v>4.9429060645985308</v>
      </c>
      <c r="M554">
        <f t="shared" si="25"/>
        <v>13.3</v>
      </c>
      <c r="N554">
        <f t="shared" si="26"/>
        <v>2.5</v>
      </c>
    </row>
    <row r="555" spans="1:14" x14ac:dyDescent="0.35">
      <c r="A555" t="s">
        <v>140</v>
      </c>
      <c r="B555" s="6">
        <v>8140</v>
      </c>
      <c r="C555" s="6" t="s">
        <v>90</v>
      </c>
      <c r="D555" s="6" t="s">
        <v>91</v>
      </c>
      <c r="E555" s="7">
        <v>0.22</v>
      </c>
      <c r="F555" s="7">
        <v>50.8</v>
      </c>
      <c r="G555" s="7">
        <v>0</v>
      </c>
      <c r="H555" s="7">
        <v>0.98599999999999999</v>
      </c>
      <c r="I555" s="7">
        <v>0.14299999999999999</v>
      </c>
      <c r="J555" s="7">
        <v>0.44600000000000001</v>
      </c>
      <c r="K555" s="20">
        <v>1.43328778863156</v>
      </c>
      <c r="L555">
        <f t="shared" si="24"/>
        <v>2.7061428974556274</v>
      </c>
      <c r="M555">
        <f t="shared" si="25"/>
        <v>7.3</v>
      </c>
      <c r="N555">
        <f t="shared" si="26"/>
        <v>1.4</v>
      </c>
    </row>
    <row r="556" spans="1:14" x14ac:dyDescent="0.35">
      <c r="A556" t="s">
        <v>140</v>
      </c>
      <c r="B556" s="6">
        <v>8140</v>
      </c>
      <c r="C556" s="6" t="s">
        <v>90</v>
      </c>
      <c r="D556" s="6" t="s">
        <v>94</v>
      </c>
      <c r="E556" s="7">
        <v>0.22</v>
      </c>
      <c r="F556" s="7">
        <v>50.8</v>
      </c>
      <c r="G556" s="7">
        <v>0</v>
      </c>
      <c r="H556" s="7">
        <v>0.98599999999999999</v>
      </c>
      <c r="I556" s="7">
        <v>0.14299999999999999</v>
      </c>
      <c r="J556" s="7">
        <v>0.44600000000000001</v>
      </c>
      <c r="K556" s="20">
        <v>0.76666846873405903</v>
      </c>
      <c r="L556">
        <f t="shared" si="24"/>
        <v>1.4475211802011525</v>
      </c>
      <c r="M556">
        <f t="shared" si="25"/>
        <v>3.9</v>
      </c>
      <c r="N556">
        <f t="shared" si="26"/>
        <v>0.7</v>
      </c>
    </row>
    <row r="557" spans="1:14" x14ac:dyDescent="0.35">
      <c r="A557" t="s">
        <v>140</v>
      </c>
      <c r="B557" s="6">
        <v>8140</v>
      </c>
      <c r="C557" s="6" t="s">
        <v>90</v>
      </c>
      <c r="D557" s="6" t="s">
        <v>95</v>
      </c>
      <c r="E557" s="7">
        <v>0.22</v>
      </c>
      <c r="F557" s="7">
        <v>50.8</v>
      </c>
      <c r="G557" s="7">
        <v>0</v>
      </c>
      <c r="H557" s="7">
        <v>0.98599999999999999</v>
      </c>
      <c r="I557" s="7">
        <v>0.14299999999999999</v>
      </c>
      <c r="J557" s="7">
        <v>0.44600000000000001</v>
      </c>
      <c r="K557" s="20">
        <v>4.0137385592354704</v>
      </c>
      <c r="L557">
        <f t="shared" si="24"/>
        <v>7.5782059824071837</v>
      </c>
      <c r="M557">
        <f t="shared" si="25"/>
        <v>20.3</v>
      </c>
      <c r="N557">
        <f t="shared" si="26"/>
        <v>3.8</v>
      </c>
    </row>
    <row r="558" spans="1:14" x14ac:dyDescent="0.35">
      <c r="A558" t="s">
        <v>140</v>
      </c>
      <c r="B558" s="6">
        <v>8140</v>
      </c>
      <c r="C558" s="6" t="s">
        <v>90</v>
      </c>
      <c r="D558" s="6" t="s">
        <v>91</v>
      </c>
      <c r="E558" s="7">
        <v>0.22</v>
      </c>
      <c r="F558" s="7">
        <v>50.8</v>
      </c>
      <c r="G558" s="7">
        <v>0</v>
      </c>
      <c r="H558" s="7">
        <v>0.98599999999999999</v>
      </c>
      <c r="I558" s="7">
        <v>0.14299999999999999</v>
      </c>
      <c r="J558" s="7">
        <v>0.44600000000000001</v>
      </c>
      <c r="K558" s="20">
        <v>1.2773015728786401</v>
      </c>
      <c r="L558">
        <f t="shared" si="24"/>
        <v>2.4116305230330646</v>
      </c>
      <c r="M558">
        <f t="shared" si="25"/>
        <v>6.5</v>
      </c>
      <c r="N558">
        <f t="shared" si="26"/>
        <v>1.2</v>
      </c>
    </row>
    <row r="559" spans="1:14" x14ac:dyDescent="0.35">
      <c r="A559" t="s">
        <v>140</v>
      </c>
      <c r="B559" s="6">
        <v>8140</v>
      </c>
      <c r="C559" s="6" t="s">
        <v>90</v>
      </c>
      <c r="D559" s="6" t="s">
        <v>91</v>
      </c>
      <c r="E559" s="7">
        <v>0.22</v>
      </c>
      <c r="F559" s="7">
        <v>50.8</v>
      </c>
      <c r="G559" s="7">
        <v>0</v>
      </c>
      <c r="H559" s="7">
        <v>0.98599999999999999</v>
      </c>
      <c r="I559" s="7">
        <v>0.14299999999999999</v>
      </c>
      <c r="J559" s="7">
        <v>0.44600000000000001</v>
      </c>
      <c r="K559" s="20">
        <v>5.5304097526764098</v>
      </c>
      <c r="L559">
        <f t="shared" si="24"/>
        <v>10.441782307036574</v>
      </c>
      <c r="M559">
        <f t="shared" si="25"/>
        <v>28</v>
      </c>
      <c r="N559">
        <f t="shared" si="26"/>
        <v>5.3</v>
      </c>
    </row>
    <row r="560" spans="1:14" x14ac:dyDescent="0.35">
      <c r="A560" t="s">
        <v>140</v>
      </c>
      <c r="B560" s="6">
        <v>8140</v>
      </c>
      <c r="C560" s="6" t="s">
        <v>90</v>
      </c>
      <c r="D560" s="6" t="s">
        <v>93</v>
      </c>
      <c r="E560" s="7">
        <v>0.22</v>
      </c>
      <c r="F560" s="7">
        <v>50.8</v>
      </c>
      <c r="G560" s="7">
        <v>0</v>
      </c>
      <c r="H560" s="7">
        <v>0.98599999999999999</v>
      </c>
      <c r="I560" s="7">
        <v>0.14299999999999999</v>
      </c>
      <c r="J560" s="7">
        <v>0.44600000000000001</v>
      </c>
      <c r="K560" s="20">
        <v>0.50792056147212195</v>
      </c>
      <c r="L560">
        <f t="shared" si="24"/>
        <v>0.95898788143013103</v>
      </c>
      <c r="M560">
        <f t="shared" si="25"/>
        <v>2.6</v>
      </c>
      <c r="N560">
        <f t="shared" si="26"/>
        <v>0.5</v>
      </c>
    </row>
    <row r="561" spans="1:14" x14ac:dyDescent="0.35">
      <c r="A561" t="s">
        <v>140</v>
      </c>
      <c r="B561" s="6">
        <v>8140</v>
      </c>
      <c r="C561" s="6" t="s">
        <v>90</v>
      </c>
      <c r="D561" s="6" t="s">
        <v>93</v>
      </c>
      <c r="E561" s="7">
        <v>0.22</v>
      </c>
      <c r="F561" s="7">
        <v>50.8</v>
      </c>
      <c r="G561" s="7">
        <v>0</v>
      </c>
      <c r="H561" s="7">
        <v>0.98599999999999999</v>
      </c>
      <c r="I561" s="7">
        <v>0.14299999999999999</v>
      </c>
      <c r="J561" s="7">
        <v>0.44600000000000001</v>
      </c>
      <c r="K561" s="20">
        <v>0.99628791318118104</v>
      </c>
      <c r="L561">
        <f t="shared" si="24"/>
        <v>1.8810579992802818</v>
      </c>
      <c r="M561">
        <f t="shared" si="25"/>
        <v>5</v>
      </c>
      <c r="N561">
        <f t="shared" si="26"/>
        <v>1</v>
      </c>
    </row>
    <row r="562" spans="1:14" x14ac:dyDescent="0.35">
      <c r="A562" t="s">
        <v>140</v>
      </c>
      <c r="B562" s="6">
        <v>8140</v>
      </c>
      <c r="C562" s="6" t="s">
        <v>90</v>
      </c>
      <c r="D562" s="6" t="s">
        <v>91</v>
      </c>
      <c r="E562" s="7">
        <v>0.22</v>
      </c>
      <c r="F562" s="7">
        <v>50.8</v>
      </c>
      <c r="G562" s="7">
        <v>0</v>
      </c>
      <c r="H562" s="7">
        <v>0.98599999999999999</v>
      </c>
      <c r="I562" s="7">
        <v>0.14299999999999999</v>
      </c>
      <c r="J562" s="7">
        <v>0.44600000000000001</v>
      </c>
      <c r="K562" s="20">
        <v>2.7994154452586302</v>
      </c>
      <c r="L562">
        <f t="shared" si="24"/>
        <v>5.2854829883446444</v>
      </c>
      <c r="M562">
        <f t="shared" si="25"/>
        <v>14.2</v>
      </c>
      <c r="N562">
        <f t="shared" si="26"/>
        <v>2.7</v>
      </c>
    </row>
    <row r="563" spans="1:14" x14ac:dyDescent="0.35">
      <c r="A563" t="s">
        <v>140</v>
      </c>
      <c r="B563" s="6">
        <v>8140</v>
      </c>
      <c r="C563" s="6" t="s">
        <v>90</v>
      </c>
      <c r="E563" s="7">
        <v>0.22</v>
      </c>
      <c r="F563" s="7">
        <v>50.8</v>
      </c>
      <c r="G563" s="7">
        <v>0</v>
      </c>
      <c r="H563" s="7">
        <v>0.98599999999999999</v>
      </c>
      <c r="I563" s="7">
        <v>0.14299999999999999</v>
      </c>
      <c r="J563" s="7">
        <v>0.44600000000000001</v>
      </c>
      <c r="K563" s="20">
        <v>0.36096780398872402</v>
      </c>
      <c r="L563">
        <f t="shared" si="24"/>
        <v>0.68153127845097694</v>
      </c>
      <c r="M563">
        <f t="shared" si="25"/>
        <v>1.8</v>
      </c>
      <c r="N563">
        <f t="shared" si="26"/>
        <v>0.3</v>
      </c>
    </row>
    <row r="564" spans="1:14" x14ac:dyDescent="0.35">
      <c r="A564" t="s">
        <v>140</v>
      </c>
      <c r="B564" s="6">
        <v>8140</v>
      </c>
      <c r="C564" s="6" t="s">
        <v>90</v>
      </c>
      <c r="D564" s="6" t="s">
        <v>95</v>
      </c>
      <c r="E564" s="7">
        <v>0.22</v>
      </c>
      <c r="F564" s="7">
        <v>50.8</v>
      </c>
      <c r="G564" s="7">
        <v>0</v>
      </c>
      <c r="H564" s="7">
        <v>0.98599999999999999</v>
      </c>
      <c r="I564" s="7">
        <v>0.14299999999999999</v>
      </c>
      <c r="J564" s="7">
        <v>0.44600000000000001</v>
      </c>
      <c r="K564" s="20">
        <v>5.0928969169991697E-3</v>
      </c>
      <c r="L564">
        <f t="shared" si="24"/>
        <v>9.6157289057555665E-3</v>
      </c>
      <c r="M564">
        <f t="shared" si="25"/>
        <v>0</v>
      </c>
      <c r="N564">
        <f t="shared" si="26"/>
        <v>0</v>
      </c>
    </row>
    <row r="565" spans="1:14" x14ac:dyDescent="0.35">
      <c r="A565" t="s">
        <v>140</v>
      </c>
      <c r="B565" s="6">
        <v>8140</v>
      </c>
      <c r="C565" s="6" t="s">
        <v>90</v>
      </c>
      <c r="D565" s="6" t="s">
        <v>94</v>
      </c>
      <c r="E565" s="7">
        <v>0.22</v>
      </c>
      <c r="F565" s="7">
        <v>50.8</v>
      </c>
      <c r="G565" s="7">
        <v>0</v>
      </c>
      <c r="H565" s="7">
        <v>0.98599999999999999</v>
      </c>
      <c r="I565" s="7">
        <v>0.14299999999999999</v>
      </c>
      <c r="J565" s="7">
        <v>0.44600000000000001</v>
      </c>
      <c r="K565" s="20">
        <v>0.31944957315292699</v>
      </c>
      <c r="L565">
        <f t="shared" si="24"/>
        <v>0.60314209075093639</v>
      </c>
      <c r="M565">
        <f t="shared" si="25"/>
        <v>1.6</v>
      </c>
      <c r="N565">
        <f t="shared" si="26"/>
        <v>0.3</v>
      </c>
    </row>
    <row r="566" spans="1:14" x14ac:dyDescent="0.35">
      <c r="A566" t="s">
        <v>140</v>
      </c>
      <c r="B566" s="6">
        <v>8140</v>
      </c>
      <c r="C566" s="6" t="s">
        <v>90</v>
      </c>
      <c r="D566" s="6" t="s">
        <v>94</v>
      </c>
      <c r="E566" s="7">
        <v>0.22</v>
      </c>
      <c r="F566" s="7">
        <v>50.8</v>
      </c>
      <c r="G566" s="7">
        <v>0</v>
      </c>
      <c r="H566" s="7">
        <v>0.98599999999999999</v>
      </c>
      <c r="I566" s="7">
        <v>0.14299999999999999</v>
      </c>
      <c r="J566" s="7">
        <v>0.44600000000000001</v>
      </c>
      <c r="K566" s="20">
        <v>0.72903918611488405</v>
      </c>
      <c r="L566">
        <f t="shared" si="24"/>
        <v>1.3764745859973087</v>
      </c>
      <c r="M566">
        <f t="shared" si="25"/>
        <v>3.7</v>
      </c>
      <c r="N566">
        <f t="shared" si="26"/>
        <v>0.7</v>
      </c>
    </row>
    <row r="567" spans="1:14" x14ac:dyDescent="0.35">
      <c r="A567" t="s">
        <v>140</v>
      </c>
      <c r="B567" s="6">
        <v>8140</v>
      </c>
      <c r="C567" s="6" t="s">
        <v>90</v>
      </c>
      <c r="D567" s="6" t="s">
        <v>94</v>
      </c>
      <c r="E567" s="7">
        <v>0.22</v>
      </c>
      <c r="F567" s="7">
        <v>50.8</v>
      </c>
      <c r="G567" s="7">
        <v>0</v>
      </c>
      <c r="H567" s="7">
        <v>0.98599999999999999</v>
      </c>
      <c r="I567" s="7">
        <v>0.14299999999999999</v>
      </c>
      <c r="J567" s="7">
        <v>0.44600000000000001</v>
      </c>
      <c r="K567" s="20">
        <v>0.16919395333333301</v>
      </c>
      <c r="L567">
        <f t="shared" si="24"/>
        <v>0.31944946349022163</v>
      </c>
      <c r="M567">
        <f t="shared" si="25"/>
        <v>0.9</v>
      </c>
      <c r="N567">
        <f t="shared" si="26"/>
        <v>0.2</v>
      </c>
    </row>
    <row r="568" spans="1:14" x14ac:dyDescent="0.35">
      <c r="A568" t="s">
        <v>140</v>
      </c>
      <c r="B568" s="6">
        <v>8140</v>
      </c>
      <c r="C568" s="6" t="s">
        <v>90</v>
      </c>
      <c r="D568" s="6" t="s">
        <v>94</v>
      </c>
      <c r="E568" s="7">
        <v>0.22</v>
      </c>
      <c r="F568" s="7">
        <v>50.8</v>
      </c>
      <c r="G568" s="7">
        <v>0</v>
      </c>
      <c r="H568" s="7">
        <v>0.98599999999999999</v>
      </c>
      <c r="I568" s="7">
        <v>0.14299999999999999</v>
      </c>
      <c r="J568" s="7">
        <v>0.44600000000000001</v>
      </c>
      <c r="K568" s="20">
        <v>3.6649896201483201</v>
      </c>
      <c r="L568">
        <f t="shared" si="24"/>
        <v>6.9197447354813724</v>
      </c>
      <c r="M568">
        <f t="shared" si="25"/>
        <v>18.600000000000001</v>
      </c>
      <c r="N568">
        <f t="shared" si="26"/>
        <v>3.5</v>
      </c>
    </row>
    <row r="569" spans="1:14" x14ac:dyDescent="0.35">
      <c r="A569" t="s">
        <v>140</v>
      </c>
      <c r="B569" s="6">
        <v>8140</v>
      </c>
      <c r="C569" s="6" t="s">
        <v>90</v>
      </c>
      <c r="D569" s="6" t="s">
        <v>91</v>
      </c>
      <c r="E569" s="7">
        <v>0.22</v>
      </c>
      <c r="F569" s="7">
        <v>50.8</v>
      </c>
      <c r="G569" s="7">
        <v>0</v>
      </c>
      <c r="H569" s="7">
        <v>0.98599999999999999</v>
      </c>
      <c r="I569" s="7">
        <v>0.14299999999999999</v>
      </c>
      <c r="J569" s="7">
        <v>0.44600000000000001</v>
      </c>
      <c r="K569" s="20">
        <v>5.4028697075694998</v>
      </c>
      <c r="L569">
        <f t="shared" si="24"/>
        <v>10.200978199205053</v>
      </c>
      <c r="M569">
        <f t="shared" si="25"/>
        <v>27.4</v>
      </c>
      <c r="N569">
        <f t="shared" si="26"/>
        <v>5.2</v>
      </c>
    </row>
    <row r="570" spans="1:14" x14ac:dyDescent="0.35">
      <c r="A570" t="s">
        <v>140</v>
      </c>
      <c r="B570" s="6">
        <v>8140</v>
      </c>
      <c r="C570" s="6" t="s">
        <v>90</v>
      </c>
      <c r="E570" s="7">
        <v>0.22</v>
      </c>
      <c r="F570" s="7">
        <v>50.8</v>
      </c>
      <c r="G570" s="7">
        <v>0</v>
      </c>
      <c r="H570" s="7">
        <v>0.98599999999999999</v>
      </c>
      <c r="I570" s="7">
        <v>0.14299999999999999</v>
      </c>
      <c r="J570" s="7">
        <v>0.44600000000000001</v>
      </c>
      <c r="K570" s="20">
        <v>2.7891542902899098</v>
      </c>
      <c r="L570">
        <f t="shared" si="24"/>
        <v>5.2661092436867021</v>
      </c>
      <c r="M570">
        <f t="shared" si="25"/>
        <v>14.1</v>
      </c>
      <c r="N570">
        <f t="shared" si="26"/>
        <v>2.7</v>
      </c>
    </row>
    <row r="571" spans="1:14" x14ac:dyDescent="0.35">
      <c r="A571" t="s">
        <v>140</v>
      </c>
      <c r="B571" s="6">
        <v>8140</v>
      </c>
      <c r="C571" s="6" t="s">
        <v>90</v>
      </c>
      <c r="D571" s="6" t="s">
        <v>94</v>
      </c>
      <c r="E571" s="7">
        <v>0.22</v>
      </c>
      <c r="F571" s="7">
        <v>50.8</v>
      </c>
      <c r="G571" s="7">
        <v>0</v>
      </c>
      <c r="H571" s="7">
        <v>0.98599999999999999</v>
      </c>
      <c r="I571" s="7">
        <v>0.14299999999999999</v>
      </c>
      <c r="J571" s="7">
        <v>0.44600000000000001</v>
      </c>
      <c r="K571" s="20">
        <v>2.53017667369708E-2</v>
      </c>
      <c r="L571">
        <f t="shared" si="24"/>
        <v>4.7771422383850008E-2</v>
      </c>
      <c r="M571">
        <f t="shared" si="25"/>
        <v>0.1</v>
      </c>
      <c r="N571">
        <f t="shared" si="26"/>
        <v>0</v>
      </c>
    </row>
    <row r="572" spans="1:14" x14ac:dyDescent="0.35">
      <c r="A572" t="s">
        <v>140</v>
      </c>
      <c r="B572" s="6">
        <v>8140</v>
      </c>
      <c r="C572" s="6" t="s">
        <v>90</v>
      </c>
      <c r="D572" s="6" t="s">
        <v>94</v>
      </c>
      <c r="E572" s="7">
        <v>0.22</v>
      </c>
      <c r="F572" s="7">
        <v>50.8</v>
      </c>
      <c r="G572" s="7">
        <v>0</v>
      </c>
      <c r="H572" s="7">
        <v>0.98599999999999999</v>
      </c>
      <c r="I572" s="7">
        <v>0.14299999999999999</v>
      </c>
      <c r="J572" s="7">
        <v>0.44600000000000001</v>
      </c>
      <c r="K572" s="20">
        <v>1.4994298103346899</v>
      </c>
      <c r="L572">
        <f t="shared" si="24"/>
        <v>2.8310234438992503</v>
      </c>
      <c r="M572">
        <f t="shared" si="25"/>
        <v>7.6</v>
      </c>
      <c r="N572">
        <f t="shared" si="26"/>
        <v>1.4</v>
      </c>
    </row>
    <row r="573" spans="1:14" x14ac:dyDescent="0.35">
      <c r="A573" t="s">
        <v>140</v>
      </c>
      <c r="B573" s="6">
        <v>8140</v>
      </c>
      <c r="C573" s="6" t="s">
        <v>90</v>
      </c>
      <c r="D573" s="6" t="s">
        <v>94</v>
      </c>
      <c r="E573" s="7">
        <v>0.22</v>
      </c>
      <c r="F573" s="7">
        <v>50.8</v>
      </c>
      <c r="G573" s="7">
        <v>0</v>
      </c>
      <c r="H573" s="7">
        <v>0.98599999999999999</v>
      </c>
      <c r="I573" s="7">
        <v>0.14299999999999999</v>
      </c>
      <c r="J573" s="7">
        <v>0.44600000000000001</v>
      </c>
      <c r="K573" s="20">
        <v>2.5122179142179899</v>
      </c>
      <c r="L573">
        <f t="shared" si="24"/>
        <v>4.7432349032378465</v>
      </c>
      <c r="M573">
        <f t="shared" si="25"/>
        <v>12.7</v>
      </c>
      <c r="N573">
        <f t="shared" si="26"/>
        <v>2.4</v>
      </c>
    </row>
    <row r="574" spans="1:14" x14ac:dyDescent="0.35">
      <c r="A574" t="s">
        <v>140</v>
      </c>
      <c r="B574" s="6">
        <v>8140</v>
      </c>
      <c r="C574" s="6" t="s">
        <v>90</v>
      </c>
      <c r="D574" s="6" t="s">
        <v>91</v>
      </c>
      <c r="E574" s="7">
        <v>0.22</v>
      </c>
      <c r="F574" s="7">
        <v>50.8</v>
      </c>
      <c r="G574" s="7">
        <v>0</v>
      </c>
      <c r="H574" s="7">
        <v>0.98599999999999999</v>
      </c>
      <c r="I574" s="7">
        <v>0.14299999999999999</v>
      </c>
      <c r="J574" s="7">
        <v>0.44600000000000001</v>
      </c>
      <c r="K574" s="20">
        <v>0.83867275211950998</v>
      </c>
      <c r="L574">
        <f t="shared" si="24"/>
        <v>1.5834700675184428</v>
      </c>
      <c r="M574">
        <f t="shared" si="25"/>
        <v>4.2</v>
      </c>
      <c r="N574">
        <f t="shared" si="26"/>
        <v>0.8</v>
      </c>
    </row>
    <row r="575" spans="1:14" x14ac:dyDescent="0.35">
      <c r="A575" t="s">
        <v>140</v>
      </c>
      <c r="B575" s="6">
        <v>8140</v>
      </c>
      <c r="C575" s="6" t="s">
        <v>90</v>
      </c>
      <c r="D575" s="6" t="s">
        <v>94</v>
      </c>
      <c r="E575" s="7">
        <v>0.22</v>
      </c>
      <c r="F575" s="7">
        <v>50.8</v>
      </c>
      <c r="G575" s="7">
        <v>0</v>
      </c>
      <c r="H575" s="7">
        <v>0.98599999999999999</v>
      </c>
      <c r="I575" s="7">
        <v>0.14299999999999999</v>
      </c>
      <c r="J575" s="7">
        <v>0.44600000000000001</v>
      </c>
      <c r="K575" s="20">
        <v>0.86081023160637804</v>
      </c>
      <c r="L575">
        <f t="shared" si="24"/>
        <v>1.6252671046216154</v>
      </c>
      <c r="M575">
        <f t="shared" si="25"/>
        <v>4.4000000000000004</v>
      </c>
      <c r="N575">
        <f t="shared" si="26"/>
        <v>0.8</v>
      </c>
    </row>
    <row r="576" spans="1:14" x14ac:dyDescent="0.35">
      <c r="A576" t="s">
        <v>140</v>
      </c>
      <c r="B576" s="6">
        <v>8140</v>
      </c>
      <c r="C576" s="6" t="s">
        <v>90</v>
      </c>
      <c r="D576" s="6" t="s">
        <v>94</v>
      </c>
      <c r="E576" s="7">
        <v>0.22</v>
      </c>
      <c r="F576" s="7">
        <v>50.8</v>
      </c>
      <c r="G576" s="7">
        <v>0</v>
      </c>
      <c r="H576" s="7">
        <v>0.98599999999999999</v>
      </c>
      <c r="I576" s="7">
        <v>0.14299999999999999</v>
      </c>
      <c r="J576" s="7">
        <v>0.44600000000000001</v>
      </c>
      <c r="K576" s="20">
        <v>2.8306686327241799</v>
      </c>
      <c r="L576">
        <f t="shared" si="24"/>
        <v>5.344491089825433</v>
      </c>
      <c r="M576">
        <f t="shared" si="25"/>
        <v>14.3</v>
      </c>
      <c r="N576">
        <f t="shared" si="26"/>
        <v>2.7</v>
      </c>
    </row>
    <row r="577" spans="1:14" x14ac:dyDescent="0.35">
      <c r="A577" t="s">
        <v>140</v>
      </c>
      <c r="B577" s="6">
        <v>8140</v>
      </c>
      <c r="C577" s="6" t="s">
        <v>90</v>
      </c>
      <c r="D577" s="6" t="s">
        <v>94</v>
      </c>
      <c r="E577" s="7">
        <v>0.22</v>
      </c>
      <c r="F577" s="7">
        <v>50.8</v>
      </c>
      <c r="G577" s="7">
        <v>0</v>
      </c>
      <c r="H577" s="7">
        <v>0.98599999999999999</v>
      </c>
      <c r="I577" s="7">
        <v>0.14299999999999999</v>
      </c>
      <c r="J577" s="7">
        <v>0.44600000000000001</v>
      </c>
      <c r="K577" s="20">
        <v>1.10558909018281</v>
      </c>
      <c r="L577">
        <f t="shared" si="24"/>
        <v>2.0874259082044908</v>
      </c>
      <c r="M577">
        <f t="shared" si="25"/>
        <v>5.6</v>
      </c>
      <c r="N577">
        <f t="shared" si="26"/>
        <v>1.1000000000000001</v>
      </c>
    </row>
    <row r="578" spans="1:14" x14ac:dyDescent="0.35">
      <c r="A578" t="s">
        <v>140</v>
      </c>
      <c r="B578" s="6">
        <v>8140</v>
      </c>
      <c r="C578" s="6" t="s">
        <v>90</v>
      </c>
      <c r="D578" s="6" t="s">
        <v>95</v>
      </c>
      <c r="E578" s="7">
        <v>0.22</v>
      </c>
      <c r="F578" s="7">
        <v>50.8</v>
      </c>
      <c r="G578" s="7">
        <v>0</v>
      </c>
      <c r="H578" s="7">
        <v>0.98599999999999999</v>
      </c>
      <c r="I578" s="7">
        <v>0.14299999999999999</v>
      </c>
      <c r="J578" s="7">
        <v>0.44600000000000001</v>
      </c>
      <c r="K578" s="20">
        <v>2.2162083593732902</v>
      </c>
      <c r="L578">
        <f t="shared" si="24"/>
        <v>4.1843491297207303</v>
      </c>
      <c r="M578">
        <f t="shared" si="25"/>
        <v>11.2</v>
      </c>
      <c r="N578">
        <f t="shared" si="26"/>
        <v>2.1</v>
      </c>
    </row>
    <row r="579" spans="1:14" x14ac:dyDescent="0.35">
      <c r="A579" t="s">
        <v>140</v>
      </c>
      <c r="B579" s="6">
        <v>8140</v>
      </c>
      <c r="C579" s="6" t="s">
        <v>90</v>
      </c>
      <c r="D579" s="6" t="s">
        <v>91</v>
      </c>
      <c r="E579" s="7">
        <v>0.22</v>
      </c>
      <c r="F579" s="7">
        <v>50.8</v>
      </c>
      <c r="G579" s="7">
        <v>0</v>
      </c>
      <c r="H579" s="7">
        <v>0.98599999999999999</v>
      </c>
      <c r="I579" s="7">
        <v>0.14299999999999999</v>
      </c>
      <c r="J579" s="7">
        <v>0.44600000000000001</v>
      </c>
      <c r="K579" s="20">
        <v>0.49015782126532698</v>
      </c>
      <c r="L579">
        <f t="shared" ref="L579:L642" si="27">(F579*J579*K579/12)+(G579*K579)</f>
        <v>0.92545064373702168</v>
      </c>
      <c r="M579">
        <f t="shared" ref="M579:M642" si="28">ROUND(2.721*H579*L579,1)</f>
        <v>2.5</v>
      </c>
      <c r="N579">
        <f t="shared" ref="N579:N642" si="29">ROUND((2.721*I579*L579)+(E579*K579),1)</f>
        <v>0.5</v>
      </c>
    </row>
    <row r="580" spans="1:14" x14ac:dyDescent="0.35">
      <c r="A580" t="s">
        <v>140</v>
      </c>
      <c r="B580" s="6">
        <v>8140</v>
      </c>
      <c r="C580" s="6" t="s">
        <v>90</v>
      </c>
      <c r="D580" s="6" t="s">
        <v>91</v>
      </c>
      <c r="E580" s="7">
        <v>0.22</v>
      </c>
      <c r="F580" s="7">
        <v>50.8</v>
      </c>
      <c r="G580" s="7">
        <v>0</v>
      </c>
      <c r="H580" s="7">
        <v>0.98599999999999999</v>
      </c>
      <c r="I580" s="7">
        <v>0.14299999999999999</v>
      </c>
      <c r="J580" s="7">
        <v>0.44600000000000001</v>
      </c>
      <c r="K580" s="20">
        <v>15.8573022891</v>
      </c>
      <c r="L580">
        <f t="shared" si="27"/>
        <v>29.939643875306739</v>
      </c>
      <c r="M580">
        <f t="shared" si="28"/>
        <v>80.3</v>
      </c>
      <c r="N580">
        <f t="shared" si="29"/>
        <v>15.1</v>
      </c>
    </row>
    <row r="581" spans="1:14" x14ac:dyDescent="0.35">
      <c r="A581" t="s">
        <v>140</v>
      </c>
      <c r="B581" s="6">
        <v>8140</v>
      </c>
      <c r="C581" s="6" t="s">
        <v>90</v>
      </c>
      <c r="D581" s="6" t="s">
        <v>91</v>
      </c>
      <c r="E581" s="7">
        <v>0.22</v>
      </c>
      <c r="F581" s="7">
        <v>50.8</v>
      </c>
      <c r="G581" s="7">
        <v>0</v>
      </c>
      <c r="H581" s="7">
        <v>0.98599999999999999</v>
      </c>
      <c r="I581" s="7">
        <v>0.14299999999999999</v>
      </c>
      <c r="J581" s="7">
        <v>0.44600000000000001</v>
      </c>
      <c r="K581" s="20">
        <v>3.15385397194337</v>
      </c>
      <c r="L581">
        <f t="shared" si="27"/>
        <v>5.9546865559605457</v>
      </c>
      <c r="M581">
        <f t="shared" si="28"/>
        <v>16</v>
      </c>
      <c r="N581">
        <f t="shared" si="29"/>
        <v>3</v>
      </c>
    </row>
    <row r="582" spans="1:14" x14ac:dyDescent="0.35">
      <c r="A582" t="s">
        <v>140</v>
      </c>
      <c r="B582" s="6">
        <v>8140</v>
      </c>
      <c r="C582" s="6" t="s">
        <v>90</v>
      </c>
      <c r="D582" s="6" t="s">
        <v>91</v>
      </c>
      <c r="E582" s="7">
        <v>0.22</v>
      </c>
      <c r="F582" s="7">
        <v>50.8</v>
      </c>
      <c r="G582" s="7">
        <v>0</v>
      </c>
      <c r="H582" s="7">
        <v>0.98599999999999999</v>
      </c>
      <c r="I582" s="7">
        <v>0.14299999999999999</v>
      </c>
      <c r="J582" s="7">
        <v>0.44600000000000001</v>
      </c>
      <c r="K582" s="20">
        <v>4.4228153530314698</v>
      </c>
      <c r="L582">
        <f t="shared" si="27"/>
        <v>8.350570240880284</v>
      </c>
      <c r="M582">
        <f t="shared" si="28"/>
        <v>22.4</v>
      </c>
      <c r="N582">
        <f t="shared" si="29"/>
        <v>4.2</v>
      </c>
    </row>
    <row r="583" spans="1:14" x14ac:dyDescent="0.35">
      <c r="A583" t="s">
        <v>140</v>
      </c>
      <c r="B583" s="6">
        <v>8140</v>
      </c>
      <c r="C583" s="6" t="s">
        <v>90</v>
      </c>
      <c r="D583" s="6" t="s">
        <v>94</v>
      </c>
      <c r="E583" s="7">
        <v>0.22</v>
      </c>
      <c r="F583" s="7">
        <v>50.8</v>
      </c>
      <c r="G583" s="7">
        <v>0</v>
      </c>
      <c r="H583" s="7">
        <v>0.98599999999999999</v>
      </c>
      <c r="I583" s="7">
        <v>0.14299999999999999</v>
      </c>
      <c r="J583" s="7">
        <v>0.44600000000000001</v>
      </c>
      <c r="K583" s="20">
        <v>7.2334120277564996E-4</v>
      </c>
      <c r="L583">
        <f t="shared" si="27"/>
        <v>1.3657164135872787E-3</v>
      </c>
      <c r="M583">
        <f t="shared" si="28"/>
        <v>0</v>
      </c>
      <c r="N583">
        <f t="shared" si="29"/>
        <v>0</v>
      </c>
    </row>
    <row r="584" spans="1:14" x14ac:dyDescent="0.35">
      <c r="A584" t="s">
        <v>140</v>
      </c>
      <c r="B584" s="6">
        <v>8140</v>
      </c>
      <c r="C584" s="6" t="s">
        <v>90</v>
      </c>
      <c r="E584" s="7">
        <v>0.22</v>
      </c>
      <c r="F584" s="7">
        <v>50.8</v>
      </c>
      <c r="G584" s="7">
        <v>0</v>
      </c>
      <c r="H584" s="7">
        <v>0.98599999999999999</v>
      </c>
      <c r="I584" s="7">
        <v>0.14299999999999999</v>
      </c>
      <c r="J584" s="7">
        <v>0.44600000000000001</v>
      </c>
      <c r="K584" s="20">
        <v>0.39528656130124101</v>
      </c>
      <c r="L584">
        <f t="shared" si="27"/>
        <v>0.74632738017416311</v>
      </c>
      <c r="M584">
        <f t="shared" si="28"/>
        <v>2</v>
      </c>
      <c r="N584">
        <f t="shared" si="29"/>
        <v>0.4</v>
      </c>
    </row>
    <row r="585" spans="1:14" x14ac:dyDescent="0.35">
      <c r="A585" t="s">
        <v>140</v>
      </c>
      <c r="B585" s="6">
        <v>8140</v>
      </c>
      <c r="C585" s="6" t="s">
        <v>90</v>
      </c>
      <c r="D585" s="6" t="s">
        <v>94</v>
      </c>
      <c r="E585" s="7">
        <v>0.22</v>
      </c>
      <c r="F585" s="7">
        <v>50.8</v>
      </c>
      <c r="G585" s="7">
        <v>0</v>
      </c>
      <c r="H585" s="7">
        <v>0.98599999999999999</v>
      </c>
      <c r="I585" s="7">
        <v>0.14299999999999999</v>
      </c>
      <c r="J585" s="7">
        <v>0.44600000000000001</v>
      </c>
      <c r="K585" s="20">
        <v>0.76110000279308998</v>
      </c>
      <c r="L585">
        <f t="shared" si="27"/>
        <v>1.4370075452735402</v>
      </c>
      <c r="M585">
        <f t="shared" si="28"/>
        <v>3.9</v>
      </c>
      <c r="N585">
        <f t="shared" si="29"/>
        <v>0.7</v>
      </c>
    </row>
    <row r="586" spans="1:14" x14ac:dyDescent="0.35">
      <c r="A586" t="s">
        <v>140</v>
      </c>
      <c r="B586" s="6">
        <v>8140</v>
      </c>
      <c r="C586" s="6" t="s">
        <v>90</v>
      </c>
      <c r="D586" s="6" t="s">
        <v>94</v>
      </c>
      <c r="E586" s="7">
        <v>0.22</v>
      </c>
      <c r="F586" s="7">
        <v>50.8</v>
      </c>
      <c r="G586" s="7">
        <v>0</v>
      </c>
      <c r="H586" s="7">
        <v>0.98599999999999999</v>
      </c>
      <c r="I586" s="7">
        <v>0.14299999999999999</v>
      </c>
      <c r="J586" s="7">
        <v>0.44600000000000001</v>
      </c>
      <c r="K586" s="20">
        <v>7.46687165919242</v>
      </c>
      <c r="L586">
        <f t="shared" si="27"/>
        <v>14.097951483999234</v>
      </c>
      <c r="M586">
        <f t="shared" si="28"/>
        <v>37.799999999999997</v>
      </c>
      <c r="N586">
        <f t="shared" si="29"/>
        <v>7.1</v>
      </c>
    </row>
    <row r="587" spans="1:14" x14ac:dyDescent="0.35">
      <c r="A587" t="s">
        <v>140</v>
      </c>
      <c r="B587" s="6">
        <v>8140</v>
      </c>
      <c r="C587" s="6" t="s">
        <v>90</v>
      </c>
      <c r="D587" s="6" t="s">
        <v>93</v>
      </c>
      <c r="E587" s="7">
        <v>0.22</v>
      </c>
      <c r="F587" s="7">
        <v>50.8</v>
      </c>
      <c r="G587" s="7">
        <v>0</v>
      </c>
      <c r="H587" s="7">
        <v>0.98599999999999999</v>
      </c>
      <c r="I587" s="7">
        <v>0.14299999999999999</v>
      </c>
      <c r="J587" s="7">
        <v>0.44600000000000001</v>
      </c>
      <c r="K587" s="20">
        <v>0.71649924426274203</v>
      </c>
      <c r="L587">
        <f t="shared" si="27"/>
        <v>1.3527983397843411</v>
      </c>
      <c r="M587">
        <f t="shared" si="28"/>
        <v>3.6</v>
      </c>
      <c r="N587">
        <f t="shared" si="29"/>
        <v>0.7</v>
      </c>
    </row>
    <row r="588" spans="1:14" x14ac:dyDescent="0.35">
      <c r="A588" t="s">
        <v>140</v>
      </c>
      <c r="B588" s="6">
        <v>8140</v>
      </c>
      <c r="C588" s="6" t="s">
        <v>90</v>
      </c>
      <c r="D588" s="6" t="s">
        <v>93</v>
      </c>
      <c r="E588" s="7">
        <v>0.22</v>
      </c>
      <c r="F588" s="7">
        <v>50.8</v>
      </c>
      <c r="G588" s="7">
        <v>0</v>
      </c>
      <c r="H588" s="7">
        <v>0.98599999999999999</v>
      </c>
      <c r="I588" s="7">
        <v>0.14299999999999999</v>
      </c>
      <c r="J588" s="7">
        <v>0.44600000000000001</v>
      </c>
      <c r="K588" s="20">
        <v>0.17819774482845899</v>
      </c>
      <c r="L588">
        <f t="shared" si="27"/>
        <v>0.33644922208578582</v>
      </c>
      <c r="M588">
        <f t="shared" si="28"/>
        <v>0.9</v>
      </c>
      <c r="N588">
        <f t="shared" si="29"/>
        <v>0.2</v>
      </c>
    </row>
    <row r="589" spans="1:14" x14ac:dyDescent="0.35">
      <c r="A589" t="s">
        <v>140</v>
      </c>
      <c r="B589" s="6">
        <v>8140</v>
      </c>
      <c r="C589" s="6" t="s">
        <v>90</v>
      </c>
      <c r="D589" s="6" t="s">
        <v>94</v>
      </c>
      <c r="E589" s="7">
        <v>0.22</v>
      </c>
      <c r="F589" s="7">
        <v>50.8</v>
      </c>
      <c r="G589" s="7">
        <v>0</v>
      </c>
      <c r="H589" s="7">
        <v>0.98599999999999999</v>
      </c>
      <c r="I589" s="7">
        <v>0.14299999999999999</v>
      </c>
      <c r="J589" s="7">
        <v>0.44600000000000001</v>
      </c>
      <c r="K589" s="20">
        <v>3.3680713629097401</v>
      </c>
      <c r="L589">
        <f t="shared" si="27"/>
        <v>6.3591432712644504</v>
      </c>
      <c r="M589">
        <f t="shared" si="28"/>
        <v>17.100000000000001</v>
      </c>
      <c r="N589">
        <f t="shared" si="29"/>
        <v>3.2</v>
      </c>
    </row>
    <row r="590" spans="1:14" x14ac:dyDescent="0.35">
      <c r="A590" t="s">
        <v>140</v>
      </c>
      <c r="B590" s="6">
        <v>8140</v>
      </c>
      <c r="C590" s="6" t="s">
        <v>90</v>
      </c>
      <c r="D590" s="6" t="s">
        <v>93</v>
      </c>
      <c r="E590" s="7">
        <v>0.22</v>
      </c>
      <c r="F590" s="7">
        <v>50.8</v>
      </c>
      <c r="G590" s="7">
        <v>0</v>
      </c>
      <c r="H590" s="7">
        <v>0.98599999999999999</v>
      </c>
      <c r="I590" s="7">
        <v>0.14299999999999999</v>
      </c>
      <c r="J590" s="7">
        <v>0.44600000000000001</v>
      </c>
      <c r="K590" s="20">
        <v>2.4607093261972199</v>
      </c>
      <c r="L590">
        <f t="shared" si="27"/>
        <v>4.6459832551487645</v>
      </c>
      <c r="M590">
        <f t="shared" si="28"/>
        <v>12.5</v>
      </c>
      <c r="N590">
        <f t="shared" si="29"/>
        <v>2.2999999999999998</v>
      </c>
    </row>
    <row r="591" spans="1:14" x14ac:dyDescent="0.35">
      <c r="A591" t="s">
        <v>140</v>
      </c>
      <c r="B591" s="6">
        <v>8140</v>
      </c>
      <c r="C591" s="6" t="s">
        <v>90</v>
      </c>
      <c r="D591" s="6" t="s">
        <v>94</v>
      </c>
      <c r="E591" s="7">
        <v>0.22</v>
      </c>
      <c r="F591" s="7">
        <v>50.8</v>
      </c>
      <c r="G591" s="7">
        <v>0</v>
      </c>
      <c r="H591" s="7">
        <v>0.98599999999999999</v>
      </c>
      <c r="I591" s="7">
        <v>0.14299999999999999</v>
      </c>
      <c r="J591" s="7">
        <v>0.44600000000000001</v>
      </c>
      <c r="K591" s="20">
        <v>0.49270700342047002</v>
      </c>
      <c r="L591">
        <f t="shared" si="27"/>
        <v>0.93026366959140872</v>
      </c>
      <c r="M591">
        <f t="shared" si="28"/>
        <v>2.5</v>
      </c>
      <c r="N591">
        <f t="shared" si="29"/>
        <v>0.5</v>
      </c>
    </row>
    <row r="592" spans="1:14" x14ac:dyDescent="0.35">
      <c r="A592" t="s">
        <v>140</v>
      </c>
      <c r="B592" s="6">
        <v>8140</v>
      </c>
      <c r="C592" s="6" t="s">
        <v>90</v>
      </c>
      <c r="E592" s="7">
        <v>0.22</v>
      </c>
      <c r="F592" s="7">
        <v>50.8</v>
      </c>
      <c r="G592" s="7">
        <v>0</v>
      </c>
      <c r="H592" s="7">
        <v>0.98599999999999999</v>
      </c>
      <c r="I592" s="7">
        <v>0.14299999999999999</v>
      </c>
      <c r="J592" s="7">
        <v>0.44600000000000001</v>
      </c>
      <c r="K592" s="20">
        <v>1.0328909259292101E-2</v>
      </c>
      <c r="L592">
        <f t="shared" si="27"/>
        <v>1.9501669275494106E-2</v>
      </c>
      <c r="M592">
        <f t="shared" si="28"/>
        <v>0.1</v>
      </c>
      <c r="N592">
        <f t="shared" si="29"/>
        <v>0</v>
      </c>
    </row>
    <row r="593" spans="1:14" x14ac:dyDescent="0.35">
      <c r="A593" t="s">
        <v>140</v>
      </c>
      <c r="B593" s="6">
        <v>8140</v>
      </c>
      <c r="C593" s="6" t="s">
        <v>90</v>
      </c>
      <c r="D593" s="6" t="s">
        <v>94</v>
      </c>
      <c r="E593" s="7">
        <v>0.22</v>
      </c>
      <c r="F593" s="7">
        <v>50.8</v>
      </c>
      <c r="G593" s="7">
        <v>0</v>
      </c>
      <c r="H593" s="7">
        <v>0.98599999999999999</v>
      </c>
      <c r="I593" s="7">
        <v>0.14299999999999999</v>
      </c>
      <c r="J593" s="7">
        <v>0.44600000000000001</v>
      </c>
      <c r="K593" s="20">
        <v>0.58268374880017504</v>
      </c>
      <c r="L593">
        <f t="shared" si="27"/>
        <v>1.1001457633179839</v>
      </c>
      <c r="M593">
        <f t="shared" si="28"/>
        <v>3</v>
      </c>
      <c r="N593">
        <f t="shared" si="29"/>
        <v>0.6</v>
      </c>
    </row>
    <row r="594" spans="1:14" x14ac:dyDescent="0.35">
      <c r="A594" t="s">
        <v>140</v>
      </c>
      <c r="B594" s="6">
        <v>8140</v>
      </c>
      <c r="C594" s="6" t="s">
        <v>90</v>
      </c>
      <c r="D594" s="6" t="s">
        <v>94</v>
      </c>
      <c r="E594" s="7">
        <v>0.22</v>
      </c>
      <c r="F594" s="7">
        <v>50.8</v>
      </c>
      <c r="G594" s="7">
        <v>0</v>
      </c>
      <c r="H594" s="7">
        <v>0.98599999999999999</v>
      </c>
      <c r="I594" s="7">
        <v>0.14299999999999999</v>
      </c>
      <c r="J594" s="7">
        <v>0.44600000000000001</v>
      </c>
      <c r="K594" s="20">
        <v>3.8404577703790901</v>
      </c>
      <c r="L594">
        <f t="shared" si="27"/>
        <v>7.251040300993747</v>
      </c>
      <c r="M594">
        <f t="shared" si="28"/>
        <v>19.5</v>
      </c>
      <c r="N594">
        <f t="shared" si="29"/>
        <v>3.7</v>
      </c>
    </row>
    <row r="595" spans="1:14" x14ac:dyDescent="0.35">
      <c r="A595" t="s">
        <v>140</v>
      </c>
      <c r="B595" s="6">
        <v>8140</v>
      </c>
      <c r="C595" s="6" t="s">
        <v>90</v>
      </c>
      <c r="D595" s="6" t="s">
        <v>91</v>
      </c>
      <c r="E595" s="7">
        <v>0.22</v>
      </c>
      <c r="F595" s="7">
        <v>50.8</v>
      </c>
      <c r="G595" s="7">
        <v>0</v>
      </c>
      <c r="H595" s="7">
        <v>0.98599999999999999</v>
      </c>
      <c r="I595" s="7">
        <v>0.14299999999999999</v>
      </c>
      <c r="J595" s="7">
        <v>0.44600000000000001</v>
      </c>
      <c r="K595" s="20">
        <v>4.0815420697519702</v>
      </c>
      <c r="L595">
        <f t="shared" si="27"/>
        <v>7.70622353049637</v>
      </c>
      <c r="M595">
        <f t="shared" si="28"/>
        <v>20.7</v>
      </c>
      <c r="N595">
        <f t="shared" si="29"/>
        <v>3.9</v>
      </c>
    </row>
    <row r="596" spans="1:14" x14ac:dyDescent="0.35">
      <c r="A596" t="s">
        <v>140</v>
      </c>
      <c r="B596" s="6">
        <v>8140</v>
      </c>
      <c r="C596" s="6" t="s">
        <v>90</v>
      </c>
      <c r="E596" s="7">
        <v>0.22</v>
      </c>
      <c r="F596" s="7">
        <v>50.8</v>
      </c>
      <c r="G596" s="7">
        <v>0</v>
      </c>
      <c r="H596" s="7">
        <v>0.98599999999999999</v>
      </c>
      <c r="I596" s="7">
        <v>0.14299999999999999</v>
      </c>
      <c r="J596" s="7">
        <v>0.44600000000000001</v>
      </c>
      <c r="K596" s="20">
        <v>8.7980205941201206E-2</v>
      </c>
      <c r="L596">
        <f t="shared" si="27"/>
        <v>0.16611249416405063</v>
      </c>
      <c r="M596">
        <f t="shared" si="28"/>
        <v>0.4</v>
      </c>
      <c r="N596">
        <f t="shared" si="29"/>
        <v>0.1</v>
      </c>
    </row>
    <row r="597" spans="1:14" x14ac:dyDescent="0.35">
      <c r="A597" t="s">
        <v>140</v>
      </c>
      <c r="B597" s="6">
        <v>8140</v>
      </c>
      <c r="C597" s="6" t="s">
        <v>90</v>
      </c>
      <c r="E597" s="7">
        <v>0.22</v>
      </c>
      <c r="F597" s="7">
        <v>50.8</v>
      </c>
      <c r="G597" s="7">
        <v>0</v>
      </c>
      <c r="H597" s="7">
        <v>0.98599999999999999</v>
      </c>
      <c r="I597" s="7">
        <v>0.14299999999999999</v>
      </c>
      <c r="J597" s="7">
        <v>0.44600000000000001</v>
      </c>
      <c r="K597" s="20">
        <v>0.214403801077197</v>
      </c>
      <c r="L597">
        <f t="shared" si="27"/>
        <v>0.40480867002048643</v>
      </c>
      <c r="M597">
        <f t="shared" si="28"/>
        <v>1.1000000000000001</v>
      </c>
      <c r="N597">
        <f t="shared" si="29"/>
        <v>0.2</v>
      </c>
    </row>
    <row r="598" spans="1:14" x14ac:dyDescent="0.35">
      <c r="A598" t="s">
        <v>140</v>
      </c>
      <c r="B598" s="6">
        <v>8140</v>
      </c>
      <c r="C598" s="6" t="s">
        <v>90</v>
      </c>
      <c r="D598" s="6" t="s">
        <v>91</v>
      </c>
      <c r="E598" s="7">
        <v>0.22</v>
      </c>
      <c r="F598" s="7">
        <v>50.8</v>
      </c>
      <c r="G598" s="7">
        <v>0</v>
      </c>
      <c r="H598" s="7">
        <v>0.98599999999999999</v>
      </c>
      <c r="I598" s="7">
        <v>0.14299999999999999</v>
      </c>
      <c r="J598" s="7">
        <v>0.44600000000000001</v>
      </c>
      <c r="K598" s="20">
        <v>2.15517603575086</v>
      </c>
      <c r="L598">
        <f t="shared" si="27"/>
        <v>4.0691160339000074</v>
      </c>
      <c r="M598">
        <f t="shared" si="28"/>
        <v>10.9</v>
      </c>
      <c r="N598">
        <f t="shared" si="29"/>
        <v>2.1</v>
      </c>
    </row>
    <row r="599" spans="1:14" x14ac:dyDescent="0.35">
      <c r="A599" t="s">
        <v>140</v>
      </c>
      <c r="B599" s="6">
        <v>8140</v>
      </c>
      <c r="C599" s="6" t="s">
        <v>90</v>
      </c>
      <c r="D599" s="6" t="s">
        <v>91</v>
      </c>
      <c r="E599" s="7">
        <v>0.22</v>
      </c>
      <c r="F599" s="7">
        <v>50.8</v>
      </c>
      <c r="G599" s="7">
        <v>0</v>
      </c>
      <c r="H599" s="7">
        <v>0.98599999999999999</v>
      </c>
      <c r="I599" s="7">
        <v>0.14299999999999999</v>
      </c>
      <c r="J599" s="7">
        <v>0.44600000000000001</v>
      </c>
      <c r="K599" s="20">
        <v>15.944693751899999</v>
      </c>
      <c r="L599">
        <f t="shared" si="27"/>
        <v>30.104644783170659</v>
      </c>
      <c r="M599">
        <f t="shared" si="28"/>
        <v>80.8</v>
      </c>
      <c r="N599">
        <f t="shared" si="29"/>
        <v>15.2</v>
      </c>
    </row>
    <row r="600" spans="1:14" x14ac:dyDescent="0.35">
      <c r="A600" t="s">
        <v>140</v>
      </c>
      <c r="B600" s="6">
        <v>8140</v>
      </c>
      <c r="C600" s="6" t="s">
        <v>90</v>
      </c>
      <c r="D600" s="6" t="s">
        <v>91</v>
      </c>
      <c r="E600" s="7">
        <v>0.22</v>
      </c>
      <c r="F600" s="7">
        <v>50.8</v>
      </c>
      <c r="G600" s="7">
        <v>0</v>
      </c>
      <c r="H600" s="7">
        <v>0.98599999999999999</v>
      </c>
      <c r="I600" s="7">
        <v>0.14299999999999999</v>
      </c>
      <c r="J600" s="7">
        <v>0.44600000000000001</v>
      </c>
      <c r="K600" s="20">
        <v>1.2488413406868599</v>
      </c>
      <c r="L600">
        <f t="shared" si="27"/>
        <v>2.3578957073061706</v>
      </c>
      <c r="M600">
        <f t="shared" si="28"/>
        <v>6.3</v>
      </c>
      <c r="N600">
        <f t="shared" si="29"/>
        <v>1.2</v>
      </c>
    </row>
    <row r="601" spans="1:14" x14ac:dyDescent="0.35">
      <c r="A601" t="s">
        <v>140</v>
      </c>
      <c r="B601" s="6">
        <v>8140</v>
      </c>
      <c r="C601" s="6" t="s">
        <v>90</v>
      </c>
      <c r="D601" s="6" t="s">
        <v>93</v>
      </c>
      <c r="E601" s="7">
        <v>0.22</v>
      </c>
      <c r="F601" s="7">
        <v>50.8</v>
      </c>
      <c r="G601" s="7">
        <v>0</v>
      </c>
      <c r="H601" s="7">
        <v>0.98599999999999999</v>
      </c>
      <c r="I601" s="7">
        <v>0.14299999999999999</v>
      </c>
      <c r="J601" s="7">
        <v>0.44600000000000001</v>
      </c>
      <c r="K601" s="20">
        <v>3.4716017346072201</v>
      </c>
      <c r="L601">
        <f t="shared" si="27"/>
        <v>6.5546155150540715</v>
      </c>
      <c r="M601">
        <f t="shared" si="28"/>
        <v>17.600000000000001</v>
      </c>
      <c r="N601">
        <f t="shared" si="29"/>
        <v>3.3</v>
      </c>
    </row>
    <row r="602" spans="1:14" x14ac:dyDescent="0.35">
      <c r="A602" t="s">
        <v>140</v>
      </c>
      <c r="B602" s="6">
        <v>8140</v>
      </c>
      <c r="C602" s="6" t="s">
        <v>90</v>
      </c>
      <c r="D602" s="6" t="s">
        <v>95</v>
      </c>
      <c r="E602" s="7">
        <v>0.22</v>
      </c>
      <c r="F602" s="7">
        <v>50.8</v>
      </c>
      <c r="G602" s="7">
        <v>0</v>
      </c>
      <c r="H602" s="7">
        <v>0.98599999999999999</v>
      </c>
      <c r="I602" s="7">
        <v>0.14299999999999999</v>
      </c>
      <c r="J602" s="7">
        <v>0.44600000000000001</v>
      </c>
      <c r="K602" s="20">
        <v>8.3449843348976205E-2</v>
      </c>
      <c r="L602">
        <f t="shared" si="27"/>
        <v>0.15755886756575702</v>
      </c>
      <c r="M602">
        <f t="shared" si="28"/>
        <v>0.4</v>
      </c>
      <c r="N602">
        <f t="shared" si="29"/>
        <v>0.1</v>
      </c>
    </row>
    <row r="603" spans="1:14" x14ac:dyDescent="0.35">
      <c r="A603" t="s">
        <v>140</v>
      </c>
      <c r="B603" s="6">
        <v>8140</v>
      </c>
      <c r="C603" s="6" t="s">
        <v>90</v>
      </c>
      <c r="E603" s="7">
        <v>0.22</v>
      </c>
      <c r="F603" s="7">
        <v>50.8</v>
      </c>
      <c r="G603" s="7">
        <v>0</v>
      </c>
      <c r="H603" s="7">
        <v>0.98599999999999999</v>
      </c>
      <c r="I603" s="7">
        <v>0.14299999999999999</v>
      </c>
      <c r="J603" s="7">
        <v>0.44600000000000001</v>
      </c>
      <c r="K603" s="20">
        <v>1.33343806292944</v>
      </c>
      <c r="L603">
        <f t="shared" si="27"/>
        <v>2.5176199586816446</v>
      </c>
      <c r="M603">
        <f t="shared" si="28"/>
        <v>6.8</v>
      </c>
      <c r="N603">
        <f t="shared" si="29"/>
        <v>1.3</v>
      </c>
    </row>
    <row r="604" spans="1:14" x14ac:dyDescent="0.35">
      <c r="A604" t="s">
        <v>140</v>
      </c>
      <c r="B604" s="6">
        <v>8140</v>
      </c>
      <c r="C604" s="6" t="s">
        <v>90</v>
      </c>
      <c r="D604" s="6" t="s">
        <v>91</v>
      </c>
      <c r="E604" s="7">
        <v>0.22</v>
      </c>
      <c r="F604" s="7">
        <v>50.8</v>
      </c>
      <c r="G604" s="7">
        <v>0</v>
      </c>
      <c r="H604" s="7">
        <v>0.98599999999999999</v>
      </c>
      <c r="I604" s="7">
        <v>0.14299999999999999</v>
      </c>
      <c r="J604" s="7">
        <v>0.44600000000000001</v>
      </c>
      <c r="K604" s="20">
        <v>1.55665695647512</v>
      </c>
      <c r="L604">
        <f t="shared" si="27"/>
        <v>2.9390721109554581</v>
      </c>
      <c r="M604">
        <f t="shared" si="28"/>
        <v>7.9</v>
      </c>
      <c r="N604">
        <f t="shared" si="29"/>
        <v>1.5</v>
      </c>
    </row>
    <row r="605" spans="1:14" x14ac:dyDescent="0.35">
      <c r="A605" t="s">
        <v>140</v>
      </c>
      <c r="B605" s="6">
        <v>8140</v>
      </c>
      <c r="C605" s="6" t="s">
        <v>90</v>
      </c>
      <c r="D605" s="6" t="s">
        <v>91</v>
      </c>
      <c r="E605" s="7">
        <v>0.22</v>
      </c>
      <c r="F605" s="7">
        <v>50.8</v>
      </c>
      <c r="G605" s="7">
        <v>0</v>
      </c>
      <c r="H605" s="7">
        <v>0.98599999999999999</v>
      </c>
      <c r="I605" s="7">
        <v>0.14299999999999999</v>
      </c>
      <c r="J605" s="7">
        <v>0.44600000000000001</v>
      </c>
      <c r="K605" s="20">
        <v>2.5134904807149501</v>
      </c>
      <c r="L605">
        <f t="shared" si="27"/>
        <v>4.7456375936218738</v>
      </c>
      <c r="M605">
        <f t="shared" si="28"/>
        <v>12.7</v>
      </c>
      <c r="N605">
        <f t="shared" si="29"/>
        <v>2.4</v>
      </c>
    </row>
    <row r="606" spans="1:14" x14ac:dyDescent="0.35">
      <c r="A606" t="s">
        <v>140</v>
      </c>
      <c r="B606" s="6">
        <v>8140</v>
      </c>
      <c r="C606" s="6" t="s">
        <v>90</v>
      </c>
      <c r="D606" s="6" t="s">
        <v>94</v>
      </c>
      <c r="E606" s="7">
        <v>0.22</v>
      </c>
      <c r="F606" s="7">
        <v>50.8</v>
      </c>
      <c r="G606" s="7">
        <v>0</v>
      </c>
      <c r="H606" s="7">
        <v>0.98599999999999999</v>
      </c>
      <c r="I606" s="7">
        <v>0.14299999999999999</v>
      </c>
      <c r="J606" s="7">
        <v>0.44600000000000001</v>
      </c>
      <c r="K606" s="20">
        <v>0.21539530836301399</v>
      </c>
      <c r="L606">
        <f t="shared" si="27"/>
        <v>0.40668070187659461</v>
      </c>
      <c r="M606">
        <f t="shared" si="28"/>
        <v>1.1000000000000001</v>
      </c>
      <c r="N606">
        <f t="shared" si="29"/>
        <v>0.2</v>
      </c>
    </row>
    <row r="607" spans="1:14" x14ac:dyDescent="0.35">
      <c r="A607" t="s">
        <v>140</v>
      </c>
      <c r="B607" s="6">
        <v>8140</v>
      </c>
      <c r="C607" s="6" t="s">
        <v>90</v>
      </c>
      <c r="D607" s="6" t="s">
        <v>93</v>
      </c>
      <c r="E607" s="7">
        <v>0.22</v>
      </c>
      <c r="F607" s="7">
        <v>50.8</v>
      </c>
      <c r="G607" s="7">
        <v>0</v>
      </c>
      <c r="H607" s="7">
        <v>0.98599999999999999</v>
      </c>
      <c r="I607" s="7">
        <v>0.14299999999999999</v>
      </c>
      <c r="J607" s="7">
        <v>0.44600000000000001</v>
      </c>
      <c r="K607" s="20">
        <v>3.0741661051859701</v>
      </c>
      <c r="L607">
        <f t="shared" si="27"/>
        <v>5.804230550998124</v>
      </c>
      <c r="M607">
        <f t="shared" si="28"/>
        <v>15.6</v>
      </c>
      <c r="N607">
        <f t="shared" si="29"/>
        <v>2.9</v>
      </c>
    </row>
    <row r="608" spans="1:14" x14ac:dyDescent="0.35">
      <c r="A608" t="s">
        <v>140</v>
      </c>
      <c r="B608" s="6">
        <v>8140</v>
      </c>
      <c r="C608" s="6" t="s">
        <v>90</v>
      </c>
      <c r="D608" s="6" t="s">
        <v>94</v>
      </c>
      <c r="E608" s="7">
        <v>0.22</v>
      </c>
      <c r="F608" s="7">
        <v>50.8</v>
      </c>
      <c r="G608" s="7">
        <v>0</v>
      </c>
      <c r="H608" s="7">
        <v>0.98599999999999999</v>
      </c>
      <c r="I608" s="7">
        <v>0.14299999999999999</v>
      </c>
      <c r="J608" s="7">
        <v>0.44600000000000001</v>
      </c>
      <c r="K608" s="20">
        <v>0.148579459892556</v>
      </c>
      <c r="L608">
        <f t="shared" si="27"/>
        <v>0.28052792557447187</v>
      </c>
      <c r="M608">
        <f t="shared" si="28"/>
        <v>0.8</v>
      </c>
      <c r="N608">
        <f t="shared" si="29"/>
        <v>0.1</v>
      </c>
    </row>
    <row r="609" spans="1:14" x14ac:dyDescent="0.35">
      <c r="A609" t="s">
        <v>140</v>
      </c>
      <c r="B609" s="6">
        <v>8140</v>
      </c>
      <c r="C609" s="6" t="s">
        <v>90</v>
      </c>
      <c r="D609" s="6" t="s">
        <v>94</v>
      </c>
      <c r="E609" s="7">
        <v>0.22</v>
      </c>
      <c r="F609" s="7">
        <v>50.8</v>
      </c>
      <c r="G609" s="7">
        <v>0</v>
      </c>
      <c r="H609" s="7">
        <v>0.98599999999999999</v>
      </c>
      <c r="I609" s="7">
        <v>0.14299999999999999</v>
      </c>
      <c r="J609" s="7">
        <v>0.44600000000000001</v>
      </c>
      <c r="K609" s="20">
        <v>0.44314459185329103</v>
      </c>
      <c r="L609">
        <f t="shared" si="27"/>
        <v>0.83668653239180368</v>
      </c>
      <c r="M609">
        <f t="shared" si="28"/>
        <v>2.2000000000000002</v>
      </c>
      <c r="N609">
        <f t="shared" si="29"/>
        <v>0.4</v>
      </c>
    </row>
    <row r="610" spans="1:14" x14ac:dyDescent="0.35">
      <c r="A610" t="s">
        <v>140</v>
      </c>
      <c r="B610" s="6">
        <v>8140</v>
      </c>
      <c r="C610" s="6" t="s">
        <v>90</v>
      </c>
      <c r="D610" s="6" t="s">
        <v>93</v>
      </c>
      <c r="E610" s="7">
        <v>0.22</v>
      </c>
      <c r="F610" s="7">
        <v>50.8</v>
      </c>
      <c r="G610" s="7">
        <v>0</v>
      </c>
      <c r="H610" s="7">
        <v>0.98599999999999999</v>
      </c>
      <c r="I610" s="7">
        <v>0.14299999999999999</v>
      </c>
      <c r="J610" s="7">
        <v>0.44600000000000001</v>
      </c>
      <c r="K610" s="20">
        <v>2.0568463301145199</v>
      </c>
      <c r="L610">
        <f t="shared" si="27"/>
        <v>3.8834629943448875</v>
      </c>
      <c r="M610">
        <f t="shared" si="28"/>
        <v>10.4</v>
      </c>
      <c r="N610">
        <f t="shared" si="29"/>
        <v>2</v>
      </c>
    </row>
    <row r="611" spans="1:14" x14ac:dyDescent="0.35">
      <c r="A611" t="s">
        <v>140</v>
      </c>
      <c r="B611" s="6">
        <v>8140</v>
      </c>
      <c r="C611" s="6" t="s">
        <v>90</v>
      </c>
      <c r="D611" s="6" t="s">
        <v>94</v>
      </c>
      <c r="E611" s="7">
        <v>0.22</v>
      </c>
      <c r="F611" s="7">
        <v>50.8</v>
      </c>
      <c r="G611" s="7">
        <v>0</v>
      </c>
      <c r="H611" s="7">
        <v>0.98599999999999999</v>
      </c>
      <c r="I611" s="7">
        <v>0.14299999999999999</v>
      </c>
      <c r="J611" s="7">
        <v>0.44600000000000001</v>
      </c>
      <c r="K611" s="20">
        <v>4.1561297416542899</v>
      </c>
      <c r="L611">
        <f t="shared" si="27"/>
        <v>7.8470500275594093</v>
      </c>
      <c r="M611">
        <f t="shared" si="28"/>
        <v>21.1</v>
      </c>
      <c r="N611">
        <f t="shared" si="29"/>
        <v>4</v>
      </c>
    </row>
    <row r="612" spans="1:14" x14ac:dyDescent="0.35">
      <c r="A612" t="s">
        <v>140</v>
      </c>
      <c r="B612" s="6">
        <v>8140</v>
      </c>
      <c r="C612" s="6" t="s">
        <v>90</v>
      </c>
      <c r="D612" s="6" t="s">
        <v>94</v>
      </c>
      <c r="E612" s="7">
        <v>0.22</v>
      </c>
      <c r="F612" s="7">
        <v>50.8</v>
      </c>
      <c r="G612" s="7">
        <v>0</v>
      </c>
      <c r="H612" s="7">
        <v>0.98599999999999999</v>
      </c>
      <c r="I612" s="7">
        <v>0.14299999999999999</v>
      </c>
      <c r="J612" s="7">
        <v>0.44600000000000001</v>
      </c>
      <c r="K612" s="20">
        <v>2.9734792463209199</v>
      </c>
      <c r="L612">
        <f t="shared" si="27"/>
        <v>5.6141270490036517</v>
      </c>
      <c r="M612">
        <f t="shared" si="28"/>
        <v>15.1</v>
      </c>
      <c r="N612">
        <f t="shared" si="29"/>
        <v>2.8</v>
      </c>
    </row>
    <row r="613" spans="1:14" x14ac:dyDescent="0.35">
      <c r="A613" t="s">
        <v>140</v>
      </c>
      <c r="B613" s="6">
        <v>8140</v>
      </c>
      <c r="C613" s="6" t="s">
        <v>90</v>
      </c>
      <c r="D613" s="6" t="s">
        <v>91</v>
      </c>
      <c r="E613" s="7">
        <v>0.22</v>
      </c>
      <c r="F613" s="7">
        <v>50.8</v>
      </c>
      <c r="G613" s="7">
        <v>0</v>
      </c>
      <c r="H613" s="7">
        <v>0.98599999999999999</v>
      </c>
      <c r="I613" s="7">
        <v>0.14299999999999999</v>
      </c>
      <c r="J613" s="7">
        <v>0.44600000000000001</v>
      </c>
      <c r="K613" s="20">
        <v>0.40502150215787802</v>
      </c>
      <c r="L613">
        <f t="shared" si="27"/>
        <v>0.76470759750755091</v>
      </c>
      <c r="M613">
        <f t="shared" si="28"/>
        <v>2.1</v>
      </c>
      <c r="N613">
        <f t="shared" si="29"/>
        <v>0.4</v>
      </c>
    </row>
    <row r="614" spans="1:14" x14ac:dyDescent="0.35">
      <c r="A614" t="s">
        <v>140</v>
      </c>
      <c r="B614" s="6">
        <v>8140</v>
      </c>
      <c r="C614" s="6" t="s">
        <v>90</v>
      </c>
      <c r="D614" s="6" t="s">
        <v>91</v>
      </c>
      <c r="E614" s="7">
        <v>0.22</v>
      </c>
      <c r="F614" s="7">
        <v>50.8</v>
      </c>
      <c r="G614" s="7">
        <v>0</v>
      </c>
      <c r="H614" s="7">
        <v>0.98599999999999999</v>
      </c>
      <c r="I614" s="7">
        <v>0.14299999999999999</v>
      </c>
      <c r="J614" s="7">
        <v>0.44600000000000001</v>
      </c>
      <c r="K614" s="20">
        <v>22.498146392999999</v>
      </c>
      <c r="L614">
        <f t="shared" si="27"/>
        <v>42.478000266410199</v>
      </c>
      <c r="M614">
        <f t="shared" si="28"/>
        <v>114</v>
      </c>
      <c r="N614">
        <f t="shared" si="29"/>
        <v>21.5</v>
      </c>
    </row>
    <row r="615" spans="1:14" x14ac:dyDescent="0.35">
      <c r="A615" t="s">
        <v>140</v>
      </c>
      <c r="B615" s="6">
        <v>8140</v>
      </c>
      <c r="C615" s="6" t="s">
        <v>90</v>
      </c>
      <c r="D615" s="6" t="s">
        <v>93</v>
      </c>
      <c r="E615" s="7">
        <v>0.22</v>
      </c>
      <c r="F615" s="7">
        <v>50.8</v>
      </c>
      <c r="G615" s="7">
        <v>0</v>
      </c>
      <c r="H615" s="7">
        <v>0.98599999999999999</v>
      </c>
      <c r="I615" s="7">
        <v>0.14299999999999999</v>
      </c>
      <c r="J615" s="7">
        <v>0.44600000000000001</v>
      </c>
      <c r="K615" s="20">
        <v>0.98358206983451901</v>
      </c>
      <c r="L615">
        <f t="shared" si="27"/>
        <v>1.857068519985561</v>
      </c>
      <c r="M615">
        <f t="shared" si="28"/>
        <v>5</v>
      </c>
      <c r="N615">
        <f t="shared" si="29"/>
        <v>0.9</v>
      </c>
    </row>
    <row r="616" spans="1:14" x14ac:dyDescent="0.35">
      <c r="A616" t="s">
        <v>140</v>
      </c>
      <c r="B616" s="6">
        <v>8140</v>
      </c>
      <c r="C616" s="6" t="s">
        <v>90</v>
      </c>
      <c r="D616" s="6" t="s">
        <v>91</v>
      </c>
      <c r="E616" s="7">
        <v>0.22</v>
      </c>
      <c r="F616" s="7">
        <v>50.8</v>
      </c>
      <c r="G616" s="7">
        <v>0</v>
      </c>
      <c r="H616" s="7">
        <v>0.98599999999999999</v>
      </c>
      <c r="I616" s="7">
        <v>0.14299999999999999</v>
      </c>
      <c r="J616" s="7">
        <v>0.44600000000000001</v>
      </c>
      <c r="K616" s="20">
        <v>94.262257548999997</v>
      </c>
      <c r="L616">
        <f t="shared" si="27"/>
        <v>177.97342640301528</v>
      </c>
      <c r="M616">
        <f t="shared" si="28"/>
        <v>477.5</v>
      </c>
      <c r="N616">
        <f t="shared" si="29"/>
        <v>90</v>
      </c>
    </row>
    <row r="617" spans="1:14" x14ac:dyDescent="0.35">
      <c r="A617" t="s">
        <v>140</v>
      </c>
      <c r="B617" s="6">
        <v>8140</v>
      </c>
      <c r="C617" s="6" t="s">
        <v>90</v>
      </c>
      <c r="E617" s="7">
        <v>0.22</v>
      </c>
      <c r="F617" s="7">
        <v>50.8</v>
      </c>
      <c r="G617" s="7">
        <v>0</v>
      </c>
      <c r="H617" s="7">
        <v>0.98599999999999999</v>
      </c>
      <c r="I617" s="7">
        <v>0.14299999999999999</v>
      </c>
      <c r="J617" s="7">
        <v>0.44600000000000001</v>
      </c>
      <c r="K617" s="20">
        <v>1.4510086961442501</v>
      </c>
      <c r="L617">
        <f t="shared" si="27"/>
        <v>2.7396011522334205</v>
      </c>
      <c r="M617">
        <f t="shared" si="28"/>
        <v>7.4</v>
      </c>
      <c r="N617">
        <f t="shared" si="29"/>
        <v>1.4</v>
      </c>
    </row>
    <row r="618" spans="1:14" x14ac:dyDescent="0.35">
      <c r="A618" t="s">
        <v>140</v>
      </c>
      <c r="B618" s="6">
        <v>8140</v>
      </c>
      <c r="C618" s="6" t="s">
        <v>90</v>
      </c>
      <c r="D618" s="6" t="s">
        <v>93</v>
      </c>
      <c r="E618" s="7">
        <v>0.22</v>
      </c>
      <c r="F618" s="7">
        <v>50.8</v>
      </c>
      <c r="G618" s="7">
        <v>0</v>
      </c>
      <c r="H618" s="7">
        <v>0.98599999999999999</v>
      </c>
      <c r="I618" s="7">
        <v>0.14299999999999999</v>
      </c>
      <c r="J618" s="7">
        <v>0.44600000000000001</v>
      </c>
      <c r="K618" s="20">
        <v>4.5604788897431199</v>
      </c>
      <c r="L618">
        <f t="shared" si="27"/>
        <v>8.6104881757609935</v>
      </c>
      <c r="M618">
        <f t="shared" si="28"/>
        <v>23.1</v>
      </c>
      <c r="N618">
        <f t="shared" si="29"/>
        <v>4.4000000000000004</v>
      </c>
    </row>
    <row r="619" spans="1:14" x14ac:dyDescent="0.35">
      <c r="A619" t="s">
        <v>140</v>
      </c>
      <c r="B619" s="6">
        <v>8140</v>
      </c>
      <c r="C619" s="6" t="s">
        <v>90</v>
      </c>
      <c r="D619" s="6" t="s">
        <v>93</v>
      </c>
      <c r="E619" s="7">
        <v>0.22</v>
      </c>
      <c r="F619" s="7">
        <v>50.8</v>
      </c>
      <c r="G619" s="7">
        <v>0</v>
      </c>
      <c r="H619" s="7">
        <v>0.98599999999999999</v>
      </c>
      <c r="I619" s="7">
        <v>0.14299999999999999</v>
      </c>
      <c r="J619" s="7">
        <v>0.44600000000000001</v>
      </c>
      <c r="K619" s="20">
        <v>4.0873622629855798E-2</v>
      </c>
      <c r="L619">
        <f t="shared" si="27"/>
        <v>7.7172124433343078E-2</v>
      </c>
      <c r="M619">
        <f t="shared" si="28"/>
        <v>0.2</v>
      </c>
      <c r="N619">
        <f t="shared" si="29"/>
        <v>0</v>
      </c>
    </row>
    <row r="620" spans="1:14" x14ac:dyDescent="0.35">
      <c r="A620" t="s">
        <v>140</v>
      </c>
      <c r="B620" s="6">
        <v>8140</v>
      </c>
      <c r="C620" s="6" t="s">
        <v>90</v>
      </c>
      <c r="D620" s="6" t="s">
        <v>91</v>
      </c>
      <c r="E620" s="7">
        <v>0.22</v>
      </c>
      <c r="F620" s="7">
        <v>50.8</v>
      </c>
      <c r="G620" s="7">
        <v>0</v>
      </c>
      <c r="H620" s="7">
        <v>0.98599999999999999</v>
      </c>
      <c r="I620" s="7">
        <v>0.14299999999999999</v>
      </c>
      <c r="J620" s="7">
        <v>0.44600000000000001</v>
      </c>
      <c r="K620" s="20">
        <v>0.77667100735615102</v>
      </c>
      <c r="L620">
        <f t="shared" si="27"/>
        <v>1.4664066399555702</v>
      </c>
      <c r="M620">
        <f t="shared" si="28"/>
        <v>3.9</v>
      </c>
      <c r="N620">
        <f t="shared" si="29"/>
        <v>0.7</v>
      </c>
    </row>
    <row r="621" spans="1:14" x14ac:dyDescent="0.35">
      <c r="A621" t="s">
        <v>140</v>
      </c>
      <c r="B621" s="6">
        <v>8140</v>
      </c>
      <c r="C621" s="6" t="s">
        <v>90</v>
      </c>
      <c r="D621" s="6" t="s">
        <v>91</v>
      </c>
      <c r="E621" s="7">
        <v>0.22</v>
      </c>
      <c r="F621" s="7">
        <v>50.8</v>
      </c>
      <c r="G621" s="7">
        <v>0</v>
      </c>
      <c r="H621" s="7">
        <v>0.98599999999999999</v>
      </c>
      <c r="I621" s="7">
        <v>0.14299999999999999</v>
      </c>
      <c r="J621" s="7">
        <v>0.44600000000000001</v>
      </c>
      <c r="K621" s="20">
        <v>0.43991574324750199</v>
      </c>
      <c r="L621">
        <f t="shared" si="27"/>
        <v>0.83059025096750017</v>
      </c>
      <c r="M621">
        <f t="shared" si="28"/>
        <v>2.2000000000000002</v>
      </c>
      <c r="N621">
        <f t="shared" si="29"/>
        <v>0.4</v>
      </c>
    </row>
    <row r="622" spans="1:14" x14ac:dyDescent="0.35">
      <c r="A622" t="s">
        <v>140</v>
      </c>
      <c r="B622" s="6">
        <v>8140</v>
      </c>
      <c r="C622" s="6" t="s">
        <v>90</v>
      </c>
      <c r="D622" s="6" t="s">
        <v>91</v>
      </c>
      <c r="E622" s="7">
        <v>0.22</v>
      </c>
      <c r="F622" s="7">
        <v>50.8</v>
      </c>
      <c r="G622" s="7">
        <v>0</v>
      </c>
      <c r="H622" s="7">
        <v>0.98599999999999999</v>
      </c>
      <c r="I622" s="7">
        <v>0.14299999999999999</v>
      </c>
      <c r="J622" s="7">
        <v>0.44600000000000001</v>
      </c>
      <c r="K622" s="20">
        <v>2.57448894967655</v>
      </c>
      <c r="L622">
        <f t="shared" si="27"/>
        <v>4.8608067695859711</v>
      </c>
      <c r="M622">
        <f t="shared" si="28"/>
        <v>13</v>
      </c>
      <c r="N622">
        <f t="shared" si="29"/>
        <v>2.5</v>
      </c>
    </row>
    <row r="623" spans="1:14" x14ac:dyDescent="0.35">
      <c r="A623" t="s">
        <v>140</v>
      </c>
      <c r="B623" s="6">
        <v>8140</v>
      </c>
      <c r="C623" s="6" t="s">
        <v>90</v>
      </c>
      <c r="D623" s="6" t="s">
        <v>94</v>
      </c>
      <c r="E623" s="7">
        <v>0.22</v>
      </c>
      <c r="F623" s="7">
        <v>50.8</v>
      </c>
      <c r="G623" s="7">
        <v>0</v>
      </c>
      <c r="H623" s="7">
        <v>0.98599999999999999</v>
      </c>
      <c r="I623" s="7">
        <v>0.14299999999999999</v>
      </c>
      <c r="J623" s="7">
        <v>0.44600000000000001</v>
      </c>
      <c r="K623" s="20">
        <v>2.7134824498408898</v>
      </c>
      <c r="L623">
        <f t="shared" si="27"/>
        <v>5.12323576412959</v>
      </c>
      <c r="M623">
        <f t="shared" si="28"/>
        <v>13.7</v>
      </c>
      <c r="N623">
        <f t="shared" si="29"/>
        <v>2.6</v>
      </c>
    </row>
    <row r="624" spans="1:14" x14ac:dyDescent="0.35">
      <c r="A624" t="s">
        <v>140</v>
      </c>
      <c r="B624" s="6">
        <v>8140</v>
      </c>
      <c r="C624" s="6" t="s">
        <v>90</v>
      </c>
      <c r="D624" s="6" t="s">
        <v>94</v>
      </c>
      <c r="E624" s="7">
        <v>0.22</v>
      </c>
      <c r="F624" s="7">
        <v>50.8</v>
      </c>
      <c r="G624" s="7">
        <v>0</v>
      </c>
      <c r="H624" s="7">
        <v>0.98599999999999999</v>
      </c>
      <c r="I624" s="7">
        <v>0.14299999999999999</v>
      </c>
      <c r="J624" s="7">
        <v>0.44600000000000001</v>
      </c>
      <c r="K624" s="20">
        <v>58.034223160400003</v>
      </c>
      <c r="L624">
        <f t="shared" si="27"/>
        <v>109.5724822750459</v>
      </c>
      <c r="M624">
        <f t="shared" si="28"/>
        <v>294</v>
      </c>
      <c r="N624">
        <f t="shared" si="29"/>
        <v>55.4</v>
      </c>
    </row>
    <row r="625" spans="1:14" x14ac:dyDescent="0.35">
      <c r="A625" t="s">
        <v>140</v>
      </c>
      <c r="B625" s="6">
        <v>8140</v>
      </c>
      <c r="C625" s="6" t="s">
        <v>90</v>
      </c>
      <c r="D625" s="6" t="s">
        <v>94</v>
      </c>
      <c r="E625" s="7">
        <v>0.22</v>
      </c>
      <c r="F625" s="7">
        <v>50.8</v>
      </c>
      <c r="G625" s="7">
        <v>0</v>
      </c>
      <c r="H625" s="7">
        <v>0.98599999999999999</v>
      </c>
      <c r="I625" s="7">
        <v>0.14299999999999999</v>
      </c>
      <c r="J625" s="7">
        <v>0.44600000000000001</v>
      </c>
      <c r="K625" s="20">
        <v>0.10465928149878199</v>
      </c>
      <c r="L625">
        <f t="shared" si="27"/>
        <v>0.19760370075513367</v>
      </c>
      <c r="M625">
        <f t="shared" si="28"/>
        <v>0.5</v>
      </c>
      <c r="N625">
        <f t="shared" si="29"/>
        <v>0.1</v>
      </c>
    </row>
    <row r="626" spans="1:14" x14ac:dyDescent="0.35">
      <c r="A626" t="s">
        <v>140</v>
      </c>
      <c r="B626" s="6">
        <v>8140</v>
      </c>
      <c r="C626" s="6" t="s">
        <v>90</v>
      </c>
      <c r="D626" s="6" t="s">
        <v>93</v>
      </c>
      <c r="E626" s="7">
        <v>0.22</v>
      </c>
      <c r="F626" s="7">
        <v>50.8</v>
      </c>
      <c r="G626" s="7">
        <v>0</v>
      </c>
      <c r="H626" s="7">
        <v>0.98599999999999999</v>
      </c>
      <c r="I626" s="7">
        <v>0.14299999999999999</v>
      </c>
      <c r="J626" s="7">
        <v>0.44600000000000001</v>
      </c>
      <c r="K626" s="20">
        <v>1.3870662105899201</v>
      </c>
      <c r="L626">
        <f t="shared" si="27"/>
        <v>2.6188734766744752</v>
      </c>
      <c r="M626">
        <f t="shared" si="28"/>
        <v>7</v>
      </c>
      <c r="N626">
        <f t="shared" si="29"/>
        <v>1.3</v>
      </c>
    </row>
    <row r="627" spans="1:14" x14ac:dyDescent="0.35">
      <c r="A627" t="s">
        <v>140</v>
      </c>
      <c r="B627" s="6">
        <v>8140</v>
      </c>
      <c r="C627" s="6" t="s">
        <v>90</v>
      </c>
      <c r="E627" s="7">
        <v>0.22</v>
      </c>
      <c r="F627" s="7">
        <v>50.8</v>
      </c>
      <c r="G627" s="7">
        <v>0</v>
      </c>
      <c r="H627" s="7">
        <v>0.98599999999999999</v>
      </c>
      <c r="I627" s="7">
        <v>0.14299999999999999</v>
      </c>
      <c r="J627" s="7">
        <v>0.44600000000000001</v>
      </c>
      <c r="K627" s="20">
        <v>0.17001442619568399</v>
      </c>
      <c r="L627">
        <f t="shared" si="27"/>
        <v>0.32099857095253109</v>
      </c>
      <c r="M627">
        <f t="shared" si="28"/>
        <v>0.9</v>
      </c>
      <c r="N627">
        <f t="shared" si="29"/>
        <v>0.2</v>
      </c>
    </row>
    <row r="628" spans="1:14" x14ac:dyDescent="0.35">
      <c r="A628" t="s">
        <v>140</v>
      </c>
      <c r="B628" s="6">
        <v>1400</v>
      </c>
      <c r="C628" s="6" t="s">
        <v>90</v>
      </c>
      <c r="D628" s="6" t="s">
        <v>93</v>
      </c>
      <c r="E628" s="7">
        <v>0.22</v>
      </c>
      <c r="F628" s="7">
        <v>50.8</v>
      </c>
      <c r="G628" s="7">
        <v>0</v>
      </c>
      <c r="H628" s="7">
        <v>0.70899999999999996</v>
      </c>
      <c r="I628" s="7">
        <v>0.11700000000000001</v>
      </c>
      <c r="J628" s="7">
        <v>0.43099999999999999</v>
      </c>
      <c r="K628" s="20">
        <v>3.7968720207803203E-2</v>
      </c>
      <c r="L628">
        <f t="shared" si="27"/>
        <v>6.9276461267150799E-2</v>
      </c>
      <c r="M628">
        <f t="shared" si="28"/>
        <v>0.1</v>
      </c>
      <c r="N628">
        <f t="shared" si="29"/>
        <v>0</v>
      </c>
    </row>
    <row r="629" spans="1:14" x14ac:dyDescent="0.35">
      <c r="A629" t="s">
        <v>140</v>
      </c>
      <c r="B629" s="6">
        <v>1400</v>
      </c>
      <c r="C629" s="6" t="s">
        <v>90</v>
      </c>
      <c r="D629" s="6" t="s">
        <v>94</v>
      </c>
      <c r="E629" s="7">
        <v>0.22</v>
      </c>
      <c r="F629" s="7">
        <v>50.8</v>
      </c>
      <c r="G629" s="7">
        <v>0</v>
      </c>
      <c r="H629" s="7">
        <v>0.70899999999999996</v>
      </c>
      <c r="I629" s="7">
        <v>0.11700000000000001</v>
      </c>
      <c r="J629" s="7">
        <v>0.43099999999999999</v>
      </c>
      <c r="K629" s="20">
        <v>7.4953738226229805E-2</v>
      </c>
      <c r="L629">
        <f t="shared" si="27"/>
        <v>0.13675809230963804</v>
      </c>
      <c r="M629">
        <f t="shared" si="28"/>
        <v>0.3</v>
      </c>
      <c r="N629">
        <f t="shared" si="29"/>
        <v>0.1</v>
      </c>
    </row>
    <row r="630" spans="1:14" x14ac:dyDescent="0.35">
      <c r="A630" t="s">
        <v>140</v>
      </c>
      <c r="B630" s="6">
        <v>1411</v>
      </c>
      <c r="C630" s="6" t="s">
        <v>90</v>
      </c>
      <c r="D630" s="6" t="s">
        <v>91</v>
      </c>
      <c r="E630" s="7">
        <v>0.22</v>
      </c>
      <c r="F630" s="7">
        <v>50.8</v>
      </c>
      <c r="G630" s="7">
        <v>0</v>
      </c>
      <c r="H630" s="7">
        <v>1.4430000000000001</v>
      </c>
      <c r="I630" s="7">
        <v>0.22500000000000001</v>
      </c>
      <c r="J630" s="7">
        <v>0.43099999999999999</v>
      </c>
      <c r="K630" s="20">
        <v>7.9855725011317297E-2</v>
      </c>
      <c r="L630">
        <f t="shared" si="27"/>
        <v>0.14570209399814918</v>
      </c>
      <c r="M630">
        <f t="shared" si="28"/>
        <v>0.6</v>
      </c>
      <c r="N630">
        <f t="shared" si="29"/>
        <v>0.1</v>
      </c>
    </row>
    <row r="631" spans="1:14" x14ac:dyDescent="0.35">
      <c r="A631" t="s">
        <v>140</v>
      </c>
      <c r="B631" s="6">
        <v>8320</v>
      </c>
      <c r="C631" s="6" t="s">
        <v>90</v>
      </c>
      <c r="D631" s="6" t="s">
        <v>94</v>
      </c>
      <c r="E631" s="7">
        <v>0.22</v>
      </c>
      <c r="F631" s="7">
        <v>50.8</v>
      </c>
      <c r="G631" s="7">
        <v>0</v>
      </c>
      <c r="H631" s="7">
        <v>0.70899999999999996</v>
      </c>
      <c r="I631" s="7">
        <v>0.11700000000000001</v>
      </c>
      <c r="J631" s="7">
        <v>0.26200000000000001</v>
      </c>
      <c r="K631" s="20">
        <v>1.7175908900051499E-2</v>
      </c>
      <c r="L631">
        <f t="shared" si="27"/>
        <v>1.9050373091343786E-2</v>
      </c>
      <c r="M631">
        <f t="shared" si="28"/>
        <v>0</v>
      </c>
      <c r="N631">
        <f t="shared" si="29"/>
        <v>0</v>
      </c>
    </row>
    <row r="632" spans="1:14" x14ac:dyDescent="0.35">
      <c r="A632" t="s">
        <v>140</v>
      </c>
      <c r="B632" s="6">
        <v>8320</v>
      </c>
      <c r="C632" s="6" t="s">
        <v>90</v>
      </c>
      <c r="D632" s="6" t="s">
        <v>94</v>
      </c>
      <c r="E632" s="7">
        <v>0.22</v>
      </c>
      <c r="F632" s="7">
        <v>50.8</v>
      </c>
      <c r="G632" s="7">
        <v>0</v>
      </c>
      <c r="H632" s="7">
        <v>0.70899999999999996</v>
      </c>
      <c r="I632" s="7">
        <v>0.11700000000000001</v>
      </c>
      <c r="J632" s="7">
        <v>0.26200000000000001</v>
      </c>
      <c r="K632" s="20">
        <v>0.62999607871222496</v>
      </c>
      <c r="L632">
        <f t="shared" si="27"/>
        <v>0.69874965076901907</v>
      </c>
      <c r="M632">
        <f t="shared" si="28"/>
        <v>1.3</v>
      </c>
      <c r="N632">
        <f t="shared" si="29"/>
        <v>0.4</v>
      </c>
    </row>
    <row r="633" spans="1:14" x14ac:dyDescent="0.35">
      <c r="A633" t="s">
        <v>140</v>
      </c>
      <c r="B633" s="6">
        <v>8320</v>
      </c>
      <c r="C633" s="6" t="s">
        <v>90</v>
      </c>
      <c r="D633" s="6" t="s">
        <v>95</v>
      </c>
      <c r="E633" s="7">
        <v>0.22</v>
      </c>
      <c r="F633" s="7">
        <v>50.8</v>
      </c>
      <c r="G633" s="7">
        <v>0</v>
      </c>
      <c r="H633" s="7">
        <v>0.70899999999999996</v>
      </c>
      <c r="I633" s="7">
        <v>0.11700000000000001</v>
      </c>
      <c r="J633" s="7">
        <v>0.26200000000000001</v>
      </c>
      <c r="K633" s="20">
        <v>0.10807750843200201</v>
      </c>
      <c r="L633">
        <f t="shared" si="27"/>
        <v>0.11987236718554782</v>
      </c>
      <c r="M633">
        <f t="shared" si="28"/>
        <v>0.2</v>
      </c>
      <c r="N633">
        <f t="shared" si="29"/>
        <v>0.1</v>
      </c>
    </row>
    <row r="634" spans="1:14" x14ac:dyDescent="0.35">
      <c r="A634" t="s">
        <v>140</v>
      </c>
      <c r="B634" s="6">
        <v>1110</v>
      </c>
      <c r="C634" s="6" t="s">
        <v>90</v>
      </c>
      <c r="D634" s="6" t="s">
        <v>94</v>
      </c>
      <c r="E634" s="7">
        <v>0.22</v>
      </c>
      <c r="F634" s="7">
        <v>50.8</v>
      </c>
      <c r="G634" s="7">
        <v>0</v>
      </c>
      <c r="H634" s="7">
        <v>0.96799999999999997</v>
      </c>
      <c r="I634" s="7">
        <v>0.125</v>
      </c>
      <c r="J634" s="7">
        <v>0.28799999999999998</v>
      </c>
      <c r="K634" s="20">
        <v>0.557754181331369</v>
      </c>
      <c r="L634">
        <f t="shared" si="27"/>
        <v>0.68001389787920496</v>
      </c>
      <c r="M634">
        <f t="shared" si="28"/>
        <v>1.8</v>
      </c>
      <c r="N634">
        <f t="shared" si="29"/>
        <v>0.4</v>
      </c>
    </row>
    <row r="635" spans="1:14" x14ac:dyDescent="0.35">
      <c r="A635" t="s">
        <v>140</v>
      </c>
      <c r="B635" s="6">
        <v>1290</v>
      </c>
      <c r="C635" s="6" t="s">
        <v>98</v>
      </c>
      <c r="D635" s="6" t="s">
        <v>93</v>
      </c>
      <c r="E635" s="7">
        <v>0.19</v>
      </c>
      <c r="F635" s="7">
        <v>57.7</v>
      </c>
      <c r="G635" s="7">
        <v>0</v>
      </c>
      <c r="H635" s="7">
        <v>1.2450000000000001</v>
      </c>
      <c r="I635" s="7">
        <v>0.21299999999999999</v>
      </c>
      <c r="J635" s="7">
        <v>0.34100000000000003</v>
      </c>
      <c r="K635" s="20">
        <v>0.42472525532120298</v>
      </c>
      <c r="L635">
        <f t="shared" si="27"/>
        <v>0.69639722551028294</v>
      </c>
      <c r="M635">
        <f t="shared" si="28"/>
        <v>2.4</v>
      </c>
      <c r="N635">
        <f t="shared" si="29"/>
        <v>0.5</v>
      </c>
    </row>
    <row r="636" spans="1:14" x14ac:dyDescent="0.35">
      <c r="A636" t="s">
        <v>140</v>
      </c>
      <c r="B636" s="6">
        <v>1290</v>
      </c>
      <c r="C636" s="6" t="s">
        <v>98</v>
      </c>
      <c r="D636" s="6" t="s">
        <v>91</v>
      </c>
      <c r="E636" s="7">
        <v>0.19</v>
      </c>
      <c r="F636" s="7">
        <v>57.7</v>
      </c>
      <c r="G636" s="7">
        <v>0</v>
      </c>
      <c r="H636" s="7">
        <v>1.2450000000000001</v>
      </c>
      <c r="I636" s="7">
        <v>0.21299999999999999</v>
      </c>
      <c r="J636" s="7">
        <v>0.34100000000000003</v>
      </c>
      <c r="K636" s="20">
        <v>1.13082890981666</v>
      </c>
      <c r="L636">
        <f t="shared" si="27"/>
        <v>1.8541541984066383</v>
      </c>
      <c r="M636">
        <f t="shared" si="28"/>
        <v>6.3</v>
      </c>
      <c r="N636">
        <f t="shared" si="29"/>
        <v>1.3</v>
      </c>
    </row>
    <row r="637" spans="1:14" x14ac:dyDescent="0.35">
      <c r="A637" t="s">
        <v>140</v>
      </c>
      <c r="B637" s="6">
        <v>1210</v>
      </c>
      <c r="C637" s="6" t="s">
        <v>98</v>
      </c>
      <c r="D637" s="6" t="s">
        <v>93</v>
      </c>
      <c r="E637" s="7">
        <v>0.19</v>
      </c>
      <c r="F637" s="7">
        <v>57.7</v>
      </c>
      <c r="G637" s="7">
        <v>0</v>
      </c>
      <c r="H637" s="7">
        <v>1.2450000000000001</v>
      </c>
      <c r="I637" s="7">
        <v>0.21299999999999999</v>
      </c>
      <c r="J637" s="7">
        <v>0.28799999999999998</v>
      </c>
      <c r="K637" s="20">
        <v>3.2818342339870001E-4</v>
      </c>
      <c r="L637">
        <f t="shared" si="27"/>
        <v>4.5446840472251979E-4</v>
      </c>
      <c r="M637">
        <f t="shared" si="28"/>
        <v>0</v>
      </c>
      <c r="N637">
        <f t="shared" si="29"/>
        <v>0</v>
      </c>
    </row>
    <row r="638" spans="1:14" x14ac:dyDescent="0.35">
      <c r="A638" t="s">
        <v>140</v>
      </c>
      <c r="B638" s="6">
        <v>1210</v>
      </c>
      <c r="C638" s="6" t="s">
        <v>100</v>
      </c>
      <c r="D638" s="6" t="s">
        <v>94</v>
      </c>
      <c r="E638" s="7">
        <v>0.33</v>
      </c>
      <c r="F638" s="7">
        <v>53.9</v>
      </c>
      <c r="G638" s="7">
        <v>0.08</v>
      </c>
      <c r="H638" s="7">
        <v>1.2450000000000001</v>
      </c>
      <c r="I638" s="7">
        <v>0.21299999999999999</v>
      </c>
      <c r="J638" s="7">
        <v>0.28799999999999998</v>
      </c>
      <c r="K638" s="20">
        <v>0.100709811499007</v>
      </c>
      <c r="L638">
        <f t="shared" si="27"/>
        <v>0.13833499707503602</v>
      </c>
      <c r="M638">
        <f t="shared" si="28"/>
        <v>0.5</v>
      </c>
      <c r="N638">
        <f t="shared" si="29"/>
        <v>0.1</v>
      </c>
    </row>
    <row r="639" spans="1:14" x14ac:dyDescent="0.35">
      <c r="A639" t="s">
        <v>140</v>
      </c>
      <c r="B639" s="6">
        <v>1210</v>
      </c>
      <c r="C639" s="6" t="s">
        <v>100</v>
      </c>
      <c r="D639" s="6" t="s">
        <v>91</v>
      </c>
      <c r="E639" s="7">
        <v>0.33</v>
      </c>
      <c r="F639" s="7">
        <v>53.9</v>
      </c>
      <c r="G639" s="7">
        <v>0.08</v>
      </c>
      <c r="H639" s="7">
        <v>1.2450000000000001</v>
      </c>
      <c r="I639" s="7">
        <v>0.21299999999999999</v>
      </c>
      <c r="J639" s="7">
        <v>0.28799999999999998</v>
      </c>
      <c r="K639" s="20">
        <v>0.20520615247086699</v>
      </c>
      <c r="L639">
        <f t="shared" si="27"/>
        <v>0.28187117103398285</v>
      </c>
      <c r="M639">
        <f t="shared" si="28"/>
        <v>1</v>
      </c>
      <c r="N639">
        <f t="shared" si="29"/>
        <v>0.2</v>
      </c>
    </row>
    <row r="640" spans="1:14" x14ac:dyDescent="0.35">
      <c r="A640" t="s">
        <v>140</v>
      </c>
      <c r="B640" s="6">
        <v>1210</v>
      </c>
      <c r="C640" s="6" t="s">
        <v>100</v>
      </c>
      <c r="D640" s="6" t="s">
        <v>93</v>
      </c>
      <c r="E640" s="7">
        <v>0.33</v>
      </c>
      <c r="F640" s="7">
        <v>53.9</v>
      </c>
      <c r="G640" s="7">
        <v>0.08</v>
      </c>
      <c r="H640" s="7">
        <v>1.2450000000000001</v>
      </c>
      <c r="I640" s="7">
        <v>0.21299999999999999</v>
      </c>
      <c r="J640" s="7">
        <v>0.28799999999999998</v>
      </c>
      <c r="K640" s="20">
        <v>8.8016062235916306E-2</v>
      </c>
      <c r="L640">
        <f t="shared" si="27"/>
        <v>0.12089886308725464</v>
      </c>
      <c r="M640">
        <f t="shared" si="28"/>
        <v>0.4</v>
      </c>
      <c r="N640">
        <f t="shared" si="29"/>
        <v>0.1</v>
      </c>
    </row>
    <row r="641" spans="1:14" x14ac:dyDescent="0.35">
      <c r="A641" t="s">
        <v>140</v>
      </c>
      <c r="B641" s="6">
        <v>1411</v>
      </c>
      <c r="C641" s="6" t="s">
        <v>98</v>
      </c>
      <c r="E641" s="7">
        <v>0.19</v>
      </c>
      <c r="F641" s="7">
        <v>57.7</v>
      </c>
      <c r="G641" s="7">
        <v>0</v>
      </c>
      <c r="H641" s="7">
        <v>1.4430000000000001</v>
      </c>
      <c r="I641" s="7">
        <v>0.22500000000000001</v>
      </c>
      <c r="J641" s="7">
        <v>0.43099999999999999</v>
      </c>
      <c r="K641" s="20">
        <v>4.7173882716850003E-2</v>
      </c>
      <c r="L641">
        <f t="shared" si="27"/>
        <v>9.7762761426710643E-2</v>
      </c>
      <c r="M641">
        <f t="shared" si="28"/>
        <v>0.4</v>
      </c>
      <c r="N641">
        <f t="shared" si="29"/>
        <v>0.1</v>
      </c>
    </row>
    <row r="642" spans="1:14" x14ac:dyDescent="0.35">
      <c r="A642" t="s">
        <v>140</v>
      </c>
      <c r="B642" s="6">
        <v>1411</v>
      </c>
      <c r="C642" s="6" t="s">
        <v>90</v>
      </c>
      <c r="D642" s="6" t="s">
        <v>93</v>
      </c>
      <c r="E642" s="7">
        <v>0.22</v>
      </c>
      <c r="F642" s="7">
        <v>50.8</v>
      </c>
      <c r="G642" s="7">
        <v>0</v>
      </c>
      <c r="H642" s="7">
        <v>1.4430000000000001</v>
      </c>
      <c r="I642" s="7">
        <v>0.22500000000000001</v>
      </c>
      <c r="J642" s="7">
        <v>0.43099999999999999</v>
      </c>
      <c r="K642" s="20">
        <v>1.6485488252254299</v>
      </c>
      <c r="L642">
        <f t="shared" si="27"/>
        <v>3.0078872348788117</v>
      </c>
      <c r="M642">
        <f t="shared" si="28"/>
        <v>11.8</v>
      </c>
      <c r="N642">
        <f t="shared" si="29"/>
        <v>2.2000000000000002</v>
      </c>
    </row>
    <row r="643" spans="1:14" x14ac:dyDescent="0.35">
      <c r="A643" t="s">
        <v>140</v>
      </c>
      <c r="B643" s="6">
        <v>1411</v>
      </c>
      <c r="C643" s="6" t="s">
        <v>98</v>
      </c>
      <c r="D643" s="6" t="s">
        <v>94</v>
      </c>
      <c r="E643" s="7">
        <v>0.19</v>
      </c>
      <c r="F643" s="7">
        <v>57.7</v>
      </c>
      <c r="G643" s="7">
        <v>0</v>
      </c>
      <c r="H643" s="7">
        <v>1.4430000000000001</v>
      </c>
      <c r="I643" s="7">
        <v>0.22500000000000001</v>
      </c>
      <c r="J643" s="7">
        <v>0.43099999999999999</v>
      </c>
      <c r="K643" s="20">
        <v>6.7751970456888896E-2</v>
      </c>
      <c r="L643">
        <f t="shared" ref="L643:L706" si="30">(F643*J643*K643/12)+(G643*K643)</f>
        <v>0.14040861897510273</v>
      </c>
      <c r="M643">
        <f t="shared" ref="M643:M706" si="31">ROUND(2.721*H643*L643,1)</f>
        <v>0.6</v>
      </c>
      <c r="N643">
        <f t="shared" ref="N643:N706" si="32">ROUND((2.721*I643*L643)+(E643*K643),1)</f>
        <v>0.1</v>
      </c>
    </row>
    <row r="644" spans="1:14" x14ac:dyDescent="0.35">
      <c r="A644" t="s">
        <v>140</v>
      </c>
      <c r="B644" s="6">
        <v>1411</v>
      </c>
      <c r="C644" s="6" t="s">
        <v>98</v>
      </c>
      <c r="D644" s="6" t="s">
        <v>93</v>
      </c>
      <c r="E644" s="7">
        <v>0.19</v>
      </c>
      <c r="F644" s="7">
        <v>57.7</v>
      </c>
      <c r="G644" s="7">
        <v>0</v>
      </c>
      <c r="H644" s="7">
        <v>1.4430000000000001</v>
      </c>
      <c r="I644" s="7">
        <v>0.22500000000000001</v>
      </c>
      <c r="J644" s="7">
        <v>0.43099999999999999</v>
      </c>
      <c r="K644" s="20">
        <v>4.2768098820099203</v>
      </c>
      <c r="L644">
        <f t="shared" si="30"/>
        <v>8.8632251593950091</v>
      </c>
      <c r="M644">
        <f t="shared" si="31"/>
        <v>34.799999999999997</v>
      </c>
      <c r="N644">
        <f t="shared" si="32"/>
        <v>6.2</v>
      </c>
    </row>
    <row r="645" spans="1:14" x14ac:dyDescent="0.35">
      <c r="A645" t="s">
        <v>140</v>
      </c>
      <c r="B645" s="6">
        <v>1411</v>
      </c>
      <c r="C645" s="6" t="s">
        <v>98</v>
      </c>
      <c r="E645" s="7">
        <v>0.19</v>
      </c>
      <c r="F645" s="7">
        <v>57.7</v>
      </c>
      <c r="G645" s="7">
        <v>0</v>
      </c>
      <c r="H645" s="7">
        <v>1.4430000000000001</v>
      </c>
      <c r="I645" s="7">
        <v>0.22500000000000001</v>
      </c>
      <c r="J645" s="7">
        <v>0.43099999999999999</v>
      </c>
      <c r="K645" s="20">
        <v>2.2857692388417401E-2</v>
      </c>
      <c r="L645">
        <f t="shared" si="30"/>
        <v>4.7370091224986317E-2</v>
      </c>
      <c r="M645">
        <f t="shared" si="31"/>
        <v>0.2</v>
      </c>
      <c r="N645">
        <f t="shared" si="32"/>
        <v>0</v>
      </c>
    </row>
    <row r="646" spans="1:14" x14ac:dyDescent="0.35">
      <c r="A646" t="s">
        <v>140</v>
      </c>
      <c r="B646" s="6">
        <v>1400</v>
      </c>
      <c r="C646" s="6" t="s">
        <v>90</v>
      </c>
      <c r="D646" s="6" t="s">
        <v>91</v>
      </c>
      <c r="E646" s="7">
        <v>0.22</v>
      </c>
      <c r="F646" s="7">
        <v>50.8</v>
      </c>
      <c r="G646" s="7">
        <v>0</v>
      </c>
      <c r="H646" s="7">
        <v>0.70899999999999996</v>
      </c>
      <c r="I646" s="7">
        <v>0.11700000000000001</v>
      </c>
      <c r="J646" s="7">
        <v>0.43099999999999999</v>
      </c>
      <c r="K646" s="20">
        <v>4.2913790761577697E-2</v>
      </c>
      <c r="L646">
        <f t="shared" si="30"/>
        <v>7.8299072163882613E-2</v>
      </c>
      <c r="M646">
        <f t="shared" si="31"/>
        <v>0.2</v>
      </c>
      <c r="N646">
        <f t="shared" si="32"/>
        <v>0</v>
      </c>
    </row>
    <row r="647" spans="1:14" x14ac:dyDescent="0.35">
      <c r="A647" t="s">
        <v>140</v>
      </c>
      <c r="B647" s="6">
        <v>1411</v>
      </c>
      <c r="C647" s="6" t="s">
        <v>90</v>
      </c>
      <c r="D647" s="6" t="s">
        <v>91</v>
      </c>
      <c r="E647" s="7">
        <v>0.22</v>
      </c>
      <c r="F647" s="7">
        <v>50.8</v>
      </c>
      <c r="G647" s="7">
        <v>0</v>
      </c>
      <c r="H647" s="7">
        <v>1.4430000000000001</v>
      </c>
      <c r="I647" s="7">
        <v>0.22500000000000001</v>
      </c>
      <c r="J647" s="7">
        <v>0.43099999999999999</v>
      </c>
      <c r="K647" s="20">
        <v>0.11441594747777099</v>
      </c>
      <c r="L647">
        <f t="shared" si="30"/>
        <v>0.20875952390302502</v>
      </c>
      <c r="M647">
        <f t="shared" si="31"/>
        <v>0.8</v>
      </c>
      <c r="N647">
        <f t="shared" si="32"/>
        <v>0.2</v>
      </c>
    </row>
    <row r="648" spans="1:14" x14ac:dyDescent="0.35">
      <c r="A648" t="s">
        <v>140</v>
      </c>
      <c r="B648" s="6">
        <v>1411</v>
      </c>
      <c r="C648" s="6" t="s">
        <v>90</v>
      </c>
      <c r="D648" s="6" t="s">
        <v>91</v>
      </c>
      <c r="E648" s="7">
        <v>0.22</v>
      </c>
      <c r="F648" s="7">
        <v>50.8</v>
      </c>
      <c r="G648" s="7">
        <v>0</v>
      </c>
      <c r="H648" s="7">
        <v>1.4430000000000001</v>
      </c>
      <c r="I648" s="7">
        <v>0.22500000000000001</v>
      </c>
      <c r="J648" s="7">
        <v>0.43099999999999999</v>
      </c>
      <c r="K648" s="20">
        <v>0.239885432193569</v>
      </c>
      <c r="L648">
        <f t="shared" si="30"/>
        <v>0.43768696339931285</v>
      </c>
      <c r="M648">
        <f t="shared" si="31"/>
        <v>1.7</v>
      </c>
      <c r="N648">
        <f t="shared" si="32"/>
        <v>0.3</v>
      </c>
    </row>
    <row r="649" spans="1:14" x14ac:dyDescent="0.35">
      <c r="A649" t="s">
        <v>140</v>
      </c>
      <c r="B649" s="6">
        <v>1411</v>
      </c>
      <c r="C649" s="6" t="s">
        <v>90</v>
      </c>
      <c r="D649" s="6" t="s">
        <v>91</v>
      </c>
      <c r="E649" s="7">
        <v>0.22</v>
      </c>
      <c r="F649" s="7">
        <v>50.8</v>
      </c>
      <c r="G649" s="7">
        <v>0</v>
      </c>
      <c r="H649" s="7">
        <v>1.4430000000000001</v>
      </c>
      <c r="I649" s="7">
        <v>0.22500000000000001</v>
      </c>
      <c r="J649" s="7">
        <v>0.43099999999999999</v>
      </c>
      <c r="K649" s="20">
        <v>0.15257976088566899</v>
      </c>
      <c r="L649">
        <f t="shared" si="30"/>
        <v>0.27839194571996212</v>
      </c>
      <c r="M649">
        <f t="shared" si="31"/>
        <v>1.1000000000000001</v>
      </c>
      <c r="N649">
        <f t="shared" si="32"/>
        <v>0.2</v>
      </c>
    </row>
    <row r="650" spans="1:14" x14ac:dyDescent="0.35">
      <c r="A650" t="s">
        <v>140</v>
      </c>
      <c r="B650" s="6">
        <v>1411</v>
      </c>
      <c r="C650" s="6" t="s">
        <v>90</v>
      </c>
      <c r="D650" s="6" t="s">
        <v>91</v>
      </c>
      <c r="E650" s="7">
        <v>0.22</v>
      </c>
      <c r="F650" s="7">
        <v>50.8</v>
      </c>
      <c r="G650" s="7">
        <v>0</v>
      </c>
      <c r="H650" s="7">
        <v>1.4430000000000001</v>
      </c>
      <c r="I650" s="7">
        <v>0.22500000000000001</v>
      </c>
      <c r="J650" s="7">
        <v>0.43099999999999999</v>
      </c>
      <c r="K650" s="20">
        <v>0.134459348719251</v>
      </c>
      <c r="L650">
        <f t="shared" si="30"/>
        <v>0.24533004569485473</v>
      </c>
      <c r="M650">
        <f t="shared" si="31"/>
        <v>1</v>
      </c>
      <c r="N650">
        <f t="shared" si="32"/>
        <v>0.2</v>
      </c>
    </row>
    <row r="651" spans="1:14" x14ac:dyDescent="0.35">
      <c r="A651" t="s">
        <v>140</v>
      </c>
      <c r="B651" s="6">
        <v>1330</v>
      </c>
      <c r="C651" s="6" t="s">
        <v>90</v>
      </c>
      <c r="D651" s="6" t="s">
        <v>94</v>
      </c>
      <c r="E651" s="7">
        <v>0.22</v>
      </c>
      <c r="F651" s="7">
        <v>50.8</v>
      </c>
      <c r="G651" s="7">
        <v>0</v>
      </c>
      <c r="H651" s="7">
        <v>1.395</v>
      </c>
      <c r="I651" s="7">
        <v>0.33900000000000002</v>
      </c>
      <c r="J651" s="7">
        <v>0.39300000000000002</v>
      </c>
      <c r="K651" s="20">
        <v>5.2940461926022198E-2</v>
      </c>
      <c r="L651">
        <f t="shared" si="30"/>
        <v>8.8077046506323142E-2</v>
      </c>
      <c r="M651">
        <f t="shared" si="31"/>
        <v>0.3</v>
      </c>
      <c r="N651">
        <f t="shared" si="32"/>
        <v>0.1</v>
      </c>
    </row>
    <row r="652" spans="1:14" x14ac:dyDescent="0.35">
      <c r="A652" t="s">
        <v>140</v>
      </c>
      <c r="B652" s="6">
        <v>8100</v>
      </c>
      <c r="C652" s="6" t="s">
        <v>90</v>
      </c>
      <c r="D652" s="6" t="s">
        <v>93</v>
      </c>
      <c r="E652" s="7">
        <v>0.22</v>
      </c>
      <c r="F652" s="7">
        <v>50.8</v>
      </c>
      <c r="G652" s="7">
        <v>0</v>
      </c>
      <c r="H652" s="7">
        <v>0.98599999999999999</v>
      </c>
      <c r="I652" s="7">
        <v>0.14299999999999999</v>
      </c>
      <c r="J652" s="7">
        <v>0.44600000000000001</v>
      </c>
      <c r="K652" s="20">
        <v>3.4532137314420899</v>
      </c>
      <c r="L652">
        <f t="shared" si="30"/>
        <v>6.5198977392114292</v>
      </c>
      <c r="M652">
        <f t="shared" si="31"/>
        <v>17.5</v>
      </c>
      <c r="N652">
        <f t="shared" si="32"/>
        <v>3.3</v>
      </c>
    </row>
    <row r="653" spans="1:14" x14ac:dyDescent="0.35">
      <c r="A653" t="s">
        <v>140</v>
      </c>
      <c r="B653" s="6">
        <v>8100</v>
      </c>
      <c r="C653" s="6" t="s">
        <v>90</v>
      </c>
      <c r="D653" s="6" t="s">
        <v>93</v>
      </c>
      <c r="E653" s="7">
        <v>0.22</v>
      </c>
      <c r="F653" s="7">
        <v>50.8</v>
      </c>
      <c r="G653" s="7">
        <v>0</v>
      </c>
      <c r="H653" s="7">
        <v>0.98599999999999999</v>
      </c>
      <c r="I653" s="7">
        <v>0.14299999999999999</v>
      </c>
      <c r="J653" s="7">
        <v>0.44600000000000001</v>
      </c>
      <c r="K653" s="20">
        <v>3.6555330163128299</v>
      </c>
      <c r="L653">
        <f t="shared" si="30"/>
        <v>6.9018900369997107</v>
      </c>
      <c r="M653">
        <f t="shared" si="31"/>
        <v>18.5</v>
      </c>
      <c r="N653">
        <f t="shared" si="32"/>
        <v>3.5</v>
      </c>
    </row>
    <row r="654" spans="1:14" x14ac:dyDescent="0.35">
      <c r="A654" t="s">
        <v>140</v>
      </c>
      <c r="B654" s="6">
        <v>8100</v>
      </c>
      <c r="C654" s="6" t="s">
        <v>90</v>
      </c>
      <c r="D654" s="6" t="s">
        <v>94</v>
      </c>
      <c r="E654" s="7">
        <v>0.22</v>
      </c>
      <c r="F654" s="7">
        <v>50.8</v>
      </c>
      <c r="G654" s="7">
        <v>0</v>
      </c>
      <c r="H654" s="7">
        <v>0.98599999999999999</v>
      </c>
      <c r="I654" s="7">
        <v>0.14299999999999999</v>
      </c>
      <c r="J654" s="7">
        <v>0.44600000000000001</v>
      </c>
      <c r="K654" s="20">
        <v>0.13408779934384099</v>
      </c>
      <c r="L654">
        <f t="shared" si="30"/>
        <v>0.2531667043477947</v>
      </c>
      <c r="M654">
        <f t="shared" si="31"/>
        <v>0.7</v>
      </c>
      <c r="N654">
        <f t="shared" si="32"/>
        <v>0.1</v>
      </c>
    </row>
    <row r="655" spans="1:14" x14ac:dyDescent="0.35">
      <c r="A655" t="s">
        <v>140</v>
      </c>
      <c r="B655" s="6">
        <v>8100</v>
      </c>
      <c r="C655" s="6" t="s">
        <v>90</v>
      </c>
      <c r="E655" s="7">
        <v>0.22</v>
      </c>
      <c r="F655" s="7">
        <v>50.8</v>
      </c>
      <c r="G655" s="7">
        <v>0</v>
      </c>
      <c r="H655" s="7">
        <v>0.98599999999999999</v>
      </c>
      <c r="I655" s="7">
        <v>0.14299999999999999</v>
      </c>
      <c r="J655" s="7">
        <v>0.44600000000000001</v>
      </c>
      <c r="K655" s="20">
        <v>1.46088677728109E-2</v>
      </c>
      <c r="L655">
        <f t="shared" si="30"/>
        <v>2.7582516279585165E-2</v>
      </c>
      <c r="M655">
        <f t="shared" si="31"/>
        <v>0.1</v>
      </c>
      <c r="N655">
        <f t="shared" si="32"/>
        <v>0</v>
      </c>
    </row>
    <row r="656" spans="1:14" x14ac:dyDescent="0.35">
      <c r="A656" t="s">
        <v>140</v>
      </c>
      <c r="B656" s="6">
        <v>1400</v>
      </c>
      <c r="C656" s="6" t="s">
        <v>90</v>
      </c>
      <c r="D656" s="6" t="s">
        <v>91</v>
      </c>
      <c r="E656" s="7">
        <v>0.22</v>
      </c>
      <c r="F656" s="7">
        <v>50.8</v>
      </c>
      <c r="G656" s="7">
        <v>0</v>
      </c>
      <c r="H656" s="7">
        <v>0.70899999999999996</v>
      </c>
      <c r="I656" s="7">
        <v>0.11700000000000001</v>
      </c>
      <c r="J656" s="7">
        <v>0.43099999999999999</v>
      </c>
      <c r="K656" s="20">
        <v>0.170225748630698</v>
      </c>
      <c r="L656">
        <f t="shared" si="30"/>
        <v>0.31058822675995057</v>
      </c>
      <c r="M656">
        <f t="shared" si="31"/>
        <v>0.6</v>
      </c>
      <c r="N656">
        <f t="shared" si="32"/>
        <v>0.1</v>
      </c>
    </row>
    <row r="657" spans="1:14" x14ac:dyDescent="0.35">
      <c r="A657" t="s">
        <v>140</v>
      </c>
      <c r="B657" s="6">
        <v>8140</v>
      </c>
      <c r="C657" s="6" t="s">
        <v>90</v>
      </c>
      <c r="D657" s="6" t="s">
        <v>91</v>
      </c>
      <c r="E657" s="7">
        <v>0.22</v>
      </c>
      <c r="F657" s="7">
        <v>50.8</v>
      </c>
      <c r="G657" s="7">
        <v>0</v>
      </c>
      <c r="H657" s="7">
        <v>0.98599999999999999</v>
      </c>
      <c r="I657" s="7">
        <v>0.14299999999999999</v>
      </c>
      <c r="J657" s="7">
        <v>0.44600000000000001</v>
      </c>
      <c r="K657" s="20">
        <v>5.3856914035547696</v>
      </c>
      <c r="L657">
        <f t="shared" si="30"/>
        <v>10.168544416004975</v>
      </c>
      <c r="M657">
        <f t="shared" si="31"/>
        <v>27.3</v>
      </c>
      <c r="N657">
        <f t="shared" si="32"/>
        <v>5.0999999999999996</v>
      </c>
    </row>
    <row r="658" spans="1:14" x14ac:dyDescent="0.35">
      <c r="A658" t="s">
        <v>140</v>
      </c>
      <c r="B658" s="6">
        <v>8140</v>
      </c>
      <c r="C658" s="6" t="s">
        <v>90</v>
      </c>
      <c r="D658" s="6" t="s">
        <v>91</v>
      </c>
      <c r="E658" s="7">
        <v>0.22</v>
      </c>
      <c r="F658" s="7">
        <v>50.8</v>
      </c>
      <c r="G658" s="7">
        <v>0</v>
      </c>
      <c r="H658" s="7">
        <v>0.98599999999999999</v>
      </c>
      <c r="I658" s="7">
        <v>0.14299999999999999</v>
      </c>
      <c r="J658" s="7">
        <v>0.44600000000000001</v>
      </c>
      <c r="K658" s="20">
        <v>0.86402709697782099</v>
      </c>
      <c r="L658">
        <f t="shared" si="30"/>
        <v>1.6313407609005912</v>
      </c>
      <c r="M658">
        <f t="shared" si="31"/>
        <v>4.4000000000000004</v>
      </c>
      <c r="N658">
        <f t="shared" si="32"/>
        <v>0.8</v>
      </c>
    </row>
    <row r="659" spans="1:14" x14ac:dyDescent="0.35">
      <c r="A659" t="s">
        <v>140</v>
      </c>
      <c r="B659" s="6">
        <v>8140</v>
      </c>
      <c r="C659" s="6" t="s">
        <v>90</v>
      </c>
      <c r="D659" s="6" t="s">
        <v>93</v>
      </c>
      <c r="E659" s="7">
        <v>0.22</v>
      </c>
      <c r="F659" s="7">
        <v>50.8</v>
      </c>
      <c r="G659" s="7">
        <v>0</v>
      </c>
      <c r="H659" s="7">
        <v>0.98599999999999999</v>
      </c>
      <c r="I659" s="7">
        <v>0.14299999999999999</v>
      </c>
      <c r="J659" s="7">
        <v>0.44600000000000001</v>
      </c>
      <c r="K659" s="20">
        <v>7.9472005314912803E-2</v>
      </c>
      <c r="L659">
        <f t="shared" si="30"/>
        <v>0.15004844416824303</v>
      </c>
      <c r="M659">
        <f t="shared" si="31"/>
        <v>0.4</v>
      </c>
      <c r="N659">
        <f t="shared" si="32"/>
        <v>0.1</v>
      </c>
    </row>
    <row r="660" spans="1:14" x14ac:dyDescent="0.35">
      <c r="A660" t="s">
        <v>140</v>
      </c>
      <c r="B660" s="6">
        <v>8140</v>
      </c>
      <c r="C660" s="6" t="s">
        <v>90</v>
      </c>
      <c r="D660" s="6" t="s">
        <v>91</v>
      </c>
      <c r="E660" s="7">
        <v>0.22</v>
      </c>
      <c r="F660" s="7">
        <v>50.8</v>
      </c>
      <c r="G660" s="7">
        <v>0</v>
      </c>
      <c r="H660" s="7">
        <v>0.98599999999999999</v>
      </c>
      <c r="I660" s="7">
        <v>0.14299999999999999</v>
      </c>
      <c r="J660" s="7">
        <v>0.44600000000000001</v>
      </c>
      <c r="K660" s="20">
        <v>99.074154195099993</v>
      </c>
      <c r="L660">
        <f t="shared" si="30"/>
        <v>187.05860806396177</v>
      </c>
      <c r="M660">
        <f t="shared" si="31"/>
        <v>501.9</v>
      </c>
      <c r="N660">
        <f t="shared" si="32"/>
        <v>94.6</v>
      </c>
    </row>
    <row r="661" spans="1:14" x14ac:dyDescent="0.35">
      <c r="A661" t="s">
        <v>140</v>
      </c>
      <c r="B661" s="6">
        <v>8140</v>
      </c>
      <c r="C661" s="6" t="s">
        <v>90</v>
      </c>
      <c r="D661" s="6" t="s">
        <v>91</v>
      </c>
      <c r="E661" s="7">
        <v>0.22</v>
      </c>
      <c r="F661" s="7">
        <v>50.8</v>
      </c>
      <c r="G661" s="7">
        <v>0</v>
      </c>
      <c r="H661" s="7">
        <v>0.98599999999999999</v>
      </c>
      <c r="I661" s="7">
        <v>0.14299999999999999</v>
      </c>
      <c r="J661" s="7">
        <v>0.44600000000000001</v>
      </c>
      <c r="K661" s="20">
        <v>22.368260124100001</v>
      </c>
      <c r="L661">
        <f t="shared" si="30"/>
        <v>42.232766331642409</v>
      </c>
      <c r="M661">
        <f t="shared" si="31"/>
        <v>113.3</v>
      </c>
      <c r="N661">
        <f t="shared" si="32"/>
        <v>21.4</v>
      </c>
    </row>
    <row r="662" spans="1:14" x14ac:dyDescent="0.35">
      <c r="A662" t="s">
        <v>140</v>
      </c>
      <c r="B662" s="6">
        <v>8140</v>
      </c>
      <c r="C662" s="6" t="s">
        <v>90</v>
      </c>
      <c r="D662" s="6" t="s">
        <v>91</v>
      </c>
      <c r="E662" s="7">
        <v>0.22</v>
      </c>
      <c r="F662" s="7">
        <v>50.8</v>
      </c>
      <c r="G662" s="7">
        <v>0</v>
      </c>
      <c r="H662" s="7">
        <v>0.98599999999999999</v>
      </c>
      <c r="I662" s="7">
        <v>0.14299999999999999</v>
      </c>
      <c r="J662" s="7">
        <v>0.44600000000000001</v>
      </c>
      <c r="K662" s="20">
        <v>1.0508919919620201</v>
      </c>
      <c r="L662">
        <f t="shared" si="30"/>
        <v>1.9841541402904248</v>
      </c>
      <c r="M662">
        <f t="shared" si="31"/>
        <v>5.3</v>
      </c>
      <c r="N662">
        <f t="shared" si="32"/>
        <v>1</v>
      </c>
    </row>
    <row r="663" spans="1:14" x14ac:dyDescent="0.35">
      <c r="A663" t="s">
        <v>140</v>
      </c>
      <c r="B663" s="6">
        <v>8140</v>
      </c>
      <c r="C663" s="6" t="s">
        <v>90</v>
      </c>
      <c r="D663" s="6" t="s">
        <v>93</v>
      </c>
      <c r="E663" s="7">
        <v>0.22</v>
      </c>
      <c r="F663" s="7">
        <v>50.8</v>
      </c>
      <c r="G663" s="7">
        <v>0</v>
      </c>
      <c r="H663" s="7">
        <v>0.98599999999999999</v>
      </c>
      <c r="I663" s="7">
        <v>0.14299999999999999</v>
      </c>
      <c r="J663" s="7">
        <v>0.44600000000000001</v>
      </c>
      <c r="K663" s="20">
        <v>7.0057303565301002E-2</v>
      </c>
      <c r="L663">
        <f t="shared" si="30"/>
        <v>0.13227285961819266</v>
      </c>
      <c r="M663">
        <f t="shared" si="31"/>
        <v>0.4</v>
      </c>
      <c r="N663">
        <f t="shared" si="32"/>
        <v>0.1</v>
      </c>
    </row>
    <row r="664" spans="1:14" x14ac:dyDescent="0.35">
      <c r="A664" t="s">
        <v>140</v>
      </c>
      <c r="B664" s="6">
        <v>8140</v>
      </c>
      <c r="C664" s="6" t="s">
        <v>90</v>
      </c>
      <c r="D664" s="6" t="s">
        <v>91</v>
      </c>
      <c r="E664" s="7">
        <v>0.22</v>
      </c>
      <c r="F664" s="7">
        <v>50.8</v>
      </c>
      <c r="G664" s="7">
        <v>0</v>
      </c>
      <c r="H664" s="7">
        <v>0.98599999999999999</v>
      </c>
      <c r="I664" s="7">
        <v>0.14299999999999999</v>
      </c>
      <c r="J664" s="7">
        <v>0.44600000000000001</v>
      </c>
      <c r="K664" s="20">
        <v>7.4554265086840196E-2</v>
      </c>
      <c r="L664">
        <f t="shared" si="30"/>
        <v>0.14076342276829343</v>
      </c>
      <c r="M664">
        <f t="shared" si="31"/>
        <v>0.4</v>
      </c>
      <c r="N664">
        <f t="shared" si="32"/>
        <v>0.1</v>
      </c>
    </row>
    <row r="665" spans="1:14" x14ac:dyDescent="0.35">
      <c r="A665" t="s">
        <v>140</v>
      </c>
      <c r="B665" s="6">
        <v>8140</v>
      </c>
      <c r="C665" s="6" t="s">
        <v>90</v>
      </c>
      <c r="D665" s="6" t="s">
        <v>91</v>
      </c>
      <c r="E665" s="7">
        <v>0.22</v>
      </c>
      <c r="F665" s="7">
        <v>50.8</v>
      </c>
      <c r="G665" s="7">
        <v>0</v>
      </c>
      <c r="H665" s="7">
        <v>0.98599999999999999</v>
      </c>
      <c r="I665" s="7">
        <v>0.14299999999999999</v>
      </c>
      <c r="J665" s="7">
        <v>0.44600000000000001</v>
      </c>
      <c r="K665" s="20">
        <v>2.3743323623638002</v>
      </c>
      <c r="L665">
        <f t="shared" si="30"/>
        <v>4.482897788967013</v>
      </c>
      <c r="M665">
        <f t="shared" si="31"/>
        <v>12</v>
      </c>
      <c r="N665">
        <f t="shared" si="32"/>
        <v>2.2999999999999998</v>
      </c>
    </row>
    <row r="666" spans="1:14" x14ac:dyDescent="0.35">
      <c r="A666" t="s">
        <v>140</v>
      </c>
      <c r="B666" s="6">
        <v>1411</v>
      </c>
      <c r="C666" s="6" t="s">
        <v>90</v>
      </c>
      <c r="D666" s="6" t="s">
        <v>91</v>
      </c>
      <c r="E666" s="7">
        <v>0.22</v>
      </c>
      <c r="F666" s="7">
        <v>50.8</v>
      </c>
      <c r="G666" s="7">
        <v>0</v>
      </c>
      <c r="H666" s="7">
        <v>1.4430000000000001</v>
      </c>
      <c r="I666" s="7">
        <v>0.22500000000000001</v>
      </c>
      <c r="J666" s="7">
        <v>0.43099999999999999</v>
      </c>
      <c r="K666" s="20">
        <v>0.46575176690679798</v>
      </c>
      <c r="L666">
        <f t="shared" si="30"/>
        <v>0.84979514883924667</v>
      </c>
      <c r="M666">
        <f t="shared" si="31"/>
        <v>3.3</v>
      </c>
      <c r="N666">
        <f t="shared" si="32"/>
        <v>0.6</v>
      </c>
    </row>
    <row r="667" spans="1:14" x14ac:dyDescent="0.35">
      <c r="A667" t="s">
        <v>140</v>
      </c>
      <c r="B667" s="6">
        <v>1820</v>
      </c>
      <c r="C667" s="6" t="s">
        <v>100</v>
      </c>
      <c r="D667" s="6" t="s">
        <v>91</v>
      </c>
      <c r="E667" s="7">
        <v>0.33</v>
      </c>
      <c r="F667" s="7">
        <v>53.9</v>
      </c>
      <c r="G667" s="7">
        <v>0.08</v>
      </c>
      <c r="H667" s="7">
        <v>2.0139999999999998</v>
      </c>
      <c r="I667" s="7">
        <v>0.28699999999999998</v>
      </c>
      <c r="J667" s="7">
        <v>0.28899999999999998</v>
      </c>
      <c r="K667" s="20">
        <v>1.0572919504509</v>
      </c>
      <c r="L667">
        <f t="shared" si="30"/>
        <v>1.4570452261501314</v>
      </c>
      <c r="M667">
        <f t="shared" si="31"/>
        <v>8</v>
      </c>
      <c r="N667">
        <f t="shared" si="32"/>
        <v>1.5</v>
      </c>
    </row>
    <row r="668" spans="1:14" x14ac:dyDescent="0.35">
      <c r="A668" t="s">
        <v>140</v>
      </c>
      <c r="B668" s="6">
        <v>1411</v>
      </c>
      <c r="C668" s="6" t="s">
        <v>90</v>
      </c>
      <c r="D668" s="6" t="s">
        <v>93</v>
      </c>
      <c r="E668" s="7">
        <v>0.22</v>
      </c>
      <c r="F668" s="7">
        <v>50.8</v>
      </c>
      <c r="G668" s="7">
        <v>0</v>
      </c>
      <c r="H668" s="7">
        <v>1.4430000000000001</v>
      </c>
      <c r="I668" s="7">
        <v>0.22500000000000001</v>
      </c>
      <c r="J668" s="7">
        <v>0.43099999999999999</v>
      </c>
      <c r="K668" s="20">
        <v>2.32460470854579E-2</v>
      </c>
      <c r="L668">
        <f t="shared" si="30"/>
        <v>4.2413962643890302E-2</v>
      </c>
      <c r="M668">
        <f t="shared" si="31"/>
        <v>0.2</v>
      </c>
      <c r="N668">
        <f t="shared" si="32"/>
        <v>0</v>
      </c>
    </row>
    <row r="669" spans="1:14" x14ac:dyDescent="0.35">
      <c r="A669" t="s">
        <v>140</v>
      </c>
      <c r="B669" s="6">
        <v>1411</v>
      </c>
      <c r="C669" s="6" t="s">
        <v>90</v>
      </c>
      <c r="D669" s="6" t="s">
        <v>93</v>
      </c>
      <c r="E669" s="7">
        <v>0.22</v>
      </c>
      <c r="F669" s="7">
        <v>50.8</v>
      </c>
      <c r="G669" s="7">
        <v>0</v>
      </c>
      <c r="H669" s="7">
        <v>1.4430000000000001</v>
      </c>
      <c r="I669" s="7">
        <v>0.22500000000000001</v>
      </c>
      <c r="J669" s="7">
        <v>0.43099999999999999</v>
      </c>
      <c r="K669" s="20">
        <v>1.9406839061354202E-2</v>
      </c>
      <c r="L669">
        <f t="shared" si="30"/>
        <v>3.5409071656711498E-2</v>
      </c>
      <c r="M669">
        <f t="shared" si="31"/>
        <v>0.1</v>
      </c>
      <c r="N669">
        <f t="shared" si="32"/>
        <v>0</v>
      </c>
    </row>
    <row r="670" spans="1:14" x14ac:dyDescent="0.35">
      <c r="A670" t="s">
        <v>140</v>
      </c>
      <c r="B670" s="6">
        <v>1411</v>
      </c>
      <c r="C670" s="6" t="s">
        <v>90</v>
      </c>
      <c r="D670" s="6" t="s">
        <v>91</v>
      </c>
      <c r="E670" s="7">
        <v>0.22</v>
      </c>
      <c r="F670" s="7">
        <v>50.8</v>
      </c>
      <c r="G670" s="7">
        <v>0</v>
      </c>
      <c r="H670" s="7">
        <v>1.4430000000000001</v>
      </c>
      <c r="I670" s="7">
        <v>0.22500000000000001</v>
      </c>
      <c r="J670" s="7">
        <v>0.43099999999999999</v>
      </c>
      <c r="K670" s="20">
        <v>0.15397439689633699</v>
      </c>
      <c r="L670">
        <f t="shared" si="30"/>
        <v>0.2809365520971599</v>
      </c>
      <c r="M670">
        <f t="shared" si="31"/>
        <v>1.1000000000000001</v>
      </c>
      <c r="N670">
        <f t="shared" si="32"/>
        <v>0.2</v>
      </c>
    </row>
    <row r="671" spans="1:14" x14ac:dyDescent="0.35">
      <c r="A671" t="s">
        <v>140</v>
      </c>
      <c r="B671" s="6">
        <v>1400</v>
      </c>
      <c r="C671" s="6" t="s">
        <v>100</v>
      </c>
      <c r="D671" s="6" t="s">
        <v>94</v>
      </c>
      <c r="E671" s="7">
        <v>0.33</v>
      </c>
      <c r="F671" s="7">
        <v>53.9</v>
      </c>
      <c r="G671" s="7">
        <v>0.08</v>
      </c>
      <c r="H671" s="7">
        <v>0.70899999999999996</v>
      </c>
      <c r="I671" s="7">
        <v>0.11700000000000001</v>
      </c>
      <c r="J671" s="7">
        <v>0.43099999999999999</v>
      </c>
      <c r="K671" s="20">
        <v>0.100087122014337</v>
      </c>
      <c r="L671">
        <f t="shared" si="30"/>
        <v>0.20176646332805206</v>
      </c>
      <c r="M671">
        <f t="shared" si="31"/>
        <v>0.4</v>
      </c>
      <c r="N671">
        <f t="shared" si="32"/>
        <v>0.1</v>
      </c>
    </row>
    <row r="672" spans="1:14" x14ac:dyDescent="0.35">
      <c r="A672" t="s">
        <v>140</v>
      </c>
      <c r="B672" s="6">
        <v>1400</v>
      </c>
      <c r="C672" s="6" t="s">
        <v>100</v>
      </c>
      <c r="D672" s="6" t="s">
        <v>91</v>
      </c>
      <c r="E672" s="7">
        <v>0.33</v>
      </c>
      <c r="F672" s="7">
        <v>53.9</v>
      </c>
      <c r="G672" s="7">
        <v>0.08</v>
      </c>
      <c r="H672" s="7">
        <v>0.70899999999999996</v>
      </c>
      <c r="I672" s="7">
        <v>0.11700000000000001</v>
      </c>
      <c r="J672" s="7">
        <v>0.43099999999999999</v>
      </c>
      <c r="K672" s="20">
        <v>5.6176968351008697E-3</v>
      </c>
      <c r="L672">
        <f t="shared" si="30"/>
        <v>1.1324761864020136E-2</v>
      </c>
      <c r="M672">
        <f t="shared" si="31"/>
        <v>0</v>
      </c>
      <c r="N672">
        <f t="shared" si="32"/>
        <v>0</v>
      </c>
    </row>
    <row r="673" spans="1:14" x14ac:dyDescent="0.35">
      <c r="A673" t="s">
        <v>140</v>
      </c>
      <c r="B673" s="6">
        <v>1400</v>
      </c>
      <c r="C673" s="6" t="s">
        <v>100</v>
      </c>
      <c r="D673" s="6" t="s">
        <v>91</v>
      </c>
      <c r="E673" s="7">
        <v>0.33</v>
      </c>
      <c r="F673" s="7">
        <v>53.9</v>
      </c>
      <c r="G673" s="7">
        <v>0.08</v>
      </c>
      <c r="H673" s="7">
        <v>0.70899999999999996</v>
      </c>
      <c r="I673" s="7">
        <v>0.11700000000000001</v>
      </c>
      <c r="J673" s="7">
        <v>0.43099999999999999</v>
      </c>
      <c r="K673" s="20">
        <v>1.1711837110362999</v>
      </c>
      <c r="L673">
        <f t="shared" si="30"/>
        <v>2.3609990029423358</v>
      </c>
      <c r="M673">
        <f t="shared" si="31"/>
        <v>4.5999999999999996</v>
      </c>
      <c r="N673">
        <f t="shared" si="32"/>
        <v>1.1000000000000001</v>
      </c>
    </row>
    <row r="674" spans="1:14" x14ac:dyDescent="0.35">
      <c r="A674" t="s">
        <v>140</v>
      </c>
      <c r="B674" s="6">
        <v>8140</v>
      </c>
      <c r="C674" s="6" t="s">
        <v>98</v>
      </c>
      <c r="D674" s="6" t="s">
        <v>91</v>
      </c>
      <c r="E674" s="7">
        <v>0.19</v>
      </c>
      <c r="F674" s="7">
        <v>57.7</v>
      </c>
      <c r="G674" s="7">
        <v>0</v>
      </c>
      <c r="H674" s="7">
        <v>0.98599999999999999</v>
      </c>
      <c r="I674" s="7">
        <v>0.14299999999999999</v>
      </c>
      <c r="J674" s="7">
        <v>0.44600000000000001</v>
      </c>
      <c r="K674" s="20">
        <v>1.14108123505714</v>
      </c>
      <c r="L674">
        <f t="shared" si="30"/>
        <v>2.4470677266006211</v>
      </c>
      <c r="M674">
        <f t="shared" si="31"/>
        <v>6.6</v>
      </c>
      <c r="N674">
        <f t="shared" si="32"/>
        <v>1.2</v>
      </c>
    </row>
    <row r="675" spans="1:14" x14ac:dyDescent="0.35">
      <c r="A675" t="s">
        <v>140</v>
      </c>
      <c r="B675" s="6">
        <v>8140</v>
      </c>
      <c r="C675" s="6" t="s">
        <v>98</v>
      </c>
      <c r="D675" s="6" t="s">
        <v>93</v>
      </c>
      <c r="E675" s="7">
        <v>0.19</v>
      </c>
      <c r="F675" s="7">
        <v>57.7</v>
      </c>
      <c r="G675" s="7">
        <v>0</v>
      </c>
      <c r="H675" s="7">
        <v>0.98599999999999999</v>
      </c>
      <c r="I675" s="7">
        <v>0.14299999999999999</v>
      </c>
      <c r="J675" s="7">
        <v>0.44600000000000001</v>
      </c>
      <c r="K675" s="20">
        <v>3.0509510183758399</v>
      </c>
      <c r="L675">
        <f t="shared" si="30"/>
        <v>6.5428153080906286</v>
      </c>
      <c r="M675">
        <f t="shared" si="31"/>
        <v>17.600000000000001</v>
      </c>
      <c r="N675">
        <f t="shared" si="32"/>
        <v>3.1</v>
      </c>
    </row>
    <row r="676" spans="1:14" x14ac:dyDescent="0.35">
      <c r="A676" t="s">
        <v>140</v>
      </c>
      <c r="B676" s="6">
        <v>8140</v>
      </c>
      <c r="C676" s="6" t="s">
        <v>98</v>
      </c>
      <c r="D676" s="6" t="s">
        <v>93</v>
      </c>
      <c r="E676" s="7">
        <v>0.19</v>
      </c>
      <c r="F676" s="7">
        <v>57.7</v>
      </c>
      <c r="G676" s="7">
        <v>0</v>
      </c>
      <c r="H676" s="7">
        <v>0.98599999999999999</v>
      </c>
      <c r="I676" s="7">
        <v>0.14299999999999999</v>
      </c>
      <c r="J676" s="7">
        <v>0.44600000000000001</v>
      </c>
      <c r="K676" s="20">
        <v>0.19629064137274599</v>
      </c>
      <c r="L676">
        <f t="shared" si="30"/>
        <v>0.42094855193454334</v>
      </c>
      <c r="M676">
        <f t="shared" si="31"/>
        <v>1.1000000000000001</v>
      </c>
      <c r="N676">
        <f t="shared" si="32"/>
        <v>0.2</v>
      </c>
    </row>
    <row r="677" spans="1:14" x14ac:dyDescent="0.35">
      <c r="A677" t="s">
        <v>140</v>
      </c>
      <c r="B677" s="6">
        <v>8140</v>
      </c>
      <c r="C677" s="6" t="s">
        <v>98</v>
      </c>
      <c r="D677" s="6" t="s">
        <v>94</v>
      </c>
      <c r="E677" s="7">
        <v>0.19</v>
      </c>
      <c r="F677" s="7">
        <v>57.7</v>
      </c>
      <c r="G677" s="7">
        <v>0</v>
      </c>
      <c r="H677" s="7">
        <v>0.98599999999999999</v>
      </c>
      <c r="I677" s="7">
        <v>0.14299999999999999</v>
      </c>
      <c r="J677" s="7">
        <v>0.44600000000000001</v>
      </c>
      <c r="K677" s="20">
        <v>0.44646639039564001</v>
      </c>
      <c r="L677">
        <f t="shared" si="30"/>
        <v>0.95745461530995668</v>
      </c>
      <c r="M677">
        <f t="shared" si="31"/>
        <v>2.6</v>
      </c>
      <c r="N677">
        <f t="shared" si="32"/>
        <v>0.5</v>
      </c>
    </row>
    <row r="678" spans="1:14" x14ac:dyDescent="0.35">
      <c r="A678" t="s">
        <v>140</v>
      </c>
      <c r="B678" s="6">
        <v>8140</v>
      </c>
      <c r="C678" s="6" t="s">
        <v>98</v>
      </c>
      <c r="D678" s="6" t="s">
        <v>91</v>
      </c>
      <c r="E678" s="7">
        <v>0.19</v>
      </c>
      <c r="F678" s="7">
        <v>57.7</v>
      </c>
      <c r="G678" s="7">
        <v>0</v>
      </c>
      <c r="H678" s="7">
        <v>0.98599999999999999</v>
      </c>
      <c r="I678" s="7">
        <v>0.14299999999999999</v>
      </c>
      <c r="J678" s="7">
        <v>0.44600000000000001</v>
      </c>
      <c r="K678" s="20">
        <v>3.5021680661065799</v>
      </c>
      <c r="L678">
        <f t="shared" si="30"/>
        <v>7.5104577872333289</v>
      </c>
      <c r="M678">
        <f t="shared" si="31"/>
        <v>20.100000000000001</v>
      </c>
      <c r="N678">
        <f t="shared" si="32"/>
        <v>3.6</v>
      </c>
    </row>
    <row r="679" spans="1:14" x14ac:dyDescent="0.35">
      <c r="A679" t="s">
        <v>140</v>
      </c>
      <c r="B679" s="6">
        <v>8140</v>
      </c>
      <c r="C679" s="6" t="s">
        <v>98</v>
      </c>
      <c r="D679" s="6" t="s">
        <v>94</v>
      </c>
      <c r="E679" s="7">
        <v>0.19</v>
      </c>
      <c r="F679" s="7">
        <v>57.7</v>
      </c>
      <c r="G679" s="7">
        <v>0</v>
      </c>
      <c r="H679" s="7">
        <v>0.98599999999999999</v>
      </c>
      <c r="I679" s="7">
        <v>0.14299999999999999</v>
      </c>
      <c r="J679" s="7">
        <v>0.44600000000000001</v>
      </c>
      <c r="K679" s="20">
        <v>2.3324891490004598</v>
      </c>
      <c r="L679">
        <f t="shared" si="30"/>
        <v>5.0020618548506368</v>
      </c>
      <c r="M679">
        <f t="shared" si="31"/>
        <v>13.4</v>
      </c>
      <c r="N679">
        <f t="shared" si="32"/>
        <v>2.4</v>
      </c>
    </row>
    <row r="680" spans="1:14" x14ac:dyDescent="0.35">
      <c r="A680" t="s">
        <v>140</v>
      </c>
      <c r="B680" s="6">
        <v>8140</v>
      </c>
      <c r="C680" s="6" t="s">
        <v>98</v>
      </c>
      <c r="D680" s="6" t="s">
        <v>91</v>
      </c>
      <c r="E680" s="7">
        <v>0.19</v>
      </c>
      <c r="F680" s="7">
        <v>57.7</v>
      </c>
      <c r="G680" s="7">
        <v>0</v>
      </c>
      <c r="H680" s="7">
        <v>0.98599999999999999</v>
      </c>
      <c r="I680" s="7">
        <v>0.14299999999999999</v>
      </c>
      <c r="J680" s="7">
        <v>0.44600000000000001</v>
      </c>
      <c r="K680" s="20">
        <v>0.31636320803043799</v>
      </c>
      <c r="L680">
        <f t="shared" si="30"/>
        <v>0.67844617234140825</v>
      </c>
      <c r="M680">
        <f t="shared" si="31"/>
        <v>1.8</v>
      </c>
      <c r="N680">
        <f t="shared" si="32"/>
        <v>0.3</v>
      </c>
    </row>
    <row r="681" spans="1:14" x14ac:dyDescent="0.35">
      <c r="A681" t="s">
        <v>140</v>
      </c>
      <c r="B681" s="6">
        <v>8140</v>
      </c>
      <c r="C681" s="6" t="s">
        <v>98</v>
      </c>
      <c r="D681" s="6" t="s">
        <v>93</v>
      </c>
      <c r="E681" s="7">
        <v>0.19</v>
      </c>
      <c r="F681" s="7">
        <v>57.7</v>
      </c>
      <c r="G681" s="7">
        <v>0</v>
      </c>
      <c r="H681" s="7">
        <v>0.98599999999999999</v>
      </c>
      <c r="I681" s="7">
        <v>0.14299999999999999</v>
      </c>
      <c r="J681" s="7">
        <v>0.44600000000000001</v>
      </c>
      <c r="K681" s="20">
        <v>0.71267588914940205</v>
      </c>
      <c r="L681">
        <f t="shared" si="30"/>
        <v>1.5283453222123786</v>
      </c>
      <c r="M681">
        <f t="shared" si="31"/>
        <v>4.0999999999999996</v>
      </c>
      <c r="N681">
        <f t="shared" si="32"/>
        <v>0.7</v>
      </c>
    </row>
    <row r="682" spans="1:14" x14ac:dyDescent="0.35">
      <c r="A682" t="s">
        <v>140</v>
      </c>
      <c r="B682" s="6">
        <v>8140</v>
      </c>
      <c r="C682" s="6" t="s">
        <v>98</v>
      </c>
      <c r="D682" s="6" t="s">
        <v>93</v>
      </c>
      <c r="E682" s="7">
        <v>0.19</v>
      </c>
      <c r="F682" s="7">
        <v>57.7</v>
      </c>
      <c r="G682" s="7">
        <v>0</v>
      </c>
      <c r="H682" s="7">
        <v>0.98599999999999999</v>
      </c>
      <c r="I682" s="7">
        <v>0.14299999999999999</v>
      </c>
      <c r="J682" s="7">
        <v>0.44600000000000001</v>
      </c>
      <c r="K682" s="20">
        <v>0.95140048844400904</v>
      </c>
      <c r="L682">
        <f t="shared" si="30"/>
        <v>2.040294204142985</v>
      </c>
      <c r="M682">
        <f t="shared" si="31"/>
        <v>5.5</v>
      </c>
      <c r="N682">
        <f t="shared" si="32"/>
        <v>1</v>
      </c>
    </row>
    <row r="683" spans="1:14" x14ac:dyDescent="0.35">
      <c r="A683" t="s">
        <v>140</v>
      </c>
      <c r="B683" s="6">
        <v>8140</v>
      </c>
      <c r="C683" s="6" t="s">
        <v>98</v>
      </c>
      <c r="D683" s="6" t="s">
        <v>91</v>
      </c>
      <c r="E683" s="7">
        <v>0.19</v>
      </c>
      <c r="F683" s="7">
        <v>57.7</v>
      </c>
      <c r="G683" s="7">
        <v>0</v>
      </c>
      <c r="H683" s="7">
        <v>0.98599999999999999</v>
      </c>
      <c r="I683" s="7">
        <v>0.14299999999999999</v>
      </c>
      <c r="J683" s="7">
        <v>0.44600000000000001</v>
      </c>
      <c r="K683" s="20">
        <v>2.2715606258827101</v>
      </c>
      <c r="L683">
        <f t="shared" si="30"/>
        <v>4.8713996215492363</v>
      </c>
      <c r="M683">
        <f t="shared" si="31"/>
        <v>13.1</v>
      </c>
      <c r="N683">
        <f t="shared" si="32"/>
        <v>2.2999999999999998</v>
      </c>
    </row>
    <row r="684" spans="1:14" x14ac:dyDescent="0.35">
      <c r="A684" t="s">
        <v>140</v>
      </c>
      <c r="B684" s="6">
        <v>8140</v>
      </c>
      <c r="C684" s="6" t="s">
        <v>98</v>
      </c>
      <c r="D684" s="6" t="s">
        <v>91</v>
      </c>
      <c r="E684" s="7">
        <v>0.19</v>
      </c>
      <c r="F684" s="7">
        <v>57.7</v>
      </c>
      <c r="G684" s="7">
        <v>0</v>
      </c>
      <c r="H684" s="7">
        <v>0.98599999999999999</v>
      </c>
      <c r="I684" s="7">
        <v>0.14299999999999999</v>
      </c>
      <c r="J684" s="7">
        <v>0.44600000000000001</v>
      </c>
      <c r="K684" s="20">
        <v>2.84009340429516</v>
      </c>
      <c r="L684">
        <f t="shared" si="30"/>
        <v>6.090627640401042</v>
      </c>
      <c r="M684">
        <f t="shared" si="31"/>
        <v>16.3</v>
      </c>
      <c r="N684">
        <f t="shared" si="32"/>
        <v>2.9</v>
      </c>
    </row>
    <row r="685" spans="1:14" x14ac:dyDescent="0.35">
      <c r="A685" t="s">
        <v>140</v>
      </c>
      <c r="B685" s="6">
        <v>8140</v>
      </c>
      <c r="C685" s="6" t="s">
        <v>98</v>
      </c>
      <c r="D685" s="6" t="s">
        <v>91</v>
      </c>
      <c r="E685" s="7">
        <v>0.19</v>
      </c>
      <c r="F685" s="7">
        <v>57.7</v>
      </c>
      <c r="G685" s="7">
        <v>0</v>
      </c>
      <c r="H685" s="7">
        <v>0.98599999999999999</v>
      </c>
      <c r="I685" s="7">
        <v>0.14299999999999999</v>
      </c>
      <c r="J685" s="7">
        <v>0.44600000000000001</v>
      </c>
      <c r="K685" s="20">
        <v>21.044615910299999</v>
      </c>
      <c r="L685">
        <f t="shared" si="30"/>
        <v>45.130529563236855</v>
      </c>
      <c r="M685">
        <f t="shared" si="31"/>
        <v>121.1</v>
      </c>
      <c r="N685">
        <f t="shared" si="32"/>
        <v>21.6</v>
      </c>
    </row>
    <row r="686" spans="1:14" x14ac:dyDescent="0.35">
      <c r="A686" t="s">
        <v>140</v>
      </c>
      <c r="B686" s="6">
        <v>8140</v>
      </c>
      <c r="C686" s="6" t="s">
        <v>98</v>
      </c>
      <c r="D686" s="6" t="s">
        <v>91</v>
      </c>
      <c r="E686" s="7">
        <v>0.19</v>
      </c>
      <c r="F686" s="7">
        <v>57.7</v>
      </c>
      <c r="G686" s="7">
        <v>0</v>
      </c>
      <c r="H686" s="7">
        <v>0.98599999999999999</v>
      </c>
      <c r="I686" s="7">
        <v>0.14299999999999999</v>
      </c>
      <c r="J686" s="7">
        <v>0.44600000000000001</v>
      </c>
      <c r="K686" s="20">
        <v>88.441513083700002</v>
      </c>
      <c r="L686">
        <f t="shared" si="30"/>
        <v>189.66429883321271</v>
      </c>
      <c r="M686">
        <f t="shared" si="31"/>
        <v>508.9</v>
      </c>
      <c r="N686">
        <f t="shared" si="32"/>
        <v>90.6</v>
      </c>
    </row>
    <row r="687" spans="1:14" x14ac:dyDescent="0.35">
      <c r="A687" t="s">
        <v>140</v>
      </c>
      <c r="B687" s="6">
        <v>8140</v>
      </c>
      <c r="C687" s="6" t="s">
        <v>98</v>
      </c>
      <c r="D687" s="6" t="s">
        <v>93</v>
      </c>
      <c r="E687" s="7">
        <v>0.19</v>
      </c>
      <c r="F687" s="7">
        <v>57.7</v>
      </c>
      <c r="G687" s="7">
        <v>0</v>
      </c>
      <c r="H687" s="7">
        <v>0.98599999999999999</v>
      </c>
      <c r="I687" s="7">
        <v>0.14299999999999999</v>
      </c>
      <c r="J687" s="7">
        <v>0.44600000000000001</v>
      </c>
      <c r="K687" s="20">
        <v>2.3946651404608099</v>
      </c>
      <c r="L687">
        <f t="shared" si="30"/>
        <v>5.1353993048038813</v>
      </c>
      <c r="M687">
        <f t="shared" si="31"/>
        <v>13.8</v>
      </c>
      <c r="N687">
        <f t="shared" si="32"/>
        <v>2.5</v>
      </c>
    </row>
    <row r="688" spans="1:14" x14ac:dyDescent="0.35">
      <c r="A688" t="s">
        <v>140</v>
      </c>
      <c r="B688" s="6">
        <v>8140</v>
      </c>
      <c r="C688" s="6" t="s">
        <v>98</v>
      </c>
      <c r="D688" s="6" t="s">
        <v>94</v>
      </c>
      <c r="E688" s="7">
        <v>0.19</v>
      </c>
      <c r="F688" s="7">
        <v>57.7</v>
      </c>
      <c r="G688" s="7">
        <v>0</v>
      </c>
      <c r="H688" s="7">
        <v>0.98599999999999999</v>
      </c>
      <c r="I688" s="7">
        <v>0.14299999999999999</v>
      </c>
      <c r="J688" s="7">
        <v>0.44600000000000001</v>
      </c>
      <c r="K688" s="20">
        <v>0.277212952827393</v>
      </c>
      <c r="L688">
        <f t="shared" si="30"/>
        <v>0.59448779755422476</v>
      </c>
      <c r="M688">
        <f t="shared" si="31"/>
        <v>1.6</v>
      </c>
      <c r="N688">
        <f t="shared" si="32"/>
        <v>0.3</v>
      </c>
    </row>
    <row r="689" spans="1:14" x14ac:dyDescent="0.35">
      <c r="A689" t="s">
        <v>140</v>
      </c>
      <c r="B689" s="6">
        <v>8140</v>
      </c>
      <c r="C689" s="6" t="s">
        <v>98</v>
      </c>
      <c r="D689" s="6" t="s">
        <v>91</v>
      </c>
      <c r="E689" s="7">
        <v>0.19</v>
      </c>
      <c r="F689" s="7">
        <v>57.7</v>
      </c>
      <c r="G689" s="7">
        <v>0</v>
      </c>
      <c r="H689" s="7">
        <v>0.98599999999999999</v>
      </c>
      <c r="I689" s="7">
        <v>0.14299999999999999</v>
      </c>
      <c r="J689" s="7">
        <v>0.44600000000000001</v>
      </c>
      <c r="K689" s="20">
        <v>1.18056963000411</v>
      </c>
      <c r="L689">
        <f t="shared" si="30"/>
        <v>2.5317512477043143</v>
      </c>
      <c r="M689">
        <f t="shared" si="31"/>
        <v>6.8</v>
      </c>
      <c r="N689">
        <f t="shared" si="32"/>
        <v>1.2</v>
      </c>
    </row>
    <row r="690" spans="1:14" x14ac:dyDescent="0.35">
      <c r="A690" t="s">
        <v>140</v>
      </c>
      <c r="B690" s="6">
        <v>8140</v>
      </c>
      <c r="C690" s="6" t="s">
        <v>98</v>
      </c>
      <c r="D690" s="6" t="s">
        <v>93</v>
      </c>
      <c r="E690" s="7">
        <v>0.19</v>
      </c>
      <c r="F690" s="7">
        <v>57.7</v>
      </c>
      <c r="G690" s="7">
        <v>0</v>
      </c>
      <c r="H690" s="7">
        <v>0.98599999999999999</v>
      </c>
      <c r="I690" s="7">
        <v>0.14299999999999999</v>
      </c>
      <c r="J690" s="7">
        <v>0.44600000000000001</v>
      </c>
      <c r="K690" s="20">
        <v>0.27270007104371802</v>
      </c>
      <c r="L690">
        <f t="shared" si="30"/>
        <v>0.58480984735443731</v>
      </c>
      <c r="M690">
        <f t="shared" si="31"/>
        <v>1.6</v>
      </c>
      <c r="N690">
        <f t="shared" si="32"/>
        <v>0.3</v>
      </c>
    </row>
    <row r="691" spans="1:14" x14ac:dyDescent="0.35">
      <c r="A691" t="s">
        <v>140</v>
      </c>
      <c r="B691" s="6">
        <v>8140</v>
      </c>
      <c r="C691" s="6" t="s">
        <v>98</v>
      </c>
      <c r="D691" s="6" t="s">
        <v>94</v>
      </c>
      <c r="E691" s="7">
        <v>0.19</v>
      </c>
      <c r="F691" s="7">
        <v>57.7</v>
      </c>
      <c r="G691" s="7">
        <v>0</v>
      </c>
      <c r="H691" s="7">
        <v>0.98599999999999999</v>
      </c>
      <c r="I691" s="7">
        <v>0.14299999999999999</v>
      </c>
      <c r="J691" s="7">
        <v>0.44600000000000001</v>
      </c>
      <c r="K691" s="20">
        <v>4.4804189456251899E-2</v>
      </c>
      <c r="L691">
        <f t="shared" si="30"/>
        <v>9.6083331025423144E-2</v>
      </c>
      <c r="M691">
        <f t="shared" si="31"/>
        <v>0.3</v>
      </c>
      <c r="N691">
        <f t="shared" si="32"/>
        <v>0</v>
      </c>
    </row>
    <row r="692" spans="1:14" x14ac:dyDescent="0.35">
      <c r="A692" t="s">
        <v>140</v>
      </c>
      <c r="B692" s="6">
        <v>8140</v>
      </c>
      <c r="C692" s="6" t="s">
        <v>98</v>
      </c>
      <c r="E692" s="7">
        <v>0.19</v>
      </c>
      <c r="F692" s="7">
        <v>57.7</v>
      </c>
      <c r="G692" s="7">
        <v>0</v>
      </c>
      <c r="H692" s="7">
        <v>0.98599999999999999</v>
      </c>
      <c r="I692" s="7">
        <v>0.14299999999999999</v>
      </c>
      <c r="J692" s="7">
        <v>0.44600000000000001</v>
      </c>
      <c r="K692" s="20">
        <v>0.17175619842488099</v>
      </c>
      <c r="L692">
        <f t="shared" si="30"/>
        <v>0.36833403012546434</v>
      </c>
      <c r="M692">
        <f t="shared" si="31"/>
        <v>1</v>
      </c>
      <c r="N692">
        <f t="shared" si="32"/>
        <v>0.2</v>
      </c>
    </row>
    <row r="693" spans="1:14" x14ac:dyDescent="0.35">
      <c r="A693" t="s">
        <v>140</v>
      </c>
      <c r="B693" s="6">
        <v>8140</v>
      </c>
      <c r="C693" s="6" t="s">
        <v>96</v>
      </c>
      <c r="D693" s="6" t="s">
        <v>94</v>
      </c>
      <c r="E693" s="7">
        <v>0.8</v>
      </c>
      <c r="F693" s="7">
        <v>49.9</v>
      </c>
      <c r="G693" s="7">
        <v>0</v>
      </c>
      <c r="H693" s="7">
        <v>0.98599999999999999</v>
      </c>
      <c r="I693" s="7">
        <v>0.14299999999999999</v>
      </c>
      <c r="J693" s="7">
        <v>0.44600000000000001</v>
      </c>
      <c r="K693" s="20">
        <v>6.9330116807520099</v>
      </c>
      <c r="L693">
        <f t="shared" si="30"/>
        <v>12.858079013317356</v>
      </c>
      <c r="M693">
        <f t="shared" si="31"/>
        <v>34.5</v>
      </c>
      <c r="N693">
        <f t="shared" si="32"/>
        <v>10.5</v>
      </c>
    </row>
    <row r="694" spans="1:14" x14ac:dyDescent="0.35">
      <c r="A694" t="s">
        <v>140</v>
      </c>
      <c r="B694" s="6">
        <v>8140</v>
      </c>
      <c r="C694" s="6" t="s">
        <v>96</v>
      </c>
      <c r="D694" s="6" t="s">
        <v>94</v>
      </c>
      <c r="E694" s="7">
        <v>0.8</v>
      </c>
      <c r="F694" s="7">
        <v>49.9</v>
      </c>
      <c r="G694" s="7">
        <v>0</v>
      </c>
      <c r="H694" s="7">
        <v>0.98599999999999999</v>
      </c>
      <c r="I694" s="7">
        <v>0.14299999999999999</v>
      </c>
      <c r="J694" s="7">
        <v>0.44600000000000001</v>
      </c>
      <c r="K694" s="20">
        <v>2.8135742670954502</v>
      </c>
      <c r="L694">
        <f t="shared" si="30"/>
        <v>5.2181017286596729</v>
      </c>
      <c r="M694">
        <f t="shared" si="31"/>
        <v>14</v>
      </c>
      <c r="N694">
        <f t="shared" si="32"/>
        <v>4.3</v>
      </c>
    </row>
    <row r="695" spans="1:14" x14ac:dyDescent="0.35">
      <c r="A695" t="s">
        <v>140</v>
      </c>
      <c r="B695" s="6">
        <v>8140</v>
      </c>
      <c r="C695" s="6" t="s">
        <v>96</v>
      </c>
      <c r="D695" s="6" t="s">
        <v>91</v>
      </c>
      <c r="E695" s="7">
        <v>0.8</v>
      </c>
      <c r="F695" s="7">
        <v>49.9</v>
      </c>
      <c r="G695" s="7">
        <v>0</v>
      </c>
      <c r="H695" s="7">
        <v>0.98599999999999999</v>
      </c>
      <c r="I695" s="7">
        <v>0.14299999999999999</v>
      </c>
      <c r="J695" s="7">
        <v>0.44600000000000001</v>
      </c>
      <c r="K695" s="20">
        <v>1.9398946769804699</v>
      </c>
      <c r="L695">
        <f t="shared" si="30"/>
        <v>3.5977609995059292</v>
      </c>
      <c r="M695">
        <f t="shared" si="31"/>
        <v>9.6999999999999993</v>
      </c>
      <c r="N695">
        <f t="shared" si="32"/>
        <v>3</v>
      </c>
    </row>
    <row r="696" spans="1:14" x14ac:dyDescent="0.35">
      <c r="A696" t="s">
        <v>140</v>
      </c>
      <c r="B696" s="6">
        <v>8140</v>
      </c>
      <c r="C696" s="6" t="s">
        <v>96</v>
      </c>
      <c r="D696" s="6" t="s">
        <v>94</v>
      </c>
      <c r="E696" s="7">
        <v>0.8</v>
      </c>
      <c r="F696" s="7">
        <v>49.9</v>
      </c>
      <c r="G696" s="7">
        <v>0</v>
      </c>
      <c r="H696" s="7">
        <v>0.98599999999999999</v>
      </c>
      <c r="I696" s="7">
        <v>0.14299999999999999</v>
      </c>
      <c r="J696" s="7">
        <v>0.44600000000000001</v>
      </c>
      <c r="K696" s="20">
        <v>0.166222906641638</v>
      </c>
      <c r="L696">
        <f t="shared" si="30"/>
        <v>0.30827977303935916</v>
      </c>
      <c r="M696">
        <f t="shared" si="31"/>
        <v>0.8</v>
      </c>
      <c r="N696">
        <f t="shared" si="32"/>
        <v>0.3</v>
      </c>
    </row>
    <row r="697" spans="1:14" x14ac:dyDescent="0.35">
      <c r="A697" t="s">
        <v>140</v>
      </c>
      <c r="B697" s="6">
        <v>8140</v>
      </c>
      <c r="C697" s="6" t="s">
        <v>96</v>
      </c>
      <c r="D697" s="6" t="s">
        <v>94</v>
      </c>
      <c r="E697" s="7">
        <v>0.8</v>
      </c>
      <c r="F697" s="7">
        <v>49.9</v>
      </c>
      <c r="G697" s="7">
        <v>0</v>
      </c>
      <c r="H697" s="7">
        <v>0.98599999999999999</v>
      </c>
      <c r="I697" s="7">
        <v>0.14299999999999999</v>
      </c>
      <c r="J697" s="7">
        <v>0.44600000000000001</v>
      </c>
      <c r="K697" s="20">
        <v>22.253809368399999</v>
      </c>
      <c r="L697">
        <f t="shared" si="30"/>
        <v>41.272285751457439</v>
      </c>
      <c r="M697">
        <f t="shared" si="31"/>
        <v>110.7</v>
      </c>
      <c r="N697">
        <f t="shared" si="32"/>
        <v>33.9</v>
      </c>
    </row>
    <row r="698" spans="1:14" x14ac:dyDescent="0.35">
      <c r="A698" t="s">
        <v>140</v>
      </c>
      <c r="B698" s="6">
        <v>8140</v>
      </c>
      <c r="C698" s="6" t="s">
        <v>96</v>
      </c>
      <c r="D698" s="6" t="s">
        <v>91</v>
      </c>
      <c r="E698" s="7">
        <v>0.8</v>
      </c>
      <c r="F698" s="7">
        <v>49.9</v>
      </c>
      <c r="G698" s="7">
        <v>0</v>
      </c>
      <c r="H698" s="7">
        <v>0.98599999999999999</v>
      </c>
      <c r="I698" s="7">
        <v>0.14299999999999999</v>
      </c>
      <c r="J698" s="7">
        <v>0.44600000000000001</v>
      </c>
      <c r="K698" s="20">
        <v>6.7249486967438203</v>
      </c>
      <c r="L698">
        <f t="shared" si="30"/>
        <v>12.472201935459367</v>
      </c>
      <c r="M698">
        <f t="shared" si="31"/>
        <v>33.5</v>
      </c>
      <c r="N698">
        <f t="shared" si="32"/>
        <v>10.199999999999999</v>
      </c>
    </row>
    <row r="699" spans="1:14" x14ac:dyDescent="0.35">
      <c r="A699" t="s">
        <v>140</v>
      </c>
      <c r="B699" s="6">
        <v>8140</v>
      </c>
      <c r="C699" s="6" t="s">
        <v>96</v>
      </c>
      <c r="D699" s="6" t="s">
        <v>94</v>
      </c>
      <c r="E699" s="7">
        <v>0.8</v>
      </c>
      <c r="F699" s="7">
        <v>49.9</v>
      </c>
      <c r="G699" s="7">
        <v>0</v>
      </c>
      <c r="H699" s="7">
        <v>0.98599999999999999</v>
      </c>
      <c r="I699" s="7">
        <v>0.14299999999999999</v>
      </c>
      <c r="J699" s="7">
        <v>0.44600000000000001</v>
      </c>
      <c r="K699" s="20">
        <v>13.333339627799999</v>
      </c>
      <c r="L699">
        <f t="shared" si="30"/>
        <v>24.728233896045008</v>
      </c>
      <c r="M699">
        <f t="shared" si="31"/>
        <v>66.3</v>
      </c>
      <c r="N699">
        <f t="shared" si="32"/>
        <v>20.3</v>
      </c>
    </row>
    <row r="700" spans="1:14" x14ac:dyDescent="0.35">
      <c r="A700" t="s">
        <v>140</v>
      </c>
      <c r="B700" s="6">
        <v>8140</v>
      </c>
      <c r="C700" s="6" t="s">
        <v>96</v>
      </c>
      <c r="D700" s="6" t="s">
        <v>91</v>
      </c>
      <c r="E700" s="7">
        <v>0.8</v>
      </c>
      <c r="F700" s="7">
        <v>49.9</v>
      </c>
      <c r="G700" s="7">
        <v>0</v>
      </c>
      <c r="H700" s="7">
        <v>0.98599999999999999</v>
      </c>
      <c r="I700" s="7">
        <v>0.14299999999999999</v>
      </c>
      <c r="J700" s="7">
        <v>0.44600000000000001</v>
      </c>
      <c r="K700" s="20">
        <v>1.2946853294140199</v>
      </c>
      <c r="L700">
        <f t="shared" si="30"/>
        <v>2.401144990020065</v>
      </c>
      <c r="M700">
        <f t="shared" si="31"/>
        <v>6.4</v>
      </c>
      <c r="N700">
        <f t="shared" si="32"/>
        <v>2</v>
      </c>
    </row>
    <row r="701" spans="1:14" x14ac:dyDescent="0.35">
      <c r="A701" t="s">
        <v>140</v>
      </c>
      <c r="B701" s="6">
        <v>8140</v>
      </c>
      <c r="C701" s="6" t="s">
        <v>96</v>
      </c>
      <c r="D701" s="6" t="s">
        <v>94</v>
      </c>
      <c r="E701" s="7">
        <v>0.8</v>
      </c>
      <c r="F701" s="7">
        <v>49.9</v>
      </c>
      <c r="G701" s="7">
        <v>0</v>
      </c>
      <c r="H701" s="7">
        <v>0.98599999999999999</v>
      </c>
      <c r="I701" s="7">
        <v>0.14299999999999999</v>
      </c>
      <c r="J701" s="7">
        <v>0.44600000000000001</v>
      </c>
      <c r="K701" s="20">
        <v>15.1746929797</v>
      </c>
      <c r="L701">
        <f t="shared" si="30"/>
        <v>28.143238511701281</v>
      </c>
      <c r="M701">
        <f t="shared" si="31"/>
        <v>75.5</v>
      </c>
      <c r="N701">
        <f t="shared" si="32"/>
        <v>23.1</v>
      </c>
    </row>
    <row r="702" spans="1:14" x14ac:dyDescent="0.35">
      <c r="A702" t="s">
        <v>140</v>
      </c>
      <c r="B702" s="6">
        <v>8140</v>
      </c>
      <c r="C702" s="6" t="s">
        <v>96</v>
      </c>
      <c r="D702" s="6" t="s">
        <v>93</v>
      </c>
      <c r="E702" s="7">
        <v>0.8</v>
      </c>
      <c r="F702" s="7">
        <v>49.9</v>
      </c>
      <c r="G702" s="7">
        <v>0</v>
      </c>
      <c r="H702" s="7">
        <v>0.98599999999999999</v>
      </c>
      <c r="I702" s="7">
        <v>0.14299999999999999</v>
      </c>
      <c r="J702" s="7">
        <v>0.44600000000000001</v>
      </c>
      <c r="K702" s="20">
        <v>0.97905932264121898</v>
      </c>
      <c r="L702">
        <f t="shared" si="30"/>
        <v>1.8157797374257818</v>
      </c>
      <c r="M702">
        <f t="shared" si="31"/>
        <v>4.9000000000000004</v>
      </c>
      <c r="N702">
        <f t="shared" si="32"/>
        <v>1.5</v>
      </c>
    </row>
    <row r="703" spans="1:14" x14ac:dyDescent="0.35">
      <c r="A703" t="s">
        <v>140</v>
      </c>
      <c r="B703" s="6">
        <v>8140</v>
      </c>
      <c r="C703" s="6" t="s">
        <v>96</v>
      </c>
      <c r="D703" s="6" t="s">
        <v>94</v>
      </c>
      <c r="E703" s="7">
        <v>0.8</v>
      </c>
      <c r="F703" s="7">
        <v>49.9</v>
      </c>
      <c r="G703" s="7">
        <v>0</v>
      </c>
      <c r="H703" s="7">
        <v>0.98599999999999999</v>
      </c>
      <c r="I703" s="7">
        <v>0.14299999999999999</v>
      </c>
      <c r="J703" s="7">
        <v>0.44600000000000001</v>
      </c>
      <c r="K703" s="20">
        <v>41.616186125500001</v>
      </c>
      <c r="L703">
        <f t="shared" si="30"/>
        <v>77.182072391454383</v>
      </c>
      <c r="M703">
        <f t="shared" si="31"/>
        <v>207.1</v>
      </c>
      <c r="N703">
        <f t="shared" si="32"/>
        <v>63.3</v>
      </c>
    </row>
    <row r="704" spans="1:14" x14ac:dyDescent="0.35">
      <c r="A704" t="s">
        <v>140</v>
      </c>
      <c r="B704" s="6">
        <v>8140</v>
      </c>
      <c r="C704" s="6" t="s">
        <v>96</v>
      </c>
      <c r="D704" s="6" t="s">
        <v>91</v>
      </c>
      <c r="E704" s="7">
        <v>0.8</v>
      </c>
      <c r="F704" s="7">
        <v>49.9</v>
      </c>
      <c r="G704" s="7">
        <v>0</v>
      </c>
      <c r="H704" s="7">
        <v>0.98599999999999999</v>
      </c>
      <c r="I704" s="7">
        <v>0.14299999999999999</v>
      </c>
      <c r="J704" s="7">
        <v>0.44600000000000001</v>
      </c>
      <c r="K704" s="20">
        <v>0.87043278288424597</v>
      </c>
      <c r="L704">
        <f t="shared" si="30"/>
        <v>1.6143191463501705</v>
      </c>
      <c r="M704">
        <f t="shared" si="31"/>
        <v>4.3</v>
      </c>
      <c r="N704">
        <f t="shared" si="32"/>
        <v>1.3</v>
      </c>
    </row>
    <row r="705" spans="1:14" x14ac:dyDescent="0.35">
      <c r="A705" t="s">
        <v>140</v>
      </c>
      <c r="B705" s="6">
        <v>8140</v>
      </c>
      <c r="C705" s="6" t="s">
        <v>96</v>
      </c>
      <c r="D705" s="6" t="s">
        <v>91</v>
      </c>
      <c r="E705" s="7">
        <v>0.8</v>
      </c>
      <c r="F705" s="7">
        <v>49.9</v>
      </c>
      <c r="G705" s="7">
        <v>0</v>
      </c>
      <c r="H705" s="7">
        <v>0.98599999999999999</v>
      </c>
      <c r="I705" s="7">
        <v>0.14299999999999999</v>
      </c>
      <c r="J705" s="7">
        <v>0.44600000000000001</v>
      </c>
      <c r="K705" s="20">
        <v>7.0840059405147899</v>
      </c>
      <c r="L705">
        <f t="shared" si="30"/>
        <v>13.138115484044404</v>
      </c>
      <c r="M705">
        <f t="shared" si="31"/>
        <v>35.200000000000003</v>
      </c>
      <c r="N705">
        <f t="shared" si="32"/>
        <v>10.8</v>
      </c>
    </row>
    <row r="706" spans="1:14" x14ac:dyDescent="0.35">
      <c r="A706" t="s">
        <v>140</v>
      </c>
      <c r="B706" s="6">
        <v>8140</v>
      </c>
      <c r="C706" s="6" t="s">
        <v>96</v>
      </c>
      <c r="D706" s="6" t="s">
        <v>91</v>
      </c>
      <c r="E706" s="7">
        <v>0.8</v>
      </c>
      <c r="F706" s="7">
        <v>49.9</v>
      </c>
      <c r="G706" s="7">
        <v>0</v>
      </c>
      <c r="H706" s="7">
        <v>0.98599999999999999</v>
      </c>
      <c r="I706" s="7">
        <v>0.14299999999999999</v>
      </c>
      <c r="J706" s="7">
        <v>0.44600000000000001</v>
      </c>
      <c r="K706" s="20">
        <v>1.03372042689469</v>
      </c>
      <c r="L706">
        <f t="shared" si="30"/>
        <v>1.9171551323926737</v>
      </c>
      <c r="M706">
        <f t="shared" si="31"/>
        <v>5.0999999999999996</v>
      </c>
      <c r="N706">
        <f t="shared" si="32"/>
        <v>1.6</v>
      </c>
    </row>
    <row r="707" spans="1:14" x14ac:dyDescent="0.35">
      <c r="A707" t="s">
        <v>140</v>
      </c>
      <c r="B707" s="6">
        <v>8140</v>
      </c>
      <c r="C707" s="6" t="s">
        <v>96</v>
      </c>
      <c r="D707" s="6" t="s">
        <v>91</v>
      </c>
      <c r="E707" s="7">
        <v>0.8</v>
      </c>
      <c r="F707" s="7">
        <v>49.9</v>
      </c>
      <c r="G707" s="7">
        <v>0</v>
      </c>
      <c r="H707" s="7">
        <v>0.98599999999999999</v>
      </c>
      <c r="I707" s="7">
        <v>0.14299999999999999</v>
      </c>
      <c r="J707" s="7">
        <v>0.44600000000000001</v>
      </c>
      <c r="K707" s="20">
        <v>3.2696147652099999E-6</v>
      </c>
      <c r="L707">
        <f t="shared" ref="L707:L770" si="33">(F707*J707*K707/12)+(G707*K707)</f>
        <v>6.0638820371378847E-6</v>
      </c>
      <c r="M707">
        <f t="shared" ref="M707:M770" si="34">ROUND(2.721*H707*L707,1)</f>
        <v>0</v>
      </c>
      <c r="N707">
        <f t="shared" ref="N707:N770" si="35">ROUND((2.721*I707*L707)+(E707*K707),1)</f>
        <v>0</v>
      </c>
    </row>
    <row r="708" spans="1:14" x14ac:dyDescent="0.35">
      <c r="A708" t="s">
        <v>140</v>
      </c>
      <c r="B708" s="6">
        <v>8140</v>
      </c>
      <c r="C708" s="6" t="s">
        <v>96</v>
      </c>
      <c r="E708" s="7">
        <v>0.8</v>
      </c>
      <c r="F708" s="7">
        <v>49.9</v>
      </c>
      <c r="G708" s="7">
        <v>0</v>
      </c>
      <c r="H708" s="7">
        <v>0.98599999999999999</v>
      </c>
      <c r="I708" s="7">
        <v>0.14299999999999999</v>
      </c>
      <c r="J708" s="7">
        <v>0.44600000000000001</v>
      </c>
      <c r="K708" s="20">
        <v>5.9980197551383202E-2</v>
      </c>
      <c r="L708">
        <f t="shared" si="33"/>
        <v>0.11124027404875447</v>
      </c>
      <c r="M708">
        <f t="shared" si="34"/>
        <v>0.3</v>
      </c>
      <c r="N708">
        <f t="shared" si="35"/>
        <v>0.1</v>
      </c>
    </row>
    <row r="709" spans="1:14" x14ac:dyDescent="0.35">
      <c r="A709" t="s">
        <v>140</v>
      </c>
      <c r="B709" s="6">
        <v>8140</v>
      </c>
      <c r="C709" s="6" t="s">
        <v>100</v>
      </c>
      <c r="D709" s="6" t="s">
        <v>94</v>
      </c>
      <c r="E709" s="7">
        <v>0.33</v>
      </c>
      <c r="F709" s="7">
        <v>53.9</v>
      </c>
      <c r="G709" s="7">
        <v>0.08</v>
      </c>
      <c r="H709" s="7">
        <v>0.98599999999999999</v>
      </c>
      <c r="I709" s="7">
        <v>0.14299999999999999</v>
      </c>
      <c r="J709" s="7">
        <v>0.44600000000000001</v>
      </c>
      <c r="K709" s="20">
        <v>0.48234203972151002</v>
      </c>
      <c r="L709">
        <f t="shared" si="33"/>
        <v>1.0048551323178265</v>
      </c>
      <c r="M709">
        <f t="shared" si="34"/>
        <v>2.7</v>
      </c>
      <c r="N709">
        <f t="shared" si="35"/>
        <v>0.6</v>
      </c>
    </row>
    <row r="710" spans="1:14" x14ac:dyDescent="0.35">
      <c r="A710" t="s">
        <v>140</v>
      </c>
      <c r="B710" s="6">
        <v>8140</v>
      </c>
      <c r="C710" s="6" t="s">
        <v>100</v>
      </c>
      <c r="D710" s="6" t="s">
        <v>94</v>
      </c>
      <c r="E710" s="7">
        <v>0.33</v>
      </c>
      <c r="F710" s="7">
        <v>53.9</v>
      </c>
      <c r="G710" s="7">
        <v>0.08</v>
      </c>
      <c r="H710" s="7">
        <v>0.98599999999999999</v>
      </c>
      <c r="I710" s="7">
        <v>0.14299999999999999</v>
      </c>
      <c r="J710" s="7">
        <v>0.44600000000000001</v>
      </c>
      <c r="K710" s="20">
        <v>0.61468102939381897</v>
      </c>
      <c r="L710">
        <f t="shared" si="33"/>
        <v>1.2805547438523197</v>
      </c>
      <c r="M710">
        <f t="shared" si="34"/>
        <v>3.4</v>
      </c>
      <c r="N710">
        <f t="shared" si="35"/>
        <v>0.7</v>
      </c>
    </row>
    <row r="711" spans="1:14" x14ac:dyDescent="0.35">
      <c r="A711" t="s">
        <v>140</v>
      </c>
      <c r="B711" s="6">
        <v>8140</v>
      </c>
      <c r="C711" s="6" t="s">
        <v>100</v>
      </c>
      <c r="D711" s="6" t="s">
        <v>94</v>
      </c>
      <c r="E711" s="7">
        <v>0.33</v>
      </c>
      <c r="F711" s="7">
        <v>53.9</v>
      </c>
      <c r="G711" s="7">
        <v>0.08</v>
      </c>
      <c r="H711" s="7">
        <v>0.98599999999999999</v>
      </c>
      <c r="I711" s="7">
        <v>0.14299999999999999</v>
      </c>
      <c r="J711" s="7">
        <v>0.44600000000000001</v>
      </c>
      <c r="K711" s="20">
        <v>1.4895361247059201E-2</v>
      </c>
      <c r="L711">
        <f t="shared" si="33"/>
        <v>3.1031257829977649E-2</v>
      </c>
      <c r="M711">
        <f t="shared" si="34"/>
        <v>0.1</v>
      </c>
      <c r="N711">
        <f t="shared" si="35"/>
        <v>0</v>
      </c>
    </row>
    <row r="712" spans="1:14" x14ac:dyDescent="0.35">
      <c r="A712" t="s">
        <v>140</v>
      </c>
      <c r="B712" s="6">
        <v>8140</v>
      </c>
      <c r="C712" s="6" t="s">
        <v>100</v>
      </c>
      <c r="D712" s="6" t="s">
        <v>91</v>
      </c>
      <c r="E712" s="7">
        <v>0.33</v>
      </c>
      <c r="F712" s="7">
        <v>53.9</v>
      </c>
      <c r="G712" s="7">
        <v>0.08</v>
      </c>
      <c r="H712" s="7">
        <v>0.98599999999999999</v>
      </c>
      <c r="I712" s="7">
        <v>0.14299999999999999</v>
      </c>
      <c r="J712" s="7">
        <v>0.44600000000000001</v>
      </c>
      <c r="K712" s="20">
        <v>0.40099268838233498</v>
      </c>
      <c r="L712">
        <f t="shared" si="33"/>
        <v>0.8353813844954453</v>
      </c>
      <c r="M712">
        <f t="shared" si="34"/>
        <v>2.2000000000000002</v>
      </c>
      <c r="N712">
        <f t="shared" si="35"/>
        <v>0.5</v>
      </c>
    </row>
    <row r="713" spans="1:14" x14ac:dyDescent="0.35">
      <c r="A713" t="s">
        <v>140</v>
      </c>
      <c r="B713" s="6">
        <v>8140</v>
      </c>
      <c r="C713" s="6" t="s">
        <v>100</v>
      </c>
      <c r="D713" s="6" t="s">
        <v>94</v>
      </c>
      <c r="E713" s="7">
        <v>0.33</v>
      </c>
      <c r="F713" s="7">
        <v>53.9</v>
      </c>
      <c r="G713" s="7">
        <v>0.08</v>
      </c>
      <c r="H713" s="7">
        <v>0.98599999999999999</v>
      </c>
      <c r="I713" s="7">
        <v>0.14299999999999999</v>
      </c>
      <c r="J713" s="7">
        <v>0.44600000000000001</v>
      </c>
      <c r="K713" s="20">
        <v>0.56227015138512904</v>
      </c>
      <c r="L713">
        <f t="shared" si="33"/>
        <v>1.1713680352114497</v>
      </c>
      <c r="M713">
        <f t="shared" si="34"/>
        <v>3.1</v>
      </c>
      <c r="N713">
        <f t="shared" si="35"/>
        <v>0.6</v>
      </c>
    </row>
    <row r="714" spans="1:14" x14ac:dyDescent="0.35">
      <c r="A714" t="s">
        <v>140</v>
      </c>
      <c r="B714" s="6">
        <v>8140</v>
      </c>
      <c r="C714" s="6" t="s">
        <v>100</v>
      </c>
      <c r="D714" s="6" t="s">
        <v>91</v>
      </c>
      <c r="E714" s="7">
        <v>0.33</v>
      </c>
      <c r="F714" s="7">
        <v>53.9</v>
      </c>
      <c r="G714" s="7">
        <v>0.08</v>
      </c>
      <c r="H714" s="7">
        <v>0.98599999999999999</v>
      </c>
      <c r="I714" s="7">
        <v>0.14299999999999999</v>
      </c>
      <c r="J714" s="7">
        <v>0.44600000000000001</v>
      </c>
      <c r="K714" s="20">
        <v>25.055811640999998</v>
      </c>
      <c r="L714">
        <f t="shared" si="33"/>
        <v>52.198354794834607</v>
      </c>
      <c r="M714">
        <f t="shared" si="34"/>
        <v>140</v>
      </c>
      <c r="N714">
        <f t="shared" si="35"/>
        <v>28.6</v>
      </c>
    </row>
    <row r="715" spans="1:14" x14ac:dyDescent="0.35">
      <c r="A715" t="s">
        <v>140</v>
      </c>
      <c r="B715" s="6">
        <v>8140</v>
      </c>
      <c r="C715" s="6" t="s">
        <v>100</v>
      </c>
      <c r="D715" s="6" t="s">
        <v>94</v>
      </c>
      <c r="E715" s="7">
        <v>0.33</v>
      </c>
      <c r="F715" s="7">
        <v>53.9</v>
      </c>
      <c r="G715" s="7">
        <v>0.08</v>
      </c>
      <c r="H715" s="7">
        <v>0.98599999999999999</v>
      </c>
      <c r="I715" s="7">
        <v>0.14299999999999999</v>
      </c>
      <c r="J715" s="7">
        <v>0.44600000000000001</v>
      </c>
      <c r="K715" s="20">
        <v>1.8536452594543</v>
      </c>
      <c r="L715">
        <f t="shared" si="33"/>
        <v>3.8616682749334856</v>
      </c>
      <c r="M715">
        <f t="shared" si="34"/>
        <v>10.4</v>
      </c>
      <c r="N715">
        <f t="shared" si="35"/>
        <v>2.1</v>
      </c>
    </row>
    <row r="716" spans="1:14" x14ac:dyDescent="0.35">
      <c r="A716" t="s">
        <v>140</v>
      </c>
      <c r="B716" s="6">
        <v>8140</v>
      </c>
      <c r="C716" s="6" t="s">
        <v>100</v>
      </c>
      <c r="D716" s="6" t="s">
        <v>94</v>
      </c>
      <c r="E716" s="7">
        <v>0.33</v>
      </c>
      <c r="F716" s="7">
        <v>53.9</v>
      </c>
      <c r="G716" s="7">
        <v>0.08</v>
      </c>
      <c r="H716" s="7">
        <v>0.98599999999999999</v>
      </c>
      <c r="I716" s="7">
        <v>0.14299999999999999</v>
      </c>
      <c r="J716" s="7">
        <v>0.44600000000000001</v>
      </c>
      <c r="K716" s="20">
        <v>0.22125848233796</v>
      </c>
      <c r="L716">
        <f t="shared" si="33"/>
        <v>0.46094410861329971</v>
      </c>
      <c r="M716">
        <f t="shared" si="34"/>
        <v>1.2</v>
      </c>
      <c r="N716">
        <f t="shared" si="35"/>
        <v>0.3</v>
      </c>
    </row>
    <row r="717" spans="1:14" x14ac:dyDescent="0.35">
      <c r="A717" t="s">
        <v>140</v>
      </c>
      <c r="B717" s="6">
        <v>8140</v>
      </c>
      <c r="C717" s="6" t="s">
        <v>100</v>
      </c>
      <c r="D717" s="6" t="s">
        <v>93</v>
      </c>
      <c r="E717" s="7">
        <v>0.33</v>
      </c>
      <c r="F717" s="7">
        <v>53.9</v>
      </c>
      <c r="G717" s="7">
        <v>0.08</v>
      </c>
      <c r="H717" s="7">
        <v>0.98599999999999999</v>
      </c>
      <c r="I717" s="7">
        <v>0.14299999999999999</v>
      </c>
      <c r="J717" s="7">
        <v>0.44600000000000001</v>
      </c>
      <c r="K717" s="20">
        <v>0.252744854618843</v>
      </c>
      <c r="L717">
        <f t="shared" si="33"/>
        <v>0.52653914321319195</v>
      </c>
      <c r="M717">
        <f t="shared" si="34"/>
        <v>1.4</v>
      </c>
      <c r="N717">
        <f t="shared" si="35"/>
        <v>0.3</v>
      </c>
    </row>
    <row r="718" spans="1:14" x14ac:dyDescent="0.35">
      <c r="A718" t="s">
        <v>140</v>
      </c>
      <c r="B718" s="6">
        <v>8140</v>
      </c>
      <c r="C718" s="6" t="s">
        <v>100</v>
      </c>
      <c r="D718" s="6" t="s">
        <v>94</v>
      </c>
      <c r="E718" s="7">
        <v>0.33</v>
      </c>
      <c r="F718" s="7">
        <v>53.9</v>
      </c>
      <c r="G718" s="7">
        <v>0.08</v>
      </c>
      <c r="H718" s="7">
        <v>0.98599999999999999</v>
      </c>
      <c r="I718" s="7">
        <v>0.14299999999999999</v>
      </c>
      <c r="J718" s="7">
        <v>0.44600000000000001</v>
      </c>
      <c r="K718" s="20">
        <v>16.338034329199999</v>
      </c>
      <c r="L718">
        <f t="shared" si="33"/>
        <v>34.036754617450207</v>
      </c>
      <c r="M718">
        <f t="shared" si="34"/>
        <v>91.3</v>
      </c>
      <c r="N718">
        <f t="shared" si="35"/>
        <v>18.600000000000001</v>
      </c>
    </row>
    <row r="719" spans="1:14" x14ac:dyDescent="0.35">
      <c r="A719" t="s">
        <v>140</v>
      </c>
      <c r="B719" s="6">
        <v>8140</v>
      </c>
      <c r="C719" s="6" t="s">
        <v>100</v>
      </c>
      <c r="D719" s="6" t="s">
        <v>91</v>
      </c>
      <c r="E719" s="7">
        <v>0.33</v>
      </c>
      <c r="F719" s="7">
        <v>53.9</v>
      </c>
      <c r="G719" s="7">
        <v>0.08</v>
      </c>
      <c r="H719" s="7">
        <v>0.98599999999999999</v>
      </c>
      <c r="I719" s="7">
        <v>0.14299999999999999</v>
      </c>
      <c r="J719" s="7">
        <v>0.44600000000000001</v>
      </c>
      <c r="K719" s="20">
        <v>0.29558380877116702</v>
      </c>
      <c r="L719">
        <f t="shared" si="33"/>
        <v>0.61578482241615951</v>
      </c>
      <c r="M719">
        <f t="shared" si="34"/>
        <v>1.7</v>
      </c>
      <c r="N719">
        <f t="shared" si="35"/>
        <v>0.3</v>
      </c>
    </row>
    <row r="720" spans="1:14" x14ac:dyDescent="0.35">
      <c r="A720" t="s">
        <v>140</v>
      </c>
      <c r="B720" s="6">
        <v>8140</v>
      </c>
      <c r="C720" s="6" t="s">
        <v>100</v>
      </c>
      <c r="D720" s="6" t="s">
        <v>94</v>
      </c>
      <c r="E720" s="7">
        <v>0.33</v>
      </c>
      <c r="F720" s="7">
        <v>53.9</v>
      </c>
      <c r="G720" s="7">
        <v>0.08</v>
      </c>
      <c r="H720" s="7">
        <v>0.98599999999999999</v>
      </c>
      <c r="I720" s="7">
        <v>0.14299999999999999</v>
      </c>
      <c r="J720" s="7">
        <v>0.44600000000000001</v>
      </c>
      <c r="K720" s="20">
        <v>0.112455429729478</v>
      </c>
      <c r="L720">
        <f t="shared" si="33"/>
        <v>0.23427652249825934</v>
      </c>
      <c r="M720">
        <f t="shared" si="34"/>
        <v>0.6</v>
      </c>
      <c r="N720">
        <f t="shared" si="35"/>
        <v>0.1</v>
      </c>
    </row>
    <row r="721" spans="1:14" x14ac:dyDescent="0.35">
      <c r="A721" t="s">
        <v>140</v>
      </c>
      <c r="B721" s="6">
        <v>8140</v>
      </c>
      <c r="C721" s="6" t="s">
        <v>100</v>
      </c>
      <c r="D721" s="6" t="s">
        <v>93</v>
      </c>
      <c r="E721" s="7">
        <v>0.33</v>
      </c>
      <c r="F721" s="7">
        <v>53.9</v>
      </c>
      <c r="G721" s="7">
        <v>0.08</v>
      </c>
      <c r="H721" s="7">
        <v>0.98599999999999999</v>
      </c>
      <c r="I721" s="7">
        <v>0.14299999999999999</v>
      </c>
      <c r="J721" s="7">
        <v>0.44600000000000001</v>
      </c>
      <c r="K721" s="20">
        <v>9.6107152099338594E-2</v>
      </c>
      <c r="L721">
        <f t="shared" si="33"/>
        <v>0.20021842818268376</v>
      </c>
      <c r="M721">
        <f t="shared" si="34"/>
        <v>0.5</v>
      </c>
      <c r="N721">
        <f t="shared" si="35"/>
        <v>0.1</v>
      </c>
    </row>
    <row r="722" spans="1:14" x14ac:dyDescent="0.35">
      <c r="A722" t="s">
        <v>140</v>
      </c>
      <c r="B722" s="6">
        <v>8140</v>
      </c>
      <c r="C722" s="6" t="s">
        <v>100</v>
      </c>
      <c r="D722" s="6" t="s">
        <v>93</v>
      </c>
      <c r="E722" s="7">
        <v>0.33</v>
      </c>
      <c r="F722" s="7">
        <v>53.9</v>
      </c>
      <c r="G722" s="7">
        <v>0.08</v>
      </c>
      <c r="H722" s="7">
        <v>0.98599999999999999</v>
      </c>
      <c r="I722" s="7">
        <v>0.14299999999999999</v>
      </c>
      <c r="J722" s="7">
        <v>0.44600000000000001</v>
      </c>
      <c r="K722" s="20">
        <v>0.97740844954864303</v>
      </c>
      <c r="L722">
        <f t="shared" si="33"/>
        <v>2.0362187328038623</v>
      </c>
      <c r="M722">
        <f t="shared" si="34"/>
        <v>5.5</v>
      </c>
      <c r="N722">
        <f t="shared" si="35"/>
        <v>1.1000000000000001</v>
      </c>
    </row>
    <row r="723" spans="1:14" x14ac:dyDescent="0.35">
      <c r="A723" t="s">
        <v>140</v>
      </c>
      <c r="B723" s="6">
        <v>8140</v>
      </c>
      <c r="C723" s="6" t="s">
        <v>100</v>
      </c>
      <c r="D723" s="6" t="s">
        <v>94</v>
      </c>
      <c r="E723" s="7">
        <v>0.33</v>
      </c>
      <c r="F723" s="7">
        <v>53.9</v>
      </c>
      <c r="G723" s="7">
        <v>0.08</v>
      </c>
      <c r="H723" s="7">
        <v>0.98599999999999999</v>
      </c>
      <c r="I723" s="7">
        <v>0.14299999999999999</v>
      </c>
      <c r="J723" s="7">
        <v>0.44600000000000001</v>
      </c>
      <c r="K723" s="20">
        <v>20.169765526900001</v>
      </c>
      <c r="L723">
        <f t="shared" si="33"/>
        <v>42.019336359431989</v>
      </c>
      <c r="M723">
        <f t="shared" si="34"/>
        <v>112.7</v>
      </c>
      <c r="N723">
        <f t="shared" si="35"/>
        <v>23</v>
      </c>
    </row>
    <row r="724" spans="1:14" x14ac:dyDescent="0.35">
      <c r="A724" t="s">
        <v>140</v>
      </c>
      <c r="B724" s="6">
        <v>8140</v>
      </c>
      <c r="C724" s="6" t="s">
        <v>100</v>
      </c>
      <c r="D724" s="6" t="s">
        <v>91</v>
      </c>
      <c r="E724" s="7">
        <v>0.33</v>
      </c>
      <c r="F724" s="7">
        <v>53.9</v>
      </c>
      <c r="G724" s="7">
        <v>0.08</v>
      </c>
      <c r="H724" s="7">
        <v>0.98599999999999999</v>
      </c>
      <c r="I724" s="7">
        <v>0.14299999999999999</v>
      </c>
      <c r="J724" s="7">
        <v>0.44600000000000001</v>
      </c>
      <c r="K724" s="20">
        <v>0.27330634981518098</v>
      </c>
      <c r="L724">
        <f t="shared" si="33"/>
        <v>0.56937456346413629</v>
      </c>
      <c r="M724">
        <f t="shared" si="34"/>
        <v>1.5</v>
      </c>
      <c r="N724">
        <f t="shared" si="35"/>
        <v>0.3</v>
      </c>
    </row>
    <row r="725" spans="1:14" x14ac:dyDescent="0.35">
      <c r="A725" t="s">
        <v>140</v>
      </c>
      <c r="B725" s="6">
        <v>8140</v>
      </c>
      <c r="C725" s="6" t="s">
        <v>100</v>
      </c>
      <c r="D725" s="6" t="s">
        <v>94</v>
      </c>
      <c r="E725" s="7">
        <v>0.33</v>
      </c>
      <c r="F725" s="7">
        <v>53.9</v>
      </c>
      <c r="G725" s="7">
        <v>0.08</v>
      </c>
      <c r="H725" s="7">
        <v>0.98599999999999999</v>
      </c>
      <c r="I725" s="7">
        <v>0.14299999999999999</v>
      </c>
      <c r="J725" s="7">
        <v>0.44600000000000001</v>
      </c>
      <c r="K725" s="20">
        <v>0.232726130390286</v>
      </c>
      <c r="L725">
        <f t="shared" si="33"/>
        <v>0.48483446867324298</v>
      </c>
      <c r="M725">
        <f t="shared" si="34"/>
        <v>1.3</v>
      </c>
      <c r="N725">
        <f t="shared" si="35"/>
        <v>0.3</v>
      </c>
    </row>
    <row r="726" spans="1:14" x14ac:dyDescent="0.35">
      <c r="A726" t="s">
        <v>140</v>
      </c>
      <c r="B726" s="6">
        <v>8140</v>
      </c>
      <c r="C726" s="6" t="s">
        <v>100</v>
      </c>
      <c r="D726" s="6" t="s">
        <v>91</v>
      </c>
      <c r="E726" s="7">
        <v>0.33</v>
      </c>
      <c r="F726" s="7">
        <v>53.9</v>
      </c>
      <c r="G726" s="7">
        <v>0.08</v>
      </c>
      <c r="H726" s="7">
        <v>0.98599999999999999</v>
      </c>
      <c r="I726" s="7">
        <v>0.14299999999999999</v>
      </c>
      <c r="J726" s="7">
        <v>0.44600000000000001</v>
      </c>
      <c r="K726" s="20">
        <v>0.67635177402950197</v>
      </c>
      <c r="L726">
        <f t="shared" si="33"/>
        <v>1.4090323783060943</v>
      </c>
      <c r="M726">
        <f t="shared" si="34"/>
        <v>3.8</v>
      </c>
      <c r="N726">
        <f t="shared" si="35"/>
        <v>0.8</v>
      </c>
    </row>
    <row r="727" spans="1:14" x14ac:dyDescent="0.35">
      <c r="A727" t="s">
        <v>140</v>
      </c>
      <c r="B727" s="6">
        <v>8140</v>
      </c>
      <c r="C727" s="6" t="s">
        <v>100</v>
      </c>
      <c r="D727" s="6" t="s">
        <v>94</v>
      </c>
      <c r="E727" s="7">
        <v>0.33</v>
      </c>
      <c r="F727" s="7">
        <v>53.9</v>
      </c>
      <c r="G727" s="7">
        <v>0.08</v>
      </c>
      <c r="H727" s="7">
        <v>0.98599999999999999</v>
      </c>
      <c r="I727" s="7">
        <v>0.14299999999999999</v>
      </c>
      <c r="J727" s="7">
        <v>0.44600000000000001</v>
      </c>
      <c r="K727" s="20">
        <v>12.091261919800001</v>
      </c>
      <c r="L727">
        <f t="shared" si="33"/>
        <v>25.189524436487346</v>
      </c>
      <c r="M727">
        <f t="shared" si="34"/>
        <v>67.599999999999994</v>
      </c>
      <c r="N727">
        <f t="shared" si="35"/>
        <v>13.8</v>
      </c>
    </row>
    <row r="728" spans="1:14" x14ac:dyDescent="0.35">
      <c r="A728" t="s">
        <v>140</v>
      </c>
      <c r="B728" s="6">
        <v>8140</v>
      </c>
      <c r="C728" s="6" t="s">
        <v>100</v>
      </c>
      <c r="D728" s="6" t="s">
        <v>91</v>
      </c>
      <c r="E728" s="7">
        <v>0.33</v>
      </c>
      <c r="F728" s="7">
        <v>53.9</v>
      </c>
      <c r="G728" s="7">
        <v>0.08</v>
      </c>
      <c r="H728" s="7">
        <v>0.98599999999999999</v>
      </c>
      <c r="I728" s="7">
        <v>0.14299999999999999</v>
      </c>
      <c r="J728" s="7">
        <v>0.44600000000000001</v>
      </c>
      <c r="K728" s="20">
        <v>0.79517121260905499</v>
      </c>
      <c r="L728">
        <f t="shared" si="33"/>
        <v>1.6565669343749008</v>
      </c>
      <c r="M728">
        <f t="shared" si="34"/>
        <v>4.4000000000000004</v>
      </c>
      <c r="N728">
        <f t="shared" si="35"/>
        <v>0.9</v>
      </c>
    </row>
    <row r="729" spans="1:14" x14ac:dyDescent="0.35">
      <c r="A729" t="s">
        <v>140</v>
      </c>
      <c r="B729" s="6">
        <v>8140</v>
      </c>
      <c r="C729" s="6" t="s">
        <v>100</v>
      </c>
      <c r="D729" s="6" t="s">
        <v>94</v>
      </c>
      <c r="E729" s="7">
        <v>0.33</v>
      </c>
      <c r="F729" s="7">
        <v>53.9</v>
      </c>
      <c r="G729" s="7">
        <v>0.08</v>
      </c>
      <c r="H729" s="7">
        <v>0.98599999999999999</v>
      </c>
      <c r="I729" s="7">
        <v>0.14299999999999999</v>
      </c>
      <c r="J729" s="7">
        <v>0.44600000000000001</v>
      </c>
      <c r="K729" s="20">
        <v>2.1937304240646802</v>
      </c>
      <c r="L729">
        <f t="shared" si="33"/>
        <v>4.5701620302802137</v>
      </c>
      <c r="M729">
        <f t="shared" si="34"/>
        <v>12.3</v>
      </c>
      <c r="N729">
        <f t="shared" si="35"/>
        <v>2.5</v>
      </c>
    </row>
    <row r="730" spans="1:14" x14ac:dyDescent="0.35">
      <c r="A730" t="s">
        <v>140</v>
      </c>
      <c r="B730" s="6">
        <v>8140</v>
      </c>
      <c r="C730" s="6" t="s">
        <v>100</v>
      </c>
      <c r="D730" s="6" t="s">
        <v>94</v>
      </c>
      <c r="E730" s="7">
        <v>0.33</v>
      </c>
      <c r="F730" s="7">
        <v>53.9</v>
      </c>
      <c r="G730" s="7">
        <v>0.08</v>
      </c>
      <c r="H730" s="7">
        <v>0.98599999999999999</v>
      </c>
      <c r="I730" s="7">
        <v>0.14299999999999999</v>
      </c>
      <c r="J730" s="7">
        <v>0.44600000000000001</v>
      </c>
      <c r="K730" s="20">
        <v>11.9676823503</v>
      </c>
      <c r="L730">
        <f t="shared" si="33"/>
        <v>24.932073179007485</v>
      </c>
      <c r="M730">
        <f t="shared" si="34"/>
        <v>66.900000000000006</v>
      </c>
      <c r="N730">
        <f t="shared" si="35"/>
        <v>13.7</v>
      </c>
    </row>
    <row r="731" spans="1:14" x14ac:dyDescent="0.35">
      <c r="A731" t="s">
        <v>140</v>
      </c>
      <c r="B731" s="6">
        <v>8140</v>
      </c>
      <c r="C731" s="6" t="s">
        <v>100</v>
      </c>
      <c r="D731" s="6" t="s">
        <v>91</v>
      </c>
      <c r="E731" s="7">
        <v>0.33</v>
      </c>
      <c r="F731" s="7">
        <v>53.9</v>
      </c>
      <c r="G731" s="7">
        <v>0.08</v>
      </c>
      <c r="H731" s="7">
        <v>0.98599999999999999</v>
      </c>
      <c r="I731" s="7">
        <v>0.14299999999999999</v>
      </c>
      <c r="J731" s="7">
        <v>0.44600000000000001</v>
      </c>
      <c r="K731" s="20">
        <v>0.42439343601144902</v>
      </c>
      <c r="L731">
        <f t="shared" si="33"/>
        <v>0.88413177201871818</v>
      </c>
      <c r="M731">
        <f t="shared" si="34"/>
        <v>2.4</v>
      </c>
      <c r="N731">
        <f t="shared" si="35"/>
        <v>0.5</v>
      </c>
    </row>
    <row r="732" spans="1:14" x14ac:dyDescent="0.35">
      <c r="A732" t="s">
        <v>140</v>
      </c>
      <c r="B732" s="6">
        <v>8140</v>
      </c>
      <c r="C732" s="6" t="s">
        <v>100</v>
      </c>
      <c r="D732" s="6" t="s">
        <v>91</v>
      </c>
      <c r="E732" s="7">
        <v>0.33</v>
      </c>
      <c r="F732" s="7">
        <v>53.9</v>
      </c>
      <c r="G732" s="7">
        <v>0.08</v>
      </c>
      <c r="H732" s="7">
        <v>0.98599999999999999</v>
      </c>
      <c r="I732" s="7">
        <v>0.14299999999999999</v>
      </c>
      <c r="J732" s="7">
        <v>0.44600000000000001</v>
      </c>
      <c r="K732" s="20">
        <v>8.6285642113190608</v>
      </c>
      <c r="L732">
        <f t="shared" si="33"/>
        <v>17.975744012037481</v>
      </c>
      <c r="M732">
        <f t="shared" si="34"/>
        <v>48.2</v>
      </c>
      <c r="N732">
        <f t="shared" si="35"/>
        <v>9.8000000000000007</v>
      </c>
    </row>
    <row r="733" spans="1:14" x14ac:dyDescent="0.35">
      <c r="A733" t="s">
        <v>140</v>
      </c>
      <c r="B733" s="6">
        <v>8140</v>
      </c>
      <c r="C733" s="6" t="s">
        <v>100</v>
      </c>
      <c r="D733" s="6" t="s">
        <v>94</v>
      </c>
      <c r="E733" s="7">
        <v>0.33</v>
      </c>
      <c r="F733" s="7">
        <v>53.9</v>
      </c>
      <c r="G733" s="7">
        <v>0.08</v>
      </c>
      <c r="H733" s="7">
        <v>0.98599999999999999</v>
      </c>
      <c r="I733" s="7">
        <v>0.14299999999999999</v>
      </c>
      <c r="J733" s="7">
        <v>0.44600000000000001</v>
      </c>
      <c r="K733" s="20">
        <v>2.7832125775535301</v>
      </c>
      <c r="L733">
        <f t="shared" si="33"/>
        <v>5.7982203759409767</v>
      </c>
      <c r="M733">
        <f t="shared" si="34"/>
        <v>15.6</v>
      </c>
      <c r="N733">
        <f t="shared" si="35"/>
        <v>3.2</v>
      </c>
    </row>
    <row r="734" spans="1:14" x14ac:dyDescent="0.35">
      <c r="A734" t="s">
        <v>140</v>
      </c>
      <c r="B734" s="6">
        <v>8140</v>
      </c>
      <c r="C734" s="6" t="s">
        <v>100</v>
      </c>
      <c r="D734" s="6" t="s">
        <v>91</v>
      </c>
      <c r="E734" s="7">
        <v>0.33</v>
      </c>
      <c r="F734" s="7">
        <v>53.9</v>
      </c>
      <c r="G734" s="7">
        <v>0.08</v>
      </c>
      <c r="H734" s="7">
        <v>0.98599999999999999</v>
      </c>
      <c r="I734" s="7">
        <v>0.14299999999999999</v>
      </c>
      <c r="J734" s="7">
        <v>0.44600000000000001</v>
      </c>
      <c r="K734" s="20">
        <v>0.24180193780294701</v>
      </c>
      <c r="L734">
        <f t="shared" si="33"/>
        <v>0.50374194699258279</v>
      </c>
      <c r="M734">
        <f t="shared" si="34"/>
        <v>1.4</v>
      </c>
      <c r="N734">
        <f t="shared" si="35"/>
        <v>0.3</v>
      </c>
    </row>
    <row r="735" spans="1:14" x14ac:dyDescent="0.35">
      <c r="A735" t="s">
        <v>140</v>
      </c>
      <c r="B735" s="6">
        <v>8140</v>
      </c>
      <c r="C735" s="6" t="s">
        <v>100</v>
      </c>
      <c r="D735" s="6" t="s">
        <v>91</v>
      </c>
      <c r="E735" s="7">
        <v>0.33</v>
      </c>
      <c r="F735" s="7">
        <v>53.9</v>
      </c>
      <c r="G735" s="7">
        <v>0.08</v>
      </c>
      <c r="H735" s="7">
        <v>0.98599999999999999</v>
      </c>
      <c r="I735" s="7">
        <v>0.14299999999999999</v>
      </c>
      <c r="J735" s="7">
        <v>0.44600000000000001</v>
      </c>
      <c r="K735" s="20">
        <v>0.98889191588265402</v>
      </c>
      <c r="L735">
        <f t="shared" si="33"/>
        <v>2.0601420468264018</v>
      </c>
      <c r="M735">
        <f t="shared" si="34"/>
        <v>5.5</v>
      </c>
      <c r="N735">
        <f t="shared" si="35"/>
        <v>1.1000000000000001</v>
      </c>
    </row>
    <row r="736" spans="1:14" x14ac:dyDescent="0.35">
      <c r="A736" t="s">
        <v>140</v>
      </c>
      <c r="B736" s="6">
        <v>8140</v>
      </c>
      <c r="C736" s="6" t="s">
        <v>100</v>
      </c>
      <c r="D736" s="6" t="s">
        <v>91</v>
      </c>
      <c r="E736" s="7">
        <v>0.33</v>
      </c>
      <c r="F736" s="7">
        <v>53.9</v>
      </c>
      <c r="G736" s="7">
        <v>0.08</v>
      </c>
      <c r="H736" s="7">
        <v>0.98599999999999999</v>
      </c>
      <c r="I736" s="7">
        <v>0.14299999999999999</v>
      </c>
      <c r="J736" s="7">
        <v>0.44600000000000001</v>
      </c>
      <c r="K736" s="20">
        <v>2.0478003574677599</v>
      </c>
      <c r="L736">
        <f t="shared" si="33"/>
        <v>4.2661483547066261</v>
      </c>
      <c r="M736">
        <f t="shared" si="34"/>
        <v>11.4</v>
      </c>
      <c r="N736">
        <f t="shared" si="35"/>
        <v>2.2999999999999998</v>
      </c>
    </row>
    <row r="737" spans="1:14" x14ac:dyDescent="0.35">
      <c r="A737" t="s">
        <v>140</v>
      </c>
      <c r="B737" s="6">
        <v>8140</v>
      </c>
      <c r="C737" s="6" t="s">
        <v>100</v>
      </c>
      <c r="D737" s="6" t="s">
        <v>91</v>
      </c>
      <c r="E737" s="7">
        <v>0.33</v>
      </c>
      <c r="F737" s="7">
        <v>53.9</v>
      </c>
      <c r="G737" s="7">
        <v>0.08</v>
      </c>
      <c r="H737" s="7">
        <v>0.98599999999999999</v>
      </c>
      <c r="I737" s="7">
        <v>0.14299999999999999</v>
      </c>
      <c r="J737" s="7">
        <v>0.44600000000000001</v>
      </c>
      <c r="K737" s="20">
        <v>8.4074471666840793</v>
      </c>
      <c r="L737">
        <f t="shared" si="33"/>
        <v>17.5150945582335</v>
      </c>
      <c r="M737">
        <f t="shared" si="34"/>
        <v>47</v>
      </c>
      <c r="N737">
        <f t="shared" si="35"/>
        <v>9.6</v>
      </c>
    </row>
    <row r="738" spans="1:14" x14ac:dyDescent="0.35">
      <c r="A738" t="s">
        <v>140</v>
      </c>
      <c r="B738" s="6">
        <v>8140</v>
      </c>
      <c r="C738" s="6" t="s">
        <v>100</v>
      </c>
      <c r="D738" s="6" t="s">
        <v>93</v>
      </c>
      <c r="E738" s="7">
        <v>0.33</v>
      </c>
      <c r="F738" s="7">
        <v>53.9</v>
      </c>
      <c r="G738" s="7">
        <v>0.08</v>
      </c>
      <c r="H738" s="7">
        <v>0.98599999999999999</v>
      </c>
      <c r="I738" s="7">
        <v>0.14299999999999999</v>
      </c>
      <c r="J738" s="7">
        <v>0.44600000000000001</v>
      </c>
      <c r="K738" s="20">
        <v>0.193706807033897</v>
      </c>
      <c r="L738">
        <f t="shared" si="33"/>
        <v>0.40354616264693371</v>
      </c>
      <c r="M738">
        <f t="shared" si="34"/>
        <v>1.1000000000000001</v>
      </c>
      <c r="N738">
        <f t="shared" si="35"/>
        <v>0.2</v>
      </c>
    </row>
    <row r="739" spans="1:14" x14ac:dyDescent="0.35">
      <c r="A739" t="s">
        <v>140</v>
      </c>
      <c r="B739" s="6">
        <v>8140</v>
      </c>
      <c r="C739" s="6" t="s">
        <v>100</v>
      </c>
      <c r="D739" s="6" t="s">
        <v>91</v>
      </c>
      <c r="E739" s="7">
        <v>0.33</v>
      </c>
      <c r="F739" s="7">
        <v>53.9</v>
      </c>
      <c r="G739" s="7">
        <v>0.08</v>
      </c>
      <c r="H739" s="7">
        <v>0.98599999999999999</v>
      </c>
      <c r="I739" s="7">
        <v>0.14299999999999999</v>
      </c>
      <c r="J739" s="7">
        <v>0.44600000000000001</v>
      </c>
      <c r="K739" s="20">
        <v>2.6378402590330499</v>
      </c>
      <c r="L739">
        <f t="shared" si="33"/>
        <v>5.4953686476392356</v>
      </c>
      <c r="M739">
        <f t="shared" si="34"/>
        <v>14.7</v>
      </c>
      <c r="N739">
        <f t="shared" si="35"/>
        <v>3</v>
      </c>
    </row>
    <row r="740" spans="1:14" x14ac:dyDescent="0.35">
      <c r="A740" t="s">
        <v>140</v>
      </c>
      <c r="B740" s="6">
        <v>8140</v>
      </c>
      <c r="C740" s="6" t="s">
        <v>100</v>
      </c>
      <c r="D740" s="6" t="s">
        <v>94</v>
      </c>
      <c r="E740" s="7">
        <v>0.33</v>
      </c>
      <c r="F740" s="7">
        <v>53.9</v>
      </c>
      <c r="G740" s="7">
        <v>0.08</v>
      </c>
      <c r="H740" s="7">
        <v>0.98599999999999999</v>
      </c>
      <c r="I740" s="7">
        <v>0.14299999999999999</v>
      </c>
      <c r="J740" s="7">
        <v>0.44600000000000001</v>
      </c>
      <c r="K740" s="20">
        <v>0.32847879789621898</v>
      </c>
      <c r="L740">
        <f t="shared" si="33"/>
        <v>0.6843144050105614</v>
      </c>
      <c r="M740">
        <f t="shared" si="34"/>
        <v>1.8</v>
      </c>
      <c r="N740">
        <f t="shared" si="35"/>
        <v>0.4</v>
      </c>
    </row>
    <row r="741" spans="1:14" x14ac:dyDescent="0.35">
      <c r="A741" t="s">
        <v>140</v>
      </c>
      <c r="B741" s="6">
        <v>8140</v>
      </c>
      <c r="C741" s="6" t="s">
        <v>100</v>
      </c>
      <c r="D741" s="6" t="s">
        <v>91</v>
      </c>
      <c r="E741" s="7">
        <v>0.33</v>
      </c>
      <c r="F741" s="7">
        <v>53.9</v>
      </c>
      <c r="G741" s="7">
        <v>0.08</v>
      </c>
      <c r="H741" s="7">
        <v>0.98599999999999999</v>
      </c>
      <c r="I741" s="7">
        <v>0.14299999999999999</v>
      </c>
      <c r="J741" s="7">
        <v>0.44600000000000001</v>
      </c>
      <c r="K741" s="20">
        <v>0.77078166502347401</v>
      </c>
      <c r="L741">
        <f t="shared" si="33"/>
        <v>1.6057565963823197</v>
      </c>
      <c r="M741">
        <f t="shared" si="34"/>
        <v>4.3</v>
      </c>
      <c r="N741">
        <f t="shared" si="35"/>
        <v>0.9</v>
      </c>
    </row>
    <row r="742" spans="1:14" x14ac:dyDescent="0.35">
      <c r="A742" t="s">
        <v>140</v>
      </c>
      <c r="B742" s="6">
        <v>8140</v>
      </c>
      <c r="C742" s="6" t="s">
        <v>100</v>
      </c>
      <c r="D742" s="6" t="s">
        <v>91</v>
      </c>
      <c r="E742" s="7">
        <v>0.33</v>
      </c>
      <c r="F742" s="7">
        <v>53.9</v>
      </c>
      <c r="G742" s="7">
        <v>0.08</v>
      </c>
      <c r="H742" s="7">
        <v>0.98599999999999999</v>
      </c>
      <c r="I742" s="7">
        <v>0.14299999999999999</v>
      </c>
      <c r="J742" s="7">
        <v>0.44600000000000001</v>
      </c>
      <c r="K742" s="20">
        <v>14.0877456202</v>
      </c>
      <c r="L742">
        <f t="shared" si="33"/>
        <v>29.348765654802321</v>
      </c>
      <c r="M742">
        <f t="shared" si="34"/>
        <v>78.7</v>
      </c>
      <c r="N742">
        <f t="shared" si="35"/>
        <v>16.100000000000001</v>
      </c>
    </row>
    <row r="743" spans="1:14" x14ac:dyDescent="0.35">
      <c r="A743" t="s">
        <v>140</v>
      </c>
      <c r="B743" s="6">
        <v>8140</v>
      </c>
      <c r="C743" s="6" t="s">
        <v>100</v>
      </c>
      <c r="D743" s="6" t="s">
        <v>94</v>
      </c>
      <c r="E743" s="7">
        <v>0.33</v>
      </c>
      <c r="F743" s="7">
        <v>53.9</v>
      </c>
      <c r="G743" s="7">
        <v>0.08</v>
      </c>
      <c r="H743" s="7">
        <v>0.98599999999999999</v>
      </c>
      <c r="I743" s="7">
        <v>0.14299999999999999</v>
      </c>
      <c r="J743" s="7">
        <v>0.44600000000000001</v>
      </c>
      <c r="K743" s="20">
        <v>2.3594115254430501</v>
      </c>
      <c r="L743">
        <f t="shared" si="33"/>
        <v>4.9153227074300823</v>
      </c>
      <c r="M743">
        <f t="shared" si="34"/>
        <v>13.2</v>
      </c>
      <c r="N743">
        <f t="shared" si="35"/>
        <v>2.7</v>
      </c>
    </row>
    <row r="744" spans="1:14" x14ac:dyDescent="0.35">
      <c r="A744" t="s">
        <v>140</v>
      </c>
      <c r="B744" s="6">
        <v>8140</v>
      </c>
      <c r="C744" s="6" t="s">
        <v>100</v>
      </c>
      <c r="D744" s="6" t="s">
        <v>91</v>
      </c>
      <c r="E744" s="7">
        <v>0.33</v>
      </c>
      <c r="F744" s="7">
        <v>53.9</v>
      </c>
      <c r="G744" s="7">
        <v>0.08</v>
      </c>
      <c r="H744" s="7">
        <v>0.98599999999999999</v>
      </c>
      <c r="I744" s="7">
        <v>0.14299999999999999</v>
      </c>
      <c r="J744" s="7">
        <v>0.44600000000000001</v>
      </c>
      <c r="K744" s="20">
        <v>2.4508176274231901</v>
      </c>
      <c r="L744">
        <f t="shared" si="33"/>
        <v>5.1057475162502746</v>
      </c>
      <c r="M744">
        <f t="shared" si="34"/>
        <v>13.7</v>
      </c>
      <c r="N744">
        <f t="shared" si="35"/>
        <v>2.8</v>
      </c>
    </row>
    <row r="745" spans="1:14" x14ac:dyDescent="0.35">
      <c r="A745" t="s">
        <v>140</v>
      </c>
      <c r="B745" s="6">
        <v>8140</v>
      </c>
      <c r="C745" s="6" t="s">
        <v>100</v>
      </c>
      <c r="D745" s="6" t="s">
        <v>91</v>
      </c>
      <c r="E745" s="7">
        <v>0.33</v>
      </c>
      <c r="F745" s="7">
        <v>53.9</v>
      </c>
      <c r="G745" s="7">
        <v>0.08</v>
      </c>
      <c r="H745" s="7">
        <v>0.98599999999999999</v>
      </c>
      <c r="I745" s="7">
        <v>0.14299999999999999</v>
      </c>
      <c r="J745" s="7">
        <v>0.44600000000000001</v>
      </c>
      <c r="K745" s="20">
        <v>3.6141716653730902</v>
      </c>
      <c r="L745">
        <f t="shared" si="33"/>
        <v>7.5293435942773366</v>
      </c>
      <c r="M745">
        <f t="shared" si="34"/>
        <v>20.2</v>
      </c>
      <c r="N745">
        <f t="shared" si="35"/>
        <v>4.0999999999999996</v>
      </c>
    </row>
    <row r="746" spans="1:14" x14ac:dyDescent="0.35">
      <c r="A746" t="s">
        <v>140</v>
      </c>
      <c r="B746" s="6">
        <v>8140</v>
      </c>
      <c r="C746" s="6" t="s">
        <v>100</v>
      </c>
      <c r="E746" s="7">
        <v>0.33</v>
      </c>
      <c r="F746" s="7">
        <v>53.9</v>
      </c>
      <c r="G746" s="7">
        <v>0.08</v>
      </c>
      <c r="H746" s="7">
        <v>0.98599999999999999</v>
      </c>
      <c r="I746" s="7">
        <v>0.14299999999999999</v>
      </c>
      <c r="J746" s="7">
        <v>0.44600000000000001</v>
      </c>
      <c r="K746" s="20">
        <v>1.2785739465811199</v>
      </c>
      <c r="L746">
        <f t="shared" si="33"/>
        <v>2.6636317933466707</v>
      </c>
      <c r="M746">
        <f t="shared" si="34"/>
        <v>7.1</v>
      </c>
      <c r="N746">
        <f t="shared" si="35"/>
        <v>1.5</v>
      </c>
    </row>
    <row r="747" spans="1:14" x14ac:dyDescent="0.35">
      <c r="A747" t="s">
        <v>140</v>
      </c>
      <c r="B747" s="6">
        <v>8140</v>
      </c>
      <c r="C747" s="6" t="s">
        <v>100</v>
      </c>
      <c r="D747" s="6" t="s">
        <v>94</v>
      </c>
      <c r="E747" s="7">
        <v>0.33</v>
      </c>
      <c r="F747" s="7">
        <v>53.9</v>
      </c>
      <c r="G747" s="7">
        <v>0.08</v>
      </c>
      <c r="H747" s="7">
        <v>0.98599999999999999</v>
      </c>
      <c r="I747" s="7">
        <v>0.14299999999999999</v>
      </c>
      <c r="J747" s="7">
        <v>0.44600000000000001</v>
      </c>
      <c r="K747" s="20">
        <v>3.8014109973638702E-2</v>
      </c>
      <c r="L747">
        <f t="shared" si="33"/>
        <v>7.919416173958195E-2</v>
      </c>
      <c r="M747">
        <f t="shared" si="34"/>
        <v>0.2</v>
      </c>
      <c r="N747">
        <f t="shared" si="35"/>
        <v>0</v>
      </c>
    </row>
    <row r="748" spans="1:14" x14ac:dyDescent="0.35">
      <c r="A748" t="s">
        <v>140</v>
      </c>
      <c r="B748" s="6">
        <v>8140</v>
      </c>
      <c r="C748" s="6" t="s">
        <v>100</v>
      </c>
      <c r="D748" s="6" t="s">
        <v>93</v>
      </c>
      <c r="E748" s="7">
        <v>0.33</v>
      </c>
      <c r="F748" s="7">
        <v>53.9</v>
      </c>
      <c r="G748" s="7">
        <v>0.08</v>
      </c>
      <c r="H748" s="7">
        <v>0.98599999999999999</v>
      </c>
      <c r="I748" s="7">
        <v>0.14299999999999999</v>
      </c>
      <c r="J748" s="7">
        <v>0.44600000000000001</v>
      </c>
      <c r="K748" s="20">
        <v>0.37285996597191801</v>
      </c>
      <c r="L748">
        <f t="shared" si="33"/>
        <v>0.77677295277653058</v>
      </c>
      <c r="M748">
        <f t="shared" si="34"/>
        <v>2.1</v>
      </c>
      <c r="N748">
        <f t="shared" si="35"/>
        <v>0.4</v>
      </c>
    </row>
    <row r="749" spans="1:14" x14ac:dyDescent="0.35">
      <c r="A749" t="s">
        <v>140</v>
      </c>
      <c r="B749" s="6">
        <v>8140</v>
      </c>
      <c r="C749" s="6" t="s">
        <v>138</v>
      </c>
      <c r="D749" s="6" t="s">
        <v>94</v>
      </c>
      <c r="E749" s="7">
        <v>0</v>
      </c>
      <c r="F749" s="7">
        <v>49.3</v>
      </c>
      <c r="G749" s="7">
        <v>0.33</v>
      </c>
      <c r="H749" s="7">
        <v>0.98599999999999999</v>
      </c>
      <c r="I749" s="7">
        <v>0.14299999999999999</v>
      </c>
      <c r="J749" s="7">
        <v>0.44600000000000001</v>
      </c>
      <c r="K749" s="20">
        <v>16.489072199199999</v>
      </c>
      <c r="L749">
        <f t="shared" ref="L749:L763" si="36">((F749*J749*K749/12)+(G749*K749))*0.765</f>
        <v>27.275765660163113</v>
      </c>
      <c r="M749">
        <f t="shared" si="34"/>
        <v>73.2</v>
      </c>
      <c r="N749">
        <f t="shared" si="35"/>
        <v>10.6</v>
      </c>
    </row>
    <row r="750" spans="1:14" x14ac:dyDescent="0.35">
      <c r="A750" t="s">
        <v>140</v>
      </c>
      <c r="B750" s="6">
        <v>8140</v>
      </c>
      <c r="C750" s="6" t="s">
        <v>138</v>
      </c>
      <c r="D750" s="6" t="s">
        <v>94</v>
      </c>
      <c r="E750" s="7">
        <v>0</v>
      </c>
      <c r="F750" s="7">
        <v>49.3</v>
      </c>
      <c r="G750" s="7">
        <v>0.33</v>
      </c>
      <c r="H750" s="7">
        <v>0.98599999999999999</v>
      </c>
      <c r="I750" s="7">
        <v>0.14299999999999999</v>
      </c>
      <c r="J750" s="7">
        <v>0.44600000000000001</v>
      </c>
      <c r="K750" s="20">
        <v>4.8128458674132597</v>
      </c>
      <c r="L750">
        <f t="shared" si="36"/>
        <v>7.9612760774021929</v>
      </c>
      <c r="M750">
        <f t="shared" si="34"/>
        <v>21.4</v>
      </c>
      <c r="N750">
        <f t="shared" si="35"/>
        <v>3.1</v>
      </c>
    </row>
    <row r="751" spans="1:14" x14ac:dyDescent="0.35">
      <c r="A751" t="s">
        <v>140</v>
      </c>
      <c r="B751" s="6">
        <v>8140</v>
      </c>
      <c r="C751" s="6" t="s">
        <v>138</v>
      </c>
      <c r="D751" s="6" t="s">
        <v>94</v>
      </c>
      <c r="E751" s="7">
        <v>0</v>
      </c>
      <c r="F751" s="7">
        <v>49.3</v>
      </c>
      <c r="G751" s="7">
        <v>0.33</v>
      </c>
      <c r="H751" s="7">
        <v>0.98599999999999999</v>
      </c>
      <c r="I751" s="7">
        <v>0.14299999999999999</v>
      </c>
      <c r="J751" s="7">
        <v>0.44600000000000001</v>
      </c>
      <c r="K751" s="20">
        <v>3.3246006332840001</v>
      </c>
      <c r="L751">
        <f t="shared" si="36"/>
        <v>5.4994621099108194</v>
      </c>
      <c r="M751">
        <f t="shared" si="34"/>
        <v>14.8</v>
      </c>
      <c r="N751">
        <f t="shared" si="35"/>
        <v>2.1</v>
      </c>
    </row>
    <row r="752" spans="1:14" x14ac:dyDescent="0.35">
      <c r="A752" t="s">
        <v>140</v>
      </c>
      <c r="B752" s="6">
        <v>8140</v>
      </c>
      <c r="C752" s="6" t="s">
        <v>138</v>
      </c>
      <c r="D752" s="6" t="s">
        <v>94</v>
      </c>
      <c r="E752" s="7">
        <v>0</v>
      </c>
      <c r="F752" s="7">
        <v>49.3</v>
      </c>
      <c r="G752" s="7">
        <v>0.33</v>
      </c>
      <c r="H752" s="7">
        <v>0.98599999999999999</v>
      </c>
      <c r="I752" s="7">
        <v>0.14299999999999999</v>
      </c>
      <c r="J752" s="7">
        <v>0.44600000000000001</v>
      </c>
      <c r="K752" s="20">
        <v>60.892373045500001</v>
      </c>
      <c r="L752">
        <f t="shared" si="36"/>
        <v>100.72647372851409</v>
      </c>
      <c r="M752">
        <f t="shared" si="34"/>
        <v>270.2</v>
      </c>
      <c r="N752">
        <f t="shared" si="35"/>
        <v>39.200000000000003</v>
      </c>
    </row>
    <row r="753" spans="1:14" x14ac:dyDescent="0.35">
      <c r="A753" t="s">
        <v>140</v>
      </c>
      <c r="B753" s="6">
        <v>8140</v>
      </c>
      <c r="C753" s="6" t="s">
        <v>138</v>
      </c>
      <c r="D753" s="6" t="s">
        <v>94</v>
      </c>
      <c r="E753" s="7">
        <v>0</v>
      </c>
      <c r="F753" s="7">
        <v>49.3</v>
      </c>
      <c r="G753" s="7">
        <v>0.33</v>
      </c>
      <c r="H753" s="7">
        <v>0.98599999999999999</v>
      </c>
      <c r="I753" s="7">
        <v>0.14299999999999999</v>
      </c>
      <c r="J753" s="7">
        <v>0.44600000000000001</v>
      </c>
      <c r="K753" s="20">
        <v>6.0858379258408197</v>
      </c>
      <c r="L753">
        <f t="shared" si="36"/>
        <v>10.067024214923441</v>
      </c>
      <c r="M753">
        <f t="shared" si="34"/>
        <v>27</v>
      </c>
      <c r="N753">
        <f t="shared" si="35"/>
        <v>3.9</v>
      </c>
    </row>
    <row r="754" spans="1:14" x14ac:dyDescent="0.35">
      <c r="A754" t="s">
        <v>140</v>
      </c>
      <c r="B754" s="6">
        <v>8140</v>
      </c>
      <c r="C754" s="6" t="s">
        <v>138</v>
      </c>
      <c r="D754" s="6" t="s">
        <v>91</v>
      </c>
      <c r="E754" s="7">
        <v>0</v>
      </c>
      <c r="F754" s="7">
        <v>49.3</v>
      </c>
      <c r="G754" s="7">
        <v>0.33</v>
      </c>
      <c r="H754" s="7">
        <v>0.98599999999999999</v>
      </c>
      <c r="I754" s="7">
        <v>0.14299999999999999</v>
      </c>
      <c r="J754" s="7">
        <v>0.44600000000000001</v>
      </c>
      <c r="K754" s="20">
        <v>3.12489790284872</v>
      </c>
      <c r="L754">
        <f t="shared" si="36"/>
        <v>5.1691193949755485</v>
      </c>
      <c r="M754">
        <f t="shared" si="34"/>
        <v>13.9</v>
      </c>
      <c r="N754">
        <f t="shared" si="35"/>
        <v>2</v>
      </c>
    </row>
    <row r="755" spans="1:14" x14ac:dyDescent="0.35">
      <c r="A755" t="s">
        <v>140</v>
      </c>
      <c r="B755" s="6">
        <v>8140</v>
      </c>
      <c r="C755" s="6" t="s">
        <v>138</v>
      </c>
      <c r="D755" s="6" t="s">
        <v>94</v>
      </c>
      <c r="E755" s="7">
        <v>0</v>
      </c>
      <c r="F755" s="7">
        <v>49.3</v>
      </c>
      <c r="G755" s="7">
        <v>0.33</v>
      </c>
      <c r="H755" s="7">
        <v>0.98599999999999999</v>
      </c>
      <c r="I755" s="7">
        <v>0.14299999999999999</v>
      </c>
      <c r="J755" s="7">
        <v>0.44600000000000001</v>
      </c>
      <c r="K755" s="20">
        <v>4.0469239790493203</v>
      </c>
      <c r="L755">
        <f t="shared" si="36"/>
        <v>6.6943093440029671</v>
      </c>
      <c r="M755">
        <f t="shared" si="34"/>
        <v>18</v>
      </c>
      <c r="N755">
        <f t="shared" si="35"/>
        <v>2.6</v>
      </c>
    </row>
    <row r="756" spans="1:14" x14ac:dyDescent="0.35">
      <c r="A756" t="s">
        <v>140</v>
      </c>
      <c r="B756" s="6">
        <v>8140</v>
      </c>
      <c r="C756" s="6" t="s">
        <v>138</v>
      </c>
      <c r="D756" s="6" t="s">
        <v>94</v>
      </c>
      <c r="E756" s="7">
        <v>0</v>
      </c>
      <c r="F756" s="7">
        <v>49.3</v>
      </c>
      <c r="G756" s="7">
        <v>0.33</v>
      </c>
      <c r="H756" s="7">
        <v>0.98599999999999999</v>
      </c>
      <c r="I756" s="7">
        <v>0.14299999999999999</v>
      </c>
      <c r="J756" s="7">
        <v>0.44600000000000001</v>
      </c>
      <c r="K756" s="20">
        <v>23.2106275915</v>
      </c>
      <c r="L756">
        <f t="shared" si="36"/>
        <v>38.394376066943636</v>
      </c>
      <c r="M756">
        <f t="shared" si="34"/>
        <v>103</v>
      </c>
      <c r="N756">
        <f t="shared" si="35"/>
        <v>14.9</v>
      </c>
    </row>
    <row r="757" spans="1:14" x14ac:dyDescent="0.35">
      <c r="A757" t="s">
        <v>140</v>
      </c>
      <c r="B757" s="6">
        <v>8140</v>
      </c>
      <c r="C757" s="6" t="s">
        <v>138</v>
      </c>
      <c r="D757" s="6" t="s">
        <v>91</v>
      </c>
      <c r="E757" s="7">
        <v>0</v>
      </c>
      <c r="F757" s="7">
        <v>49.3</v>
      </c>
      <c r="G757" s="7">
        <v>0.33</v>
      </c>
      <c r="H757" s="7">
        <v>0.98599999999999999</v>
      </c>
      <c r="I757" s="7">
        <v>0.14299999999999999</v>
      </c>
      <c r="J757" s="7">
        <v>0.44600000000000001</v>
      </c>
      <c r="K757" s="20">
        <v>3.87280692532876</v>
      </c>
      <c r="L757">
        <f t="shared" si="36"/>
        <v>6.4062897454866565</v>
      </c>
      <c r="M757">
        <f t="shared" si="34"/>
        <v>17.2</v>
      </c>
      <c r="N757">
        <f t="shared" si="35"/>
        <v>2.5</v>
      </c>
    </row>
    <row r="758" spans="1:14" x14ac:dyDescent="0.35">
      <c r="A758" t="s">
        <v>140</v>
      </c>
      <c r="B758" s="6">
        <v>8140</v>
      </c>
      <c r="C758" s="6" t="s">
        <v>138</v>
      </c>
      <c r="D758" s="6" t="s">
        <v>94</v>
      </c>
      <c r="E758" s="7">
        <v>0</v>
      </c>
      <c r="F758" s="7">
        <v>49.3</v>
      </c>
      <c r="G758" s="7">
        <v>0.33</v>
      </c>
      <c r="H758" s="7">
        <v>0.98599999999999999</v>
      </c>
      <c r="I758" s="7">
        <v>0.14299999999999999</v>
      </c>
      <c r="J758" s="7">
        <v>0.44600000000000001</v>
      </c>
      <c r="K758" s="20">
        <v>0.41803273455762402</v>
      </c>
      <c r="L758">
        <f t="shared" si="36"/>
        <v>0.69149814909683771</v>
      </c>
      <c r="M758">
        <f t="shared" si="34"/>
        <v>1.9</v>
      </c>
      <c r="N758">
        <f t="shared" si="35"/>
        <v>0.3</v>
      </c>
    </row>
    <row r="759" spans="1:14" x14ac:dyDescent="0.35">
      <c r="A759" t="s">
        <v>140</v>
      </c>
      <c r="B759" s="6">
        <v>8140</v>
      </c>
      <c r="C759" s="6" t="s">
        <v>138</v>
      </c>
      <c r="D759" s="6" t="s">
        <v>91</v>
      </c>
      <c r="E759" s="7">
        <v>0</v>
      </c>
      <c r="F759" s="7">
        <v>49.3</v>
      </c>
      <c r="G759" s="7">
        <v>0.33</v>
      </c>
      <c r="H759" s="7">
        <v>0.98599999999999999</v>
      </c>
      <c r="I759" s="7">
        <v>0.14299999999999999</v>
      </c>
      <c r="J759" s="7">
        <v>0.44600000000000001</v>
      </c>
      <c r="K759" s="20">
        <v>2.1820616421654901</v>
      </c>
      <c r="L759">
        <f t="shared" si="36"/>
        <v>3.6095058162595839</v>
      </c>
      <c r="M759">
        <f t="shared" si="34"/>
        <v>9.6999999999999993</v>
      </c>
      <c r="N759">
        <f t="shared" si="35"/>
        <v>1.4</v>
      </c>
    </row>
    <row r="760" spans="1:14" x14ac:dyDescent="0.35">
      <c r="A760" t="s">
        <v>140</v>
      </c>
      <c r="B760" s="6">
        <v>8140</v>
      </c>
      <c r="C760" s="6" t="s">
        <v>138</v>
      </c>
      <c r="D760" s="6" t="s">
        <v>91</v>
      </c>
      <c r="E760" s="7">
        <v>0</v>
      </c>
      <c r="F760" s="7">
        <v>49.3</v>
      </c>
      <c r="G760" s="7">
        <v>0.33</v>
      </c>
      <c r="H760" s="7">
        <v>0.98599999999999999</v>
      </c>
      <c r="I760" s="7">
        <v>0.14299999999999999</v>
      </c>
      <c r="J760" s="7">
        <v>0.44600000000000001</v>
      </c>
      <c r="K760" s="20">
        <v>2.2323102689503602</v>
      </c>
      <c r="L760">
        <f t="shared" si="36"/>
        <v>3.6926257002877221</v>
      </c>
      <c r="M760">
        <f t="shared" si="34"/>
        <v>9.9</v>
      </c>
      <c r="N760">
        <f t="shared" si="35"/>
        <v>1.4</v>
      </c>
    </row>
    <row r="761" spans="1:14" x14ac:dyDescent="0.35">
      <c r="A761" t="s">
        <v>140</v>
      </c>
      <c r="B761" s="6">
        <v>8140</v>
      </c>
      <c r="C761" s="6" t="s">
        <v>138</v>
      </c>
      <c r="D761" s="6" t="s">
        <v>94</v>
      </c>
      <c r="E761" s="7">
        <v>0</v>
      </c>
      <c r="F761" s="7">
        <v>49.3</v>
      </c>
      <c r="G761" s="7">
        <v>0.33</v>
      </c>
      <c r="H761" s="7">
        <v>0.98599999999999999</v>
      </c>
      <c r="I761" s="7">
        <v>0.14299999999999999</v>
      </c>
      <c r="J761" s="7">
        <v>0.44600000000000001</v>
      </c>
      <c r="K761" s="20">
        <v>1.74205553478769</v>
      </c>
      <c r="L761">
        <f t="shared" si="36"/>
        <v>2.8816599236047065</v>
      </c>
      <c r="M761">
        <f t="shared" si="34"/>
        <v>7.7</v>
      </c>
      <c r="N761">
        <f t="shared" si="35"/>
        <v>1.1000000000000001</v>
      </c>
    </row>
    <row r="762" spans="1:14" x14ac:dyDescent="0.35">
      <c r="A762" t="s">
        <v>140</v>
      </c>
      <c r="B762" s="6">
        <v>8140</v>
      </c>
      <c r="C762" s="6" t="s">
        <v>138</v>
      </c>
      <c r="D762" s="6" t="s">
        <v>94</v>
      </c>
      <c r="E762" s="7">
        <v>0</v>
      </c>
      <c r="F762" s="7">
        <v>49.3</v>
      </c>
      <c r="G762" s="7">
        <v>0.33</v>
      </c>
      <c r="H762" s="7">
        <v>0.98599999999999999</v>
      </c>
      <c r="I762" s="7">
        <v>0.14299999999999999</v>
      </c>
      <c r="J762" s="7">
        <v>0.44600000000000001</v>
      </c>
      <c r="K762" s="20">
        <v>3.09970140110959</v>
      </c>
      <c r="L762">
        <f t="shared" si="36"/>
        <v>5.127440041001603</v>
      </c>
      <c r="M762">
        <f t="shared" si="34"/>
        <v>13.8</v>
      </c>
      <c r="N762">
        <f t="shared" si="35"/>
        <v>2</v>
      </c>
    </row>
    <row r="763" spans="1:14" x14ac:dyDescent="0.35">
      <c r="A763" t="s">
        <v>140</v>
      </c>
      <c r="B763" s="6">
        <v>8140</v>
      </c>
      <c r="C763" s="6" t="s">
        <v>138</v>
      </c>
      <c r="D763" s="6" t="s">
        <v>94</v>
      </c>
      <c r="E763" s="7">
        <v>0</v>
      </c>
      <c r="F763" s="7">
        <v>49.3</v>
      </c>
      <c r="G763" s="7">
        <v>0.33</v>
      </c>
      <c r="H763" s="7">
        <v>0.98599999999999999</v>
      </c>
      <c r="I763" s="7">
        <v>0.14299999999999999</v>
      </c>
      <c r="J763" s="7">
        <v>0.44600000000000001</v>
      </c>
      <c r="K763" s="20">
        <v>10.576858619099999</v>
      </c>
      <c r="L763">
        <f t="shared" si="36"/>
        <v>17.495946019888539</v>
      </c>
      <c r="M763">
        <f t="shared" si="34"/>
        <v>46.9</v>
      </c>
      <c r="N763">
        <f t="shared" si="35"/>
        <v>6.8</v>
      </c>
    </row>
    <row r="764" spans="1:14" x14ac:dyDescent="0.35">
      <c r="A764" t="s">
        <v>140</v>
      </c>
      <c r="B764" s="6">
        <v>1550</v>
      </c>
      <c r="C764" s="6" t="s">
        <v>100</v>
      </c>
      <c r="D764" s="6" t="s">
        <v>91</v>
      </c>
      <c r="E764" s="7">
        <v>0.33</v>
      </c>
      <c r="F764" s="7">
        <v>53.9</v>
      </c>
      <c r="G764" s="7">
        <v>0.08</v>
      </c>
      <c r="H764" s="7">
        <v>0.72099999999999997</v>
      </c>
      <c r="I764" s="7">
        <v>0.17</v>
      </c>
      <c r="J764" s="7">
        <v>0.34100000000000003</v>
      </c>
      <c r="K764" s="20">
        <v>0.98130070766677902</v>
      </c>
      <c r="L764">
        <f t="shared" si="33"/>
        <v>1.5815214630170615</v>
      </c>
      <c r="M764">
        <f t="shared" si="34"/>
        <v>3.1</v>
      </c>
      <c r="N764">
        <f t="shared" si="35"/>
        <v>1.1000000000000001</v>
      </c>
    </row>
    <row r="765" spans="1:14" x14ac:dyDescent="0.35">
      <c r="A765" t="s">
        <v>140</v>
      </c>
      <c r="B765" s="6">
        <v>1550</v>
      </c>
      <c r="C765" s="6" t="s">
        <v>100</v>
      </c>
      <c r="D765" s="6" t="s">
        <v>93</v>
      </c>
      <c r="E765" s="7">
        <v>0.33</v>
      </c>
      <c r="F765" s="7">
        <v>53.9</v>
      </c>
      <c r="G765" s="7">
        <v>0.08</v>
      </c>
      <c r="H765" s="7">
        <v>0.72099999999999997</v>
      </c>
      <c r="I765" s="7">
        <v>0.17</v>
      </c>
      <c r="J765" s="7">
        <v>0.34100000000000003</v>
      </c>
      <c r="K765" s="20">
        <v>1.3149655969208101</v>
      </c>
      <c r="L765">
        <f t="shared" si="33"/>
        <v>2.1192752623240643</v>
      </c>
      <c r="M765">
        <f t="shared" si="34"/>
        <v>4.2</v>
      </c>
      <c r="N765">
        <f t="shared" si="35"/>
        <v>1.4</v>
      </c>
    </row>
    <row r="766" spans="1:14" x14ac:dyDescent="0.35">
      <c r="A766" t="s">
        <v>140</v>
      </c>
      <c r="B766" s="6">
        <v>1550</v>
      </c>
      <c r="C766" s="6" t="s">
        <v>100</v>
      </c>
      <c r="D766" s="6" t="s">
        <v>91</v>
      </c>
      <c r="E766" s="7">
        <v>0.33</v>
      </c>
      <c r="F766" s="7">
        <v>53.9</v>
      </c>
      <c r="G766" s="7">
        <v>0.08</v>
      </c>
      <c r="H766" s="7">
        <v>0.72099999999999997</v>
      </c>
      <c r="I766" s="7">
        <v>0.17</v>
      </c>
      <c r="J766" s="7">
        <v>0.34100000000000003</v>
      </c>
      <c r="K766" s="20">
        <v>0.50563103865168701</v>
      </c>
      <c r="L766">
        <f t="shared" si="33"/>
        <v>0.81490447703498015</v>
      </c>
      <c r="M766">
        <f t="shared" si="34"/>
        <v>1.6</v>
      </c>
      <c r="N766">
        <f t="shared" si="35"/>
        <v>0.5</v>
      </c>
    </row>
    <row r="767" spans="1:14" x14ac:dyDescent="0.35">
      <c r="A767" t="s">
        <v>140</v>
      </c>
      <c r="B767" s="6">
        <v>1411</v>
      </c>
      <c r="C767" s="6" t="s">
        <v>90</v>
      </c>
      <c r="D767" s="6" t="s">
        <v>94</v>
      </c>
      <c r="E767" s="7">
        <v>0.22</v>
      </c>
      <c r="F767" s="7">
        <v>50.8</v>
      </c>
      <c r="G767" s="7">
        <v>0</v>
      </c>
      <c r="H767" s="7">
        <v>1.4430000000000001</v>
      </c>
      <c r="I767" s="7">
        <v>0.22500000000000001</v>
      </c>
      <c r="J767" s="7">
        <v>0.43099999999999999</v>
      </c>
      <c r="K767" s="20">
        <v>1.26305037540338E-2</v>
      </c>
      <c r="L767">
        <f t="shared" si="33"/>
        <v>2.3045196132818271E-2</v>
      </c>
      <c r="M767">
        <f t="shared" si="34"/>
        <v>0.1</v>
      </c>
      <c r="N767">
        <f t="shared" si="35"/>
        <v>0</v>
      </c>
    </row>
    <row r="768" spans="1:14" x14ac:dyDescent="0.35">
      <c r="A768" t="s">
        <v>140</v>
      </c>
      <c r="B768" s="6">
        <v>8140</v>
      </c>
      <c r="C768" s="6" t="s">
        <v>98</v>
      </c>
      <c r="D768" s="6" t="s">
        <v>93</v>
      </c>
      <c r="E768" s="7">
        <v>0.19</v>
      </c>
      <c r="F768" s="7">
        <v>57.7</v>
      </c>
      <c r="G768" s="7">
        <v>0</v>
      </c>
      <c r="H768" s="7">
        <v>0.98599999999999999</v>
      </c>
      <c r="I768" s="7">
        <v>0.14299999999999999</v>
      </c>
      <c r="J768" s="7">
        <v>0.44600000000000001</v>
      </c>
      <c r="K768" s="20">
        <v>1.7425021881529399</v>
      </c>
      <c r="L768">
        <f t="shared" si="33"/>
        <v>3.7368249841971157</v>
      </c>
      <c r="M768">
        <f t="shared" si="34"/>
        <v>10</v>
      </c>
      <c r="N768">
        <f t="shared" si="35"/>
        <v>1.8</v>
      </c>
    </row>
    <row r="769" spans="1:14" x14ac:dyDescent="0.35">
      <c r="A769" t="s">
        <v>140</v>
      </c>
      <c r="B769" s="6">
        <v>8140</v>
      </c>
      <c r="C769" s="6" t="s">
        <v>98</v>
      </c>
      <c r="D769" s="6" t="s">
        <v>94</v>
      </c>
      <c r="E769" s="7">
        <v>0.19</v>
      </c>
      <c r="F769" s="7">
        <v>57.7</v>
      </c>
      <c r="G769" s="7">
        <v>0</v>
      </c>
      <c r="H769" s="7">
        <v>0.98599999999999999</v>
      </c>
      <c r="I769" s="7">
        <v>0.14299999999999999</v>
      </c>
      <c r="J769" s="7">
        <v>0.44600000000000001</v>
      </c>
      <c r="K769" s="20">
        <v>2.00908928680176</v>
      </c>
      <c r="L769">
        <f t="shared" si="33"/>
        <v>4.3085254603678207</v>
      </c>
      <c r="M769">
        <f t="shared" si="34"/>
        <v>11.6</v>
      </c>
      <c r="N769">
        <f t="shared" si="35"/>
        <v>2.1</v>
      </c>
    </row>
    <row r="770" spans="1:14" x14ac:dyDescent="0.35">
      <c r="A770" t="s">
        <v>140</v>
      </c>
      <c r="B770" s="6">
        <v>8140</v>
      </c>
      <c r="C770" s="6" t="s">
        <v>98</v>
      </c>
      <c r="D770" s="6" t="s">
        <v>93</v>
      </c>
      <c r="E770" s="7">
        <v>0.19</v>
      </c>
      <c r="F770" s="7">
        <v>57.7</v>
      </c>
      <c r="G770" s="7">
        <v>0</v>
      </c>
      <c r="H770" s="7">
        <v>0.98599999999999999</v>
      </c>
      <c r="I770" s="7">
        <v>0.14299999999999999</v>
      </c>
      <c r="J770" s="7">
        <v>0.44600000000000001</v>
      </c>
      <c r="K770" s="20">
        <v>3.728283192286E-4</v>
      </c>
      <c r="L770">
        <f t="shared" si="33"/>
        <v>7.9953654439105318E-4</v>
      </c>
      <c r="M770">
        <f t="shared" si="34"/>
        <v>0</v>
      </c>
      <c r="N770">
        <f t="shared" si="35"/>
        <v>0</v>
      </c>
    </row>
    <row r="771" spans="1:14" x14ac:dyDescent="0.35">
      <c r="A771" t="s">
        <v>140</v>
      </c>
      <c r="B771" s="6">
        <v>8140</v>
      </c>
      <c r="C771" s="6" t="s">
        <v>98</v>
      </c>
      <c r="E771" s="7">
        <v>0.19</v>
      </c>
      <c r="F771" s="7">
        <v>57.7</v>
      </c>
      <c r="G771" s="7">
        <v>0</v>
      </c>
      <c r="H771" s="7">
        <v>0.98599999999999999</v>
      </c>
      <c r="I771" s="7">
        <v>0.14299999999999999</v>
      </c>
      <c r="J771" s="7">
        <v>0.44600000000000001</v>
      </c>
      <c r="K771" s="20">
        <v>14.332305375500001</v>
      </c>
      <c r="L771">
        <f t="shared" ref="L771:L834" si="37">(F771*J771*K771/12)+(G771*K771)</f>
        <v>30.735867749516014</v>
      </c>
      <c r="M771">
        <f t="shared" ref="M771:M834" si="38">ROUND(2.721*H771*L771,1)</f>
        <v>82.5</v>
      </c>
      <c r="N771">
        <f t="shared" ref="N771:N834" si="39">ROUND((2.721*I771*L771)+(E771*K771),1)</f>
        <v>14.7</v>
      </c>
    </row>
    <row r="772" spans="1:14" x14ac:dyDescent="0.35">
      <c r="A772" t="s">
        <v>140</v>
      </c>
      <c r="B772" s="6">
        <v>8140</v>
      </c>
      <c r="C772" s="6" t="s">
        <v>98</v>
      </c>
      <c r="D772" s="6" t="s">
        <v>93</v>
      </c>
      <c r="E772" s="7">
        <v>0.19</v>
      </c>
      <c r="F772" s="7">
        <v>57.7</v>
      </c>
      <c r="G772" s="7">
        <v>0</v>
      </c>
      <c r="H772" s="7">
        <v>0.98599999999999999</v>
      </c>
      <c r="I772" s="7">
        <v>0.14299999999999999</v>
      </c>
      <c r="J772" s="7">
        <v>0.44600000000000001</v>
      </c>
      <c r="K772" s="20">
        <v>2.6269607871665999</v>
      </c>
      <c r="L772">
        <f t="shared" si="37"/>
        <v>5.6335611907585594</v>
      </c>
      <c r="M772">
        <f t="shared" si="38"/>
        <v>15.1</v>
      </c>
      <c r="N772">
        <f t="shared" si="39"/>
        <v>2.7</v>
      </c>
    </row>
    <row r="773" spans="1:14" x14ac:dyDescent="0.35">
      <c r="A773" t="s">
        <v>140</v>
      </c>
      <c r="B773" s="6">
        <v>8140</v>
      </c>
      <c r="C773" s="6" t="s">
        <v>98</v>
      </c>
      <c r="D773" s="6" t="s">
        <v>93</v>
      </c>
      <c r="E773" s="7">
        <v>0.19</v>
      </c>
      <c r="F773" s="7">
        <v>57.7</v>
      </c>
      <c r="G773" s="7">
        <v>0</v>
      </c>
      <c r="H773" s="7">
        <v>0.98599999999999999</v>
      </c>
      <c r="I773" s="7">
        <v>0.14299999999999999</v>
      </c>
      <c r="J773" s="7">
        <v>0.44600000000000001</v>
      </c>
      <c r="K773" s="20">
        <v>1.2246958548142399</v>
      </c>
      <c r="L773">
        <f t="shared" si="37"/>
        <v>2.626380672246718</v>
      </c>
      <c r="M773">
        <f t="shared" si="38"/>
        <v>7</v>
      </c>
      <c r="N773">
        <f t="shared" si="39"/>
        <v>1.3</v>
      </c>
    </row>
    <row r="774" spans="1:14" x14ac:dyDescent="0.35">
      <c r="A774" t="s">
        <v>140</v>
      </c>
      <c r="B774" s="6">
        <v>8140</v>
      </c>
      <c r="C774" s="6" t="s">
        <v>98</v>
      </c>
      <c r="D774" s="6" t="s">
        <v>93</v>
      </c>
      <c r="E774" s="7">
        <v>0.19</v>
      </c>
      <c r="F774" s="7">
        <v>57.7</v>
      </c>
      <c r="G774" s="7">
        <v>0</v>
      </c>
      <c r="H774" s="7">
        <v>0.98599999999999999</v>
      </c>
      <c r="I774" s="7">
        <v>0.14299999999999999</v>
      </c>
      <c r="J774" s="7">
        <v>0.44600000000000001</v>
      </c>
      <c r="K774" s="20">
        <v>7.14850618533666</v>
      </c>
      <c r="L774">
        <f t="shared" si="37"/>
        <v>15.330090656224224</v>
      </c>
      <c r="M774">
        <f t="shared" si="38"/>
        <v>41.1</v>
      </c>
      <c r="N774">
        <f t="shared" si="39"/>
        <v>7.3</v>
      </c>
    </row>
    <row r="775" spans="1:14" x14ac:dyDescent="0.35">
      <c r="A775" t="s">
        <v>140</v>
      </c>
      <c r="B775" s="6">
        <v>8140</v>
      </c>
      <c r="C775" s="6" t="s">
        <v>98</v>
      </c>
      <c r="E775" s="7">
        <v>0.19</v>
      </c>
      <c r="F775" s="7">
        <v>57.7</v>
      </c>
      <c r="G775" s="7">
        <v>0</v>
      </c>
      <c r="H775" s="7">
        <v>0.98599999999999999</v>
      </c>
      <c r="I775" s="7">
        <v>0.14299999999999999</v>
      </c>
      <c r="J775" s="7">
        <v>0.44600000000000001</v>
      </c>
      <c r="K775" s="20">
        <v>1.9545336497075601</v>
      </c>
      <c r="L775">
        <f t="shared" si="37"/>
        <v>4.1915299873586909</v>
      </c>
      <c r="M775">
        <f t="shared" si="38"/>
        <v>11.2</v>
      </c>
      <c r="N775">
        <f t="shared" si="39"/>
        <v>2</v>
      </c>
    </row>
    <row r="776" spans="1:14" x14ac:dyDescent="0.35">
      <c r="A776" t="s">
        <v>140</v>
      </c>
      <c r="B776" s="6">
        <v>8140</v>
      </c>
      <c r="C776" s="6" t="s">
        <v>98</v>
      </c>
      <c r="D776" s="6" t="s">
        <v>93</v>
      </c>
      <c r="E776" s="7">
        <v>0.19</v>
      </c>
      <c r="F776" s="7">
        <v>57.7</v>
      </c>
      <c r="G776" s="7">
        <v>0</v>
      </c>
      <c r="H776" s="7">
        <v>0.98599999999999999</v>
      </c>
      <c r="I776" s="7">
        <v>0.14299999999999999</v>
      </c>
      <c r="J776" s="7">
        <v>0.44600000000000001</v>
      </c>
      <c r="K776" s="20">
        <v>1.15901650707805</v>
      </c>
      <c r="L776">
        <f t="shared" si="37"/>
        <v>2.485530216370663</v>
      </c>
      <c r="M776">
        <f t="shared" si="38"/>
        <v>6.7</v>
      </c>
      <c r="N776">
        <f t="shared" si="39"/>
        <v>1.2</v>
      </c>
    </row>
    <row r="777" spans="1:14" x14ac:dyDescent="0.35">
      <c r="A777" t="s">
        <v>140</v>
      </c>
      <c r="B777" s="6">
        <v>8140</v>
      </c>
      <c r="C777" s="6" t="s">
        <v>98</v>
      </c>
      <c r="D777" s="6" t="s">
        <v>93</v>
      </c>
      <c r="E777" s="7">
        <v>0.19</v>
      </c>
      <c r="F777" s="7">
        <v>57.7</v>
      </c>
      <c r="G777" s="7">
        <v>0</v>
      </c>
      <c r="H777" s="7">
        <v>0.98599999999999999</v>
      </c>
      <c r="I777" s="7">
        <v>0.14299999999999999</v>
      </c>
      <c r="J777" s="7">
        <v>0.44600000000000001</v>
      </c>
      <c r="K777" s="20">
        <v>1.2444842088938399</v>
      </c>
      <c r="L777">
        <f t="shared" si="37"/>
        <v>2.6688171273763217</v>
      </c>
      <c r="M777">
        <f t="shared" si="38"/>
        <v>7.2</v>
      </c>
      <c r="N777">
        <f t="shared" si="39"/>
        <v>1.3</v>
      </c>
    </row>
    <row r="778" spans="1:14" x14ac:dyDescent="0.35">
      <c r="A778" t="s">
        <v>140</v>
      </c>
      <c r="B778" s="6">
        <v>8140</v>
      </c>
      <c r="C778" s="6" t="s">
        <v>98</v>
      </c>
      <c r="D778" s="6" t="s">
        <v>94</v>
      </c>
      <c r="E778" s="7">
        <v>0.19</v>
      </c>
      <c r="F778" s="7">
        <v>57.7</v>
      </c>
      <c r="G778" s="7">
        <v>0</v>
      </c>
      <c r="H778" s="7">
        <v>0.98599999999999999</v>
      </c>
      <c r="I778" s="7">
        <v>0.14299999999999999</v>
      </c>
      <c r="J778" s="7">
        <v>0.44600000000000001</v>
      </c>
      <c r="K778" s="20">
        <v>1.00492241665441</v>
      </c>
      <c r="L778">
        <f t="shared" si="37"/>
        <v>2.1550728712223264</v>
      </c>
      <c r="M778">
        <f t="shared" si="38"/>
        <v>5.8</v>
      </c>
      <c r="N778">
        <f t="shared" si="39"/>
        <v>1</v>
      </c>
    </row>
    <row r="779" spans="1:14" x14ac:dyDescent="0.35">
      <c r="A779" t="s">
        <v>140</v>
      </c>
      <c r="B779" s="6">
        <v>8140</v>
      </c>
      <c r="C779" s="6" t="s">
        <v>98</v>
      </c>
      <c r="D779" s="6" t="s">
        <v>94</v>
      </c>
      <c r="E779" s="7">
        <v>0.19</v>
      </c>
      <c r="F779" s="7">
        <v>57.7</v>
      </c>
      <c r="G779" s="7">
        <v>0</v>
      </c>
      <c r="H779" s="7">
        <v>0.98599999999999999</v>
      </c>
      <c r="I779" s="7">
        <v>0.14299999999999999</v>
      </c>
      <c r="J779" s="7">
        <v>0.44600000000000001</v>
      </c>
      <c r="K779" s="20">
        <v>3.5371474326972998</v>
      </c>
      <c r="L779">
        <f t="shared" si="37"/>
        <v>7.5854716218765716</v>
      </c>
      <c r="M779">
        <f t="shared" si="38"/>
        <v>20.399999999999999</v>
      </c>
      <c r="N779">
        <f t="shared" si="39"/>
        <v>3.6</v>
      </c>
    </row>
    <row r="780" spans="1:14" x14ac:dyDescent="0.35">
      <c r="A780" t="s">
        <v>140</v>
      </c>
      <c r="B780" s="6">
        <v>8140</v>
      </c>
      <c r="C780" s="6" t="s">
        <v>98</v>
      </c>
      <c r="D780" s="6" t="s">
        <v>93</v>
      </c>
      <c r="E780" s="7">
        <v>0.19</v>
      </c>
      <c r="F780" s="7">
        <v>57.7</v>
      </c>
      <c r="G780" s="7">
        <v>0</v>
      </c>
      <c r="H780" s="7">
        <v>0.98599999999999999</v>
      </c>
      <c r="I780" s="7">
        <v>0.14299999999999999</v>
      </c>
      <c r="J780" s="7">
        <v>0.44600000000000001</v>
      </c>
      <c r="K780" s="20">
        <v>0.22500244353617899</v>
      </c>
      <c r="L780">
        <f t="shared" si="37"/>
        <v>0.48252149020406149</v>
      </c>
      <c r="M780">
        <f t="shared" si="38"/>
        <v>1.3</v>
      </c>
      <c r="N780">
        <f t="shared" si="39"/>
        <v>0.2</v>
      </c>
    </row>
    <row r="781" spans="1:14" x14ac:dyDescent="0.35">
      <c r="A781" t="s">
        <v>140</v>
      </c>
      <c r="B781" s="6">
        <v>8140</v>
      </c>
      <c r="C781" s="6" t="s">
        <v>98</v>
      </c>
      <c r="D781" s="6" t="s">
        <v>94</v>
      </c>
      <c r="E781" s="7">
        <v>0.19</v>
      </c>
      <c r="F781" s="7">
        <v>57.7</v>
      </c>
      <c r="G781" s="7">
        <v>0</v>
      </c>
      <c r="H781" s="7">
        <v>0.98599999999999999</v>
      </c>
      <c r="I781" s="7">
        <v>0.14299999999999999</v>
      </c>
      <c r="J781" s="7">
        <v>0.44600000000000001</v>
      </c>
      <c r="K781" s="20">
        <v>0.618100275498217</v>
      </c>
      <c r="L781">
        <f t="shared" si="37"/>
        <v>1.3255263424771846</v>
      </c>
      <c r="M781">
        <f t="shared" si="38"/>
        <v>3.6</v>
      </c>
      <c r="N781">
        <f t="shared" si="39"/>
        <v>0.6</v>
      </c>
    </row>
    <row r="782" spans="1:14" x14ac:dyDescent="0.35">
      <c r="A782" t="s">
        <v>140</v>
      </c>
      <c r="B782" s="6">
        <v>8140</v>
      </c>
      <c r="C782" s="6" t="s">
        <v>98</v>
      </c>
      <c r="D782" s="6" t="s">
        <v>93</v>
      </c>
      <c r="E782" s="7">
        <v>0.19</v>
      </c>
      <c r="F782" s="7">
        <v>57.7</v>
      </c>
      <c r="G782" s="7">
        <v>0</v>
      </c>
      <c r="H782" s="7">
        <v>0.98599999999999999</v>
      </c>
      <c r="I782" s="7">
        <v>0.14299999999999999</v>
      </c>
      <c r="J782" s="7">
        <v>0.44600000000000001</v>
      </c>
      <c r="K782" s="20">
        <v>1.6005195150709099</v>
      </c>
      <c r="L782">
        <f t="shared" si="37"/>
        <v>3.4323407753948181</v>
      </c>
      <c r="M782">
        <f t="shared" si="38"/>
        <v>9.1999999999999993</v>
      </c>
      <c r="N782">
        <f t="shared" si="39"/>
        <v>1.6</v>
      </c>
    </row>
    <row r="783" spans="1:14" x14ac:dyDescent="0.35">
      <c r="A783" t="s">
        <v>140</v>
      </c>
      <c r="B783" s="6">
        <v>8140</v>
      </c>
      <c r="C783" s="6" t="s">
        <v>98</v>
      </c>
      <c r="D783" s="6" t="s">
        <v>93</v>
      </c>
      <c r="E783" s="7">
        <v>0.19</v>
      </c>
      <c r="F783" s="7">
        <v>57.7</v>
      </c>
      <c r="G783" s="7">
        <v>0</v>
      </c>
      <c r="H783" s="7">
        <v>0.98599999999999999</v>
      </c>
      <c r="I783" s="7">
        <v>0.14299999999999999</v>
      </c>
      <c r="J783" s="7">
        <v>0.44600000000000001</v>
      </c>
      <c r="K783" s="20">
        <v>8.3359357163045704</v>
      </c>
      <c r="L783">
        <f t="shared" si="37"/>
        <v>17.876553075877091</v>
      </c>
      <c r="M783">
        <f t="shared" si="38"/>
        <v>48</v>
      </c>
      <c r="N783">
        <f t="shared" si="39"/>
        <v>8.5</v>
      </c>
    </row>
    <row r="784" spans="1:14" x14ac:dyDescent="0.35">
      <c r="A784" t="s">
        <v>140</v>
      </c>
      <c r="B784" s="6">
        <v>8140</v>
      </c>
      <c r="C784" s="6" t="s">
        <v>98</v>
      </c>
      <c r="D784" s="6" t="s">
        <v>94</v>
      </c>
      <c r="E784" s="7">
        <v>0.19</v>
      </c>
      <c r="F784" s="7">
        <v>57.7</v>
      </c>
      <c r="G784" s="7">
        <v>0</v>
      </c>
      <c r="H784" s="7">
        <v>0.98599999999999999</v>
      </c>
      <c r="I784" s="7">
        <v>0.14299999999999999</v>
      </c>
      <c r="J784" s="7">
        <v>0.44600000000000001</v>
      </c>
      <c r="K784" s="20">
        <v>1.1988188548859899</v>
      </c>
      <c r="L784">
        <f t="shared" si="37"/>
        <v>2.5708870146172536</v>
      </c>
      <c r="M784">
        <f t="shared" si="38"/>
        <v>6.9</v>
      </c>
      <c r="N784">
        <f t="shared" si="39"/>
        <v>1.2</v>
      </c>
    </row>
    <row r="785" spans="1:14" x14ac:dyDescent="0.35">
      <c r="A785" t="s">
        <v>140</v>
      </c>
      <c r="B785" s="6">
        <v>8140</v>
      </c>
      <c r="C785" s="6" t="s">
        <v>98</v>
      </c>
      <c r="D785" s="6" t="s">
        <v>91</v>
      </c>
      <c r="E785" s="7">
        <v>0.19</v>
      </c>
      <c r="F785" s="7">
        <v>57.7</v>
      </c>
      <c r="G785" s="7">
        <v>0</v>
      </c>
      <c r="H785" s="7">
        <v>0.98599999999999999</v>
      </c>
      <c r="I785" s="7">
        <v>0.14299999999999999</v>
      </c>
      <c r="J785" s="7">
        <v>0.44600000000000001</v>
      </c>
      <c r="K785" s="20">
        <v>0.40920086582003201</v>
      </c>
      <c r="L785">
        <f t="shared" si="37"/>
        <v>0.87753807676548901</v>
      </c>
      <c r="M785">
        <f t="shared" si="38"/>
        <v>2.4</v>
      </c>
      <c r="N785">
        <f t="shared" si="39"/>
        <v>0.4</v>
      </c>
    </row>
    <row r="786" spans="1:14" x14ac:dyDescent="0.35">
      <c r="A786" t="s">
        <v>140</v>
      </c>
      <c r="B786" s="6">
        <v>8140</v>
      </c>
      <c r="C786" s="6" t="s">
        <v>98</v>
      </c>
      <c r="D786" s="6" t="s">
        <v>93</v>
      </c>
      <c r="E786" s="7">
        <v>0.19</v>
      </c>
      <c r="F786" s="7">
        <v>57.7</v>
      </c>
      <c r="G786" s="7">
        <v>0</v>
      </c>
      <c r="H786" s="7">
        <v>0.98599999999999999</v>
      </c>
      <c r="I786" s="7">
        <v>0.14299999999999999</v>
      </c>
      <c r="J786" s="7">
        <v>0.44600000000000001</v>
      </c>
      <c r="K786" s="20">
        <v>1.3186412353346799</v>
      </c>
      <c r="L786">
        <f t="shared" si="37"/>
        <v>2.8278481065291436</v>
      </c>
      <c r="M786">
        <f t="shared" si="38"/>
        <v>7.6</v>
      </c>
      <c r="N786">
        <f t="shared" si="39"/>
        <v>1.4</v>
      </c>
    </row>
    <row r="787" spans="1:14" x14ac:dyDescent="0.35">
      <c r="A787" t="s">
        <v>140</v>
      </c>
      <c r="B787" s="6">
        <v>8140</v>
      </c>
      <c r="C787" s="6" t="s">
        <v>98</v>
      </c>
      <c r="D787" s="6" t="s">
        <v>93</v>
      </c>
      <c r="E787" s="7">
        <v>0.19</v>
      </c>
      <c r="F787" s="7">
        <v>57.7</v>
      </c>
      <c r="G787" s="7">
        <v>0</v>
      </c>
      <c r="H787" s="7">
        <v>0.98599999999999999</v>
      </c>
      <c r="I787" s="7">
        <v>0.14299999999999999</v>
      </c>
      <c r="J787" s="7">
        <v>0.44600000000000001</v>
      </c>
      <c r="K787" s="20">
        <v>3.2418786183359201</v>
      </c>
      <c r="L787">
        <f t="shared" si="37"/>
        <v>6.9522627283316867</v>
      </c>
      <c r="M787">
        <f t="shared" si="38"/>
        <v>18.7</v>
      </c>
      <c r="N787">
        <f t="shared" si="39"/>
        <v>3.3</v>
      </c>
    </row>
    <row r="788" spans="1:14" x14ac:dyDescent="0.35">
      <c r="A788" t="s">
        <v>140</v>
      </c>
      <c r="B788" s="6">
        <v>8140</v>
      </c>
      <c r="C788" s="6" t="s">
        <v>98</v>
      </c>
      <c r="D788" s="6" t="s">
        <v>94</v>
      </c>
      <c r="E788" s="7">
        <v>0.19</v>
      </c>
      <c r="F788" s="7">
        <v>57.7</v>
      </c>
      <c r="G788" s="7">
        <v>0</v>
      </c>
      <c r="H788" s="7">
        <v>0.98599999999999999</v>
      </c>
      <c r="I788" s="7">
        <v>0.14299999999999999</v>
      </c>
      <c r="J788" s="7">
        <v>0.44600000000000001</v>
      </c>
      <c r="K788" s="20">
        <v>82.349733471600004</v>
      </c>
      <c r="L788">
        <f t="shared" si="37"/>
        <v>176.60037592540405</v>
      </c>
      <c r="M788">
        <f t="shared" si="38"/>
        <v>473.8</v>
      </c>
      <c r="N788">
        <f t="shared" si="39"/>
        <v>84.4</v>
      </c>
    </row>
    <row r="789" spans="1:14" x14ac:dyDescent="0.35">
      <c r="A789" t="s">
        <v>140</v>
      </c>
      <c r="B789" s="6">
        <v>8140</v>
      </c>
      <c r="C789" s="6" t="s">
        <v>98</v>
      </c>
      <c r="E789" s="7">
        <v>0.19</v>
      </c>
      <c r="F789" s="7">
        <v>57.7</v>
      </c>
      <c r="G789" s="7">
        <v>0</v>
      </c>
      <c r="H789" s="7">
        <v>0.98599999999999999</v>
      </c>
      <c r="I789" s="7">
        <v>0.14299999999999999</v>
      </c>
      <c r="J789" s="7">
        <v>0.44600000000000001</v>
      </c>
      <c r="K789" s="20">
        <v>5.8438905367441798</v>
      </c>
      <c r="L789">
        <f t="shared" si="37"/>
        <v>12.532320654223506</v>
      </c>
      <c r="M789">
        <f t="shared" si="38"/>
        <v>33.6</v>
      </c>
      <c r="N789">
        <f t="shared" si="39"/>
        <v>6</v>
      </c>
    </row>
    <row r="790" spans="1:14" x14ac:dyDescent="0.35">
      <c r="A790" t="s">
        <v>140</v>
      </c>
      <c r="B790" s="6">
        <v>8140</v>
      </c>
      <c r="C790" s="6" t="s">
        <v>98</v>
      </c>
      <c r="E790" s="7">
        <v>0.19</v>
      </c>
      <c r="F790" s="7">
        <v>57.7</v>
      </c>
      <c r="G790" s="7">
        <v>0</v>
      </c>
      <c r="H790" s="7">
        <v>0.98599999999999999</v>
      </c>
      <c r="I790" s="7">
        <v>0.14299999999999999</v>
      </c>
      <c r="J790" s="7">
        <v>0.44600000000000001</v>
      </c>
      <c r="K790" s="20">
        <v>2.6029716352155001E-2</v>
      </c>
      <c r="L790">
        <f t="shared" si="37"/>
        <v>5.5821160545802273E-2</v>
      </c>
      <c r="M790">
        <f t="shared" si="38"/>
        <v>0.1</v>
      </c>
      <c r="N790">
        <f t="shared" si="39"/>
        <v>0</v>
      </c>
    </row>
    <row r="791" spans="1:14" x14ac:dyDescent="0.35">
      <c r="A791" t="s">
        <v>140</v>
      </c>
      <c r="B791" s="6">
        <v>1400</v>
      </c>
      <c r="C791" s="6" t="s">
        <v>98</v>
      </c>
      <c r="D791" s="6" t="s">
        <v>91</v>
      </c>
      <c r="E791" s="7">
        <v>0.19</v>
      </c>
      <c r="F791" s="7">
        <v>57.7</v>
      </c>
      <c r="G791" s="7">
        <v>0</v>
      </c>
      <c r="H791" s="7">
        <v>0.70899999999999996</v>
      </c>
      <c r="I791" s="7">
        <v>0.11700000000000001</v>
      </c>
      <c r="J791" s="7">
        <v>0.43099999999999999</v>
      </c>
      <c r="K791" s="20">
        <v>0.36360409799146398</v>
      </c>
      <c r="L791">
        <f t="shared" si="37"/>
        <v>0.75353010264336007</v>
      </c>
      <c r="M791">
        <f t="shared" si="38"/>
        <v>1.5</v>
      </c>
      <c r="N791">
        <f t="shared" si="39"/>
        <v>0.3</v>
      </c>
    </row>
    <row r="792" spans="1:14" x14ac:dyDescent="0.35">
      <c r="A792" t="s">
        <v>140</v>
      </c>
      <c r="B792" s="6">
        <v>1400</v>
      </c>
      <c r="C792" s="6" t="s">
        <v>90</v>
      </c>
      <c r="D792" s="6" t="s">
        <v>94</v>
      </c>
      <c r="E792" s="7">
        <v>0.22</v>
      </c>
      <c r="F792" s="7">
        <v>50.8</v>
      </c>
      <c r="G792" s="7">
        <v>0</v>
      </c>
      <c r="H792" s="7">
        <v>0.70899999999999996</v>
      </c>
      <c r="I792" s="7">
        <v>0.11700000000000001</v>
      </c>
      <c r="J792" s="7">
        <v>0.43099999999999999</v>
      </c>
      <c r="K792" s="20">
        <v>0.18990704410578299</v>
      </c>
      <c r="L792">
        <f t="shared" si="37"/>
        <v>0.34649806244060816</v>
      </c>
      <c r="M792">
        <f t="shared" si="38"/>
        <v>0.7</v>
      </c>
      <c r="N792">
        <f t="shared" si="39"/>
        <v>0.2</v>
      </c>
    </row>
    <row r="793" spans="1:14" x14ac:dyDescent="0.35">
      <c r="A793" t="s">
        <v>140</v>
      </c>
      <c r="B793" s="6">
        <v>1400</v>
      </c>
      <c r="C793" s="6" t="s">
        <v>90</v>
      </c>
      <c r="D793" s="6" t="s">
        <v>91</v>
      </c>
      <c r="E793" s="7">
        <v>0.22</v>
      </c>
      <c r="F793" s="7">
        <v>50.8</v>
      </c>
      <c r="G793" s="7">
        <v>0</v>
      </c>
      <c r="H793" s="7">
        <v>0.70899999999999996</v>
      </c>
      <c r="I793" s="7">
        <v>0.11700000000000001</v>
      </c>
      <c r="J793" s="7">
        <v>0.43099999999999999</v>
      </c>
      <c r="K793" s="20">
        <v>2.8634527175756E-4</v>
      </c>
      <c r="L793">
        <f t="shared" si="37"/>
        <v>5.2245603800645207E-4</v>
      </c>
      <c r="M793">
        <f t="shared" si="38"/>
        <v>0</v>
      </c>
      <c r="N793">
        <f t="shared" si="39"/>
        <v>0</v>
      </c>
    </row>
    <row r="794" spans="1:14" x14ac:dyDescent="0.35">
      <c r="A794" t="s">
        <v>140</v>
      </c>
      <c r="B794" s="6">
        <v>1400</v>
      </c>
      <c r="C794" s="6" t="s">
        <v>90</v>
      </c>
      <c r="E794" s="7">
        <v>0.22</v>
      </c>
      <c r="F794" s="7">
        <v>50.8</v>
      </c>
      <c r="G794" s="7">
        <v>0</v>
      </c>
      <c r="H794" s="7">
        <v>0.70899999999999996</v>
      </c>
      <c r="I794" s="7">
        <v>0.11700000000000001</v>
      </c>
      <c r="J794" s="7">
        <v>0.43099999999999999</v>
      </c>
      <c r="K794" s="20">
        <v>8.6451812491791997E-4</v>
      </c>
      <c r="L794">
        <f t="shared" si="37"/>
        <v>1.5773709534544062E-3</v>
      </c>
      <c r="M794">
        <f t="shared" si="38"/>
        <v>0</v>
      </c>
      <c r="N794">
        <f t="shared" si="39"/>
        <v>0</v>
      </c>
    </row>
    <row r="795" spans="1:14" x14ac:dyDescent="0.35">
      <c r="A795" t="s">
        <v>140</v>
      </c>
      <c r="B795" s="6">
        <v>1400</v>
      </c>
      <c r="C795" s="6" t="s">
        <v>90</v>
      </c>
      <c r="D795" s="6" t="s">
        <v>91</v>
      </c>
      <c r="E795" s="7">
        <v>0.22</v>
      </c>
      <c r="F795" s="7">
        <v>50.8</v>
      </c>
      <c r="G795" s="7">
        <v>0</v>
      </c>
      <c r="H795" s="7">
        <v>0.70899999999999996</v>
      </c>
      <c r="I795" s="7">
        <v>0.11700000000000001</v>
      </c>
      <c r="J795" s="7">
        <v>0.43099999999999999</v>
      </c>
      <c r="K795" s="20">
        <v>2.0240495542250599E-3</v>
      </c>
      <c r="L795">
        <f t="shared" si="37"/>
        <v>3.6930133483205701E-3</v>
      </c>
      <c r="M795">
        <f t="shared" si="38"/>
        <v>0</v>
      </c>
      <c r="N795">
        <f t="shared" si="39"/>
        <v>0</v>
      </c>
    </row>
    <row r="796" spans="1:14" x14ac:dyDescent="0.35">
      <c r="A796" t="s">
        <v>140</v>
      </c>
      <c r="B796" s="6">
        <v>1400</v>
      </c>
      <c r="C796" s="6" t="s">
        <v>90</v>
      </c>
      <c r="D796" s="6" t="s">
        <v>94</v>
      </c>
      <c r="E796" s="7">
        <v>0.22</v>
      </c>
      <c r="F796" s="7">
        <v>50.8</v>
      </c>
      <c r="G796" s="7">
        <v>0</v>
      </c>
      <c r="H796" s="7">
        <v>0.70899999999999996</v>
      </c>
      <c r="I796" s="7">
        <v>0.11700000000000001</v>
      </c>
      <c r="J796" s="7">
        <v>0.43099999999999999</v>
      </c>
      <c r="K796" s="20">
        <v>7.8287607732387705E-3</v>
      </c>
      <c r="L796">
        <f t="shared" si="37"/>
        <v>1.428409594815902E-2</v>
      </c>
      <c r="M796">
        <f t="shared" si="38"/>
        <v>0</v>
      </c>
      <c r="N796">
        <f t="shared" si="39"/>
        <v>0</v>
      </c>
    </row>
    <row r="797" spans="1:14" x14ac:dyDescent="0.35">
      <c r="A797" t="s">
        <v>140</v>
      </c>
      <c r="B797" s="6">
        <v>1840</v>
      </c>
      <c r="C797" s="6" t="s">
        <v>98</v>
      </c>
      <c r="E797" s="7">
        <v>0.19</v>
      </c>
      <c r="F797" s="7">
        <v>57.7</v>
      </c>
      <c r="G797" s="7">
        <v>0</v>
      </c>
      <c r="H797" s="7">
        <v>0.70899999999999996</v>
      </c>
      <c r="I797" s="7">
        <v>0.11700000000000001</v>
      </c>
      <c r="J797" s="7">
        <v>0.28799999999999998</v>
      </c>
      <c r="K797" s="20">
        <v>6.5736591029632405E-2</v>
      </c>
      <c r="L797">
        <f t="shared" si="37"/>
        <v>9.1032031257834947E-2</v>
      </c>
      <c r="M797">
        <f t="shared" si="38"/>
        <v>0.2</v>
      </c>
      <c r="N797">
        <f t="shared" si="39"/>
        <v>0</v>
      </c>
    </row>
    <row r="798" spans="1:14" x14ac:dyDescent="0.35">
      <c r="A798" t="s">
        <v>140</v>
      </c>
      <c r="B798" s="6">
        <v>1400</v>
      </c>
      <c r="C798" s="6" t="s">
        <v>90</v>
      </c>
      <c r="D798" s="6" t="s">
        <v>94</v>
      </c>
      <c r="E798" s="7">
        <v>0.22</v>
      </c>
      <c r="F798" s="7">
        <v>50.8</v>
      </c>
      <c r="G798" s="7">
        <v>0</v>
      </c>
      <c r="H798" s="7">
        <v>0.70899999999999996</v>
      </c>
      <c r="I798" s="7">
        <v>0.11700000000000001</v>
      </c>
      <c r="J798" s="7">
        <v>0.43099999999999999</v>
      </c>
      <c r="K798" s="20">
        <v>7.6102979101321799E-2</v>
      </c>
      <c r="L798">
        <f t="shared" si="37"/>
        <v>0.13885495890230171</v>
      </c>
      <c r="M798">
        <f t="shared" si="38"/>
        <v>0.3</v>
      </c>
      <c r="N798">
        <f t="shared" si="39"/>
        <v>0.1</v>
      </c>
    </row>
    <row r="799" spans="1:14" x14ac:dyDescent="0.35">
      <c r="A799" t="s">
        <v>140</v>
      </c>
      <c r="B799" s="6">
        <v>1700</v>
      </c>
      <c r="C799" s="6" t="s">
        <v>90</v>
      </c>
      <c r="D799" s="6" t="s">
        <v>93</v>
      </c>
      <c r="E799" s="7">
        <v>0.22</v>
      </c>
      <c r="F799" s="7">
        <v>50.8</v>
      </c>
      <c r="G799" s="7">
        <v>0</v>
      </c>
      <c r="H799" s="7">
        <v>0.96799999999999997</v>
      </c>
      <c r="I799" s="7">
        <v>0.125</v>
      </c>
      <c r="J799" s="7">
        <v>0.34100000000000003</v>
      </c>
      <c r="K799" s="20">
        <v>3.5036945901133099E-2</v>
      </c>
      <c r="L799">
        <f t="shared" si="37"/>
        <v>5.0578167204679038E-2</v>
      </c>
      <c r="M799">
        <f t="shared" si="38"/>
        <v>0.1</v>
      </c>
      <c r="N799">
        <f t="shared" si="39"/>
        <v>0</v>
      </c>
    </row>
    <row r="800" spans="1:14" x14ac:dyDescent="0.35">
      <c r="A800" t="s">
        <v>140</v>
      </c>
      <c r="B800" s="6">
        <v>1400</v>
      </c>
      <c r="C800" s="6" t="s">
        <v>90</v>
      </c>
      <c r="D800" s="6" t="s">
        <v>94</v>
      </c>
      <c r="E800" s="7">
        <v>0.22</v>
      </c>
      <c r="F800" s="7">
        <v>50.8</v>
      </c>
      <c r="G800" s="7">
        <v>0</v>
      </c>
      <c r="H800" s="7">
        <v>0.70899999999999996</v>
      </c>
      <c r="I800" s="7">
        <v>0.11700000000000001</v>
      </c>
      <c r="J800" s="7">
        <v>0.43099999999999999</v>
      </c>
      <c r="K800" s="20">
        <v>8.5893121813170395E-3</v>
      </c>
      <c r="L800">
        <f t="shared" si="37"/>
        <v>1.5671772695625027E-2</v>
      </c>
      <c r="M800">
        <f t="shared" si="38"/>
        <v>0</v>
      </c>
      <c r="N800">
        <f t="shared" si="39"/>
        <v>0</v>
      </c>
    </row>
    <row r="801" spans="1:14" x14ac:dyDescent="0.35">
      <c r="A801" t="s">
        <v>140</v>
      </c>
      <c r="B801" s="6">
        <v>1400</v>
      </c>
      <c r="C801" s="6" t="s">
        <v>90</v>
      </c>
      <c r="D801" s="6" t="s">
        <v>93</v>
      </c>
      <c r="E801" s="7">
        <v>0.22</v>
      </c>
      <c r="F801" s="7">
        <v>50.8</v>
      </c>
      <c r="G801" s="7">
        <v>0</v>
      </c>
      <c r="H801" s="7">
        <v>0.70899999999999996</v>
      </c>
      <c r="I801" s="7">
        <v>0.11700000000000001</v>
      </c>
      <c r="J801" s="7">
        <v>0.43099999999999999</v>
      </c>
      <c r="K801" s="20">
        <v>1.28027364454003E-2</v>
      </c>
      <c r="L801">
        <f t="shared" si="37"/>
        <v>2.3359446160395873E-2</v>
      </c>
      <c r="M801">
        <f t="shared" si="38"/>
        <v>0</v>
      </c>
      <c r="N801">
        <f t="shared" si="39"/>
        <v>0</v>
      </c>
    </row>
    <row r="802" spans="1:14" x14ac:dyDescent="0.35">
      <c r="A802" t="s">
        <v>140</v>
      </c>
      <c r="B802" s="6">
        <v>1400</v>
      </c>
      <c r="C802" s="6" t="s">
        <v>90</v>
      </c>
      <c r="D802" s="6" t="s">
        <v>94</v>
      </c>
      <c r="E802" s="7">
        <v>0.22</v>
      </c>
      <c r="F802" s="7">
        <v>50.8</v>
      </c>
      <c r="G802" s="7">
        <v>0</v>
      </c>
      <c r="H802" s="7">
        <v>0.70899999999999996</v>
      </c>
      <c r="I802" s="7">
        <v>0.11700000000000001</v>
      </c>
      <c r="J802" s="7">
        <v>0.43099999999999999</v>
      </c>
      <c r="K802" s="20">
        <v>1.1466429504522299E-2</v>
      </c>
      <c r="L802">
        <f t="shared" si="37"/>
        <v>2.092126505963457E-2</v>
      </c>
      <c r="M802">
        <f t="shared" si="38"/>
        <v>0</v>
      </c>
      <c r="N802">
        <f t="shared" si="39"/>
        <v>0</v>
      </c>
    </row>
    <row r="803" spans="1:14" x14ac:dyDescent="0.35">
      <c r="A803" t="s">
        <v>140</v>
      </c>
      <c r="B803" s="6">
        <v>1400</v>
      </c>
      <c r="C803" s="6" t="s">
        <v>90</v>
      </c>
      <c r="E803" s="7">
        <v>0.22</v>
      </c>
      <c r="F803" s="7">
        <v>50.8</v>
      </c>
      <c r="G803" s="7">
        <v>0</v>
      </c>
      <c r="H803" s="7">
        <v>0.70899999999999996</v>
      </c>
      <c r="I803" s="7">
        <v>0.11700000000000001</v>
      </c>
      <c r="J803" s="7">
        <v>0.43099999999999999</v>
      </c>
      <c r="K803" s="20">
        <v>9.9910150139023296E-3</v>
      </c>
      <c r="L803">
        <f t="shared" si="37"/>
        <v>1.8229272960532394E-2</v>
      </c>
      <c r="M803">
        <f t="shared" si="38"/>
        <v>0</v>
      </c>
      <c r="N803">
        <f t="shared" si="39"/>
        <v>0</v>
      </c>
    </row>
    <row r="804" spans="1:14" x14ac:dyDescent="0.35">
      <c r="A804" t="s">
        <v>140</v>
      </c>
      <c r="B804" s="6">
        <v>1400</v>
      </c>
      <c r="C804" s="6" t="s">
        <v>98</v>
      </c>
      <c r="D804" s="6" t="s">
        <v>93</v>
      </c>
      <c r="E804" s="7">
        <v>0.19</v>
      </c>
      <c r="F804" s="7">
        <v>57.7</v>
      </c>
      <c r="G804" s="7">
        <v>0</v>
      </c>
      <c r="H804" s="7">
        <v>0.70899999999999996</v>
      </c>
      <c r="I804" s="7">
        <v>0.11700000000000001</v>
      </c>
      <c r="J804" s="7">
        <v>0.43099999999999999</v>
      </c>
      <c r="K804" s="20">
        <v>6.2425269758329999E-4</v>
      </c>
      <c r="L804">
        <f t="shared" si="37"/>
        <v>1.2936960883658177E-3</v>
      </c>
      <c r="M804">
        <f t="shared" si="38"/>
        <v>0</v>
      </c>
      <c r="N804">
        <f t="shared" si="39"/>
        <v>0</v>
      </c>
    </row>
    <row r="805" spans="1:14" x14ac:dyDescent="0.35">
      <c r="A805" t="s">
        <v>140</v>
      </c>
      <c r="B805" s="6">
        <v>1700</v>
      </c>
      <c r="C805" s="6" t="s">
        <v>90</v>
      </c>
      <c r="D805" s="6" t="s">
        <v>94</v>
      </c>
      <c r="E805" s="7">
        <v>0.22</v>
      </c>
      <c r="F805" s="7">
        <v>50.8</v>
      </c>
      <c r="G805" s="7">
        <v>0</v>
      </c>
      <c r="H805" s="7">
        <v>0.96799999999999997</v>
      </c>
      <c r="I805" s="7">
        <v>0.125</v>
      </c>
      <c r="J805" s="7">
        <v>0.34100000000000003</v>
      </c>
      <c r="K805" s="20">
        <v>0.264361517190012</v>
      </c>
      <c r="L805">
        <f t="shared" si="37"/>
        <v>0.38162347416492831</v>
      </c>
      <c r="M805">
        <f t="shared" si="38"/>
        <v>1</v>
      </c>
      <c r="N805">
        <f t="shared" si="39"/>
        <v>0.2</v>
      </c>
    </row>
    <row r="806" spans="1:14" x14ac:dyDescent="0.35">
      <c r="A806" t="s">
        <v>140</v>
      </c>
      <c r="B806" s="6">
        <v>1110</v>
      </c>
      <c r="C806" s="6" t="s">
        <v>90</v>
      </c>
      <c r="D806" s="6" t="s">
        <v>91</v>
      </c>
      <c r="E806" s="7">
        <v>0.22</v>
      </c>
      <c r="F806" s="7">
        <v>50.8</v>
      </c>
      <c r="G806" s="7">
        <v>0</v>
      </c>
      <c r="H806" s="7">
        <v>0.96799999999999997</v>
      </c>
      <c r="I806" s="7">
        <v>0.125</v>
      </c>
      <c r="J806" s="7">
        <v>0.28799999999999998</v>
      </c>
      <c r="K806" s="20">
        <v>1.07980085830522E-2</v>
      </c>
      <c r="L806">
        <f t="shared" si="37"/>
        <v>1.3164932064457241E-2</v>
      </c>
      <c r="M806">
        <f t="shared" si="38"/>
        <v>0</v>
      </c>
      <c r="N806">
        <f t="shared" si="39"/>
        <v>0</v>
      </c>
    </row>
    <row r="807" spans="1:14" x14ac:dyDescent="0.35">
      <c r="A807" t="s">
        <v>140</v>
      </c>
      <c r="B807" s="6">
        <v>1400</v>
      </c>
      <c r="C807" s="6" t="s">
        <v>90</v>
      </c>
      <c r="D807" s="6" t="s">
        <v>93</v>
      </c>
      <c r="E807" s="7">
        <v>0.22</v>
      </c>
      <c r="F807" s="7">
        <v>50.8</v>
      </c>
      <c r="G807" s="7">
        <v>0</v>
      </c>
      <c r="H807" s="7">
        <v>0.70899999999999996</v>
      </c>
      <c r="I807" s="7">
        <v>0.11700000000000001</v>
      </c>
      <c r="J807" s="7">
        <v>0.43099999999999999</v>
      </c>
      <c r="K807" s="20">
        <v>0.28300591969873301</v>
      </c>
      <c r="L807">
        <f t="shared" si="37"/>
        <v>0.51636316755165168</v>
      </c>
      <c r="M807">
        <f t="shared" si="38"/>
        <v>1</v>
      </c>
      <c r="N807">
        <f t="shared" si="39"/>
        <v>0.2</v>
      </c>
    </row>
    <row r="808" spans="1:14" x14ac:dyDescent="0.35">
      <c r="A808" t="s">
        <v>140</v>
      </c>
      <c r="B808" s="6">
        <v>1400</v>
      </c>
      <c r="C808" s="6" t="s">
        <v>90</v>
      </c>
      <c r="E808" s="7">
        <v>0.22</v>
      </c>
      <c r="F808" s="7">
        <v>50.8</v>
      </c>
      <c r="G808" s="7">
        <v>0</v>
      </c>
      <c r="H808" s="7">
        <v>0.70899999999999996</v>
      </c>
      <c r="I808" s="7">
        <v>0.11700000000000001</v>
      </c>
      <c r="J808" s="7">
        <v>0.43099999999999999</v>
      </c>
      <c r="K808" s="20">
        <v>1.7598891858363701E-2</v>
      </c>
      <c r="L808">
        <f t="shared" si="37"/>
        <v>3.2110351455041798E-2</v>
      </c>
      <c r="M808">
        <f t="shared" si="38"/>
        <v>0.1</v>
      </c>
      <c r="N808">
        <f t="shared" si="39"/>
        <v>0</v>
      </c>
    </row>
    <row r="809" spans="1:14" x14ac:dyDescent="0.35">
      <c r="A809" t="s">
        <v>140</v>
      </c>
      <c r="B809" s="6">
        <v>1800</v>
      </c>
      <c r="C809" s="6" t="s">
        <v>98</v>
      </c>
      <c r="D809" s="6" t="s">
        <v>91</v>
      </c>
      <c r="E809" s="7">
        <v>0.19</v>
      </c>
      <c r="F809" s="7">
        <v>57.7</v>
      </c>
      <c r="G809" s="7">
        <v>0</v>
      </c>
      <c r="H809" s="7">
        <v>1.2450000000000001</v>
      </c>
      <c r="I809" s="7">
        <v>0.21299999999999999</v>
      </c>
      <c r="J809" s="7">
        <v>0.28899999999999998</v>
      </c>
      <c r="K809" s="20">
        <v>1.9803590033885701</v>
      </c>
      <c r="L809">
        <f t="shared" si="37"/>
        <v>2.7519233741004516</v>
      </c>
      <c r="M809">
        <f t="shared" si="38"/>
        <v>9.3000000000000007</v>
      </c>
      <c r="N809">
        <f t="shared" si="39"/>
        <v>2</v>
      </c>
    </row>
    <row r="810" spans="1:14" x14ac:dyDescent="0.35">
      <c r="A810" t="s">
        <v>140</v>
      </c>
      <c r="B810" s="6">
        <v>1411</v>
      </c>
      <c r="C810" s="6" t="s">
        <v>100</v>
      </c>
      <c r="D810" s="6" t="s">
        <v>91</v>
      </c>
      <c r="E810" s="7">
        <v>0.33</v>
      </c>
      <c r="F810" s="7">
        <v>53.9</v>
      </c>
      <c r="G810" s="7">
        <v>0.08</v>
      </c>
      <c r="H810" s="7">
        <v>1.4430000000000001</v>
      </c>
      <c r="I810" s="7">
        <v>0.22500000000000001</v>
      </c>
      <c r="J810" s="7">
        <v>0.43099999999999999</v>
      </c>
      <c r="K810" s="20">
        <v>0.46445635766924298</v>
      </c>
      <c r="L810">
        <f t="shared" si="37"/>
        <v>0.93630144189507425</v>
      </c>
      <c r="M810">
        <f t="shared" si="38"/>
        <v>3.7</v>
      </c>
      <c r="N810">
        <f t="shared" si="39"/>
        <v>0.7</v>
      </c>
    </row>
    <row r="811" spans="1:14" x14ac:dyDescent="0.35">
      <c r="A811" t="s">
        <v>140</v>
      </c>
      <c r="B811" s="6">
        <v>1411</v>
      </c>
      <c r="C811" s="6" t="s">
        <v>100</v>
      </c>
      <c r="D811" s="6" t="s">
        <v>91</v>
      </c>
      <c r="E811" s="7">
        <v>0.33</v>
      </c>
      <c r="F811" s="7">
        <v>53.9</v>
      </c>
      <c r="G811" s="7">
        <v>0.08</v>
      </c>
      <c r="H811" s="7">
        <v>1.4430000000000001</v>
      </c>
      <c r="I811" s="7">
        <v>0.22500000000000001</v>
      </c>
      <c r="J811" s="7">
        <v>0.43099999999999999</v>
      </c>
      <c r="K811" s="20">
        <v>1.2238719878288701E-2</v>
      </c>
      <c r="L811">
        <f t="shared" si="37"/>
        <v>2.4672137391974512E-2</v>
      </c>
      <c r="M811">
        <f t="shared" si="38"/>
        <v>0.1</v>
      </c>
      <c r="N811">
        <f t="shared" si="39"/>
        <v>0</v>
      </c>
    </row>
    <row r="812" spans="1:14" x14ac:dyDescent="0.35">
      <c r="A812" t="s">
        <v>140</v>
      </c>
      <c r="B812" s="6">
        <v>1400</v>
      </c>
      <c r="C812" s="6" t="s">
        <v>98</v>
      </c>
      <c r="D812" s="6" t="s">
        <v>93</v>
      </c>
      <c r="E812" s="7">
        <v>0.19</v>
      </c>
      <c r="F812" s="7">
        <v>57.7</v>
      </c>
      <c r="G812" s="7">
        <v>0</v>
      </c>
      <c r="H812" s="7">
        <v>0.70899999999999996</v>
      </c>
      <c r="I812" s="7">
        <v>0.11700000000000001</v>
      </c>
      <c r="J812" s="7">
        <v>0.43099999999999999</v>
      </c>
      <c r="K812" s="20">
        <v>8.3166699816337192E-3</v>
      </c>
      <c r="L812">
        <f t="shared" si="37"/>
        <v>1.7235397564354538E-2</v>
      </c>
      <c r="M812">
        <f t="shared" si="38"/>
        <v>0</v>
      </c>
      <c r="N812">
        <f t="shared" si="39"/>
        <v>0</v>
      </c>
    </row>
    <row r="813" spans="1:14" x14ac:dyDescent="0.35">
      <c r="A813" t="s">
        <v>140</v>
      </c>
      <c r="B813" s="6">
        <v>1400</v>
      </c>
      <c r="C813" s="6" t="s">
        <v>98</v>
      </c>
      <c r="D813" s="6" t="s">
        <v>94</v>
      </c>
      <c r="E813" s="7">
        <v>0.19</v>
      </c>
      <c r="F813" s="7">
        <v>57.7</v>
      </c>
      <c r="G813" s="7">
        <v>0</v>
      </c>
      <c r="H813" s="7">
        <v>0.70899999999999996</v>
      </c>
      <c r="I813" s="7">
        <v>0.11700000000000001</v>
      </c>
      <c r="J813" s="7">
        <v>0.43099999999999999</v>
      </c>
      <c r="K813" s="20">
        <v>1.3211766689233699E-2</v>
      </c>
      <c r="L813">
        <f t="shared" si="37"/>
        <v>2.7379955188712179E-2</v>
      </c>
      <c r="M813">
        <f t="shared" si="38"/>
        <v>0.1</v>
      </c>
      <c r="N813">
        <f t="shared" si="39"/>
        <v>0</v>
      </c>
    </row>
    <row r="814" spans="1:14" x14ac:dyDescent="0.35">
      <c r="A814" t="s">
        <v>140</v>
      </c>
      <c r="B814" s="6">
        <v>1400</v>
      </c>
      <c r="C814" s="6" t="s">
        <v>98</v>
      </c>
      <c r="E814" s="7">
        <v>0.19</v>
      </c>
      <c r="F814" s="7">
        <v>57.7</v>
      </c>
      <c r="G814" s="7">
        <v>0</v>
      </c>
      <c r="H814" s="7">
        <v>0.70899999999999996</v>
      </c>
      <c r="I814" s="7">
        <v>0.11700000000000001</v>
      </c>
      <c r="J814" s="7">
        <v>0.43099999999999999</v>
      </c>
      <c r="K814" s="20">
        <v>3.4615266177851399E-2</v>
      </c>
      <c r="L814">
        <f t="shared" si="37"/>
        <v>7.1736389166427758E-2</v>
      </c>
      <c r="M814">
        <f t="shared" si="38"/>
        <v>0.1</v>
      </c>
      <c r="N814">
        <f t="shared" si="39"/>
        <v>0</v>
      </c>
    </row>
    <row r="815" spans="1:14" x14ac:dyDescent="0.35">
      <c r="A815" t="s">
        <v>140</v>
      </c>
      <c r="B815" s="6">
        <v>1411</v>
      </c>
      <c r="C815" s="6" t="s">
        <v>90</v>
      </c>
      <c r="D815" s="6" t="s">
        <v>94</v>
      </c>
      <c r="E815" s="7">
        <v>0.22</v>
      </c>
      <c r="F815" s="7">
        <v>50.8</v>
      </c>
      <c r="G815" s="7">
        <v>0</v>
      </c>
      <c r="H815" s="7">
        <v>1.4430000000000001</v>
      </c>
      <c r="I815" s="7">
        <v>0.22500000000000001</v>
      </c>
      <c r="J815" s="7">
        <v>0.43099999999999999</v>
      </c>
      <c r="K815" s="20">
        <v>2.6039246260872999E-2</v>
      </c>
      <c r="L815">
        <f t="shared" si="37"/>
        <v>4.7510340752713515E-2</v>
      </c>
      <c r="M815">
        <f t="shared" si="38"/>
        <v>0.2</v>
      </c>
      <c r="N815">
        <f t="shared" si="39"/>
        <v>0</v>
      </c>
    </row>
    <row r="816" spans="1:14" x14ac:dyDescent="0.35">
      <c r="A816" t="s">
        <v>140</v>
      </c>
      <c r="B816" s="6">
        <v>1411</v>
      </c>
      <c r="C816" s="6" t="s">
        <v>90</v>
      </c>
      <c r="D816" s="6" t="s">
        <v>94</v>
      </c>
      <c r="E816" s="7">
        <v>0.22</v>
      </c>
      <c r="F816" s="7">
        <v>50.8</v>
      </c>
      <c r="G816" s="7">
        <v>0</v>
      </c>
      <c r="H816" s="7">
        <v>1.4430000000000001</v>
      </c>
      <c r="I816" s="7">
        <v>0.22500000000000001</v>
      </c>
      <c r="J816" s="7">
        <v>0.43099999999999999</v>
      </c>
      <c r="K816" s="20">
        <v>0.19171528380619901</v>
      </c>
      <c r="L816">
        <f t="shared" si="37"/>
        <v>0.3497973163233305</v>
      </c>
      <c r="M816">
        <f t="shared" si="38"/>
        <v>1.4</v>
      </c>
      <c r="N816">
        <f t="shared" si="39"/>
        <v>0.3</v>
      </c>
    </row>
    <row r="817" spans="1:14" x14ac:dyDescent="0.35">
      <c r="A817" t="s">
        <v>140</v>
      </c>
      <c r="B817" s="6">
        <v>1820</v>
      </c>
      <c r="C817" s="6" t="s">
        <v>90</v>
      </c>
      <c r="D817" s="6" t="s">
        <v>94</v>
      </c>
      <c r="E817" s="7">
        <v>0.22</v>
      </c>
      <c r="F817" s="7">
        <v>50.8</v>
      </c>
      <c r="G817" s="7">
        <v>0</v>
      </c>
      <c r="H817" s="7">
        <v>2.0139999999999998</v>
      </c>
      <c r="I817" s="7">
        <v>0.28699999999999998</v>
      </c>
      <c r="J817" s="7">
        <v>0.28899999999999998</v>
      </c>
      <c r="K817" s="20">
        <v>8.3460171365508901E-2</v>
      </c>
      <c r="L817">
        <f t="shared" si="37"/>
        <v>0.10210795565427577</v>
      </c>
      <c r="M817">
        <f t="shared" si="38"/>
        <v>0.6</v>
      </c>
      <c r="N817">
        <f t="shared" si="39"/>
        <v>0.1</v>
      </c>
    </row>
    <row r="818" spans="1:14" x14ac:dyDescent="0.35">
      <c r="A818" t="s">
        <v>140</v>
      </c>
      <c r="B818" s="6">
        <v>1320</v>
      </c>
      <c r="C818" s="6" t="s">
        <v>138</v>
      </c>
      <c r="D818" s="6" t="s">
        <v>91</v>
      </c>
      <c r="E818" s="7">
        <v>0</v>
      </c>
      <c r="F818" s="7">
        <v>49.3</v>
      </c>
      <c r="G818" s="7">
        <v>0.33</v>
      </c>
      <c r="H818" s="7">
        <v>1.395</v>
      </c>
      <c r="I818" s="7">
        <v>0.33900000000000002</v>
      </c>
      <c r="J818" s="7">
        <v>0.39300000000000002</v>
      </c>
      <c r="K818" s="20">
        <v>5.9261248974057601</v>
      </c>
      <c r="L818">
        <f>((F818*J818*K818/12)+(G818*K818))*0.765</f>
        <v>8.8157026566151977</v>
      </c>
      <c r="M818">
        <f t="shared" si="38"/>
        <v>33.5</v>
      </c>
      <c r="N818">
        <f t="shared" si="39"/>
        <v>8.1</v>
      </c>
    </row>
    <row r="819" spans="1:14" x14ac:dyDescent="0.35">
      <c r="A819" t="s">
        <v>140</v>
      </c>
      <c r="B819" s="6">
        <v>7400</v>
      </c>
      <c r="C819" s="6" t="s">
        <v>96</v>
      </c>
      <c r="D819" s="6" t="s">
        <v>94</v>
      </c>
      <c r="E819" s="7">
        <v>0.8</v>
      </c>
      <c r="F819" s="7">
        <v>49.9</v>
      </c>
      <c r="G819" s="7">
        <v>0</v>
      </c>
      <c r="H819" s="7">
        <v>0.70899999999999996</v>
      </c>
      <c r="I819" s="7">
        <v>9.8000000000000004E-2</v>
      </c>
      <c r="J819" s="7">
        <v>0.26200000000000001</v>
      </c>
      <c r="K819" s="20">
        <v>7.4529956757181701E-2</v>
      </c>
      <c r="L819">
        <f t="shared" si="37"/>
        <v>8.1199145721003507E-2</v>
      </c>
      <c r="M819">
        <f t="shared" si="38"/>
        <v>0.2</v>
      </c>
      <c r="N819">
        <f t="shared" si="39"/>
        <v>0.1</v>
      </c>
    </row>
    <row r="820" spans="1:14" x14ac:dyDescent="0.35">
      <c r="A820" t="s">
        <v>140</v>
      </c>
      <c r="B820" s="6">
        <v>7400</v>
      </c>
      <c r="C820" s="6" t="s">
        <v>96</v>
      </c>
      <c r="D820" s="6" t="s">
        <v>94</v>
      </c>
      <c r="E820" s="7">
        <v>0.8</v>
      </c>
      <c r="F820" s="7">
        <v>49.9</v>
      </c>
      <c r="G820" s="7">
        <v>0</v>
      </c>
      <c r="H820" s="7">
        <v>0.70899999999999996</v>
      </c>
      <c r="I820" s="7">
        <v>9.8000000000000004E-2</v>
      </c>
      <c r="J820" s="7">
        <v>0.26200000000000001</v>
      </c>
      <c r="K820" s="20">
        <v>3.2880122766945301</v>
      </c>
      <c r="L820">
        <f t="shared" si="37"/>
        <v>3.5822345752540792</v>
      </c>
      <c r="M820">
        <f t="shared" si="38"/>
        <v>6.9</v>
      </c>
      <c r="N820">
        <f t="shared" si="39"/>
        <v>3.6</v>
      </c>
    </row>
    <row r="821" spans="1:14" x14ac:dyDescent="0.35">
      <c r="A821" t="s">
        <v>140</v>
      </c>
      <c r="B821" s="6">
        <v>7400</v>
      </c>
      <c r="C821" s="6" t="s">
        <v>96</v>
      </c>
      <c r="D821" s="6" t="s">
        <v>93</v>
      </c>
      <c r="E821" s="7">
        <v>0.8</v>
      </c>
      <c r="F821" s="7">
        <v>49.9</v>
      </c>
      <c r="G821" s="7">
        <v>0</v>
      </c>
      <c r="H821" s="7">
        <v>0.70899999999999996</v>
      </c>
      <c r="I821" s="7">
        <v>9.8000000000000004E-2</v>
      </c>
      <c r="J821" s="7">
        <v>0.26200000000000001</v>
      </c>
      <c r="K821" s="20">
        <v>0.26544682741910902</v>
      </c>
      <c r="L821">
        <f t="shared" si="37"/>
        <v>0.28919989435932897</v>
      </c>
      <c r="M821">
        <f t="shared" si="38"/>
        <v>0.6</v>
      </c>
      <c r="N821">
        <f t="shared" si="39"/>
        <v>0.3</v>
      </c>
    </row>
    <row r="822" spans="1:14" x14ac:dyDescent="0.35">
      <c r="A822" t="s">
        <v>140</v>
      </c>
      <c r="B822" s="6">
        <v>7400</v>
      </c>
      <c r="C822" s="6" t="s">
        <v>96</v>
      </c>
      <c r="D822" s="6" t="s">
        <v>91</v>
      </c>
      <c r="E822" s="7">
        <v>0.8</v>
      </c>
      <c r="F822" s="7">
        <v>49.9</v>
      </c>
      <c r="G822" s="7">
        <v>0</v>
      </c>
      <c r="H822" s="7">
        <v>0.70899999999999996</v>
      </c>
      <c r="I822" s="7">
        <v>9.8000000000000004E-2</v>
      </c>
      <c r="J822" s="7">
        <v>0.26200000000000001</v>
      </c>
      <c r="K822" s="20">
        <v>0.64175145813983403</v>
      </c>
      <c r="L822">
        <f t="shared" si="37"/>
        <v>0.69917751778571358</v>
      </c>
      <c r="M822">
        <f t="shared" si="38"/>
        <v>1.3</v>
      </c>
      <c r="N822">
        <f t="shared" si="39"/>
        <v>0.7</v>
      </c>
    </row>
    <row r="823" spans="1:14" x14ac:dyDescent="0.35">
      <c r="A823" t="s">
        <v>140</v>
      </c>
      <c r="B823" s="6">
        <v>7400</v>
      </c>
      <c r="C823" s="6" t="s">
        <v>96</v>
      </c>
      <c r="E823" s="7">
        <v>0.8</v>
      </c>
      <c r="F823" s="7">
        <v>49.9</v>
      </c>
      <c r="G823" s="7">
        <v>0</v>
      </c>
      <c r="H823" s="7">
        <v>0.70899999999999996</v>
      </c>
      <c r="I823" s="7">
        <v>9.8000000000000004E-2</v>
      </c>
      <c r="J823" s="7">
        <v>0.26200000000000001</v>
      </c>
      <c r="K823" s="20">
        <v>1.6990646686099901E-2</v>
      </c>
      <c r="L823">
        <f t="shared" si="37"/>
        <v>1.8511026387061074E-2</v>
      </c>
      <c r="M823">
        <f t="shared" si="38"/>
        <v>0</v>
      </c>
      <c r="N823">
        <f t="shared" si="39"/>
        <v>0</v>
      </c>
    </row>
    <row r="824" spans="1:14" x14ac:dyDescent="0.35">
      <c r="A824" t="s">
        <v>140</v>
      </c>
      <c r="B824" s="6">
        <v>1400</v>
      </c>
      <c r="C824" s="6" t="s">
        <v>90</v>
      </c>
      <c r="D824" s="6" t="s">
        <v>91</v>
      </c>
      <c r="E824" s="7">
        <v>0.22</v>
      </c>
      <c r="F824" s="7">
        <v>50.8</v>
      </c>
      <c r="G824" s="7">
        <v>0</v>
      </c>
      <c r="H824" s="7">
        <v>0.70899999999999996</v>
      </c>
      <c r="I824" s="7">
        <v>0.11700000000000001</v>
      </c>
      <c r="J824" s="7">
        <v>0.43099999999999999</v>
      </c>
      <c r="K824" s="20">
        <v>2.5978324727751901E-2</v>
      </c>
      <c r="L824">
        <f t="shared" si="37"/>
        <v>4.7399185354098532E-2</v>
      </c>
      <c r="M824">
        <f t="shared" si="38"/>
        <v>0.1</v>
      </c>
      <c r="N824">
        <f t="shared" si="39"/>
        <v>0</v>
      </c>
    </row>
    <row r="825" spans="1:14" x14ac:dyDescent="0.35">
      <c r="A825" t="s">
        <v>140</v>
      </c>
      <c r="B825" s="6">
        <v>1710</v>
      </c>
      <c r="C825" s="6" t="s">
        <v>90</v>
      </c>
      <c r="D825" s="6" t="s">
        <v>91</v>
      </c>
      <c r="E825" s="7">
        <v>0.22</v>
      </c>
      <c r="F825" s="7">
        <v>50.8</v>
      </c>
      <c r="G825" s="7">
        <v>0</v>
      </c>
      <c r="H825" s="7">
        <v>0.96799999999999997</v>
      </c>
      <c r="I825" s="7">
        <v>0.125</v>
      </c>
      <c r="J825" s="7">
        <v>0.34100000000000003</v>
      </c>
      <c r="K825" s="20">
        <v>1.1669713548133899E-2</v>
      </c>
      <c r="L825">
        <f t="shared" si="37"/>
        <v>1.6846009487634494E-2</v>
      </c>
      <c r="M825">
        <f t="shared" si="38"/>
        <v>0</v>
      </c>
      <c r="N825">
        <f t="shared" si="39"/>
        <v>0</v>
      </c>
    </row>
    <row r="826" spans="1:14" x14ac:dyDescent="0.35">
      <c r="A826" t="s">
        <v>140</v>
      </c>
      <c r="B826" s="6">
        <v>1710</v>
      </c>
      <c r="C826" s="6" t="s">
        <v>90</v>
      </c>
      <c r="E826" s="7">
        <v>0.22</v>
      </c>
      <c r="F826" s="7">
        <v>50.8</v>
      </c>
      <c r="G826" s="7">
        <v>0</v>
      </c>
      <c r="H826" s="7">
        <v>0.96799999999999997</v>
      </c>
      <c r="I826" s="7">
        <v>0.125</v>
      </c>
      <c r="J826" s="7">
        <v>0.34100000000000003</v>
      </c>
      <c r="K826" s="20">
        <v>5.4207145339285299E-2</v>
      </c>
      <c r="L826">
        <f t="shared" si="37"/>
        <v>7.8251628106947621E-2</v>
      </c>
      <c r="M826">
        <f t="shared" si="38"/>
        <v>0.2</v>
      </c>
      <c r="N826">
        <f t="shared" si="39"/>
        <v>0</v>
      </c>
    </row>
    <row r="827" spans="1:14" x14ac:dyDescent="0.35">
      <c r="A827" t="s">
        <v>140</v>
      </c>
      <c r="B827" s="6">
        <v>1710</v>
      </c>
      <c r="C827" s="6" t="s">
        <v>90</v>
      </c>
      <c r="D827" s="6" t="s">
        <v>91</v>
      </c>
      <c r="E827" s="7">
        <v>0.22</v>
      </c>
      <c r="F827" s="7">
        <v>50.8</v>
      </c>
      <c r="G827" s="7">
        <v>0</v>
      </c>
      <c r="H827" s="7">
        <v>0.96799999999999997</v>
      </c>
      <c r="I827" s="7">
        <v>0.125</v>
      </c>
      <c r="J827" s="7">
        <v>0.34100000000000003</v>
      </c>
      <c r="K827" s="20">
        <v>1.3158237299355301E-2</v>
      </c>
      <c r="L827">
        <f t="shared" si="37"/>
        <v>1.8994792757439333E-2</v>
      </c>
      <c r="M827">
        <f t="shared" si="38"/>
        <v>0.1</v>
      </c>
      <c r="N827">
        <f t="shared" si="39"/>
        <v>0</v>
      </c>
    </row>
    <row r="828" spans="1:14" x14ac:dyDescent="0.35">
      <c r="A828" t="s">
        <v>140</v>
      </c>
      <c r="B828" s="6">
        <v>1411</v>
      </c>
      <c r="C828" s="6" t="s">
        <v>98</v>
      </c>
      <c r="D828" s="6" t="s">
        <v>94</v>
      </c>
      <c r="E828" s="7">
        <v>0.19</v>
      </c>
      <c r="F828" s="7">
        <v>57.7</v>
      </c>
      <c r="G828" s="7">
        <v>0</v>
      </c>
      <c r="H828" s="7">
        <v>1.4430000000000001</v>
      </c>
      <c r="I828" s="7">
        <v>0.22500000000000001</v>
      </c>
      <c r="J828" s="7">
        <v>0.43099999999999999</v>
      </c>
      <c r="K828" s="20">
        <v>4.3051718410183903E-2</v>
      </c>
      <c r="L828">
        <f t="shared" si="37"/>
        <v>8.9220022468945046E-2</v>
      </c>
      <c r="M828">
        <f t="shared" si="38"/>
        <v>0.4</v>
      </c>
      <c r="N828">
        <f t="shared" si="39"/>
        <v>0.1</v>
      </c>
    </row>
    <row r="829" spans="1:14" x14ac:dyDescent="0.35">
      <c r="A829" t="s">
        <v>140</v>
      </c>
      <c r="B829" s="6">
        <v>1411</v>
      </c>
      <c r="C829" s="6" t="s">
        <v>90</v>
      </c>
      <c r="D829" s="6" t="s">
        <v>94</v>
      </c>
      <c r="E829" s="7">
        <v>0.22</v>
      </c>
      <c r="F829" s="7">
        <v>50.8</v>
      </c>
      <c r="G829" s="7">
        <v>0</v>
      </c>
      <c r="H829" s="7">
        <v>1.4430000000000001</v>
      </c>
      <c r="I829" s="7">
        <v>0.22500000000000001</v>
      </c>
      <c r="J829" s="7">
        <v>0.43099999999999999</v>
      </c>
      <c r="K829" s="20">
        <v>1.6721859310365E-4</v>
      </c>
      <c r="L829">
        <f t="shared" si="37"/>
        <v>3.0510147102381636E-4</v>
      </c>
      <c r="M829">
        <f t="shared" si="38"/>
        <v>0</v>
      </c>
      <c r="N829">
        <f t="shared" si="39"/>
        <v>0</v>
      </c>
    </row>
    <row r="830" spans="1:14" x14ac:dyDescent="0.35">
      <c r="A830" t="s">
        <v>140</v>
      </c>
      <c r="B830" s="6">
        <v>1411</v>
      </c>
      <c r="C830" s="6" t="s">
        <v>90</v>
      </c>
      <c r="D830" s="6" t="s">
        <v>93</v>
      </c>
      <c r="E830" s="7">
        <v>0.22</v>
      </c>
      <c r="F830" s="7">
        <v>50.8</v>
      </c>
      <c r="G830" s="7">
        <v>0</v>
      </c>
      <c r="H830" s="7">
        <v>1.4430000000000001</v>
      </c>
      <c r="I830" s="7">
        <v>0.22500000000000001</v>
      </c>
      <c r="J830" s="7">
        <v>0.43099999999999999</v>
      </c>
      <c r="K830" s="20">
        <v>0.50728897874370604</v>
      </c>
      <c r="L830">
        <f t="shared" si="37"/>
        <v>0.92558256098314129</v>
      </c>
      <c r="M830">
        <f t="shared" si="38"/>
        <v>3.6</v>
      </c>
      <c r="N830">
        <f t="shared" si="39"/>
        <v>0.7</v>
      </c>
    </row>
    <row r="831" spans="1:14" x14ac:dyDescent="0.35">
      <c r="A831" t="s">
        <v>140</v>
      </c>
      <c r="B831" s="6">
        <v>1411</v>
      </c>
      <c r="C831" s="6" t="s">
        <v>90</v>
      </c>
      <c r="D831" s="6" t="s">
        <v>94</v>
      </c>
      <c r="E831" s="7">
        <v>0.22</v>
      </c>
      <c r="F831" s="7">
        <v>50.8</v>
      </c>
      <c r="G831" s="7">
        <v>0</v>
      </c>
      <c r="H831" s="7">
        <v>1.4430000000000001</v>
      </c>
      <c r="I831" s="7">
        <v>0.22500000000000001</v>
      </c>
      <c r="J831" s="7">
        <v>0.43099999999999999</v>
      </c>
      <c r="K831" s="20">
        <v>0.190572091615969</v>
      </c>
      <c r="L831">
        <f t="shared" si="37"/>
        <v>0.34771148595944318</v>
      </c>
      <c r="M831">
        <f t="shared" si="38"/>
        <v>1.4</v>
      </c>
      <c r="N831">
        <f t="shared" si="39"/>
        <v>0.3</v>
      </c>
    </row>
    <row r="832" spans="1:14" x14ac:dyDescent="0.35">
      <c r="A832" t="s">
        <v>140</v>
      </c>
      <c r="B832" s="6">
        <v>1411</v>
      </c>
      <c r="C832" s="6" t="s">
        <v>90</v>
      </c>
      <c r="D832" s="6" t="s">
        <v>93</v>
      </c>
      <c r="E832" s="7">
        <v>0.22</v>
      </c>
      <c r="F832" s="7">
        <v>50.8</v>
      </c>
      <c r="G832" s="7">
        <v>0</v>
      </c>
      <c r="H832" s="7">
        <v>1.4430000000000001</v>
      </c>
      <c r="I832" s="7">
        <v>0.22500000000000001</v>
      </c>
      <c r="J832" s="7">
        <v>0.43099999999999999</v>
      </c>
      <c r="K832" s="20">
        <v>5.2048187969151498E-2</v>
      </c>
      <c r="L832">
        <f t="shared" si="37"/>
        <v>9.4965388828914851E-2</v>
      </c>
      <c r="M832">
        <f t="shared" si="38"/>
        <v>0.4</v>
      </c>
      <c r="N832">
        <f t="shared" si="39"/>
        <v>0.1</v>
      </c>
    </row>
    <row r="833" spans="1:14" x14ac:dyDescent="0.35">
      <c r="A833" t="s">
        <v>140</v>
      </c>
      <c r="B833" s="6">
        <v>1400</v>
      </c>
      <c r="C833" s="6" t="s">
        <v>90</v>
      </c>
      <c r="D833" s="6" t="s">
        <v>91</v>
      </c>
      <c r="E833" s="7">
        <v>0.22</v>
      </c>
      <c r="F833" s="7">
        <v>50.8</v>
      </c>
      <c r="G833" s="7">
        <v>0</v>
      </c>
      <c r="H833" s="7">
        <v>0.70899999999999996</v>
      </c>
      <c r="I833" s="7">
        <v>0.11700000000000001</v>
      </c>
      <c r="J833" s="7">
        <v>0.43099999999999999</v>
      </c>
      <c r="K833" s="20">
        <v>0.44203622915875801</v>
      </c>
      <c r="L833">
        <f t="shared" si="37"/>
        <v>0.80652456918209792</v>
      </c>
      <c r="M833">
        <f t="shared" si="38"/>
        <v>1.6</v>
      </c>
      <c r="N833">
        <f t="shared" si="39"/>
        <v>0.4</v>
      </c>
    </row>
    <row r="834" spans="1:14" x14ac:dyDescent="0.35">
      <c r="A834" t="s">
        <v>140</v>
      </c>
      <c r="B834" s="6">
        <v>8320</v>
      </c>
      <c r="C834" s="6" t="s">
        <v>92</v>
      </c>
      <c r="D834" s="6" t="s">
        <v>91</v>
      </c>
      <c r="E834" s="7">
        <v>0.63</v>
      </c>
      <c r="F834" s="7">
        <v>53.6</v>
      </c>
      <c r="G834" s="7">
        <v>0.66</v>
      </c>
      <c r="H834" s="7">
        <v>0.70899999999999996</v>
      </c>
      <c r="I834" s="7">
        <v>0.11700000000000001</v>
      </c>
      <c r="J834" s="7">
        <v>0.26200000000000001</v>
      </c>
      <c r="K834" s="20">
        <v>0.74648205068193796</v>
      </c>
      <c r="L834">
        <f t="shared" si="37"/>
        <v>1.3662612146281283</v>
      </c>
      <c r="M834">
        <f t="shared" si="38"/>
        <v>2.6</v>
      </c>
      <c r="N834">
        <f t="shared" si="39"/>
        <v>0.9</v>
      </c>
    </row>
    <row r="835" spans="1:14" x14ac:dyDescent="0.35">
      <c r="A835" t="s">
        <v>140</v>
      </c>
      <c r="B835" s="6">
        <v>8320</v>
      </c>
      <c r="C835" s="6" t="s">
        <v>92</v>
      </c>
      <c r="D835" s="6" t="s">
        <v>95</v>
      </c>
      <c r="E835" s="7">
        <v>0.63</v>
      </c>
      <c r="F835" s="7">
        <v>53.6</v>
      </c>
      <c r="G835" s="7">
        <v>0.66</v>
      </c>
      <c r="H835" s="7">
        <v>0.70899999999999996</v>
      </c>
      <c r="I835" s="7">
        <v>0.11700000000000001</v>
      </c>
      <c r="J835" s="7">
        <v>0.26200000000000001</v>
      </c>
      <c r="K835" s="20">
        <v>1.18862674685891</v>
      </c>
      <c r="L835">
        <f t="shared" ref="L835:L859" si="40">(F835*J835*K835/12)+(G835*K835)</f>
        <v>2.1755039138843011</v>
      </c>
      <c r="M835">
        <f t="shared" ref="M835:M898" si="41">ROUND(2.721*H835*L835,1)</f>
        <v>4.2</v>
      </c>
      <c r="N835">
        <f t="shared" ref="N835:N898" si="42">ROUND((2.721*I835*L835)+(E835*K835),1)</f>
        <v>1.4</v>
      </c>
    </row>
    <row r="836" spans="1:14" x14ac:dyDescent="0.35">
      <c r="A836" t="s">
        <v>140</v>
      </c>
      <c r="B836" s="6">
        <v>8320</v>
      </c>
      <c r="C836" s="6" t="s">
        <v>92</v>
      </c>
      <c r="D836" s="6" t="s">
        <v>94</v>
      </c>
      <c r="E836" s="7">
        <v>0.63</v>
      </c>
      <c r="F836" s="7">
        <v>53.6</v>
      </c>
      <c r="G836" s="7">
        <v>0.66</v>
      </c>
      <c r="H836" s="7">
        <v>0.70899999999999996</v>
      </c>
      <c r="I836" s="7">
        <v>0.11700000000000001</v>
      </c>
      <c r="J836" s="7">
        <v>0.26200000000000001</v>
      </c>
      <c r="K836" s="20">
        <v>1.2956672208415501</v>
      </c>
      <c r="L836">
        <f t="shared" si="40"/>
        <v>2.3714165253989279</v>
      </c>
      <c r="M836">
        <f t="shared" si="41"/>
        <v>4.5999999999999996</v>
      </c>
      <c r="N836">
        <f t="shared" si="42"/>
        <v>1.6</v>
      </c>
    </row>
    <row r="837" spans="1:14" x14ac:dyDescent="0.35">
      <c r="A837" t="s">
        <v>140</v>
      </c>
      <c r="B837" s="6">
        <v>8320</v>
      </c>
      <c r="C837" s="6" t="s">
        <v>92</v>
      </c>
      <c r="D837" s="6" t="s">
        <v>95</v>
      </c>
      <c r="E837" s="7">
        <v>0.63</v>
      </c>
      <c r="F837" s="7">
        <v>53.6</v>
      </c>
      <c r="G837" s="7">
        <v>0.66</v>
      </c>
      <c r="H837" s="7">
        <v>0.70899999999999996</v>
      </c>
      <c r="I837" s="7">
        <v>0.11700000000000001</v>
      </c>
      <c r="J837" s="7">
        <v>0.26200000000000001</v>
      </c>
      <c r="K837" s="20">
        <v>0.72570745696060102</v>
      </c>
      <c r="L837">
        <f t="shared" si="40"/>
        <v>1.3282381682264228</v>
      </c>
      <c r="M837">
        <f t="shared" si="41"/>
        <v>2.6</v>
      </c>
      <c r="N837">
        <f t="shared" si="42"/>
        <v>0.9</v>
      </c>
    </row>
    <row r="838" spans="1:14" x14ac:dyDescent="0.35">
      <c r="A838" t="s">
        <v>140</v>
      </c>
      <c r="B838" s="6">
        <v>8320</v>
      </c>
      <c r="C838" s="6" t="s">
        <v>92</v>
      </c>
      <c r="D838" s="6" t="s">
        <v>91</v>
      </c>
      <c r="E838" s="7">
        <v>0.63</v>
      </c>
      <c r="F838" s="7">
        <v>53.6</v>
      </c>
      <c r="G838" s="7">
        <v>0.66</v>
      </c>
      <c r="H838" s="7">
        <v>0.70899999999999996</v>
      </c>
      <c r="I838" s="7">
        <v>0.11700000000000001</v>
      </c>
      <c r="J838" s="7">
        <v>0.26200000000000001</v>
      </c>
      <c r="K838" s="20">
        <v>2.45955516655886</v>
      </c>
      <c r="L838">
        <f t="shared" si="40"/>
        <v>4.5016418361804629</v>
      </c>
      <c r="M838">
        <f t="shared" si="41"/>
        <v>8.6999999999999993</v>
      </c>
      <c r="N838">
        <f t="shared" si="42"/>
        <v>3</v>
      </c>
    </row>
    <row r="839" spans="1:14" x14ac:dyDescent="0.35">
      <c r="A839" t="s">
        <v>140</v>
      </c>
      <c r="B839" s="6">
        <v>8320</v>
      </c>
      <c r="C839" s="6" t="s">
        <v>92</v>
      </c>
      <c r="D839" s="6" t="s">
        <v>94</v>
      </c>
      <c r="E839" s="7">
        <v>0.63</v>
      </c>
      <c r="F839" s="7">
        <v>53.6</v>
      </c>
      <c r="G839" s="7">
        <v>0.66</v>
      </c>
      <c r="H839" s="7">
        <v>0.70899999999999996</v>
      </c>
      <c r="I839" s="7">
        <v>0.11700000000000001</v>
      </c>
      <c r="J839" s="7">
        <v>0.26200000000000001</v>
      </c>
      <c r="K839" s="20">
        <v>0.45129887733110102</v>
      </c>
      <c r="L839">
        <f t="shared" si="40"/>
        <v>0.82599729188320314</v>
      </c>
      <c r="M839">
        <f t="shared" si="41"/>
        <v>1.6</v>
      </c>
      <c r="N839">
        <f t="shared" si="42"/>
        <v>0.5</v>
      </c>
    </row>
    <row r="840" spans="1:14" x14ac:dyDescent="0.35">
      <c r="A840" t="s">
        <v>140</v>
      </c>
      <c r="B840" s="6">
        <v>8320</v>
      </c>
      <c r="C840" s="6" t="s">
        <v>92</v>
      </c>
      <c r="D840" s="6" t="s">
        <v>94</v>
      </c>
      <c r="E840" s="7">
        <v>0.63</v>
      </c>
      <c r="F840" s="7">
        <v>53.6</v>
      </c>
      <c r="G840" s="7">
        <v>0.66</v>
      </c>
      <c r="H840" s="7">
        <v>0.70899999999999996</v>
      </c>
      <c r="I840" s="7">
        <v>0.11700000000000001</v>
      </c>
      <c r="J840" s="7">
        <v>0.26200000000000001</v>
      </c>
      <c r="K840" s="20">
        <v>0.338537952287706</v>
      </c>
      <c r="L840">
        <f t="shared" si="40"/>
        <v>0.61961472947377871</v>
      </c>
      <c r="M840">
        <f t="shared" si="41"/>
        <v>1.2</v>
      </c>
      <c r="N840">
        <f t="shared" si="42"/>
        <v>0.4</v>
      </c>
    </row>
    <row r="841" spans="1:14" x14ac:dyDescent="0.35">
      <c r="A841" t="s">
        <v>140</v>
      </c>
      <c r="B841" s="6">
        <v>8320</v>
      </c>
      <c r="C841" s="6" t="s">
        <v>92</v>
      </c>
      <c r="D841" s="6" t="s">
        <v>94</v>
      </c>
      <c r="E841" s="7">
        <v>0.63</v>
      </c>
      <c r="F841" s="7">
        <v>53.6</v>
      </c>
      <c r="G841" s="7">
        <v>0.66</v>
      </c>
      <c r="H841" s="7">
        <v>0.70899999999999996</v>
      </c>
      <c r="I841" s="7">
        <v>0.11700000000000001</v>
      </c>
      <c r="J841" s="7">
        <v>0.26200000000000001</v>
      </c>
      <c r="K841" s="20">
        <v>0.100219194173709</v>
      </c>
      <c r="L841">
        <f t="shared" si="40"/>
        <v>0.18342785045633381</v>
      </c>
      <c r="M841">
        <f t="shared" si="41"/>
        <v>0.4</v>
      </c>
      <c r="N841">
        <f t="shared" si="42"/>
        <v>0.1</v>
      </c>
    </row>
    <row r="842" spans="1:14" x14ac:dyDescent="0.35">
      <c r="A842" t="s">
        <v>140</v>
      </c>
      <c r="B842" s="6">
        <v>8320</v>
      </c>
      <c r="C842" s="6" t="s">
        <v>90</v>
      </c>
      <c r="D842" s="6" t="s">
        <v>95</v>
      </c>
      <c r="E842" s="7">
        <v>0.22</v>
      </c>
      <c r="F842" s="7">
        <v>50.8</v>
      </c>
      <c r="G842" s="7">
        <v>0</v>
      </c>
      <c r="H842" s="7">
        <v>0.70899999999999996</v>
      </c>
      <c r="I842" s="7">
        <v>0.11700000000000001</v>
      </c>
      <c r="J842" s="7">
        <v>0.26200000000000001</v>
      </c>
      <c r="K842" s="20">
        <v>0.54971774348373703</v>
      </c>
      <c r="L842">
        <f t="shared" si="40"/>
        <v>0.60971027322259552</v>
      </c>
      <c r="M842">
        <f t="shared" si="41"/>
        <v>1.2</v>
      </c>
      <c r="N842">
        <f t="shared" si="42"/>
        <v>0.3</v>
      </c>
    </row>
    <row r="843" spans="1:14" x14ac:dyDescent="0.35">
      <c r="A843" t="s">
        <v>140</v>
      </c>
      <c r="B843" s="6">
        <v>8320</v>
      </c>
      <c r="C843" s="6" t="s">
        <v>90</v>
      </c>
      <c r="D843" s="6" t="s">
        <v>94</v>
      </c>
      <c r="E843" s="7">
        <v>0.22</v>
      </c>
      <c r="F843" s="7">
        <v>50.8</v>
      </c>
      <c r="G843" s="7">
        <v>0</v>
      </c>
      <c r="H843" s="7">
        <v>0.70899999999999996</v>
      </c>
      <c r="I843" s="7">
        <v>0.11700000000000001</v>
      </c>
      <c r="J843" s="7">
        <v>0.26200000000000001</v>
      </c>
      <c r="K843" s="20">
        <v>1.4997606966022701</v>
      </c>
      <c r="L843">
        <f t="shared" si="40"/>
        <v>1.6634345806247977</v>
      </c>
      <c r="M843">
        <f t="shared" si="41"/>
        <v>3.2</v>
      </c>
      <c r="N843">
        <f t="shared" si="42"/>
        <v>0.9</v>
      </c>
    </row>
    <row r="844" spans="1:14" x14ac:dyDescent="0.35">
      <c r="A844" t="s">
        <v>140</v>
      </c>
      <c r="B844" s="6">
        <v>8320</v>
      </c>
      <c r="C844" s="6" t="s">
        <v>90</v>
      </c>
      <c r="D844" s="6" t="s">
        <v>94</v>
      </c>
      <c r="E844" s="7">
        <v>0.22</v>
      </c>
      <c r="F844" s="7">
        <v>50.8</v>
      </c>
      <c r="G844" s="7">
        <v>0</v>
      </c>
      <c r="H844" s="7">
        <v>0.70899999999999996</v>
      </c>
      <c r="I844" s="7">
        <v>0.11700000000000001</v>
      </c>
      <c r="J844" s="7">
        <v>0.26200000000000001</v>
      </c>
      <c r="K844" s="20">
        <v>0.19399284975563499</v>
      </c>
      <c r="L844">
        <f t="shared" si="40"/>
        <v>0.21516393609229997</v>
      </c>
      <c r="M844">
        <f t="shared" si="41"/>
        <v>0.4</v>
      </c>
      <c r="N844">
        <f t="shared" si="42"/>
        <v>0.1</v>
      </c>
    </row>
    <row r="845" spans="1:14" x14ac:dyDescent="0.35">
      <c r="A845" t="s">
        <v>140</v>
      </c>
      <c r="B845" s="6">
        <v>1411</v>
      </c>
      <c r="C845" s="6" t="s">
        <v>90</v>
      </c>
      <c r="D845" s="6" t="s">
        <v>91</v>
      </c>
      <c r="E845" s="7">
        <v>0.22</v>
      </c>
      <c r="F845" s="7">
        <v>50.8</v>
      </c>
      <c r="G845" s="7">
        <v>0</v>
      </c>
      <c r="H845" s="7">
        <v>1.4430000000000001</v>
      </c>
      <c r="I845" s="7">
        <v>0.22500000000000001</v>
      </c>
      <c r="J845" s="7">
        <v>0.43099999999999999</v>
      </c>
      <c r="K845" s="20">
        <v>1.09407504591034E-2</v>
      </c>
      <c r="L845">
        <f t="shared" si="40"/>
        <v>1.9962128595998094E-2</v>
      </c>
      <c r="M845">
        <f t="shared" si="41"/>
        <v>0.1</v>
      </c>
      <c r="N845">
        <f t="shared" si="42"/>
        <v>0</v>
      </c>
    </row>
    <row r="846" spans="1:14" x14ac:dyDescent="0.35">
      <c r="A846" t="s">
        <v>140</v>
      </c>
      <c r="B846" s="6">
        <v>1210</v>
      </c>
      <c r="C846" s="6" t="s">
        <v>98</v>
      </c>
      <c r="D846" s="6" t="s">
        <v>93</v>
      </c>
      <c r="E846" s="7">
        <v>0.19</v>
      </c>
      <c r="F846" s="7">
        <v>57.7</v>
      </c>
      <c r="G846" s="7">
        <v>0</v>
      </c>
      <c r="H846" s="7">
        <v>1.2450000000000001</v>
      </c>
      <c r="I846" s="7">
        <v>0.21299999999999999</v>
      </c>
      <c r="J846" s="7">
        <v>0.28799999999999998</v>
      </c>
      <c r="K846" s="20">
        <v>7.8830656929713399E-3</v>
      </c>
      <c r="L846">
        <f t="shared" si="40"/>
        <v>1.0916469371626712E-2</v>
      </c>
      <c r="M846">
        <f t="shared" si="41"/>
        <v>0</v>
      </c>
      <c r="N846">
        <f t="shared" si="42"/>
        <v>0</v>
      </c>
    </row>
    <row r="847" spans="1:14" x14ac:dyDescent="0.35">
      <c r="A847" t="s">
        <v>140</v>
      </c>
      <c r="B847" s="6">
        <v>1210</v>
      </c>
      <c r="C847" s="6" t="s">
        <v>98</v>
      </c>
      <c r="D847" s="6" t="s">
        <v>94</v>
      </c>
      <c r="E847" s="7">
        <v>0.19</v>
      </c>
      <c r="F847" s="7">
        <v>57.7</v>
      </c>
      <c r="G847" s="7">
        <v>0</v>
      </c>
      <c r="H847" s="7">
        <v>1.2450000000000001</v>
      </c>
      <c r="I847" s="7">
        <v>0.21299999999999999</v>
      </c>
      <c r="J847" s="7">
        <v>0.28799999999999998</v>
      </c>
      <c r="K847" s="20">
        <v>2.0398217888423398E-3</v>
      </c>
      <c r="L847">
        <f t="shared" si="40"/>
        <v>2.8247452131888724E-3</v>
      </c>
      <c r="M847">
        <f t="shared" si="41"/>
        <v>0</v>
      </c>
      <c r="N847">
        <f t="shared" si="42"/>
        <v>0</v>
      </c>
    </row>
    <row r="848" spans="1:14" x14ac:dyDescent="0.35">
      <c r="A848" t="s">
        <v>140</v>
      </c>
      <c r="B848" s="6">
        <v>1400</v>
      </c>
      <c r="C848" s="6" t="s">
        <v>90</v>
      </c>
      <c r="D848" s="6" t="s">
        <v>91</v>
      </c>
      <c r="E848" s="7">
        <v>0.22</v>
      </c>
      <c r="F848" s="7">
        <v>50.8</v>
      </c>
      <c r="G848" s="7">
        <v>0</v>
      </c>
      <c r="H848" s="7">
        <v>0.70899999999999996</v>
      </c>
      <c r="I848" s="7">
        <v>0.11700000000000001</v>
      </c>
      <c r="J848" s="7">
        <v>0.43099999999999999</v>
      </c>
      <c r="K848" s="20">
        <v>0.70297307434518697</v>
      </c>
      <c r="L848">
        <f t="shared" si="40"/>
        <v>1.2826212390144167</v>
      </c>
      <c r="M848">
        <f t="shared" si="41"/>
        <v>2.5</v>
      </c>
      <c r="N848">
        <f t="shared" si="42"/>
        <v>0.6</v>
      </c>
    </row>
    <row r="849" spans="1:14" x14ac:dyDescent="0.35">
      <c r="A849" t="s">
        <v>140</v>
      </c>
      <c r="B849" s="6">
        <v>1400</v>
      </c>
      <c r="C849" s="6" t="s">
        <v>90</v>
      </c>
      <c r="D849" s="6" t="s">
        <v>91</v>
      </c>
      <c r="E849" s="7">
        <v>0.22</v>
      </c>
      <c r="F849" s="7">
        <v>50.8</v>
      </c>
      <c r="G849" s="7">
        <v>0</v>
      </c>
      <c r="H849" s="7">
        <v>0.70899999999999996</v>
      </c>
      <c r="I849" s="7">
        <v>0.11700000000000001</v>
      </c>
      <c r="J849" s="7">
        <v>0.43099999999999999</v>
      </c>
      <c r="K849" s="20">
        <v>0.76662603227955795</v>
      </c>
      <c r="L849">
        <f t="shared" si="40"/>
        <v>1.3987603042962053</v>
      </c>
      <c r="M849">
        <f t="shared" si="41"/>
        <v>2.7</v>
      </c>
      <c r="N849">
        <f t="shared" si="42"/>
        <v>0.6</v>
      </c>
    </row>
    <row r="850" spans="1:14" x14ac:dyDescent="0.35">
      <c r="A850" t="s">
        <v>140</v>
      </c>
      <c r="B850" s="6">
        <v>1400</v>
      </c>
      <c r="C850" s="6" t="s">
        <v>138</v>
      </c>
      <c r="D850" s="6" t="s">
        <v>94</v>
      </c>
      <c r="E850" s="7">
        <v>0</v>
      </c>
      <c r="F850" s="7">
        <v>49.3</v>
      </c>
      <c r="G850" s="7">
        <v>0.33</v>
      </c>
      <c r="H850" s="7">
        <v>0.70899999999999996</v>
      </c>
      <c r="I850" s="7">
        <v>0.11700000000000001</v>
      </c>
      <c r="J850" s="7">
        <v>0.43099999999999999</v>
      </c>
      <c r="K850" s="20">
        <v>0.26664201887870298</v>
      </c>
      <c r="L850">
        <f>((F850*J850*K850/12)+(G850*K850))*0.765</f>
        <v>0.42850149028687551</v>
      </c>
      <c r="M850">
        <f t="shared" si="41"/>
        <v>0.8</v>
      </c>
      <c r="N850">
        <f t="shared" si="42"/>
        <v>0.1</v>
      </c>
    </row>
    <row r="851" spans="1:14" x14ac:dyDescent="0.35">
      <c r="A851" t="s">
        <v>140</v>
      </c>
      <c r="B851" s="6">
        <v>1400</v>
      </c>
      <c r="C851" s="6" t="s">
        <v>138</v>
      </c>
      <c r="D851" s="6" t="s">
        <v>94</v>
      </c>
      <c r="E851" s="7">
        <v>0</v>
      </c>
      <c r="F851" s="7">
        <v>49.3</v>
      </c>
      <c r="G851" s="7">
        <v>0.33</v>
      </c>
      <c r="H851" s="7">
        <v>0.70899999999999996</v>
      </c>
      <c r="I851" s="7">
        <v>0.11700000000000001</v>
      </c>
      <c r="J851" s="7">
        <v>0.43099999999999999</v>
      </c>
      <c r="K851" s="20">
        <v>1.1847218233236001</v>
      </c>
      <c r="L851">
        <f>((F851*J851*K851/12)+(G851*K851))*0.765</f>
        <v>1.9038824751041297</v>
      </c>
      <c r="M851">
        <f t="shared" si="41"/>
        <v>3.7</v>
      </c>
      <c r="N851">
        <f t="shared" si="42"/>
        <v>0.6</v>
      </c>
    </row>
    <row r="852" spans="1:14" x14ac:dyDescent="0.35">
      <c r="A852" t="s">
        <v>140</v>
      </c>
      <c r="B852" s="6">
        <v>1550</v>
      </c>
      <c r="C852" s="6" t="s">
        <v>90</v>
      </c>
      <c r="D852" s="6" t="s">
        <v>91</v>
      </c>
      <c r="E852" s="7">
        <v>0.22</v>
      </c>
      <c r="F852" s="7">
        <v>50.8</v>
      </c>
      <c r="G852" s="7">
        <v>0</v>
      </c>
      <c r="H852" s="7">
        <v>0.72099999999999997</v>
      </c>
      <c r="I852" s="7">
        <v>0.17</v>
      </c>
      <c r="J852" s="7">
        <v>0.34100000000000003</v>
      </c>
      <c r="K852" s="20">
        <v>0.12082512904274099</v>
      </c>
      <c r="L852">
        <f t="shared" si="40"/>
        <v>0.17441912878179947</v>
      </c>
      <c r="M852">
        <f t="shared" si="41"/>
        <v>0.3</v>
      </c>
      <c r="N852">
        <f t="shared" si="42"/>
        <v>0.1</v>
      </c>
    </row>
    <row r="853" spans="1:14" x14ac:dyDescent="0.35">
      <c r="A853" t="s">
        <v>140</v>
      </c>
      <c r="B853" s="6">
        <v>1411</v>
      </c>
      <c r="C853" s="6" t="s">
        <v>90</v>
      </c>
      <c r="E853" s="7">
        <v>0.22</v>
      </c>
      <c r="F853" s="7">
        <v>50.8</v>
      </c>
      <c r="G853" s="7">
        <v>0</v>
      </c>
      <c r="H853" s="7">
        <v>1.4430000000000001</v>
      </c>
      <c r="I853" s="7">
        <v>0.22500000000000001</v>
      </c>
      <c r="J853" s="7">
        <v>0.43099999999999999</v>
      </c>
      <c r="K853" s="20">
        <v>0.16884088390901</v>
      </c>
      <c r="L853">
        <f t="shared" si="40"/>
        <v>0.30806144875091601</v>
      </c>
      <c r="M853">
        <f t="shared" si="41"/>
        <v>1.2</v>
      </c>
      <c r="N853">
        <f t="shared" si="42"/>
        <v>0.2</v>
      </c>
    </row>
    <row r="854" spans="1:14" x14ac:dyDescent="0.35">
      <c r="A854" t="s">
        <v>140</v>
      </c>
      <c r="B854" s="6">
        <v>1411</v>
      </c>
      <c r="C854" s="6" t="s">
        <v>98</v>
      </c>
      <c r="D854" s="6" t="s">
        <v>94</v>
      </c>
      <c r="E854" s="7">
        <v>0.19</v>
      </c>
      <c r="F854" s="7">
        <v>57.7</v>
      </c>
      <c r="G854" s="7">
        <v>0</v>
      </c>
      <c r="H854" s="7">
        <v>1.4430000000000001</v>
      </c>
      <c r="I854" s="7">
        <v>0.22500000000000001</v>
      </c>
      <c r="J854" s="7">
        <v>0.43099999999999999</v>
      </c>
      <c r="K854" s="20">
        <v>0.42001118958593497</v>
      </c>
      <c r="L854">
        <f t="shared" si="40"/>
        <v>0.87042768920464508</v>
      </c>
      <c r="M854">
        <f t="shared" si="41"/>
        <v>3.4</v>
      </c>
      <c r="N854">
        <f t="shared" si="42"/>
        <v>0.6</v>
      </c>
    </row>
    <row r="855" spans="1:14" x14ac:dyDescent="0.35">
      <c r="A855" t="s">
        <v>140</v>
      </c>
      <c r="B855" s="6">
        <v>8310</v>
      </c>
      <c r="C855" s="6" t="s">
        <v>90</v>
      </c>
      <c r="D855" s="6" t="s">
        <v>91</v>
      </c>
      <c r="E855" s="7">
        <v>0.22</v>
      </c>
      <c r="F855" s="7">
        <v>50.8</v>
      </c>
      <c r="G855" s="7">
        <v>0</v>
      </c>
      <c r="H855" s="7">
        <v>0.72099999999999997</v>
      </c>
      <c r="I855" s="7">
        <v>0.17</v>
      </c>
      <c r="J855" s="7">
        <v>0.43099999999999999</v>
      </c>
      <c r="K855" s="20">
        <v>1.4007513839E-7</v>
      </c>
      <c r="L855">
        <f t="shared" si="40"/>
        <v>2.5557642833511432E-7</v>
      </c>
      <c r="M855">
        <f t="shared" si="41"/>
        <v>0</v>
      </c>
      <c r="N855">
        <f t="shared" si="42"/>
        <v>0</v>
      </c>
    </row>
    <row r="856" spans="1:14" x14ac:dyDescent="0.35">
      <c r="A856" t="s">
        <v>140</v>
      </c>
      <c r="B856" s="6">
        <v>8310</v>
      </c>
      <c r="C856" s="6" t="s">
        <v>90</v>
      </c>
      <c r="D856" s="6" t="s">
        <v>91</v>
      </c>
      <c r="E856" s="7">
        <v>0.22</v>
      </c>
      <c r="F856" s="7">
        <v>50.8</v>
      </c>
      <c r="G856" s="7">
        <v>0</v>
      </c>
      <c r="H856" s="7">
        <v>0.72099999999999997</v>
      </c>
      <c r="I856" s="7">
        <v>0.17</v>
      </c>
      <c r="J856" s="7">
        <v>0.43099999999999999</v>
      </c>
      <c r="K856" s="20">
        <v>1.7811464125383899E-3</v>
      </c>
      <c r="L856">
        <f t="shared" si="40"/>
        <v>3.2498203727704613E-3</v>
      </c>
      <c r="M856">
        <f t="shared" si="41"/>
        <v>0</v>
      </c>
      <c r="N856">
        <f t="shared" si="42"/>
        <v>0</v>
      </c>
    </row>
    <row r="857" spans="1:14" x14ac:dyDescent="0.35">
      <c r="A857" t="s">
        <v>140</v>
      </c>
      <c r="B857" s="6">
        <v>1110</v>
      </c>
      <c r="C857" s="6" t="s">
        <v>90</v>
      </c>
      <c r="D857" s="6" t="s">
        <v>91</v>
      </c>
      <c r="E857" s="7">
        <v>0.22</v>
      </c>
      <c r="F857" s="7">
        <v>50.8</v>
      </c>
      <c r="G857" s="7">
        <v>0</v>
      </c>
      <c r="H857" s="7">
        <v>0.96799999999999997</v>
      </c>
      <c r="I857" s="7">
        <v>0.125</v>
      </c>
      <c r="J857" s="7">
        <v>0.28799999999999998</v>
      </c>
      <c r="K857" s="20">
        <v>1.2811855873321401</v>
      </c>
      <c r="L857">
        <f t="shared" si="40"/>
        <v>1.562021468075345</v>
      </c>
      <c r="M857">
        <f t="shared" si="41"/>
        <v>4.0999999999999996</v>
      </c>
      <c r="N857">
        <f t="shared" si="42"/>
        <v>0.8</v>
      </c>
    </row>
    <row r="858" spans="1:14" x14ac:dyDescent="0.35">
      <c r="A858" t="s">
        <v>140</v>
      </c>
      <c r="B858" s="6">
        <v>1700</v>
      </c>
      <c r="C858" s="6" t="s">
        <v>98</v>
      </c>
      <c r="D858" s="6" t="s">
        <v>91</v>
      </c>
      <c r="E858" s="7">
        <v>0.19</v>
      </c>
      <c r="F858" s="7">
        <v>57.7</v>
      </c>
      <c r="G858" s="7">
        <v>0</v>
      </c>
      <c r="H858" s="7">
        <v>0.96799999999999997</v>
      </c>
      <c r="I858" s="7">
        <v>0.125</v>
      </c>
      <c r="J858" s="7">
        <v>0.34100000000000003</v>
      </c>
      <c r="K858" s="20">
        <v>0.12599911371851999</v>
      </c>
      <c r="L858">
        <f t="shared" si="40"/>
        <v>0.20659339681595701</v>
      </c>
      <c r="M858">
        <f t="shared" si="41"/>
        <v>0.5</v>
      </c>
      <c r="N858">
        <f t="shared" si="42"/>
        <v>0.1</v>
      </c>
    </row>
    <row r="859" spans="1:14" x14ac:dyDescent="0.35">
      <c r="A859" t="s">
        <v>140</v>
      </c>
      <c r="B859" s="6">
        <v>1700</v>
      </c>
      <c r="C859" s="6" t="s">
        <v>98</v>
      </c>
      <c r="D859" s="6" t="s">
        <v>93</v>
      </c>
      <c r="E859" s="7">
        <v>0.19</v>
      </c>
      <c r="F859" s="7">
        <v>57.7</v>
      </c>
      <c r="G859" s="7">
        <v>0</v>
      </c>
      <c r="H859" s="7">
        <v>0.96799999999999997</v>
      </c>
      <c r="I859" s="7">
        <v>0.125</v>
      </c>
      <c r="J859" s="7">
        <v>0.34100000000000003</v>
      </c>
      <c r="K859" s="20">
        <v>0.100336758174923</v>
      </c>
      <c r="L859">
        <f t="shared" si="40"/>
        <v>0.16451632940186106</v>
      </c>
      <c r="M859">
        <f t="shared" si="41"/>
        <v>0.4</v>
      </c>
      <c r="N859">
        <f t="shared" si="42"/>
        <v>0.1</v>
      </c>
    </row>
    <row r="860" spans="1:14" x14ac:dyDescent="0.35">
      <c r="A860" t="s">
        <v>140</v>
      </c>
      <c r="B860" s="6">
        <v>8100</v>
      </c>
      <c r="C860" s="6" t="s">
        <v>138</v>
      </c>
      <c r="D860" s="6" t="s">
        <v>91</v>
      </c>
      <c r="E860" s="7">
        <v>0</v>
      </c>
      <c r="F860" s="7">
        <v>49.3</v>
      </c>
      <c r="G860" s="7">
        <v>0.33</v>
      </c>
      <c r="H860" s="7">
        <v>0.98599999999999999</v>
      </c>
      <c r="I860" s="7">
        <v>0.14299999999999999</v>
      </c>
      <c r="J860" s="7">
        <v>0.44600000000000001</v>
      </c>
      <c r="K860" s="20">
        <v>1.7952291777440298E-2</v>
      </c>
      <c r="L860">
        <f t="shared" ref="L860:L920" si="43">((F860*J860*K860/12)+(G860*K860))*0.765</f>
        <v>2.9696182882144914E-2</v>
      </c>
      <c r="M860">
        <f t="shared" si="41"/>
        <v>0.1</v>
      </c>
      <c r="N860">
        <f t="shared" si="42"/>
        <v>0</v>
      </c>
    </row>
    <row r="861" spans="1:14" x14ac:dyDescent="0.35">
      <c r="A861" t="s">
        <v>140</v>
      </c>
      <c r="B861" s="6">
        <v>8100</v>
      </c>
      <c r="C861" s="6" t="s">
        <v>138</v>
      </c>
      <c r="D861" s="6" t="s">
        <v>91</v>
      </c>
      <c r="E861" s="7">
        <v>0</v>
      </c>
      <c r="F861" s="7">
        <v>49.3</v>
      </c>
      <c r="G861" s="7">
        <v>0.33</v>
      </c>
      <c r="H861" s="7">
        <v>0.98599999999999999</v>
      </c>
      <c r="I861" s="7">
        <v>0.14299999999999999</v>
      </c>
      <c r="J861" s="7">
        <v>0.44600000000000001</v>
      </c>
      <c r="K861" s="20">
        <v>0.383828009061291</v>
      </c>
      <c r="L861">
        <f t="shared" si="43"/>
        <v>0.63491764136193607</v>
      </c>
      <c r="M861">
        <f t="shared" si="41"/>
        <v>1.7</v>
      </c>
      <c r="N861">
        <f t="shared" si="42"/>
        <v>0.2</v>
      </c>
    </row>
    <row r="862" spans="1:14" x14ac:dyDescent="0.35">
      <c r="A862" t="s">
        <v>140</v>
      </c>
      <c r="B862" s="6">
        <v>8100</v>
      </c>
      <c r="C862" s="6" t="s">
        <v>138</v>
      </c>
      <c r="D862" s="6" t="s">
        <v>94</v>
      </c>
      <c r="E862" s="7">
        <v>0</v>
      </c>
      <c r="F862" s="7">
        <v>49.3</v>
      </c>
      <c r="G862" s="7">
        <v>0.33</v>
      </c>
      <c r="H862" s="7">
        <v>0.98599999999999999</v>
      </c>
      <c r="I862" s="7">
        <v>0.14299999999999999</v>
      </c>
      <c r="J862" s="7">
        <v>0.44600000000000001</v>
      </c>
      <c r="K862" s="20">
        <v>0.133358733949002</v>
      </c>
      <c r="L862">
        <f t="shared" si="43"/>
        <v>0.22059831699357202</v>
      </c>
      <c r="M862">
        <f t="shared" si="41"/>
        <v>0.6</v>
      </c>
      <c r="N862">
        <f t="shared" si="42"/>
        <v>0.1</v>
      </c>
    </row>
    <row r="863" spans="1:14" x14ac:dyDescent="0.35">
      <c r="A863" t="s">
        <v>140</v>
      </c>
      <c r="B863" s="6">
        <v>8100</v>
      </c>
      <c r="C863" s="6" t="s">
        <v>138</v>
      </c>
      <c r="D863" s="6" t="s">
        <v>94</v>
      </c>
      <c r="E863" s="7">
        <v>0</v>
      </c>
      <c r="F863" s="7">
        <v>49.3</v>
      </c>
      <c r="G863" s="7">
        <v>0.33</v>
      </c>
      <c r="H863" s="7">
        <v>0.98599999999999999</v>
      </c>
      <c r="I863" s="7">
        <v>0.14299999999999999</v>
      </c>
      <c r="J863" s="7">
        <v>0.44600000000000001</v>
      </c>
      <c r="K863" s="20">
        <v>0.30855263410200601</v>
      </c>
      <c r="L863">
        <f t="shared" si="43"/>
        <v>0.51039920499594205</v>
      </c>
      <c r="M863">
        <f t="shared" si="41"/>
        <v>1.4</v>
      </c>
      <c r="N863">
        <f t="shared" si="42"/>
        <v>0.2</v>
      </c>
    </row>
    <row r="864" spans="1:14" x14ac:dyDescent="0.35">
      <c r="A864" t="s">
        <v>140</v>
      </c>
      <c r="B864" s="6">
        <v>8100</v>
      </c>
      <c r="C864" s="6" t="s">
        <v>138</v>
      </c>
      <c r="D864" s="6" t="s">
        <v>94</v>
      </c>
      <c r="E864" s="7">
        <v>0</v>
      </c>
      <c r="F864" s="7">
        <v>49.3</v>
      </c>
      <c r="G864" s="7">
        <v>0.33</v>
      </c>
      <c r="H864" s="7">
        <v>0.98599999999999999</v>
      </c>
      <c r="I864" s="7">
        <v>0.14299999999999999</v>
      </c>
      <c r="J864" s="7">
        <v>0.44600000000000001</v>
      </c>
      <c r="K864" s="20">
        <v>4.7523472567796601</v>
      </c>
      <c r="L864">
        <f t="shared" si="43"/>
        <v>7.8612009545285382</v>
      </c>
      <c r="M864">
        <f t="shared" si="41"/>
        <v>21.1</v>
      </c>
      <c r="N864">
        <f t="shared" si="42"/>
        <v>3.1</v>
      </c>
    </row>
    <row r="865" spans="1:14" x14ac:dyDescent="0.35">
      <c r="A865" t="s">
        <v>140</v>
      </c>
      <c r="B865" s="6">
        <v>8100</v>
      </c>
      <c r="C865" s="6" t="s">
        <v>138</v>
      </c>
      <c r="D865" s="6" t="s">
        <v>94</v>
      </c>
      <c r="E865" s="7">
        <v>0</v>
      </c>
      <c r="F865" s="7">
        <v>49.3</v>
      </c>
      <c r="G865" s="7">
        <v>0.33</v>
      </c>
      <c r="H865" s="7">
        <v>0.98599999999999999</v>
      </c>
      <c r="I865" s="7">
        <v>0.14299999999999999</v>
      </c>
      <c r="J865" s="7">
        <v>0.44600000000000001</v>
      </c>
      <c r="K865" s="20">
        <v>1.58967189640224</v>
      </c>
      <c r="L865">
        <f t="shared" si="43"/>
        <v>2.6295911376334602</v>
      </c>
      <c r="M865">
        <f t="shared" si="41"/>
        <v>7.1</v>
      </c>
      <c r="N865">
        <f t="shared" si="42"/>
        <v>1</v>
      </c>
    </row>
    <row r="866" spans="1:14" x14ac:dyDescent="0.35">
      <c r="A866" t="s">
        <v>140</v>
      </c>
      <c r="B866" s="6">
        <v>8100</v>
      </c>
      <c r="C866" s="6" t="s">
        <v>138</v>
      </c>
      <c r="D866" s="6" t="s">
        <v>94</v>
      </c>
      <c r="E866" s="7">
        <v>0</v>
      </c>
      <c r="F866" s="7">
        <v>49.3</v>
      </c>
      <c r="G866" s="7">
        <v>0.33</v>
      </c>
      <c r="H866" s="7">
        <v>0.98599999999999999</v>
      </c>
      <c r="I866" s="7">
        <v>0.14299999999999999</v>
      </c>
      <c r="J866" s="7">
        <v>0.44600000000000001</v>
      </c>
      <c r="K866" s="20">
        <v>4.40557343564367</v>
      </c>
      <c r="L866">
        <f t="shared" si="43"/>
        <v>7.2875773225789198</v>
      </c>
      <c r="M866">
        <f t="shared" si="41"/>
        <v>19.600000000000001</v>
      </c>
      <c r="N866">
        <f t="shared" si="42"/>
        <v>2.8</v>
      </c>
    </row>
    <row r="867" spans="1:14" x14ac:dyDescent="0.35">
      <c r="A867" t="s">
        <v>140</v>
      </c>
      <c r="B867" s="6">
        <v>8100</v>
      </c>
      <c r="C867" s="6" t="s">
        <v>138</v>
      </c>
      <c r="D867" s="6" t="s">
        <v>91</v>
      </c>
      <c r="E867" s="7">
        <v>0</v>
      </c>
      <c r="F867" s="7">
        <v>49.3</v>
      </c>
      <c r="G867" s="7">
        <v>0.33</v>
      </c>
      <c r="H867" s="7">
        <v>0.98599999999999999</v>
      </c>
      <c r="I867" s="7">
        <v>0.14299999999999999</v>
      </c>
      <c r="J867" s="7">
        <v>0.44600000000000001</v>
      </c>
      <c r="K867" s="20">
        <v>1.02757861455235</v>
      </c>
      <c r="L867">
        <f t="shared" si="43"/>
        <v>1.6997920288859436</v>
      </c>
      <c r="M867">
        <f t="shared" si="41"/>
        <v>4.5999999999999996</v>
      </c>
      <c r="N867">
        <f t="shared" si="42"/>
        <v>0.7</v>
      </c>
    </row>
    <row r="868" spans="1:14" x14ac:dyDescent="0.35">
      <c r="A868" t="s">
        <v>140</v>
      </c>
      <c r="B868" s="6">
        <v>8100</v>
      </c>
      <c r="C868" s="6" t="s">
        <v>138</v>
      </c>
      <c r="D868" s="6" t="s">
        <v>94</v>
      </c>
      <c r="E868" s="7">
        <v>0</v>
      </c>
      <c r="F868" s="7">
        <v>49.3</v>
      </c>
      <c r="G868" s="7">
        <v>0.33</v>
      </c>
      <c r="H868" s="7">
        <v>0.98599999999999999</v>
      </c>
      <c r="I868" s="7">
        <v>0.14299999999999999</v>
      </c>
      <c r="J868" s="7">
        <v>0.44600000000000001</v>
      </c>
      <c r="K868" s="20">
        <v>1.2540937833558099</v>
      </c>
      <c r="L868">
        <f t="shared" si="43"/>
        <v>2.0744871353246923</v>
      </c>
      <c r="M868">
        <f t="shared" si="41"/>
        <v>5.6</v>
      </c>
      <c r="N868">
        <f t="shared" si="42"/>
        <v>0.8</v>
      </c>
    </row>
    <row r="869" spans="1:14" x14ac:dyDescent="0.35">
      <c r="A869" t="s">
        <v>140</v>
      </c>
      <c r="B869" s="6">
        <v>8100</v>
      </c>
      <c r="C869" s="6" t="s">
        <v>138</v>
      </c>
      <c r="D869" s="6" t="s">
        <v>94</v>
      </c>
      <c r="E869" s="7">
        <v>0</v>
      </c>
      <c r="F869" s="7">
        <v>49.3</v>
      </c>
      <c r="G869" s="7">
        <v>0.33</v>
      </c>
      <c r="H869" s="7">
        <v>0.98599999999999999</v>
      </c>
      <c r="I869" s="7">
        <v>0.14299999999999999</v>
      </c>
      <c r="J869" s="7">
        <v>0.44600000000000001</v>
      </c>
      <c r="K869" s="20">
        <v>0.232638966941972</v>
      </c>
      <c r="L869">
        <f t="shared" si="43"/>
        <v>0.38482492338407748</v>
      </c>
      <c r="M869">
        <f t="shared" si="41"/>
        <v>1</v>
      </c>
      <c r="N869">
        <f t="shared" si="42"/>
        <v>0.1</v>
      </c>
    </row>
    <row r="870" spans="1:14" x14ac:dyDescent="0.35">
      <c r="A870" t="s">
        <v>140</v>
      </c>
      <c r="B870" s="6">
        <v>8100</v>
      </c>
      <c r="C870" s="6" t="s">
        <v>138</v>
      </c>
      <c r="D870" s="6" t="s">
        <v>94</v>
      </c>
      <c r="E870" s="7">
        <v>0</v>
      </c>
      <c r="F870" s="7">
        <v>49.3</v>
      </c>
      <c r="G870" s="7">
        <v>0.33</v>
      </c>
      <c r="H870" s="7">
        <v>0.98599999999999999</v>
      </c>
      <c r="I870" s="7">
        <v>0.14299999999999999</v>
      </c>
      <c r="J870" s="7">
        <v>0.44600000000000001</v>
      </c>
      <c r="K870" s="20">
        <v>1.40629610742357</v>
      </c>
      <c r="L870">
        <f t="shared" si="43"/>
        <v>2.3262559961830886</v>
      </c>
      <c r="M870">
        <f t="shared" si="41"/>
        <v>6.2</v>
      </c>
      <c r="N870">
        <f t="shared" si="42"/>
        <v>0.9</v>
      </c>
    </row>
    <row r="871" spans="1:14" x14ac:dyDescent="0.35">
      <c r="A871" t="s">
        <v>140</v>
      </c>
      <c r="B871" s="6">
        <v>8100</v>
      </c>
      <c r="C871" s="6" t="s">
        <v>138</v>
      </c>
      <c r="D871" s="6" t="s">
        <v>91</v>
      </c>
      <c r="E871" s="7">
        <v>0</v>
      </c>
      <c r="F871" s="7">
        <v>49.3</v>
      </c>
      <c r="G871" s="7">
        <v>0.33</v>
      </c>
      <c r="H871" s="7">
        <v>0.98599999999999999</v>
      </c>
      <c r="I871" s="7">
        <v>0.14299999999999999</v>
      </c>
      <c r="J871" s="7">
        <v>0.44600000000000001</v>
      </c>
      <c r="K871" s="20">
        <v>2.01057957953536</v>
      </c>
      <c r="L871">
        <f t="shared" si="43"/>
        <v>3.3258449468840605</v>
      </c>
      <c r="M871">
        <f t="shared" si="41"/>
        <v>8.9</v>
      </c>
      <c r="N871">
        <f t="shared" si="42"/>
        <v>1.3</v>
      </c>
    </row>
    <row r="872" spans="1:14" x14ac:dyDescent="0.35">
      <c r="A872" t="s">
        <v>140</v>
      </c>
      <c r="B872" s="6">
        <v>8100</v>
      </c>
      <c r="C872" s="6" t="s">
        <v>138</v>
      </c>
      <c r="D872" s="6" t="s">
        <v>91</v>
      </c>
      <c r="E872" s="7">
        <v>0</v>
      </c>
      <c r="F872" s="7">
        <v>49.3</v>
      </c>
      <c r="G872" s="7">
        <v>0.33</v>
      </c>
      <c r="H872" s="7">
        <v>0.98599999999999999</v>
      </c>
      <c r="I872" s="7">
        <v>0.14299999999999999</v>
      </c>
      <c r="J872" s="7">
        <v>0.44600000000000001</v>
      </c>
      <c r="K872" s="20">
        <v>0.44354843275695599</v>
      </c>
      <c r="L872">
        <f t="shared" si="43"/>
        <v>0.73370550899754761</v>
      </c>
      <c r="M872">
        <f t="shared" si="41"/>
        <v>2</v>
      </c>
      <c r="N872">
        <f t="shared" si="42"/>
        <v>0.3</v>
      </c>
    </row>
    <row r="873" spans="1:14" x14ac:dyDescent="0.35">
      <c r="A873" t="s">
        <v>140</v>
      </c>
      <c r="B873" s="6">
        <v>8100</v>
      </c>
      <c r="C873" s="6" t="s">
        <v>138</v>
      </c>
      <c r="D873" s="6" t="s">
        <v>91</v>
      </c>
      <c r="E873" s="7">
        <v>0</v>
      </c>
      <c r="F873" s="7">
        <v>49.3</v>
      </c>
      <c r="G873" s="7">
        <v>0.33</v>
      </c>
      <c r="H873" s="7">
        <v>0.98599999999999999</v>
      </c>
      <c r="I873" s="7">
        <v>0.14299999999999999</v>
      </c>
      <c r="J873" s="7">
        <v>0.44600000000000001</v>
      </c>
      <c r="K873" s="20">
        <v>0.38841609431006602</v>
      </c>
      <c r="L873">
        <f t="shared" si="43"/>
        <v>0.64250712466109416</v>
      </c>
      <c r="M873">
        <f t="shared" si="41"/>
        <v>1.7</v>
      </c>
      <c r="N873">
        <f t="shared" si="42"/>
        <v>0.3</v>
      </c>
    </row>
    <row r="874" spans="1:14" x14ac:dyDescent="0.35">
      <c r="A874" t="s">
        <v>140</v>
      </c>
      <c r="B874" s="6">
        <v>8100</v>
      </c>
      <c r="C874" s="6" t="s">
        <v>138</v>
      </c>
      <c r="D874" s="6" t="s">
        <v>91</v>
      </c>
      <c r="E874" s="7">
        <v>0</v>
      </c>
      <c r="F874" s="7">
        <v>49.3</v>
      </c>
      <c r="G874" s="7">
        <v>0.33</v>
      </c>
      <c r="H874" s="7">
        <v>0.98599999999999999</v>
      </c>
      <c r="I874" s="7">
        <v>0.14299999999999999</v>
      </c>
      <c r="J874" s="7">
        <v>0.44600000000000001</v>
      </c>
      <c r="K874" s="20">
        <v>0.67922926199071898</v>
      </c>
      <c r="L874">
        <f t="shared" si="43"/>
        <v>1.1235621965730271</v>
      </c>
      <c r="M874">
        <f t="shared" si="41"/>
        <v>3</v>
      </c>
      <c r="N874">
        <f t="shared" si="42"/>
        <v>0.4</v>
      </c>
    </row>
    <row r="875" spans="1:14" x14ac:dyDescent="0.35">
      <c r="A875" t="s">
        <v>140</v>
      </c>
      <c r="B875" s="6">
        <v>8100</v>
      </c>
      <c r="C875" s="6" t="s">
        <v>138</v>
      </c>
      <c r="D875" s="6" t="s">
        <v>91</v>
      </c>
      <c r="E875" s="7">
        <v>0</v>
      </c>
      <c r="F875" s="7">
        <v>49.3</v>
      </c>
      <c r="G875" s="7">
        <v>0.33</v>
      </c>
      <c r="H875" s="7">
        <v>0.98599999999999999</v>
      </c>
      <c r="I875" s="7">
        <v>0.14299999999999999</v>
      </c>
      <c r="J875" s="7">
        <v>0.44600000000000001</v>
      </c>
      <c r="K875" s="20">
        <v>0.24639780919947099</v>
      </c>
      <c r="L875">
        <f t="shared" si="43"/>
        <v>0.40758441843855964</v>
      </c>
      <c r="M875">
        <f t="shared" si="41"/>
        <v>1.1000000000000001</v>
      </c>
      <c r="N875">
        <f t="shared" si="42"/>
        <v>0.2</v>
      </c>
    </row>
    <row r="876" spans="1:14" x14ac:dyDescent="0.35">
      <c r="A876" t="s">
        <v>140</v>
      </c>
      <c r="B876" s="6">
        <v>8100</v>
      </c>
      <c r="C876" s="6" t="s">
        <v>138</v>
      </c>
      <c r="D876" s="6" t="s">
        <v>94</v>
      </c>
      <c r="E876" s="7">
        <v>0</v>
      </c>
      <c r="F876" s="7">
        <v>49.3</v>
      </c>
      <c r="G876" s="7">
        <v>0.33</v>
      </c>
      <c r="H876" s="7">
        <v>0.98599999999999999</v>
      </c>
      <c r="I876" s="7">
        <v>0.14299999999999999</v>
      </c>
      <c r="J876" s="7">
        <v>0.44600000000000001</v>
      </c>
      <c r="K876" s="20">
        <v>1.45275847388069</v>
      </c>
      <c r="L876">
        <f t="shared" si="43"/>
        <v>2.4031127534457872</v>
      </c>
      <c r="M876">
        <f t="shared" si="41"/>
        <v>6.4</v>
      </c>
      <c r="N876">
        <f t="shared" si="42"/>
        <v>0.9</v>
      </c>
    </row>
    <row r="877" spans="1:14" x14ac:dyDescent="0.35">
      <c r="A877" t="s">
        <v>140</v>
      </c>
      <c r="B877" s="6">
        <v>8100</v>
      </c>
      <c r="C877" s="6" t="s">
        <v>138</v>
      </c>
      <c r="D877" s="6" t="s">
        <v>94</v>
      </c>
      <c r="E877" s="7">
        <v>0</v>
      </c>
      <c r="F877" s="7">
        <v>49.3</v>
      </c>
      <c r="G877" s="7">
        <v>0.33</v>
      </c>
      <c r="H877" s="7">
        <v>0.98599999999999999</v>
      </c>
      <c r="I877" s="7">
        <v>0.14299999999999999</v>
      </c>
      <c r="J877" s="7">
        <v>0.44600000000000001</v>
      </c>
      <c r="K877" s="20">
        <v>0.12842850893876601</v>
      </c>
      <c r="L877">
        <f t="shared" si="43"/>
        <v>0.21244287559538369</v>
      </c>
      <c r="M877">
        <f t="shared" si="41"/>
        <v>0.6</v>
      </c>
      <c r="N877">
        <f t="shared" si="42"/>
        <v>0.1</v>
      </c>
    </row>
    <row r="878" spans="1:14" x14ac:dyDescent="0.35">
      <c r="A878" t="s">
        <v>140</v>
      </c>
      <c r="B878" s="6">
        <v>8100</v>
      </c>
      <c r="C878" s="6" t="s">
        <v>138</v>
      </c>
      <c r="D878" s="6" t="s">
        <v>94</v>
      </c>
      <c r="E878" s="7">
        <v>0</v>
      </c>
      <c r="F878" s="7">
        <v>49.3</v>
      </c>
      <c r="G878" s="7">
        <v>0.33</v>
      </c>
      <c r="H878" s="7">
        <v>0.98599999999999999</v>
      </c>
      <c r="I878" s="7">
        <v>0.14299999999999999</v>
      </c>
      <c r="J878" s="7">
        <v>0.44600000000000001</v>
      </c>
      <c r="K878" s="20">
        <v>1.0703897131843201</v>
      </c>
      <c r="L878">
        <f t="shared" si="43"/>
        <v>1.7706089602349615</v>
      </c>
      <c r="M878">
        <f t="shared" si="41"/>
        <v>4.8</v>
      </c>
      <c r="N878">
        <f t="shared" si="42"/>
        <v>0.7</v>
      </c>
    </row>
    <row r="879" spans="1:14" x14ac:dyDescent="0.35">
      <c r="A879" t="s">
        <v>140</v>
      </c>
      <c r="B879" s="6">
        <v>8100</v>
      </c>
      <c r="C879" s="6" t="s">
        <v>138</v>
      </c>
      <c r="D879" s="6" t="s">
        <v>94</v>
      </c>
      <c r="E879" s="7">
        <v>0</v>
      </c>
      <c r="F879" s="7">
        <v>49.3</v>
      </c>
      <c r="G879" s="7">
        <v>0.33</v>
      </c>
      <c r="H879" s="7">
        <v>0.98599999999999999</v>
      </c>
      <c r="I879" s="7">
        <v>0.14299999999999999</v>
      </c>
      <c r="J879" s="7">
        <v>0.44600000000000001</v>
      </c>
      <c r="K879" s="20">
        <v>1.48778999376517</v>
      </c>
      <c r="L879">
        <f t="shared" si="43"/>
        <v>2.4610609215140173</v>
      </c>
      <c r="M879">
        <f t="shared" si="41"/>
        <v>6.6</v>
      </c>
      <c r="N879">
        <f t="shared" si="42"/>
        <v>1</v>
      </c>
    </row>
    <row r="880" spans="1:14" x14ac:dyDescent="0.35">
      <c r="A880" t="s">
        <v>140</v>
      </c>
      <c r="B880" s="6">
        <v>8100</v>
      </c>
      <c r="C880" s="6" t="s">
        <v>138</v>
      </c>
      <c r="D880" s="6" t="s">
        <v>94</v>
      </c>
      <c r="E880" s="7">
        <v>0</v>
      </c>
      <c r="F880" s="7">
        <v>49.3</v>
      </c>
      <c r="G880" s="7">
        <v>0.33</v>
      </c>
      <c r="H880" s="7">
        <v>0.98599999999999999</v>
      </c>
      <c r="I880" s="7">
        <v>0.14299999999999999</v>
      </c>
      <c r="J880" s="7">
        <v>0.44600000000000001</v>
      </c>
      <c r="K880" s="20">
        <v>16.676407060100001</v>
      </c>
      <c r="L880">
        <f t="shared" si="43"/>
        <v>27.585649788521504</v>
      </c>
      <c r="M880">
        <f t="shared" si="41"/>
        <v>74</v>
      </c>
      <c r="N880">
        <f t="shared" si="42"/>
        <v>10.7</v>
      </c>
    </row>
    <row r="881" spans="1:14" x14ac:dyDescent="0.35">
      <c r="A881" t="s">
        <v>140</v>
      </c>
      <c r="B881" s="6">
        <v>8100</v>
      </c>
      <c r="C881" s="6" t="s">
        <v>138</v>
      </c>
      <c r="D881" s="6" t="s">
        <v>94</v>
      </c>
      <c r="E881" s="7">
        <v>0</v>
      </c>
      <c r="F881" s="7">
        <v>49.3</v>
      </c>
      <c r="G881" s="7">
        <v>0.33</v>
      </c>
      <c r="H881" s="7">
        <v>0.98599999999999999</v>
      </c>
      <c r="I881" s="7">
        <v>0.14299999999999999</v>
      </c>
      <c r="J881" s="7">
        <v>0.44600000000000001</v>
      </c>
      <c r="K881" s="20">
        <v>0.28840188935681099</v>
      </c>
      <c r="L881">
        <f t="shared" si="43"/>
        <v>0.47706640222160718</v>
      </c>
      <c r="M881">
        <f t="shared" si="41"/>
        <v>1.3</v>
      </c>
      <c r="N881">
        <f t="shared" si="42"/>
        <v>0.2</v>
      </c>
    </row>
    <row r="882" spans="1:14" x14ac:dyDescent="0.35">
      <c r="A882" t="s">
        <v>140</v>
      </c>
      <c r="B882" s="6">
        <v>8100</v>
      </c>
      <c r="C882" s="6" t="s">
        <v>138</v>
      </c>
      <c r="D882" s="6" t="s">
        <v>91</v>
      </c>
      <c r="E882" s="7">
        <v>0</v>
      </c>
      <c r="F882" s="7">
        <v>49.3</v>
      </c>
      <c r="G882" s="7">
        <v>0.33</v>
      </c>
      <c r="H882" s="7">
        <v>0.98599999999999999</v>
      </c>
      <c r="I882" s="7">
        <v>0.14299999999999999</v>
      </c>
      <c r="J882" s="7">
        <v>0.44600000000000001</v>
      </c>
      <c r="K882" s="20">
        <v>0.79679513220588305</v>
      </c>
      <c r="L882">
        <f t="shared" si="43"/>
        <v>1.318036396630053</v>
      </c>
      <c r="M882">
        <f t="shared" si="41"/>
        <v>3.5</v>
      </c>
      <c r="N882">
        <f t="shared" si="42"/>
        <v>0.5</v>
      </c>
    </row>
    <row r="883" spans="1:14" x14ac:dyDescent="0.35">
      <c r="A883" t="s">
        <v>140</v>
      </c>
      <c r="B883" s="6">
        <v>8100</v>
      </c>
      <c r="C883" s="6" t="s">
        <v>138</v>
      </c>
      <c r="D883" s="6" t="s">
        <v>94</v>
      </c>
      <c r="E883" s="7">
        <v>0</v>
      </c>
      <c r="F883" s="7">
        <v>49.3</v>
      </c>
      <c r="G883" s="7">
        <v>0.33</v>
      </c>
      <c r="H883" s="7">
        <v>0.98599999999999999</v>
      </c>
      <c r="I883" s="7">
        <v>0.14299999999999999</v>
      </c>
      <c r="J883" s="7">
        <v>0.44600000000000001</v>
      </c>
      <c r="K883" s="20">
        <v>0.73660195002048601</v>
      </c>
      <c r="L883">
        <f t="shared" si="43"/>
        <v>1.2184665050197749</v>
      </c>
      <c r="M883">
        <f t="shared" si="41"/>
        <v>3.3</v>
      </c>
      <c r="N883">
        <f t="shared" si="42"/>
        <v>0.5</v>
      </c>
    </row>
    <row r="884" spans="1:14" x14ac:dyDescent="0.35">
      <c r="A884" t="s">
        <v>140</v>
      </c>
      <c r="B884" s="6">
        <v>8100</v>
      </c>
      <c r="C884" s="6" t="s">
        <v>138</v>
      </c>
      <c r="D884" s="6" t="s">
        <v>91</v>
      </c>
      <c r="E884" s="7">
        <v>0</v>
      </c>
      <c r="F884" s="7">
        <v>49.3</v>
      </c>
      <c r="G884" s="7">
        <v>0.33</v>
      </c>
      <c r="H884" s="7">
        <v>0.98599999999999999</v>
      </c>
      <c r="I884" s="7">
        <v>0.14299999999999999</v>
      </c>
      <c r="J884" s="7">
        <v>0.44600000000000001</v>
      </c>
      <c r="K884" s="20">
        <v>0.79926522244976905</v>
      </c>
      <c r="L884">
        <f t="shared" si="43"/>
        <v>1.322122351366485</v>
      </c>
      <c r="M884">
        <f t="shared" si="41"/>
        <v>3.5</v>
      </c>
      <c r="N884">
        <f t="shared" si="42"/>
        <v>0.5</v>
      </c>
    </row>
    <row r="885" spans="1:14" x14ac:dyDescent="0.35">
      <c r="A885" t="s">
        <v>140</v>
      </c>
      <c r="B885" s="6">
        <v>8100</v>
      </c>
      <c r="C885" s="6" t="s">
        <v>138</v>
      </c>
      <c r="D885" s="6" t="s">
        <v>94</v>
      </c>
      <c r="E885" s="7">
        <v>0</v>
      </c>
      <c r="F885" s="7">
        <v>49.3</v>
      </c>
      <c r="G885" s="7">
        <v>0.33</v>
      </c>
      <c r="H885" s="7">
        <v>0.98599999999999999</v>
      </c>
      <c r="I885" s="7">
        <v>0.14299999999999999</v>
      </c>
      <c r="J885" s="7">
        <v>0.44600000000000001</v>
      </c>
      <c r="K885" s="20">
        <v>3.1950042994646899</v>
      </c>
      <c r="L885">
        <f t="shared" si="43"/>
        <v>5.2850874508051806</v>
      </c>
      <c r="M885">
        <f t="shared" si="41"/>
        <v>14.2</v>
      </c>
      <c r="N885">
        <f t="shared" si="42"/>
        <v>2.1</v>
      </c>
    </row>
    <row r="886" spans="1:14" x14ac:dyDescent="0.35">
      <c r="A886" t="s">
        <v>140</v>
      </c>
      <c r="B886" s="6">
        <v>8100</v>
      </c>
      <c r="C886" s="6" t="s">
        <v>138</v>
      </c>
      <c r="D886" s="6" t="s">
        <v>94</v>
      </c>
      <c r="E886" s="7">
        <v>0</v>
      </c>
      <c r="F886" s="7">
        <v>49.3</v>
      </c>
      <c r="G886" s="7">
        <v>0.33</v>
      </c>
      <c r="H886" s="7">
        <v>0.98599999999999999</v>
      </c>
      <c r="I886" s="7">
        <v>0.14299999999999999</v>
      </c>
      <c r="J886" s="7">
        <v>0.44600000000000001</v>
      </c>
      <c r="K886" s="20">
        <v>1.3211018198314399</v>
      </c>
      <c r="L886">
        <f t="shared" si="43"/>
        <v>2.1853299697896675</v>
      </c>
      <c r="M886">
        <f t="shared" si="41"/>
        <v>5.9</v>
      </c>
      <c r="N886">
        <f t="shared" si="42"/>
        <v>0.9</v>
      </c>
    </row>
    <row r="887" spans="1:14" x14ac:dyDescent="0.35">
      <c r="A887" t="s">
        <v>140</v>
      </c>
      <c r="B887" s="6">
        <v>8100</v>
      </c>
      <c r="C887" s="6" t="s">
        <v>138</v>
      </c>
      <c r="D887" s="6" t="s">
        <v>89</v>
      </c>
      <c r="E887" s="7">
        <v>0</v>
      </c>
      <c r="F887" s="7">
        <v>49.3</v>
      </c>
      <c r="G887" s="7">
        <v>0.33</v>
      </c>
      <c r="H887" s="7">
        <v>0.98599999999999999</v>
      </c>
      <c r="I887" s="7">
        <v>0.14299999999999999</v>
      </c>
      <c r="J887" s="7">
        <v>0.44600000000000001</v>
      </c>
      <c r="K887" s="20">
        <v>1.7530892826353299</v>
      </c>
      <c r="L887">
        <f t="shared" si="43"/>
        <v>2.8999116431077692</v>
      </c>
      <c r="M887">
        <f t="shared" si="41"/>
        <v>7.8</v>
      </c>
      <c r="N887">
        <f t="shared" si="42"/>
        <v>1.1000000000000001</v>
      </c>
    </row>
    <row r="888" spans="1:14" x14ac:dyDescent="0.35">
      <c r="A888" t="s">
        <v>140</v>
      </c>
      <c r="B888" s="6">
        <v>8100</v>
      </c>
      <c r="C888" s="6" t="s">
        <v>138</v>
      </c>
      <c r="D888" s="6" t="s">
        <v>94</v>
      </c>
      <c r="E888" s="7">
        <v>0</v>
      </c>
      <c r="F888" s="7">
        <v>49.3</v>
      </c>
      <c r="G888" s="7">
        <v>0.33</v>
      </c>
      <c r="H888" s="7">
        <v>0.98599999999999999</v>
      </c>
      <c r="I888" s="7">
        <v>0.14299999999999999</v>
      </c>
      <c r="J888" s="7">
        <v>0.44600000000000001</v>
      </c>
      <c r="K888" s="20">
        <v>4.4110244454591099</v>
      </c>
      <c r="L888">
        <f t="shared" si="43"/>
        <v>7.2965942317500989</v>
      </c>
      <c r="M888">
        <f t="shared" si="41"/>
        <v>19.600000000000001</v>
      </c>
      <c r="N888">
        <f t="shared" si="42"/>
        <v>2.8</v>
      </c>
    </row>
    <row r="889" spans="1:14" x14ac:dyDescent="0.35">
      <c r="A889" t="s">
        <v>140</v>
      </c>
      <c r="B889" s="6">
        <v>8100</v>
      </c>
      <c r="C889" s="6" t="s">
        <v>138</v>
      </c>
      <c r="D889" s="6" t="s">
        <v>91</v>
      </c>
      <c r="E889" s="7">
        <v>0</v>
      </c>
      <c r="F889" s="7">
        <v>49.3</v>
      </c>
      <c r="G889" s="7">
        <v>0.33</v>
      </c>
      <c r="H889" s="7">
        <v>0.98599999999999999</v>
      </c>
      <c r="I889" s="7">
        <v>0.14299999999999999</v>
      </c>
      <c r="J889" s="7">
        <v>0.44600000000000001</v>
      </c>
      <c r="K889" s="20">
        <v>0.52542422410594902</v>
      </c>
      <c r="L889">
        <f t="shared" si="43"/>
        <v>0.86914217099384194</v>
      </c>
      <c r="M889">
        <f t="shared" si="41"/>
        <v>2.2999999999999998</v>
      </c>
      <c r="N889">
        <f t="shared" si="42"/>
        <v>0.3</v>
      </c>
    </row>
    <row r="890" spans="1:14" x14ac:dyDescent="0.35">
      <c r="A890" t="s">
        <v>140</v>
      </c>
      <c r="B890" s="6">
        <v>8100</v>
      </c>
      <c r="C890" s="6" t="s">
        <v>138</v>
      </c>
      <c r="D890" s="6" t="s">
        <v>91</v>
      </c>
      <c r="E890" s="7">
        <v>0</v>
      </c>
      <c r="F890" s="7">
        <v>49.3</v>
      </c>
      <c r="G890" s="7">
        <v>0.33</v>
      </c>
      <c r="H890" s="7">
        <v>0.98599999999999999</v>
      </c>
      <c r="I890" s="7">
        <v>0.14299999999999999</v>
      </c>
      <c r="J890" s="7">
        <v>0.44600000000000001</v>
      </c>
      <c r="K890" s="20">
        <v>2.2920628756597798</v>
      </c>
      <c r="L890">
        <f t="shared" si="43"/>
        <v>3.7914668041716086</v>
      </c>
      <c r="M890">
        <f t="shared" si="41"/>
        <v>10.199999999999999</v>
      </c>
      <c r="N890">
        <f t="shared" si="42"/>
        <v>1.5</v>
      </c>
    </row>
    <row r="891" spans="1:14" x14ac:dyDescent="0.35">
      <c r="A891" t="s">
        <v>140</v>
      </c>
      <c r="B891" s="6">
        <v>8100</v>
      </c>
      <c r="C891" s="6" t="s">
        <v>138</v>
      </c>
      <c r="D891" s="6" t="s">
        <v>91</v>
      </c>
      <c r="E891" s="7">
        <v>0</v>
      </c>
      <c r="F891" s="7">
        <v>49.3</v>
      </c>
      <c r="G891" s="7">
        <v>0.33</v>
      </c>
      <c r="H891" s="7">
        <v>0.98599999999999999</v>
      </c>
      <c r="I891" s="7">
        <v>0.14299999999999999</v>
      </c>
      <c r="J891" s="7">
        <v>0.44600000000000001</v>
      </c>
      <c r="K891" s="20">
        <v>1.2598899366829499</v>
      </c>
      <c r="L891">
        <f t="shared" si="43"/>
        <v>2.0840749713151929</v>
      </c>
      <c r="M891">
        <f t="shared" si="41"/>
        <v>5.6</v>
      </c>
      <c r="N891">
        <f t="shared" si="42"/>
        <v>0.8</v>
      </c>
    </row>
    <row r="892" spans="1:14" x14ac:dyDescent="0.35">
      <c r="A892" t="s">
        <v>140</v>
      </c>
      <c r="B892" s="6">
        <v>8100</v>
      </c>
      <c r="C892" s="6" t="s">
        <v>138</v>
      </c>
      <c r="D892" s="6" t="s">
        <v>91</v>
      </c>
      <c r="E892" s="7">
        <v>0</v>
      </c>
      <c r="F892" s="7">
        <v>49.3</v>
      </c>
      <c r="G892" s="7">
        <v>0.33</v>
      </c>
      <c r="H892" s="7">
        <v>0.98599999999999999</v>
      </c>
      <c r="I892" s="7">
        <v>0.14299999999999999</v>
      </c>
      <c r="J892" s="7">
        <v>0.44600000000000001</v>
      </c>
      <c r="K892" s="20">
        <v>1.1632454172589799</v>
      </c>
      <c r="L892">
        <f t="shared" si="43"/>
        <v>1.9242082891694761</v>
      </c>
      <c r="M892">
        <f t="shared" si="41"/>
        <v>5.2</v>
      </c>
      <c r="N892">
        <f t="shared" si="42"/>
        <v>0.7</v>
      </c>
    </row>
    <row r="893" spans="1:14" x14ac:dyDescent="0.35">
      <c r="A893" t="s">
        <v>140</v>
      </c>
      <c r="B893" s="6">
        <v>8100</v>
      </c>
      <c r="C893" s="6" t="s">
        <v>138</v>
      </c>
      <c r="D893" s="6" t="s">
        <v>89</v>
      </c>
      <c r="E893" s="7">
        <v>0</v>
      </c>
      <c r="F893" s="7">
        <v>49.3</v>
      </c>
      <c r="G893" s="7">
        <v>0.33</v>
      </c>
      <c r="H893" s="7">
        <v>0.98599999999999999</v>
      </c>
      <c r="I893" s="7">
        <v>0.14299999999999999</v>
      </c>
      <c r="J893" s="7">
        <v>0.44600000000000001</v>
      </c>
      <c r="K893" s="20">
        <v>5.1798233875469997</v>
      </c>
      <c r="L893">
        <f t="shared" si="43"/>
        <v>8.5683201075812434</v>
      </c>
      <c r="M893">
        <f t="shared" si="41"/>
        <v>23</v>
      </c>
      <c r="N893">
        <f t="shared" si="42"/>
        <v>3.3</v>
      </c>
    </row>
    <row r="894" spans="1:14" x14ac:dyDescent="0.35">
      <c r="A894" t="s">
        <v>140</v>
      </c>
      <c r="B894" s="6">
        <v>8100</v>
      </c>
      <c r="C894" s="6" t="s">
        <v>138</v>
      </c>
      <c r="D894" s="6" t="s">
        <v>89</v>
      </c>
      <c r="E894" s="7">
        <v>0</v>
      </c>
      <c r="F894" s="7">
        <v>49.3</v>
      </c>
      <c r="G894" s="7">
        <v>0.33</v>
      </c>
      <c r="H894" s="7">
        <v>0.98599999999999999</v>
      </c>
      <c r="I894" s="7">
        <v>0.14299999999999999</v>
      </c>
      <c r="J894" s="7">
        <v>0.44600000000000001</v>
      </c>
      <c r="K894" s="20">
        <v>0.62479123572242101</v>
      </c>
      <c r="L894">
        <f t="shared" si="43"/>
        <v>1.0335123241752378</v>
      </c>
      <c r="M894">
        <f t="shared" si="41"/>
        <v>2.8</v>
      </c>
      <c r="N894">
        <f t="shared" si="42"/>
        <v>0.4</v>
      </c>
    </row>
    <row r="895" spans="1:14" x14ac:dyDescent="0.35">
      <c r="A895" t="s">
        <v>140</v>
      </c>
      <c r="B895" s="6">
        <v>8100</v>
      </c>
      <c r="C895" s="6" t="s">
        <v>138</v>
      </c>
      <c r="D895" s="6" t="s">
        <v>91</v>
      </c>
      <c r="E895" s="7">
        <v>0</v>
      </c>
      <c r="F895" s="7">
        <v>49.3</v>
      </c>
      <c r="G895" s="7">
        <v>0.33</v>
      </c>
      <c r="H895" s="7">
        <v>0.98599999999999999</v>
      </c>
      <c r="I895" s="7">
        <v>0.14299999999999999</v>
      </c>
      <c r="J895" s="7">
        <v>0.44600000000000001</v>
      </c>
      <c r="K895" s="20">
        <v>0.64969505706633901</v>
      </c>
      <c r="L895">
        <f t="shared" si="43"/>
        <v>1.0747075343613044</v>
      </c>
      <c r="M895">
        <f t="shared" si="41"/>
        <v>2.9</v>
      </c>
      <c r="N895">
        <f t="shared" si="42"/>
        <v>0.4</v>
      </c>
    </row>
    <row r="896" spans="1:14" x14ac:dyDescent="0.35">
      <c r="A896" t="s">
        <v>140</v>
      </c>
      <c r="B896" s="6">
        <v>8100</v>
      </c>
      <c r="C896" s="6" t="s">
        <v>138</v>
      </c>
      <c r="D896" s="6" t="s">
        <v>94</v>
      </c>
      <c r="E896" s="7">
        <v>0</v>
      </c>
      <c r="F896" s="7">
        <v>49.3</v>
      </c>
      <c r="G896" s="7">
        <v>0.33</v>
      </c>
      <c r="H896" s="7">
        <v>0.98599999999999999</v>
      </c>
      <c r="I896" s="7">
        <v>0.14299999999999999</v>
      </c>
      <c r="J896" s="7">
        <v>0.44600000000000001</v>
      </c>
      <c r="K896" s="20">
        <v>2.6948936659544499E-2</v>
      </c>
      <c r="L896">
        <f t="shared" si="43"/>
        <v>4.4578183189226205E-2</v>
      </c>
      <c r="M896">
        <f t="shared" si="41"/>
        <v>0.1</v>
      </c>
      <c r="N896">
        <f t="shared" si="42"/>
        <v>0</v>
      </c>
    </row>
    <row r="897" spans="1:14" x14ac:dyDescent="0.35">
      <c r="A897" t="s">
        <v>140</v>
      </c>
      <c r="B897" s="6">
        <v>8100</v>
      </c>
      <c r="C897" s="6" t="s">
        <v>138</v>
      </c>
      <c r="D897" s="6" t="s">
        <v>94</v>
      </c>
      <c r="E897" s="7">
        <v>0</v>
      </c>
      <c r="F897" s="7">
        <v>49.3</v>
      </c>
      <c r="G897" s="7">
        <v>0.33</v>
      </c>
      <c r="H897" s="7">
        <v>0.98599999999999999</v>
      </c>
      <c r="I897" s="7">
        <v>0.14299999999999999</v>
      </c>
      <c r="J897" s="7">
        <v>0.44600000000000001</v>
      </c>
      <c r="K897" s="20">
        <v>0.53065372540115596</v>
      </c>
      <c r="L897">
        <f t="shared" si="43"/>
        <v>0.87779266691771229</v>
      </c>
      <c r="M897">
        <f t="shared" si="41"/>
        <v>2.4</v>
      </c>
      <c r="N897">
        <f t="shared" si="42"/>
        <v>0.3</v>
      </c>
    </row>
    <row r="898" spans="1:14" x14ac:dyDescent="0.35">
      <c r="A898" t="s">
        <v>140</v>
      </c>
      <c r="B898" s="6">
        <v>8100</v>
      </c>
      <c r="C898" s="6" t="s">
        <v>138</v>
      </c>
      <c r="D898" s="6" t="s">
        <v>94</v>
      </c>
      <c r="E898" s="7">
        <v>0</v>
      </c>
      <c r="F898" s="7">
        <v>49.3</v>
      </c>
      <c r="G898" s="7">
        <v>0.33</v>
      </c>
      <c r="H898" s="7">
        <v>0.98599999999999999</v>
      </c>
      <c r="I898" s="7">
        <v>0.14299999999999999</v>
      </c>
      <c r="J898" s="7">
        <v>0.44600000000000001</v>
      </c>
      <c r="K898" s="20">
        <v>3.53025704341283</v>
      </c>
      <c r="L898">
        <f t="shared" si="43"/>
        <v>5.8396532365805491</v>
      </c>
      <c r="M898">
        <f t="shared" si="41"/>
        <v>15.7</v>
      </c>
      <c r="N898">
        <f t="shared" si="42"/>
        <v>2.2999999999999998</v>
      </c>
    </row>
    <row r="899" spans="1:14" x14ac:dyDescent="0.35">
      <c r="A899" t="s">
        <v>140</v>
      </c>
      <c r="B899" s="6">
        <v>8100</v>
      </c>
      <c r="C899" s="6" t="s">
        <v>138</v>
      </c>
      <c r="D899" s="6" t="s">
        <v>91</v>
      </c>
      <c r="E899" s="7">
        <v>0</v>
      </c>
      <c r="F899" s="7">
        <v>49.3</v>
      </c>
      <c r="G899" s="7">
        <v>0.33</v>
      </c>
      <c r="H899" s="7">
        <v>0.98599999999999999</v>
      </c>
      <c r="I899" s="7">
        <v>0.14299999999999999</v>
      </c>
      <c r="J899" s="7">
        <v>0.44600000000000001</v>
      </c>
      <c r="K899" s="20">
        <v>1.7095077553295299</v>
      </c>
      <c r="L899">
        <f t="shared" si="43"/>
        <v>2.827820290025898</v>
      </c>
      <c r="M899">
        <f t="shared" ref="M899:M962" si="44">ROUND(2.721*H899*L899,1)</f>
        <v>7.6</v>
      </c>
      <c r="N899">
        <f t="shared" ref="N899:N962" si="45">ROUND((2.721*I899*L899)+(E899*K899),1)</f>
        <v>1.1000000000000001</v>
      </c>
    </row>
    <row r="900" spans="1:14" x14ac:dyDescent="0.35">
      <c r="A900" t="s">
        <v>140</v>
      </c>
      <c r="B900" s="6">
        <v>8100</v>
      </c>
      <c r="C900" s="6" t="s">
        <v>138</v>
      </c>
      <c r="D900" s="6" t="s">
        <v>91</v>
      </c>
      <c r="E900" s="7">
        <v>0</v>
      </c>
      <c r="F900" s="7">
        <v>49.3</v>
      </c>
      <c r="G900" s="7">
        <v>0.33</v>
      </c>
      <c r="H900" s="7">
        <v>0.98599999999999999</v>
      </c>
      <c r="I900" s="7">
        <v>0.14299999999999999</v>
      </c>
      <c r="J900" s="7">
        <v>0.44600000000000001</v>
      </c>
      <c r="K900" s="20">
        <v>0.31311018286108799</v>
      </c>
      <c r="L900">
        <f t="shared" si="43"/>
        <v>0.51793817568123734</v>
      </c>
      <c r="M900">
        <f t="shared" si="44"/>
        <v>1.4</v>
      </c>
      <c r="N900">
        <f t="shared" si="45"/>
        <v>0.2</v>
      </c>
    </row>
    <row r="901" spans="1:14" x14ac:dyDescent="0.35">
      <c r="A901" t="s">
        <v>140</v>
      </c>
      <c r="B901" s="6">
        <v>8100</v>
      </c>
      <c r="C901" s="6" t="s">
        <v>138</v>
      </c>
      <c r="D901" s="6" t="s">
        <v>94</v>
      </c>
      <c r="E901" s="7">
        <v>0</v>
      </c>
      <c r="F901" s="7">
        <v>49.3</v>
      </c>
      <c r="G901" s="7">
        <v>0.33</v>
      </c>
      <c r="H901" s="7">
        <v>0.98599999999999999</v>
      </c>
      <c r="I901" s="7">
        <v>0.14299999999999999</v>
      </c>
      <c r="J901" s="7">
        <v>0.44600000000000001</v>
      </c>
      <c r="K901" s="20">
        <v>4.4649065419833303</v>
      </c>
      <c r="L901">
        <f t="shared" si="43"/>
        <v>7.3857245005922847</v>
      </c>
      <c r="M901">
        <f t="shared" si="44"/>
        <v>19.8</v>
      </c>
      <c r="N901">
        <f t="shared" si="45"/>
        <v>2.9</v>
      </c>
    </row>
    <row r="902" spans="1:14" x14ac:dyDescent="0.35">
      <c r="A902" t="s">
        <v>140</v>
      </c>
      <c r="B902" s="6">
        <v>8100</v>
      </c>
      <c r="C902" s="6" t="s">
        <v>138</v>
      </c>
      <c r="D902" s="6" t="s">
        <v>94</v>
      </c>
      <c r="E902" s="7">
        <v>0</v>
      </c>
      <c r="F902" s="7">
        <v>49.3</v>
      </c>
      <c r="G902" s="7">
        <v>0.33</v>
      </c>
      <c r="H902" s="7">
        <v>0.98599999999999999</v>
      </c>
      <c r="I902" s="7">
        <v>0.14299999999999999</v>
      </c>
      <c r="J902" s="7">
        <v>0.44600000000000001</v>
      </c>
      <c r="K902" s="20">
        <v>1.2479767133028901</v>
      </c>
      <c r="L902">
        <f t="shared" si="43"/>
        <v>2.0643684477918467</v>
      </c>
      <c r="M902">
        <f t="shared" si="44"/>
        <v>5.5</v>
      </c>
      <c r="N902">
        <f t="shared" si="45"/>
        <v>0.8</v>
      </c>
    </row>
    <row r="903" spans="1:14" x14ac:dyDescent="0.35">
      <c r="A903" t="s">
        <v>140</v>
      </c>
      <c r="B903" s="6">
        <v>8100</v>
      </c>
      <c r="C903" s="6" t="s">
        <v>138</v>
      </c>
      <c r="D903" s="6" t="s">
        <v>91</v>
      </c>
      <c r="E903" s="7">
        <v>0</v>
      </c>
      <c r="F903" s="7">
        <v>49.3</v>
      </c>
      <c r="G903" s="7">
        <v>0.33</v>
      </c>
      <c r="H903" s="7">
        <v>0.98599999999999999</v>
      </c>
      <c r="I903" s="7">
        <v>0.14299999999999999</v>
      </c>
      <c r="J903" s="7">
        <v>0.44600000000000001</v>
      </c>
      <c r="K903" s="20">
        <v>1.04829660351042</v>
      </c>
      <c r="L903">
        <f t="shared" si="43"/>
        <v>1.7340631512961893</v>
      </c>
      <c r="M903">
        <f t="shared" si="44"/>
        <v>4.7</v>
      </c>
      <c r="N903">
        <f t="shared" si="45"/>
        <v>0.7</v>
      </c>
    </row>
    <row r="904" spans="1:14" x14ac:dyDescent="0.35">
      <c r="A904" t="s">
        <v>140</v>
      </c>
      <c r="B904" s="6">
        <v>8100</v>
      </c>
      <c r="C904" s="6" t="s">
        <v>138</v>
      </c>
      <c r="D904" s="6" t="s">
        <v>91</v>
      </c>
      <c r="E904" s="7">
        <v>0</v>
      </c>
      <c r="F904" s="7">
        <v>49.3</v>
      </c>
      <c r="G904" s="7">
        <v>0.33</v>
      </c>
      <c r="H904" s="7">
        <v>0.98599999999999999</v>
      </c>
      <c r="I904" s="7">
        <v>0.14299999999999999</v>
      </c>
      <c r="J904" s="7">
        <v>0.44600000000000001</v>
      </c>
      <c r="K904" s="20">
        <v>1.6291092196632401E-2</v>
      </c>
      <c r="L904">
        <f t="shared" si="43"/>
        <v>2.6948272633860865E-2</v>
      </c>
      <c r="M904">
        <f t="shared" si="44"/>
        <v>0.1</v>
      </c>
      <c r="N904">
        <f t="shared" si="45"/>
        <v>0</v>
      </c>
    </row>
    <row r="905" spans="1:14" x14ac:dyDescent="0.35">
      <c r="A905" t="s">
        <v>140</v>
      </c>
      <c r="B905" s="6">
        <v>8100</v>
      </c>
      <c r="C905" s="6" t="s">
        <v>138</v>
      </c>
      <c r="D905" s="6" t="s">
        <v>91</v>
      </c>
      <c r="E905" s="7">
        <v>0</v>
      </c>
      <c r="F905" s="7">
        <v>49.3</v>
      </c>
      <c r="G905" s="7">
        <v>0.33</v>
      </c>
      <c r="H905" s="7">
        <v>0.98599999999999999</v>
      </c>
      <c r="I905" s="7">
        <v>0.14299999999999999</v>
      </c>
      <c r="J905" s="7">
        <v>0.44600000000000001</v>
      </c>
      <c r="K905" s="20">
        <v>0.14028245857568</v>
      </c>
      <c r="L905">
        <f t="shared" si="43"/>
        <v>0.23205135013766437</v>
      </c>
      <c r="M905">
        <f t="shared" si="44"/>
        <v>0.6</v>
      </c>
      <c r="N905">
        <f t="shared" si="45"/>
        <v>0.1</v>
      </c>
    </row>
    <row r="906" spans="1:14" x14ac:dyDescent="0.35">
      <c r="A906" t="s">
        <v>140</v>
      </c>
      <c r="B906" s="6">
        <v>8100</v>
      </c>
      <c r="C906" s="6" t="s">
        <v>138</v>
      </c>
      <c r="D906" s="6" t="s">
        <v>91</v>
      </c>
      <c r="E906" s="7">
        <v>0</v>
      </c>
      <c r="F906" s="7">
        <v>49.3</v>
      </c>
      <c r="G906" s="7">
        <v>0.33</v>
      </c>
      <c r="H906" s="7">
        <v>0.98599999999999999</v>
      </c>
      <c r="I906" s="7">
        <v>0.14299999999999999</v>
      </c>
      <c r="J906" s="7">
        <v>0.44600000000000001</v>
      </c>
      <c r="K906" s="20">
        <v>0.68182575360891196</v>
      </c>
      <c r="L906">
        <f t="shared" si="43"/>
        <v>1.1278572409551995</v>
      </c>
      <c r="M906">
        <f t="shared" si="44"/>
        <v>3</v>
      </c>
      <c r="N906">
        <f t="shared" si="45"/>
        <v>0.4</v>
      </c>
    </row>
    <row r="907" spans="1:14" x14ac:dyDescent="0.35">
      <c r="A907" t="s">
        <v>140</v>
      </c>
      <c r="B907" s="6">
        <v>8100</v>
      </c>
      <c r="C907" s="6" t="s">
        <v>138</v>
      </c>
      <c r="D907" s="6" t="s">
        <v>91</v>
      </c>
      <c r="E907" s="7">
        <v>0</v>
      </c>
      <c r="F907" s="7">
        <v>49.3</v>
      </c>
      <c r="G907" s="7">
        <v>0.33</v>
      </c>
      <c r="H907" s="7">
        <v>0.98599999999999999</v>
      </c>
      <c r="I907" s="7">
        <v>0.14299999999999999</v>
      </c>
      <c r="J907" s="7">
        <v>0.44600000000000001</v>
      </c>
      <c r="K907" s="20">
        <v>0.441871296213108</v>
      </c>
      <c r="L907">
        <f t="shared" si="43"/>
        <v>0.73093123626725343</v>
      </c>
      <c r="M907">
        <f t="shared" si="44"/>
        <v>2</v>
      </c>
      <c r="N907">
        <f t="shared" si="45"/>
        <v>0.3</v>
      </c>
    </row>
    <row r="908" spans="1:14" x14ac:dyDescent="0.35">
      <c r="A908" t="s">
        <v>140</v>
      </c>
      <c r="B908" s="6">
        <v>8100</v>
      </c>
      <c r="C908" s="6" t="s">
        <v>138</v>
      </c>
      <c r="D908" s="6" t="s">
        <v>94</v>
      </c>
      <c r="E908" s="7">
        <v>0</v>
      </c>
      <c r="F908" s="7">
        <v>49.3</v>
      </c>
      <c r="G908" s="7">
        <v>0.33</v>
      </c>
      <c r="H908" s="7">
        <v>0.98599999999999999</v>
      </c>
      <c r="I908" s="7">
        <v>0.14299999999999999</v>
      </c>
      <c r="J908" s="7">
        <v>0.44600000000000001</v>
      </c>
      <c r="K908" s="20">
        <v>0.60297063291549802</v>
      </c>
      <c r="L908">
        <f t="shared" si="43"/>
        <v>0.99741728853375333</v>
      </c>
      <c r="M908">
        <f t="shared" si="44"/>
        <v>2.7</v>
      </c>
      <c r="N908">
        <f t="shared" si="45"/>
        <v>0.4</v>
      </c>
    </row>
    <row r="909" spans="1:14" x14ac:dyDescent="0.35">
      <c r="A909" t="s">
        <v>140</v>
      </c>
      <c r="B909" s="6">
        <v>8100</v>
      </c>
      <c r="C909" s="6" t="s">
        <v>138</v>
      </c>
      <c r="D909" s="6" t="s">
        <v>91</v>
      </c>
      <c r="E909" s="7">
        <v>0</v>
      </c>
      <c r="F909" s="7">
        <v>49.3</v>
      </c>
      <c r="G909" s="7">
        <v>0.33</v>
      </c>
      <c r="H909" s="7">
        <v>0.98599999999999999</v>
      </c>
      <c r="I909" s="7">
        <v>0.14299999999999999</v>
      </c>
      <c r="J909" s="7">
        <v>0.44600000000000001</v>
      </c>
      <c r="K909" s="20">
        <v>1.17959068896698</v>
      </c>
      <c r="L909">
        <f t="shared" si="43"/>
        <v>1.9512461840475597</v>
      </c>
      <c r="M909">
        <f t="shared" si="44"/>
        <v>5.2</v>
      </c>
      <c r="N909">
        <f t="shared" si="45"/>
        <v>0.8</v>
      </c>
    </row>
    <row r="910" spans="1:14" x14ac:dyDescent="0.35">
      <c r="A910" t="s">
        <v>140</v>
      </c>
      <c r="B910" s="6">
        <v>8100</v>
      </c>
      <c r="C910" s="6" t="s">
        <v>138</v>
      </c>
      <c r="D910" s="6" t="s">
        <v>91</v>
      </c>
      <c r="E910" s="7">
        <v>0</v>
      </c>
      <c r="F910" s="7">
        <v>49.3</v>
      </c>
      <c r="G910" s="7">
        <v>0.33</v>
      </c>
      <c r="H910" s="7">
        <v>0.98599999999999999</v>
      </c>
      <c r="I910" s="7">
        <v>0.14299999999999999</v>
      </c>
      <c r="J910" s="7">
        <v>0.44600000000000001</v>
      </c>
      <c r="K910" s="20">
        <v>1.5791829270956601</v>
      </c>
      <c r="L910">
        <f t="shared" si="43"/>
        <v>2.6122405756754143</v>
      </c>
      <c r="M910">
        <f t="shared" si="44"/>
        <v>7</v>
      </c>
      <c r="N910">
        <f t="shared" si="45"/>
        <v>1</v>
      </c>
    </row>
    <row r="911" spans="1:14" x14ac:dyDescent="0.35">
      <c r="A911" t="s">
        <v>140</v>
      </c>
      <c r="B911" s="6">
        <v>8100</v>
      </c>
      <c r="C911" s="6" t="s">
        <v>138</v>
      </c>
      <c r="D911" s="6" t="s">
        <v>94</v>
      </c>
      <c r="E911" s="7">
        <v>0</v>
      </c>
      <c r="F911" s="7">
        <v>49.3</v>
      </c>
      <c r="G911" s="7">
        <v>0.33</v>
      </c>
      <c r="H911" s="7">
        <v>0.98599999999999999</v>
      </c>
      <c r="I911" s="7">
        <v>0.14299999999999999</v>
      </c>
      <c r="J911" s="7">
        <v>0.44600000000000001</v>
      </c>
      <c r="K911" s="20">
        <v>0.37104173867533102</v>
      </c>
      <c r="L911">
        <f t="shared" si="43"/>
        <v>0.61376694770848428</v>
      </c>
      <c r="M911">
        <f t="shared" si="44"/>
        <v>1.6</v>
      </c>
      <c r="N911">
        <f t="shared" si="45"/>
        <v>0.2</v>
      </c>
    </row>
    <row r="912" spans="1:14" x14ac:dyDescent="0.35">
      <c r="A912" t="s">
        <v>140</v>
      </c>
      <c r="B912" s="6">
        <v>8100</v>
      </c>
      <c r="C912" s="6" t="s">
        <v>138</v>
      </c>
      <c r="D912" s="6" t="s">
        <v>94</v>
      </c>
      <c r="E912" s="7">
        <v>0</v>
      </c>
      <c r="F912" s="7">
        <v>49.3</v>
      </c>
      <c r="G912" s="7">
        <v>0.33</v>
      </c>
      <c r="H912" s="7">
        <v>0.98599999999999999</v>
      </c>
      <c r="I912" s="7">
        <v>0.14299999999999999</v>
      </c>
      <c r="J912" s="7">
        <v>0.44600000000000001</v>
      </c>
      <c r="K912" s="20">
        <v>4.10559901532719</v>
      </c>
      <c r="L912">
        <f t="shared" si="43"/>
        <v>6.7913679607815629</v>
      </c>
      <c r="M912">
        <f t="shared" si="44"/>
        <v>18.2</v>
      </c>
      <c r="N912">
        <f t="shared" si="45"/>
        <v>2.6</v>
      </c>
    </row>
    <row r="913" spans="1:14" x14ac:dyDescent="0.35">
      <c r="A913" t="s">
        <v>140</v>
      </c>
      <c r="B913" s="6">
        <v>8100</v>
      </c>
      <c r="C913" s="6" t="s">
        <v>138</v>
      </c>
      <c r="D913" s="6" t="s">
        <v>91</v>
      </c>
      <c r="E913" s="7">
        <v>0</v>
      </c>
      <c r="F913" s="7">
        <v>49.3</v>
      </c>
      <c r="G913" s="7">
        <v>0.33</v>
      </c>
      <c r="H913" s="7">
        <v>0.98599999999999999</v>
      </c>
      <c r="I913" s="7">
        <v>0.14299999999999999</v>
      </c>
      <c r="J913" s="7">
        <v>0.44600000000000001</v>
      </c>
      <c r="K913" s="20">
        <v>2.6076481086132999</v>
      </c>
      <c r="L913">
        <f t="shared" si="43"/>
        <v>4.3134991390331061</v>
      </c>
      <c r="M913">
        <f t="shared" si="44"/>
        <v>11.6</v>
      </c>
      <c r="N913">
        <f t="shared" si="45"/>
        <v>1.7</v>
      </c>
    </row>
    <row r="914" spans="1:14" x14ac:dyDescent="0.35">
      <c r="A914" t="s">
        <v>140</v>
      </c>
      <c r="B914" s="6">
        <v>8100</v>
      </c>
      <c r="C914" s="6" t="s">
        <v>138</v>
      </c>
      <c r="D914" s="6" t="s">
        <v>94</v>
      </c>
      <c r="E914" s="7">
        <v>0</v>
      </c>
      <c r="F914" s="7">
        <v>49.3</v>
      </c>
      <c r="G914" s="7">
        <v>0.33</v>
      </c>
      <c r="H914" s="7">
        <v>0.98599999999999999</v>
      </c>
      <c r="I914" s="7">
        <v>0.14299999999999999</v>
      </c>
      <c r="J914" s="7">
        <v>0.44600000000000001</v>
      </c>
      <c r="K914" s="20">
        <v>0.64122465257541605</v>
      </c>
      <c r="L914">
        <f t="shared" si="43"/>
        <v>1.0606960263061445</v>
      </c>
      <c r="M914">
        <f t="shared" si="44"/>
        <v>2.8</v>
      </c>
      <c r="N914">
        <f t="shared" si="45"/>
        <v>0.4</v>
      </c>
    </row>
    <row r="915" spans="1:14" x14ac:dyDescent="0.35">
      <c r="A915" t="s">
        <v>140</v>
      </c>
      <c r="B915" s="6">
        <v>8100</v>
      </c>
      <c r="C915" s="6" t="s">
        <v>138</v>
      </c>
      <c r="D915" s="6" t="s">
        <v>89</v>
      </c>
      <c r="E915" s="7">
        <v>0</v>
      </c>
      <c r="F915" s="7">
        <v>49.3</v>
      </c>
      <c r="G915" s="7">
        <v>0.33</v>
      </c>
      <c r="H915" s="7">
        <v>0.98599999999999999</v>
      </c>
      <c r="I915" s="7">
        <v>0.14299999999999999</v>
      </c>
      <c r="J915" s="7">
        <v>0.44600000000000001</v>
      </c>
      <c r="K915" s="20">
        <v>1.08094143128427</v>
      </c>
      <c r="L915">
        <f t="shared" si="43"/>
        <v>1.7880633195057212</v>
      </c>
      <c r="M915">
        <f t="shared" si="44"/>
        <v>4.8</v>
      </c>
      <c r="N915">
        <f t="shared" si="45"/>
        <v>0.7</v>
      </c>
    </row>
    <row r="916" spans="1:14" x14ac:dyDescent="0.35">
      <c r="A916" t="s">
        <v>140</v>
      </c>
      <c r="B916" s="6">
        <v>8100</v>
      </c>
      <c r="C916" s="6" t="s">
        <v>138</v>
      </c>
      <c r="D916" s="6" t="s">
        <v>91</v>
      </c>
      <c r="E916" s="7">
        <v>0</v>
      </c>
      <c r="F916" s="7">
        <v>49.3</v>
      </c>
      <c r="G916" s="7">
        <v>0.33</v>
      </c>
      <c r="H916" s="7">
        <v>0.98599999999999999</v>
      </c>
      <c r="I916" s="7">
        <v>0.14299999999999999</v>
      </c>
      <c r="J916" s="7">
        <v>0.44600000000000001</v>
      </c>
      <c r="K916" s="20">
        <v>0.63672216279794303</v>
      </c>
      <c r="L916">
        <f t="shared" si="43"/>
        <v>1.0532481326603396</v>
      </c>
      <c r="M916">
        <f t="shared" si="44"/>
        <v>2.8</v>
      </c>
      <c r="N916">
        <f t="shared" si="45"/>
        <v>0.4</v>
      </c>
    </row>
    <row r="917" spans="1:14" x14ac:dyDescent="0.35">
      <c r="A917" t="s">
        <v>140</v>
      </c>
      <c r="B917" s="6">
        <v>8100</v>
      </c>
      <c r="C917" s="6" t="s">
        <v>138</v>
      </c>
      <c r="D917" s="6" t="s">
        <v>91</v>
      </c>
      <c r="E917" s="7">
        <v>0</v>
      </c>
      <c r="F917" s="7">
        <v>49.3</v>
      </c>
      <c r="G917" s="7">
        <v>0.33</v>
      </c>
      <c r="H917" s="7">
        <v>0.98599999999999999</v>
      </c>
      <c r="I917" s="7">
        <v>0.14299999999999999</v>
      </c>
      <c r="J917" s="7">
        <v>0.44600000000000001</v>
      </c>
      <c r="K917" s="20">
        <v>1.23901869887946</v>
      </c>
      <c r="L917">
        <f t="shared" si="43"/>
        <v>2.0495503489175091</v>
      </c>
      <c r="M917">
        <f t="shared" si="44"/>
        <v>5.5</v>
      </c>
      <c r="N917">
        <f t="shared" si="45"/>
        <v>0.8</v>
      </c>
    </row>
    <row r="918" spans="1:14" x14ac:dyDescent="0.35">
      <c r="A918" t="s">
        <v>140</v>
      </c>
      <c r="B918" s="6">
        <v>8100</v>
      </c>
      <c r="C918" s="6" t="s">
        <v>138</v>
      </c>
      <c r="D918" s="6" t="s">
        <v>94</v>
      </c>
      <c r="E918" s="7">
        <v>0</v>
      </c>
      <c r="F918" s="7">
        <v>49.3</v>
      </c>
      <c r="G918" s="7">
        <v>0.33</v>
      </c>
      <c r="H918" s="7">
        <v>0.98599999999999999</v>
      </c>
      <c r="I918" s="7">
        <v>0.14299999999999999</v>
      </c>
      <c r="J918" s="7">
        <v>0.44600000000000001</v>
      </c>
      <c r="K918" s="20">
        <v>1.2072110190442</v>
      </c>
      <c r="L918">
        <f t="shared" si="43"/>
        <v>1.9969349675971373</v>
      </c>
      <c r="M918">
        <f t="shared" si="44"/>
        <v>5.4</v>
      </c>
      <c r="N918">
        <f t="shared" si="45"/>
        <v>0.8</v>
      </c>
    </row>
    <row r="919" spans="1:14" x14ac:dyDescent="0.35">
      <c r="A919" t="s">
        <v>140</v>
      </c>
      <c r="B919" s="6">
        <v>1700</v>
      </c>
      <c r="C919" s="6" t="s">
        <v>138</v>
      </c>
      <c r="D919" s="6" t="s">
        <v>94</v>
      </c>
      <c r="E919" s="7">
        <v>0</v>
      </c>
      <c r="F919" s="7">
        <v>49.3</v>
      </c>
      <c r="G919" s="7">
        <v>0.33</v>
      </c>
      <c r="H919" s="7">
        <v>0.96799999999999997</v>
      </c>
      <c r="I919" s="7">
        <v>0.125</v>
      </c>
      <c r="J919" s="7">
        <v>0.34100000000000003</v>
      </c>
      <c r="K919" s="20">
        <v>1.29463235300815E-2</v>
      </c>
      <c r="L919">
        <f t="shared" si="43"/>
        <v>1.7143138083699345E-2</v>
      </c>
      <c r="M919">
        <f t="shared" si="44"/>
        <v>0</v>
      </c>
      <c r="N919">
        <f t="shared" si="45"/>
        <v>0</v>
      </c>
    </row>
    <row r="920" spans="1:14" x14ac:dyDescent="0.35">
      <c r="A920" t="s">
        <v>140</v>
      </c>
      <c r="B920" s="6">
        <v>1700</v>
      </c>
      <c r="C920" s="6" t="s">
        <v>138</v>
      </c>
      <c r="D920" s="6" t="s">
        <v>94</v>
      </c>
      <c r="E920" s="7">
        <v>0</v>
      </c>
      <c r="F920" s="7">
        <v>49.3</v>
      </c>
      <c r="G920" s="7">
        <v>0.33</v>
      </c>
      <c r="H920" s="7">
        <v>0.96799999999999997</v>
      </c>
      <c r="I920" s="7">
        <v>0.125</v>
      </c>
      <c r="J920" s="7">
        <v>0.34100000000000003</v>
      </c>
      <c r="K920" s="20">
        <v>0.63714971440823198</v>
      </c>
      <c r="L920">
        <f t="shared" si="43"/>
        <v>0.84369477625909151</v>
      </c>
      <c r="M920">
        <f t="shared" si="44"/>
        <v>2.2000000000000002</v>
      </c>
      <c r="N920">
        <f t="shared" si="45"/>
        <v>0.3</v>
      </c>
    </row>
    <row r="921" spans="1:14" x14ac:dyDescent="0.35">
      <c r="A921" t="s">
        <v>140</v>
      </c>
      <c r="B921" s="6">
        <v>1400</v>
      </c>
      <c r="C921" s="6" t="s">
        <v>90</v>
      </c>
      <c r="D921" s="6" t="s">
        <v>91</v>
      </c>
      <c r="E921" s="7">
        <v>0.22</v>
      </c>
      <c r="F921" s="7">
        <v>50.8</v>
      </c>
      <c r="G921" s="7">
        <v>0</v>
      </c>
      <c r="H921" s="7">
        <v>0.70899999999999996</v>
      </c>
      <c r="I921" s="7">
        <v>0.11700000000000001</v>
      </c>
      <c r="J921" s="7">
        <v>0.43099999999999999</v>
      </c>
      <c r="K921" s="20">
        <v>1.94559518257107E-2</v>
      </c>
      <c r="L921">
        <f t="shared" ref="L921:L962" si="46">(F921*J921*K921/12)+(G921*K921)</f>
        <v>3.5498681169464218E-2</v>
      </c>
      <c r="M921">
        <f t="shared" si="44"/>
        <v>0.1</v>
      </c>
      <c r="N921">
        <f t="shared" si="45"/>
        <v>0</v>
      </c>
    </row>
    <row r="922" spans="1:14" x14ac:dyDescent="0.35">
      <c r="A922" t="s">
        <v>140</v>
      </c>
      <c r="B922" s="6">
        <v>1400</v>
      </c>
      <c r="C922" s="6" t="s">
        <v>98</v>
      </c>
      <c r="D922" s="6" t="s">
        <v>93</v>
      </c>
      <c r="E922" s="7">
        <v>0.19</v>
      </c>
      <c r="F922" s="7">
        <v>57.7</v>
      </c>
      <c r="G922" s="7">
        <v>0</v>
      </c>
      <c r="H922" s="7">
        <v>0.70899999999999996</v>
      </c>
      <c r="I922" s="7">
        <v>0.11700000000000001</v>
      </c>
      <c r="J922" s="7">
        <v>0.43099999999999999</v>
      </c>
      <c r="K922" s="20">
        <v>3.7996241002178E-4</v>
      </c>
      <c r="L922">
        <f t="shared" si="46"/>
        <v>7.8743093217571996E-4</v>
      </c>
      <c r="M922">
        <f t="shared" si="44"/>
        <v>0</v>
      </c>
      <c r="N922">
        <f t="shared" si="45"/>
        <v>0</v>
      </c>
    </row>
    <row r="923" spans="1:14" x14ac:dyDescent="0.35">
      <c r="A923" t="s">
        <v>140</v>
      </c>
      <c r="B923" s="6">
        <v>1400</v>
      </c>
      <c r="C923" s="6" t="s">
        <v>98</v>
      </c>
      <c r="D923" s="6" t="s">
        <v>94</v>
      </c>
      <c r="E923" s="7">
        <v>0.19</v>
      </c>
      <c r="F923" s="7">
        <v>57.7</v>
      </c>
      <c r="G923" s="7">
        <v>0</v>
      </c>
      <c r="H923" s="7">
        <v>0.70899999999999996</v>
      </c>
      <c r="I923" s="7">
        <v>0.11700000000000001</v>
      </c>
      <c r="J923" s="7">
        <v>0.43099999999999999</v>
      </c>
      <c r="K923" s="20">
        <v>2.4924746609929999E-5</v>
      </c>
      <c r="L923">
        <f t="shared" si="46"/>
        <v>5.165383716819718E-5</v>
      </c>
      <c r="M923">
        <f t="shared" si="44"/>
        <v>0</v>
      </c>
      <c r="N923">
        <f t="shared" si="45"/>
        <v>0</v>
      </c>
    </row>
    <row r="924" spans="1:14" x14ac:dyDescent="0.35">
      <c r="A924" t="s">
        <v>140</v>
      </c>
      <c r="B924" s="6">
        <v>8100</v>
      </c>
      <c r="C924" s="6" t="s">
        <v>90</v>
      </c>
      <c r="D924" s="6" t="s">
        <v>91</v>
      </c>
      <c r="E924" s="7">
        <v>0.22</v>
      </c>
      <c r="F924" s="7">
        <v>50.8</v>
      </c>
      <c r="G924" s="7">
        <v>0</v>
      </c>
      <c r="H924" s="7">
        <v>0.98599999999999999</v>
      </c>
      <c r="I924" s="7">
        <v>0.14299999999999999</v>
      </c>
      <c r="J924" s="7">
        <v>0.44600000000000001</v>
      </c>
      <c r="K924" s="20">
        <v>0.80203871742453803</v>
      </c>
      <c r="L924">
        <f t="shared" si="46"/>
        <v>1.5143025677453561</v>
      </c>
      <c r="M924">
        <f t="shared" si="44"/>
        <v>4.0999999999999996</v>
      </c>
      <c r="N924">
        <f t="shared" si="45"/>
        <v>0.8</v>
      </c>
    </row>
    <row r="925" spans="1:14" x14ac:dyDescent="0.35">
      <c r="A925" t="s">
        <v>140</v>
      </c>
      <c r="B925" s="6">
        <v>1400</v>
      </c>
      <c r="C925" s="6" t="s">
        <v>98</v>
      </c>
      <c r="E925" s="7">
        <v>0.19</v>
      </c>
      <c r="F925" s="7">
        <v>57.7</v>
      </c>
      <c r="G925" s="7">
        <v>0</v>
      </c>
      <c r="H925" s="7">
        <v>0.70899999999999996</v>
      </c>
      <c r="I925" s="7">
        <v>0.11700000000000001</v>
      </c>
      <c r="J925" s="7">
        <v>0.43099999999999999</v>
      </c>
      <c r="K925" s="20">
        <v>0.17403044701545001</v>
      </c>
      <c r="L925">
        <f t="shared" si="46"/>
        <v>0.36065924814109346</v>
      </c>
      <c r="M925">
        <f t="shared" si="44"/>
        <v>0.7</v>
      </c>
      <c r="N925">
        <f t="shared" si="45"/>
        <v>0.1</v>
      </c>
    </row>
    <row r="926" spans="1:14" x14ac:dyDescent="0.35">
      <c r="A926" t="s">
        <v>140</v>
      </c>
      <c r="B926" s="6">
        <v>1400</v>
      </c>
      <c r="C926" s="6" t="s">
        <v>98</v>
      </c>
      <c r="D926" s="6" t="s">
        <v>93</v>
      </c>
      <c r="E926" s="7">
        <v>0.19</v>
      </c>
      <c r="F926" s="7">
        <v>57.7</v>
      </c>
      <c r="G926" s="7">
        <v>0</v>
      </c>
      <c r="H926" s="7">
        <v>0.70899999999999996</v>
      </c>
      <c r="I926" s="7">
        <v>0.11700000000000001</v>
      </c>
      <c r="J926" s="7">
        <v>0.43099999999999999</v>
      </c>
      <c r="K926" s="20">
        <v>1.2478388405913801</v>
      </c>
      <c r="L926">
        <f t="shared" si="46"/>
        <v>2.5860108145845713</v>
      </c>
      <c r="M926">
        <f t="shared" si="44"/>
        <v>5</v>
      </c>
      <c r="N926">
        <f t="shared" si="45"/>
        <v>1.1000000000000001</v>
      </c>
    </row>
    <row r="927" spans="1:14" x14ac:dyDescent="0.35">
      <c r="A927" t="s">
        <v>140</v>
      </c>
      <c r="B927" s="6">
        <v>1400</v>
      </c>
      <c r="C927" s="6" t="s">
        <v>98</v>
      </c>
      <c r="E927" s="7">
        <v>0.19</v>
      </c>
      <c r="F927" s="7">
        <v>57.7</v>
      </c>
      <c r="G927" s="7">
        <v>0</v>
      </c>
      <c r="H927" s="7">
        <v>0.70899999999999996</v>
      </c>
      <c r="I927" s="7">
        <v>0.11700000000000001</v>
      </c>
      <c r="J927" s="7">
        <v>0.43099999999999999</v>
      </c>
      <c r="K927" s="20">
        <v>0.57613265152687698</v>
      </c>
      <c r="L927">
        <f t="shared" si="46"/>
        <v>1.1939725059188706</v>
      </c>
      <c r="M927">
        <f t="shared" si="44"/>
        <v>2.2999999999999998</v>
      </c>
      <c r="N927">
        <f t="shared" si="45"/>
        <v>0.5</v>
      </c>
    </row>
    <row r="928" spans="1:14" x14ac:dyDescent="0.35">
      <c r="A928" t="s">
        <v>140</v>
      </c>
      <c r="B928" s="6">
        <v>1400</v>
      </c>
      <c r="C928" s="6" t="s">
        <v>98</v>
      </c>
      <c r="D928" s="6" t="s">
        <v>91</v>
      </c>
      <c r="E928" s="7">
        <v>0.19</v>
      </c>
      <c r="F928" s="7">
        <v>57.7</v>
      </c>
      <c r="G928" s="7">
        <v>0</v>
      </c>
      <c r="H928" s="7">
        <v>0.70899999999999996</v>
      </c>
      <c r="I928" s="7">
        <v>0.11700000000000001</v>
      </c>
      <c r="J928" s="7">
        <v>0.43099999999999999</v>
      </c>
      <c r="K928" s="20">
        <v>1.3893852856969899E-2</v>
      </c>
      <c r="L928">
        <f t="shared" si="46"/>
        <v>2.8793504878677278E-2</v>
      </c>
      <c r="M928">
        <f t="shared" si="44"/>
        <v>0.1</v>
      </c>
      <c r="N928">
        <f t="shared" si="45"/>
        <v>0</v>
      </c>
    </row>
    <row r="929" spans="1:14" x14ac:dyDescent="0.35">
      <c r="A929" t="s">
        <v>140</v>
      </c>
      <c r="B929" s="6">
        <v>1400</v>
      </c>
      <c r="C929" s="6" t="s">
        <v>98</v>
      </c>
      <c r="D929" s="6" t="s">
        <v>93</v>
      </c>
      <c r="E929" s="7">
        <v>0.19</v>
      </c>
      <c r="F929" s="7">
        <v>57.7</v>
      </c>
      <c r="G929" s="7">
        <v>0</v>
      </c>
      <c r="H929" s="7">
        <v>0.70899999999999996</v>
      </c>
      <c r="I929" s="7">
        <v>0.11700000000000001</v>
      </c>
      <c r="J929" s="7">
        <v>0.43099999999999999</v>
      </c>
      <c r="K929" s="20">
        <v>1.42788509889352E-2</v>
      </c>
      <c r="L929">
        <f t="shared" si="46"/>
        <v>2.9591371799044402E-2</v>
      </c>
      <c r="M929">
        <f t="shared" si="44"/>
        <v>0.1</v>
      </c>
      <c r="N929">
        <f t="shared" si="45"/>
        <v>0</v>
      </c>
    </row>
    <row r="930" spans="1:14" x14ac:dyDescent="0.35">
      <c r="A930" t="s">
        <v>140</v>
      </c>
      <c r="B930" s="6">
        <v>1400</v>
      </c>
      <c r="C930" s="6" t="s">
        <v>98</v>
      </c>
      <c r="D930" s="6" t="s">
        <v>94</v>
      </c>
      <c r="E930" s="7">
        <v>0.19</v>
      </c>
      <c r="F930" s="7">
        <v>57.7</v>
      </c>
      <c r="G930" s="7">
        <v>0</v>
      </c>
      <c r="H930" s="7">
        <v>0.70899999999999996</v>
      </c>
      <c r="I930" s="7">
        <v>0.11700000000000001</v>
      </c>
      <c r="J930" s="7">
        <v>0.43099999999999999</v>
      </c>
      <c r="K930" s="20">
        <v>0.63056905015011799</v>
      </c>
      <c r="L930">
        <f t="shared" si="46"/>
        <v>1.3067860447890201</v>
      </c>
      <c r="M930">
        <f t="shared" si="44"/>
        <v>2.5</v>
      </c>
      <c r="N930">
        <f t="shared" si="45"/>
        <v>0.5</v>
      </c>
    </row>
    <row r="931" spans="1:14" x14ac:dyDescent="0.35">
      <c r="A931" t="s">
        <v>140</v>
      </c>
      <c r="B931" s="6">
        <v>1330</v>
      </c>
      <c r="C931" s="6" t="s">
        <v>98</v>
      </c>
      <c r="D931" s="6" t="s">
        <v>93</v>
      </c>
      <c r="E931" s="7">
        <v>0.19</v>
      </c>
      <c r="F931" s="7">
        <v>57.7</v>
      </c>
      <c r="G931" s="7">
        <v>0</v>
      </c>
      <c r="H931" s="7">
        <v>1.395</v>
      </c>
      <c r="I931" s="7">
        <v>0.33900000000000002</v>
      </c>
      <c r="J931" s="7">
        <v>0.39300000000000002</v>
      </c>
      <c r="K931" s="20">
        <v>0.20331049396876999</v>
      </c>
      <c r="L931">
        <f t="shared" si="46"/>
        <v>0.38419075769043548</v>
      </c>
      <c r="M931">
        <f t="shared" si="44"/>
        <v>1.5</v>
      </c>
      <c r="N931">
        <f t="shared" si="45"/>
        <v>0.4</v>
      </c>
    </row>
    <row r="932" spans="1:14" x14ac:dyDescent="0.35">
      <c r="A932" t="s">
        <v>140</v>
      </c>
      <c r="B932" s="6">
        <v>1330</v>
      </c>
      <c r="C932" s="6" t="s">
        <v>98</v>
      </c>
      <c r="D932" s="6" t="s">
        <v>94</v>
      </c>
      <c r="E932" s="7">
        <v>0.19</v>
      </c>
      <c r="F932" s="7">
        <v>57.7</v>
      </c>
      <c r="G932" s="7">
        <v>0</v>
      </c>
      <c r="H932" s="7">
        <v>1.395</v>
      </c>
      <c r="I932" s="7">
        <v>0.33900000000000002</v>
      </c>
      <c r="J932" s="7">
        <v>0.39300000000000002</v>
      </c>
      <c r="K932" s="20">
        <v>0.237348852476543</v>
      </c>
      <c r="L932">
        <f t="shared" si="46"/>
        <v>0.44851219280361138</v>
      </c>
      <c r="M932">
        <f t="shared" si="44"/>
        <v>1.7</v>
      </c>
      <c r="N932">
        <f t="shared" si="45"/>
        <v>0.5</v>
      </c>
    </row>
    <row r="933" spans="1:14" x14ac:dyDescent="0.35">
      <c r="A933" t="s">
        <v>140</v>
      </c>
      <c r="B933" s="6">
        <v>1840</v>
      </c>
      <c r="C933" s="6" t="s">
        <v>90</v>
      </c>
      <c r="D933" s="6" t="s">
        <v>93</v>
      </c>
      <c r="E933" s="7">
        <v>0.22</v>
      </c>
      <c r="F933" s="7">
        <v>50.8</v>
      </c>
      <c r="G933" s="7">
        <v>0</v>
      </c>
      <c r="H933" s="7">
        <v>0.70899999999999996</v>
      </c>
      <c r="I933" s="7">
        <v>0.11700000000000001</v>
      </c>
      <c r="J933" s="7">
        <v>0.28799999999999998</v>
      </c>
      <c r="K933" s="20">
        <v>8.0488832904613804E-3</v>
      </c>
      <c r="L933">
        <f t="shared" si="46"/>
        <v>9.8131985077305143E-3</v>
      </c>
      <c r="M933">
        <f t="shared" si="44"/>
        <v>0</v>
      </c>
      <c r="N933">
        <f t="shared" si="45"/>
        <v>0</v>
      </c>
    </row>
    <row r="934" spans="1:14" x14ac:dyDescent="0.35">
      <c r="A934" t="s">
        <v>140</v>
      </c>
      <c r="B934" s="6">
        <v>1840</v>
      </c>
      <c r="C934" s="6" t="s">
        <v>90</v>
      </c>
      <c r="D934" s="6" t="s">
        <v>93</v>
      </c>
      <c r="E934" s="7">
        <v>0.22</v>
      </c>
      <c r="F934" s="7">
        <v>50.8</v>
      </c>
      <c r="G934" s="7">
        <v>0</v>
      </c>
      <c r="H934" s="7">
        <v>0.70899999999999996</v>
      </c>
      <c r="I934" s="7">
        <v>0.11700000000000001</v>
      </c>
      <c r="J934" s="7">
        <v>0.28799999999999998</v>
      </c>
      <c r="K934" s="20">
        <v>4.1016324635802598E-2</v>
      </c>
      <c r="L934">
        <f t="shared" si="46"/>
        <v>5.0007102995970519E-2</v>
      </c>
      <c r="M934">
        <f t="shared" si="44"/>
        <v>0.1</v>
      </c>
      <c r="N934">
        <f t="shared" si="45"/>
        <v>0</v>
      </c>
    </row>
    <row r="935" spans="1:14" x14ac:dyDescent="0.35">
      <c r="A935" t="s">
        <v>140</v>
      </c>
      <c r="B935" s="6">
        <v>1400</v>
      </c>
      <c r="C935" s="6" t="s">
        <v>98</v>
      </c>
      <c r="D935" s="6" t="s">
        <v>94</v>
      </c>
      <c r="E935" s="7">
        <v>0.19</v>
      </c>
      <c r="F935" s="7">
        <v>57.7</v>
      </c>
      <c r="G935" s="7">
        <v>0</v>
      </c>
      <c r="H935" s="7">
        <v>0.70899999999999996</v>
      </c>
      <c r="I935" s="7">
        <v>0.11700000000000001</v>
      </c>
      <c r="J935" s="7">
        <v>0.43099999999999999</v>
      </c>
      <c r="K935" s="20">
        <v>0.87060535459245603</v>
      </c>
      <c r="L935">
        <f t="shared" si="46"/>
        <v>1.8042352818127843</v>
      </c>
      <c r="M935">
        <f t="shared" si="44"/>
        <v>3.5</v>
      </c>
      <c r="N935">
        <f t="shared" si="45"/>
        <v>0.7</v>
      </c>
    </row>
    <row r="936" spans="1:14" x14ac:dyDescent="0.35">
      <c r="A936" t="s">
        <v>140</v>
      </c>
      <c r="B936" s="6">
        <v>1411</v>
      </c>
      <c r="C936" s="6" t="s">
        <v>98</v>
      </c>
      <c r="E936" s="7">
        <v>0.19</v>
      </c>
      <c r="F936" s="7">
        <v>57.7</v>
      </c>
      <c r="G936" s="7">
        <v>0</v>
      </c>
      <c r="H936" s="7">
        <v>1.4430000000000001</v>
      </c>
      <c r="I936" s="7">
        <v>0.22500000000000001</v>
      </c>
      <c r="J936" s="7">
        <v>0.43099999999999999</v>
      </c>
      <c r="K936" s="20">
        <v>1.6689536719160299E-2</v>
      </c>
      <c r="L936">
        <f t="shared" si="46"/>
        <v>3.4587256817315143E-2</v>
      </c>
      <c r="M936">
        <f t="shared" si="44"/>
        <v>0.1</v>
      </c>
      <c r="N936">
        <f t="shared" si="45"/>
        <v>0</v>
      </c>
    </row>
    <row r="937" spans="1:14" x14ac:dyDescent="0.35">
      <c r="A937" t="s">
        <v>140</v>
      </c>
      <c r="B937" s="6">
        <v>1411</v>
      </c>
      <c r="C937" s="6" t="s">
        <v>98</v>
      </c>
      <c r="D937" s="6" t="s">
        <v>94</v>
      </c>
      <c r="E937" s="7">
        <v>0.19</v>
      </c>
      <c r="F937" s="7">
        <v>57.7</v>
      </c>
      <c r="G937" s="7">
        <v>0</v>
      </c>
      <c r="H937" s="7">
        <v>1.4430000000000001</v>
      </c>
      <c r="I937" s="7">
        <v>0.22500000000000001</v>
      </c>
      <c r="J937" s="7">
        <v>0.43099999999999999</v>
      </c>
      <c r="K937" s="20">
        <v>0.49120646988284999</v>
      </c>
      <c r="L937">
        <f t="shared" si="46"/>
        <v>1.0179721947979694</v>
      </c>
      <c r="M937">
        <f t="shared" si="44"/>
        <v>4</v>
      </c>
      <c r="N937">
        <f t="shared" si="45"/>
        <v>0.7</v>
      </c>
    </row>
    <row r="938" spans="1:14" x14ac:dyDescent="0.35">
      <c r="A938" t="s">
        <v>140</v>
      </c>
      <c r="B938" s="6">
        <v>1400</v>
      </c>
      <c r="C938" s="6" t="s">
        <v>98</v>
      </c>
      <c r="D938" s="6" t="s">
        <v>94</v>
      </c>
      <c r="E938" s="7">
        <v>0.19</v>
      </c>
      <c r="F938" s="7">
        <v>57.7</v>
      </c>
      <c r="G938" s="7">
        <v>0</v>
      </c>
      <c r="H938" s="7">
        <v>0.70899999999999996</v>
      </c>
      <c r="I938" s="7">
        <v>0.11700000000000001</v>
      </c>
      <c r="J938" s="7">
        <v>0.43099999999999999</v>
      </c>
      <c r="K938" s="20">
        <v>0.44535022174860001</v>
      </c>
      <c r="L938">
        <f t="shared" si="46"/>
        <v>0.92294008829995067</v>
      </c>
      <c r="M938">
        <f t="shared" si="44"/>
        <v>1.8</v>
      </c>
      <c r="N938">
        <f t="shared" si="45"/>
        <v>0.4</v>
      </c>
    </row>
    <row r="939" spans="1:14" x14ac:dyDescent="0.35">
      <c r="A939" t="s">
        <v>140</v>
      </c>
      <c r="B939" s="6">
        <v>1400</v>
      </c>
      <c r="C939" s="6" t="s">
        <v>90</v>
      </c>
      <c r="D939" s="6" t="s">
        <v>93</v>
      </c>
      <c r="E939" s="7">
        <v>0.22</v>
      </c>
      <c r="F939" s="7">
        <v>50.8</v>
      </c>
      <c r="G939" s="7">
        <v>0</v>
      </c>
      <c r="H939" s="7">
        <v>0.70899999999999996</v>
      </c>
      <c r="I939" s="7">
        <v>0.11700000000000001</v>
      </c>
      <c r="J939" s="7">
        <v>0.43099999999999999</v>
      </c>
      <c r="K939" s="20">
        <v>0.42605645567334999</v>
      </c>
      <c r="L939">
        <f t="shared" si="46"/>
        <v>0.77736840713973854</v>
      </c>
      <c r="M939">
        <f t="shared" si="44"/>
        <v>1.5</v>
      </c>
      <c r="N939">
        <f t="shared" si="45"/>
        <v>0.3</v>
      </c>
    </row>
    <row r="940" spans="1:14" x14ac:dyDescent="0.35">
      <c r="A940" t="s">
        <v>140</v>
      </c>
      <c r="B940" s="6">
        <v>1290</v>
      </c>
      <c r="C940" s="6" t="s">
        <v>92</v>
      </c>
      <c r="D940" s="6" t="s">
        <v>94</v>
      </c>
      <c r="E940" s="7">
        <v>0.63</v>
      </c>
      <c r="F940" s="7">
        <v>53.6</v>
      </c>
      <c r="G940" s="7">
        <v>0.66</v>
      </c>
      <c r="H940" s="7">
        <v>1.2450000000000001</v>
      </c>
      <c r="I940" s="7">
        <v>0.21299999999999999</v>
      </c>
      <c r="J940" s="7">
        <v>0.34100000000000003</v>
      </c>
      <c r="K940" s="20">
        <v>2.2831772818624798</v>
      </c>
      <c r="L940">
        <f t="shared" si="46"/>
        <v>4.9844804299433756</v>
      </c>
      <c r="M940">
        <f t="shared" si="44"/>
        <v>16.899999999999999</v>
      </c>
      <c r="N940">
        <f t="shared" si="45"/>
        <v>4.3</v>
      </c>
    </row>
    <row r="941" spans="1:14" x14ac:dyDescent="0.35">
      <c r="A941" t="s">
        <v>140</v>
      </c>
      <c r="B941" s="6">
        <v>1290</v>
      </c>
      <c r="C941" s="6" t="s">
        <v>92</v>
      </c>
      <c r="D941" s="6" t="s">
        <v>94</v>
      </c>
      <c r="E941" s="7">
        <v>0.63</v>
      </c>
      <c r="F941" s="7">
        <v>53.6</v>
      </c>
      <c r="G941" s="7">
        <v>0.66</v>
      </c>
      <c r="H941" s="7">
        <v>1.2450000000000001</v>
      </c>
      <c r="I941" s="7">
        <v>0.21299999999999999</v>
      </c>
      <c r="J941" s="7">
        <v>0.34100000000000003</v>
      </c>
      <c r="K941" s="20">
        <v>1.1611117830759401</v>
      </c>
      <c r="L941">
        <f t="shared" si="46"/>
        <v>2.5348618373591876</v>
      </c>
      <c r="M941">
        <f t="shared" si="44"/>
        <v>8.6</v>
      </c>
      <c r="N941">
        <f t="shared" si="45"/>
        <v>2.2000000000000002</v>
      </c>
    </row>
    <row r="942" spans="1:14" x14ac:dyDescent="0.35">
      <c r="A942" t="s">
        <v>140</v>
      </c>
      <c r="B942" s="6">
        <v>1290</v>
      </c>
      <c r="C942" s="6" t="s">
        <v>92</v>
      </c>
      <c r="D942" s="6" t="s">
        <v>95</v>
      </c>
      <c r="E942" s="7">
        <v>0.63</v>
      </c>
      <c r="F942" s="7">
        <v>53.6</v>
      </c>
      <c r="G942" s="7">
        <v>0.66</v>
      </c>
      <c r="H942" s="7">
        <v>1.2450000000000001</v>
      </c>
      <c r="I942" s="7">
        <v>0.21299999999999999</v>
      </c>
      <c r="J942" s="7">
        <v>0.34100000000000003</v>
      </c>
      <c r="K942" s="20">
        <v>0.58492924137615498</v>
      </c>
      <c r="L942">
        <f t="shared" si="46"/>
        <v>1.2769785244896632</v>
      </c>
      <c r="M942">
        <f t="shared" si="44"/>
        <v>4.3</v>
      </c>
      <c r="N942">
        <f t="shared" si="45"/>
        <v>1.1000000000000001</v>
      </c>
    </row>
    <row r="943" spans="1:14" x14ac:dyDescent="0.35">
      <c r="A943" t="s">
        <v>140</v>
      </c>
      <c r="B943" s="6">
        <v>1190</v>
      </c>
      <c r="C943" s="6" t="s">
        <v>90</v>
      </c>
      <c r="D943" s="6" t="s">
        <v>91</v>
      </c>
      <c r="E943" s="7">
        <v>0.22</v>
      </c>
      <c r="F943" s="7">
        <v>50.8</v>
      </c>
      <c r="G943" s="7">
        <v>0</v>
      </c>
      <c r="H943" s="7">
        <v>0.96799999999999997</v>
      </c>
      <c r="I943" s="7">
        <v>0.125</v>
      </c>
      <c r="J943" s="7">
        <v>0.28799999999999998</v>
      </c>
      <c r="K943" s="20">
        <v>2.6162538212532401E-3</v>
      </c>
      <c r="L943">
        <f t="shared" si="46"/>
        <v>3.1897366588719499E-3</v>
      </c>
      <c r="M943">
        <f t="shared" si="44"/>
        <v>0</v>
      </c>
      <c r="N943">
        <f t="shared" si="45"/>
        <v>0</v>
      </c>
    </row>
    <row r="944" spans="1:14" x14ac:dyDescent="0.35">
      <c r="A944" t="s">
        <v>140</v>
      </c>
      <c r="B944" s="6">
        <v>1190</v>
      </c>
      <c r="C944" s="6" t="s">
        <v>90</v>
      </c>
      <c r="D944" s="6" t="s">
        <v>95</v>
      </c>
      <c r="E944" s="7">
        <v>0.22</v>
      </c>
      <c r="F944" s="7">
        <v>50.8</v>
      </c>
      <c r="G944" s="7">
        <v>0</v>
      </c>
      <c r="H944" s="7">
        <v>0.96799999999999997</v>
      </c>
      <c r="I944" s="7">
        <v>0.125</v>
      </c>
      <c r="J944" s="7">
        <v>0.28799999999999998</v>
      </c>
      <c r="K944" s="20">
        <v>1.18818013659675E-3</v>
      </c>
      <c r="L944">
        <f t="shared" si="46"/>
        <v>1.4486292225387575E-3</v>
      </c>
      <c r="M944">
        <f t="shared" si="44"/>
        <v>0</v>
      </c>
      <c r="N944">
        <f t="shared" si="45"/>
        <v>0</v>
      </c>
    </row>
    <row r="945" spans="1:14" x14ac:dyDescent="0.35">
      <c r="A945" t="s">
        <v>140</v>
      </c>
      <c r="B945" s="6">
        <v>1190</v>
      </c>
      <c r="C945" s="6" t="s">
        <v>90</v>
      </c>
      <c r="D945" s="6" t="s">
        <v>91</v>
      </c>
      <c r="E945" s="7">
        <v>0.22</v>
      </c>
      <c r="F945" s="7">
        <v>50.8</v>
      </c>
      <c r="G945" s="7">
        <v>0</v>
      </c>
      <c r="H945" s="7">
        <v>0.96799999999999997</v>
      </c>
      <c r="I945" s="7">
        <v>0.125</v>
      </c>
      <c r="J945" s="7">
        <v>0.28799999999999998</v>
      </c>
      <c r="K945" s="20">
        <v>1.28066484697848E-2</v>
      </c>
      <c r="L945">
        <f t="shared" si="46"/>
        <v>1.5613865814361626E-2</v>
      </c>
      <c r="M945">
        <f t="shared" si="44"/>
        <v>0</v>
      </c>
      <c r="N945">
        <f t="shared" si="45"/>
        <v>0</v>
      </c>
    </row>
    <row r="946" spans="1:14" x14ac:dyDescent="0.35">
      <c r="A946" t="s">
        <v>140</v>
      </c>
      <c r="B946" s="6">
        <v>1550</v>
      </c>
      <c r="C946" s="6" t="s">
        <v>90</v>
      </c>
      <c r="D946" s="6" t="s">
        <v>91</v>
      </c>
      <c r="E946" s="7">
        <v>0.22</v>
      </c>
      <c r="F946" s="7">
        <v>50.8</v>
      </c>
      <c r="G946" s="7">
        <v>0</v>
      </c>
      <c r="H946" s="7">
        <v>0.72099999999999997</v>
      </c>
      <c r="I946" s="7">
        <v>0.17</v>
      </c>
      <c r="J946" s="7">
        <v>0.34100000000000003</v>
      </c>
      <c r="K946" s="20">
        <v>0.103606580060549</v>
      </c>
      <c r="L946">
        <f t="shared" si="46"/>
        <v>0.14956300542273984</v>
      </c>
      <c r="M946">
        <f t="shared" si="44"/>
        <v>0.3</v>
      </c>
      <c r="N946">
        <f t="shared" si="45"/>
        <v>0.1</v>
      </c>
    </row>
    <row r="947" spans="1:14" x14ac:dyDescent="0.35">
      <c r="A947" t="s">
        <v>140</v>
      </c>
      <c r="B947" s="6">
        <v>1550</v>
      </c>
      <c r="C947" s="6" t="s">
        <v>90</v>
      </c>
      <c r="D947" s="6" t="s">
        <v>94</v>
      </c>
      <c r="E947" s="7">
        <v>0.22</v>
      </c>
      <c r="F947" s="7">
        <v>50.8</v>
      </c>
      <c r="G947" s="7">
        <v>0</v>
      </c>
      <c r="H947" s="7">
        <v>0.72099999999999997</v>
      </c>
      <c r="I947" s="7">
        <v>0.17</v>
      </c>
      <c r="J947" s="7">
        <v>0.34100000000000003</v>
      </c>
      <c r="K947" s="20">
        <v>0.101743907695425</v>
      </c>
      <c r="L947">
        <f t="shared" si="46"/>
        <v>0.14687411368552569</v>
      </c>
      <c r="M947">
        <f t="shared" si="44"/>
        <v>0.3</v>
      </c>
      <c r="N947">
        <f t="shared" si="45"/>
        <v>0.1</v>
      </c>
    </row>
    <row r="948" spans="1:14" x14ac:dyDescent="0.35">
      <c r="A948" t="s">
        <v>140</v>
      </c>
      <c r="B948" s="6">
        <v>1550</v>
      </c>
      <c r="C948" s="6" t="s">
        <v>90</v>
      </c>
      <c r="E948" s="7">
        <v>0.22</v>
      </c>
      <c r="F948" s="7">
        <v>50.8</v>
      </c>
      <c r="G948" s="7">
        <v>0</v>
      </c>
      <c r="H948" s="7">
        <v>0.72099999999999997</v>
      </c>
      <c r="I948" s="7">
        <v>0.17</v>
      </c>
      <c r="J948" s="7">
        <v>0.34100000000000003</v>
      </c>
      <c r="K948" s="20">
        <v>0.239645264575814</v>
      </c>
      <c r="L948">
        <f t="shared" si="46"/>
        <v>0.34594391576615924</v>
      </c>
      <c r="M948">
        <f t="shared" si="44"/>
        <v>0.7</v>
      </c>
      <c r="N948">
        <f t="shared" si="45"/>
        <v>0.2</v>
      </c>
    </row>
    <row r="949" spans="1:14" x14ac:dyDescent="0.35">
      <c r="A949" t="s">
        <v>140</v>
      </c>
      <c r="B949" s="6">
        <v>1400</v>
      </c>
      <c r="C949" s="6" t="s">
        <v>90</v>
      </c>
      <c r="D949" s="6" t="s">
        <v>91</v>
      </c>
      <c r="E949" s="7">
        <v>0.22</v>
      </c>
      <c r="F949" s="7">
        <v>50.8</v>
      </c>
      <c r="G949" s="7">
        <v>0</v>
      </c>
      <c r="H949" s="7">
        <v>0.70899999999999996</v>
      </c>
      <c r="I949" s="7">
        <v>0.11700000000000001</v>
      </c>
      <c r="J949" s="7">
        <v>0.43099999999999999</v>
      </c>
      <c r="K949" s="20">
        <v>0.105929695622286</v>
      </c>
      <c r="L949">
        <f t="shared" si="46"/>
        <v>0.19327579164256894</v>
      </c>
      <c r="M949">
        <f t="shared" si="44"/>
        <v>0.4</v>
      </c>
      <c r="N949">
        <f t="shared" si="45"/>
        <v>0.1</v>
      </c>
    </row>
    <row r="950" spans="1:14" x14ac:dyDescent="0.35">
      <c r="A950" t="s">
        <v>140</v>
      </c>
      <c r="B950" s="6">
        <v>1400</v>
      </c>
      <c r="C950" s="6" t="s">
        <v>90</v>
      </c>
      <c r="D950" s="6" t="s">
        <v>94</v>
      </c>
      <c r="E950" s="7">
        <v>0.22</v>
      </c>
      <c r="F950" s="7">
        <v>50.8</v>
      </c>
      <c r="G950" s="7">
        <v>0</v>
      </c>
      <c r="H950" s="7">
        <v>0.70899999999999996</v>
      </c>
      <c r="I950" s="7">
        <v>0.11700000000000001</v>
      </c>
      <c r="J950" s="7">
        <v>0.43099999999999999</v>
      </c>
      <c r="K950" s="20">
        <v>0.11073282186625701</v>
      </c>
      <c r="L950">
        <f t="shared" si="46"/>
        <v>0.20203941568311032</v>
      </c>
      <c r="M950">
        <f t="shared" si="44"/>
        <v>0.4</v>
      </c>
      <c r="N950">
        <f t="shared" si="45"/>
        <v>0.1</v>
      </c>
    </row>
    <row r="951" spans="1:14" x14ac:dyDescent="0.35">
      <c r="A951" t="s">
        <v>140</v>
      </c>
      <c r="B951" s="6">
        <v>1400</v>
      </c>
      <c r="C951" s="6" t="s">
        <v>90</v>
      </c>
      <c r="D951" s="6" t="s">
        <v>91</v>
      </c>
      <c r="E951" s="7">
        <v>0.22</v>
      </c>
      <c r="F951" s="7">
        <v>50.8</v>
      </c>
      <c r="G951" s="7">
        <v>0</v>
      </c>
      <c r="H951" s="7">
        <v>0.70899999999999996</v>
      </c>
      <c r="I951" s="7">
        <v>0.11700000000000001</v>
      </c>
      <c r="J951" s="7">
        <v>0.43099999999999999</v>
      </c>
      <c r="K951" s="20">
        <v>0.14286236315258</v>
      </c>
      <c r="L951">
        <f t="shared" si="46"/>
        <v>0.26066190572942571</v>
      </c>
      <c r="M951">
        <f t="shared" si="44"/>
        <v>0.5</v>
      </c>
      <c r="N951">
        <f t="shared" si="45"/>
        <v>0.1</v>
      </c>
    </row>
    <row r="952" spans="1:14" x14ac:dyDescent="0.35">
      <c r="A952" t="s">
        <v>140</v>
      </c>
      <c r="B952" s="6">
        <v>1400</v>
      </c>
      <c r="C952" s="6" t="s">
        <v>90</v>
      </c>
      <c r="E952" s="7">
        <v>0.22</v>
      </c>
      <c r="F952" s="7">
        <v>50.8</v>
      </c>
      <c r="G952" s="7">
        <v>0</v>
      </c>
      <c r="H952" s="7">
        <v>0.70899999999999996</v>
      </c>
      <c r="I952" s="7">
        <v>0.11700000000000001</v>
      </c>
      <c r="J952" s="7">
        <v>0.43099999999999999</v>
      </c>
      <c r="K952" s="20">
        <v>0.20415915401927401</v>
      </c>
      <c r="L952">
        <f t="shared" si="46"/>
        <v>0.37250198711843341</v>
      </c>
      <c r="M952">
        <f t="shared" si="44"/>
        <v>0.7</v>
      </c>
      <c r="N952">
        <f t="shared" si="45"/>
        <v>0.2</v>
      </c>
    </row>
    <row r="953" spans="1:14" x14ac:dyDescent="0.35">
      <c r="A953" t="s">
        <v>140</v>
      </c>
      <c r="B953" s="6">
        <v>1400</v>
      </c>
      <c r="C953" s="6" t="s">
        <v>90</v>
      </c>
      <c r="D953" s="6" t="s">
        <v>94</v>
      </c>
      <c r="E953" s="7">
        <v>0.22</v>
      </c>
      <c r="F953" s="7">
        <v>50.8</v>
      </c>
      <c r="G953" s="7">
        <v>0</v>
      </c>
      <c r="H953" s="7">
        <v>0.70899999999999996</v>
      </c>
      <c r="I953" s="7">
        <v>0.11700000000000001</v>
      </c>
      <c r="J953" s="7">
        <v>0.43099999999999999</v>
      </c>
      <c r="K953" s="20">
        <v>5.0754207281134202E-2</v>
      </c>
      <c r="L953">
        <f t="shared" si="46"/>
        <v>9.2604434798248092E-2</v>
      </c>
      <c r="M953">
        <f t="shared" si="44"/>
        <v>0.2</v>
      </c>
      <c r="N953">
        <f t="shared" si="45"/>
        <v>0</v>
      </c>
    </row>
    <row r="954" spans="1:14" x14ac:dyDescent="0.35">
      <c r="A954" t="s">
        <v>140</v>
      </c>
      <c r="B954" s="6">
        <v>1400</v>
      </c>
      <c r="C954" s="6" t="s">
        <v>90</v>
      </c>
      <c r="D954" s="6" t="s">
        <v>91</v>
      </c>
      <c r="E954" s="7">
        <v>0.22</v>
      </c>
      <c r="F954" s="7">
        <v>50.8</v>
      </c>
      <c r="G954" s="7">
        <v>0</v>
      </c>
      <c r="H954" s="7">
        <v>0.70899999999999996</v>
      </c>
      <c r="I954" s="7">
        <v>0.11700000000000001</v>
      </c>
      <c r="J954" s="7">
        <v>0.43099999999999999</v>
      </c>
      <c r="K954" s="20">
        <v>0.96753260689618603</v>
      </c>
      <c r="L954">
        <f t="shared" si="46"/>
        <v>1.7653277434558845</v>
      </c>
      <c r="M954">
        <f t="shared" si="44"/>
        <v>3.4</v>
      </c>
      <c r="N954">
        <f t="shared" si="45"/>
        <v>0.8</v>
      </c>
    </row>
    <row r="955" spans="1:14" x14ac:dyDescent="0.35">
      <c r="A955" t="s">
        <v>140</v>
      </c>
      <c r="B955" s="6">
        <v>1400</v>
      </c>
      <c r="C955" s="6" t="s">
        <v>90</v>
      </c>
      <c r="D955" s="6" t="s">
        <v>94</v>
      </c>
      <c r="E955" s="7">
        <v>0.22</v>
      </c>
      <c r="F955" s="7">
        <v>50.8</v>
      </c>
      <c r="G955" s="7">
        <v>0</v>
      </c>
      <c r="H955" s="7">
        <v>0.70899999999999996</v>
      </c>
      <c r="I955" s="7">
        <v>0.11700000000000001</v>
      </c>
      <c r="J955" s="7">
        <v>0.43099999999999999</v>
      </c>
      <c r="K955" s="20">
        <v>0.54825509352164303</v>
      </c>
      <c r="L955">
        <f t="shared" si="46"/>
        <v>1.0003279684698059</v>
      </c>
      <c r="M955">
        <f t="shared" si="44"/>
        <v>1.9</v>
      </c>
      <c r="N955">
        <f t="shared" si="45"/>
        <v>0.4</v>
      </c>
    </row>
    <row r="956" spans="1:14" x14ac:dyDescent="0.35">
      <c r="A956" t="s">
        <v>140</v>
      </c>
      <c r="B956" s="6">
        <v>1400</v>
      </c>
      <c r="C956" s="6" t="s">
        <v>90</v>
      </c>
      <c r="D956" s="6" t="s">
        <v>94</v>
      </c>
      <c r="E956" s="7">
        <v>0.22</v>
      </c>
      <c r="F956" s="7">
        <v>50.8</v>
      </c>
      <c r="G956" s="7">
        <v>0</v>
      </c>
      <c r="H956" s="7">
        <v>0.70899999999999996</v>
      </c>
      <c r="I956" s="7">
        <v>0.11700000000000001</v>
      </c>
      <c r="J956" s="7">
        <v>0.43099999999999999</v>
      </c>
      <c r="K956" s="20">
        <v>2.8787630029141E-2</v>
      </c>
      <c r="L956">
        <f t="shared" si="46"/>
        <v>5.2524950163503031E-2</v>
      </c>
      <c r="M956">
        <f t="shared" si="44"/>
        <v>0.1</v>
      </c>
      <c r="N956">
        <f t="shared" si="45"/>
        <v>0</v>
      </c>
    </row>
    <row r="957" spans="1:14" x14ac:dyDescent="0.35">
      <c r="A957" t="s">
        <v>140</v>
      </c>
      <c r="B957" s="6">
        <v>1400</v>
      </c>
      <c r="C957" s="6" t="s">
        <v>98</v>
      </c>
      <c r="D957" s="6" t="s">
        <v>91</v>
      </c>
      <c r="E957" s="7">
        <v>0.19</v>
      </c>
      <c r="F957" s="7">
        <v>57.7</v>
      </c>
      <c r="G957" s="7">
        <v>0</v>
      </c>
      <c r="H957" s="7">
        <v>0.70899999999999996</v>
      </c>
      <c r="I957" s="7">
        <v>0.11700000000000001</v>
      </c>
      <c r="J957" s="7">
        <v>0.43099999999999999</v>
      </c>
      <c r="K957" s="20">
        <v>1.6718750236387201</v>
      </c>
      <c r="L957">
        <f t="shared" si="46"/>
        <v>3.46477986669702</v>
      </c>
      <c r="M957">
        <f t="shared" si="44"/>
        <v>6.7</v>
      </c>
      <c r="N957">
        <f t="shared" si="45"/>
        <v>1.4</v>
      </c>
    </row>
    <row r="958" spans="1:14" x14ac:dyDescent="0.35">
      <c r="A958" t="s">
        <v>140</v>
      </c>
      <c r="B958" s="6">
        <v>1400</v>
      </c>
      <c r="C958" s="6" t="s">
        <v>98</v>
      </c>
      <c r="D958" s="6" t="s">
        <v>93</v>
      </c>
      <c r="E958" s="7">
        <v>0.19</v>
      </c>
      <c r="F958" s="7">
        <v>57.7</v>
      </c>
      <c r="G958" s="7">
        <v>0</v>
      </c>
      <c r="H958" s="7">
        <v>0.70899999999999996</v>
      </c>
      <c r="I958" s="7">
        <v>0.11700000000000001</v>
      </c>
      <c r="J958" s="7">
        <v>0.43099999999999999</v>
      </c>
      <c r="K958" s="20">
        <v>1.0920244925657401</v>
      </c>
      <c r="L958">
        <f t="shared" si="46"/>
        <v>2.263102458189135</v>
      </c>
      <c r="M958">
        <f t="shared" si="44"/>
        <v>4.4000000000000004</v>
      </c>
      <c r="N958">
        <f t="shared" si="45"/>
        <v>0.9</v>
      </c>
    </row>
    <row r="959" spans="1:14" x14ac:dyDescent="0.35">
      <c r="A959" t="s">
        <v>140</v>
      </c>
      <c r="B959" s="6">
        <v>1400</v>
      </c>
      <c r="C959" s="6" t="s">
        <v>98</v>
      </c>
      <c r="E959" s="7">
        <v>0.19</v>
      </c>
      <c r="F959" s="7">
        <v>57.7</v>
      </c>
      <c r="G959" s="7">
        <v>0</v>
      </c>
      <c r="H959" s="7">
        <v>0.70899999999999996</v>
      </c>
      <c r="I959" s="7">
        <v>0.11700000000000001</v>
      </c>
      <c r="J959" s="7">
        <v>0.43099999999999999</v>
      </c>
      <c r="K959" s="20">
        <v>0.32505280157983701</v>
      </c>
      <c r="L959">
        <f t="shared" si="46"/>
        <v>0.67363671722070773</v>
      </c>
      <c r="M959">
        <f t="shared" si="44"/>
        <v>1.3</v>
      </c>
      <c r="N959">
        <f t="shared" si="45"/>
        <v>0.3</v>
      </c>
    </row>
    <row r="960" spans="1:14" x14ac:dyDescent="0.35">
      <c r="A960" t="s">
        <v>140</v>
      </c>
      <c r="B960" s="6">
        <v>1400</v>
      </c>
      <c r="C960" s="6" t="s">
        <v>98</v>
      </c>
      <c r="D960" s="6" t="s">
        <v>94</v>
      </c>
      <c r="E960" s="7">
        <v>0.19</v>
      </c>
      <c r="F960" s="7">
        <v>57.7</v>
      </c>
      <c r="G960" s="7">
        <v>0</v>
      </c>
      <c r="H960" s="7">
        <v>0.70899999999999996</v>
      </c>
      <c r="I960" s="7">
        <v>0.11700000000000001</v>
      </c>
      <c r="J960" s="7">
        <v>0.43099999999999999</v>
      </c>
      <c r="K960" s="20">
        <v>3.9851082612473001</v>
      </c>
      <c r="L960">
        <f t="shared" si="46"/>
        <v>8.2587051513733947</v>
      </c>
      <c r="M960">
        <f t="shared" si="44"/>
        <v>15.9</v>
      </c>
      <c r="N960">
        <f t="shared" si="45"/>
        <v>3.4</v>
      </c>
    </row>
    <row r="961" spans="1:14" x14ac:dyDescent="0.35">
      <c r="A961" t="s">
        <v>140</v>
      </c>
      <c r="B961" s="6">
        <v>1400</v>
      </c>
      <c r="C961" s="6" t="s">
        <v>90</v>
      </c>
      <c r="D961" s="6" t="s">
        <v>91</v>
      </c>
      <c r="E961" s="7">
        <v>0.22</v>
      </c>
      <c r="F961" s="7">
        <v>50.8</v>
      </c>
      <c r="G961" s="7">
        <v>0</v>
      </c>
      <c r="H961" s="7">
        <v>0.70899999999999996</v>
      </c>
      <c r="I961" s="7">
        <v>0.11700000000000001</v>
      </c>
      <c r="J961" s="7">
        <v>0.43099999999999999</v>
      </c>
      <c r="K961" s="20">
        <v>7.1210542179645606E-2</v>
      </c>
      <c r="L961">
        <f t="shared" si="46"/>
        <v>0.12992838157624206</v>
      </c>
      <c r="M961">
        <f t="shared" si="44"/>
        <v>0.3</v>
      </c>
      <c r="N961">
        <f t="shared" si="45"/>
        <v>0.1</v>
      </c>
    </row>
    <row r="962" spans="1:14" x14ac:dyDescent="0.35">
      <c r="A962" t="s">
        <v>140</v>
      </c>
      <c r="B962" s="6">
        <v>1330</v>
      </c>
      <c r="C962" s="6" t="s">
        <v>90</v>
      </c>
      <c r="D962" s="6" t="s">
        <v>91</v>
      </c>
      <c r="E962" s="7">
        <v>0.22</v>
      </c>
      <c r="F962" s="7">
        <v>50.8</v>
      </c>
      <c r="G962" s="7">
        <v>0</v>
      </c>
      <c r="H962" s="7">
        <v>1.395</v>
      </c>
      <c r="I962" s="7">
        <v>0.33900000000000002</v>
      </c>
      <c r="J962" s="7">
        <v>0.39300000000000002</v>
      </c>
      <c r="K962" s="20">
        <v>1.92006756999272E-2</v>
      </c>
      <c r="L962">
        <f t="shared" si="46"/>
        <v>3.1944164161968887E-2</v>
      </c>
      <c r="M962">
        <f t="shared" si="44"/>
        <v>0.1</v>
      </c>
      <c r="N962">
        <f t="shared" si="45"/>
        <v>0</v>
      </c>
    </row>
    <row r="963" spans="1:14" x14ac:dyDescent="0.35">
      <c r="A963" t="s">
        <v>140</v>
      </c>
      <c r="B963" s="6">
        <v>1710</v>
      </c>
      <c r="C963" s="6" t="s">
        <v>90</v>
      </c>
      <c r="D963" s="6" t="s">
        <v>91</v>
      </c>
      <c r="E963" s="7">
        <v>0.22</v>
      </c>
      <c r="F963" s="7">
        <v>50.8</v>
      </c>
      <c r="G963" s="7">
        <v>0</v>
      </c>
      <c r="H963" s="7">
        <v>0.96799999999999997</v>
      </c>
      <c r="I963" s="7">
        <v>0.125</v>
      </c>
      <c r="J963" s="7">
        <v>0.34100000000000003</v>
      </c>
      <c r="K963" s="20">
        <v>0.20198174272723801</v>
      </c>
      <c r="L963">
        <f t="shared" ref="L963:L993" si="47">(F963*J963*K963/12)+(G963*K963)</f>
        <v>0.29157411107628323</v>
      </c>
      <c r="M963">
        <f t="shared" ref="M963:M993" si="48">ROUND(2.721*H963*L963,1)</f>
        <v>0.8</v>
      </c>
      <c r="N963">
        <f t="shared" ref="N963:N993" si="49">ROUND((2.721*I963*L963)+(E963*K963),1)</f>
        <v>0.1</v>
      </c>
    </row>
    <row r="964" spans="1:14" x14ac:dyDescent="0.35">
      <c r="A964" t="s">
        <v>140</v>
      </c>
      <c r="B964" s="6">
        <v>1400</v>
      </c>
      <c r="C964" s="6" t="s">
        <v>98</v>
      </c>
      <c r="D964" s="6" t="s">
        <v>93</v>
      </c>
      <c r="E964" s="7">
        <v>0.19</v>
      </c>
      <c r="F964" s="7">
        <v>57.7</v>
      </c>
      <c r="G964" s="7">
        <v>0</v>
      </c>
      <c r="H964" s="7">
        <v>0.70899999999999996</v>
      </c>
      <c r="I964" s="7">
        <v>0.11700000000000001</v>
      </c>
      <c r="J964" s="7">
        <v>0.43099999999999999</v>
      </c>
      <c r="K964" s="20">
        <v>1.1307489424062201E-2</v>
      </c>
      <c r="L964">
        <f t="shared" si="47"/>
        <v>2.3433546853347972E-2</v>
      </c>
      <c r="M964">
        <f t="shared" si="48"/>
        <v>0</v>
      </c>
      <c r="N964">
        <f t="shared" si="49"/>
        <v>0</v>
      </c>
    </row>
    <row r="965" spans="1:14" x14ac:dyDescent="0.35">
      <c r="A965" t="s">
        <v>140</v>
      </c>
      <c r="B965" s="6">
        <v>1400</v>
      </c>
      <c r="C965" s="6" t="s">
        <v>98</v>
      </c>
      <c r="D965" s="6" t="s">
        <v>94</v>
      </c>
      <c r="E965" s="7">
        <v>0.19</v>
      </c>
      <c r="F965" s="7">
        <v>57.7</v>
      </c>
      <c r="G965" s="7">
        <v>0</v>
      </c>
      <c r="H965" s="7">
        <v>0.70899999999999996</v>
      </c>
      <c r="I965" s="7">
        <v>0.11700000000000001</v>
      </c>
      <c r="J965" s="7">
        <v>0.43099999999999999</v>
      </c>
      <c r="K965" s="20">
        <v>6.8190461114639597E-2</v>
      </c>
      <c r="L965">
        <f t="shared" si="47"/>
        <v>0.14131734336013649</v>
      </c>
      <c r="M965">
        <f t="shared" si="48"/>
        <v>0.3</v>
      </c>
      <c r="N965">
        <f t="shared" si="49"/>
        <v>0.1</v>
      </c>
    </row>
    <row r="966" spans="1:14" x14ac:dyDescent="0.35">
      <c r="A966" t="s">
        <v>140</v>
      </c>
      <c r="B966" s="6">
        <v>1400</v>
      </c>
      <c r="C966" s="6" t="s">
        <v>98</v>
      </c>
      <c r="D966" s="6" t="s">
        <v>93</v>
      </c>
      <c r="E966" s="7">
        <v>0.19</v>
      </c>
      <c r="F966" s="7">
        <v>57.7</v>
      </c>
      <c r="G966" s="7">
        <v>0</v>
      </c>
      <c r="H966" s="7">
        <v>0.70899999999999996</v>
      </c>
      <c r="I966" s="7">
        <v>0.11700000000000001</v>
      </c>
      <c r="J966" s="7">
        <v>0.43099999999999999</v>
      </c>
      <c r="K966" s="20">
        <v>5.3025515479307901E-2</v>
      </c>
      <c r="L966">
        <f t="shared" si="47"/>
        <v>0.10988963640002203</v>
      </c>
      <c r="M966">
        <f t="shared" si="48"/>
        <v>0.2</v>
      </c>
      <c r="N966">
        <f t="shared" si="49"/>
        <v>0</v>
      </c>
    </row>
    <row r="967" spans="1:14" x14ac:dyDescent="0.35">
      <c r="A967" t="s">
        <v>140</v>
      </c>
      <c r="B967" s="6">
        <v>1400</v>
      </c>
      <c r="C967" s="6" t="s">
        <v>98</v>
      </c>
      <c r="D967" s="6" t="s">
        <v>93</v>
      </c>
      <c r="E967" s="7">
        <v>0.19</v>
      </c>
      <c r="F967" s="7">
        <v>57.7</v>
      </c>
      <c r="G967" s="7">
        <v>0</v>
      </c>
      <c r="H967" s="7">
        <v>0.70899999999999996</v>
      </c>
      <c r="I967" s="7">
        <v>0.11700000000000001</v>
      </c>
      <c r="J967" s="7">
        <v>0.43099999999999999</v>
      </c>
      <c r="K967" s="20">
        <v>7.7481066745876195E-2</v>
      </c>
      <c r="L967">
        <f t="shared" si="47"/>
        <v>0.16057111704859761</v>
      </c>
      <c r="M967">
        <f t="shared" si="48"/>
        <v>0.3</v>
      </c>
      <c r="N967">
        <f t="shared" si="49"/>
        <v>0.1</v>
      </c>
    </row>
    <row r="968" spans="1:14" x14ac:dyDescent="0.35">
      <c r="A968" t="s">
        <v>140</v>
      </c>
      <c r="B968" s="6">
        <v>1400</v>
      </c>
      <c r="C968" s="6" t="s">
        <v>100</v>
      </c>
      <c r="D968" s="6" t="s">
        <v>93</v>
      </c>
      <c r="E968" s="7">
        <v>0.33</v>
      </c>
      <c r="F968" s="7">
        <v>53.9</v>
      </c>
      <c r="G968" s="7">
        <v>0.08</v>
      </c>
      <c r="H968" s="7">
        <v>0.70899999999999996</v>
      </c>
      <c r="I968" s="7">
        <v>0.11700000000000001</v>
      </c>
      <c r="J968" s="7">
        <v>0.43099999999999999</v>
      </c>
      <c r="K968" s="20">
        <v>2.7396859736613401E-2</v>
      </c>
      <c r="L968">
        <f t="shared" si="47"/>
        <v>5.522955785020342E-2</v>
      </c>
      <c r="M968">
        <f t="shared" si="48"/>
        <v>0.1</v>
      </c>
      <c r="N968">
        <f t="shared" si="49"/>
        <v>0</v>
      </c>
    </row>
    <row r="969" spans="1:14" x14ac:dyDescent="0.35">
      <c r="A969" t="s">
        <v>140</v>
      </c>
      <c r="B969" s="6">
        <v>1400</v>
      </c>
      <c r="C969" s="6" t="s">
        <v>100</v>
      </c>
      <c r="D969" s="6" t="s">
        <v>93</v>
      </c>
      <c r="E969" s="7">
        <v>0.33</v>
      </c>
      <c r="F969" s="7">
        <v>53.9</v>
      </c>
      <c r="G969" s="7">
        <v>0.08</v>
      </c>
      <c r="H969" s="7">
        <v>0.70899999999999996</v>
      </c>
      <c r="I969" s="7">
        <v>0.11700000000000001</v>
      </c>
      <c r="J969" s="7">
        <v>0.43099999999999999</v>
      </c>
      <c r="K969" s="20">
        <v>1.7826799044741801E-2</v>
      </c>
      <c r="L969">
        <f t="shared" si="47"/>
        <v>3.5937192750953702E-2</v>
      </c>
      <c r="M969">
        <f t="shared" si="48"/>
        <v>0.1</v>
      </c>
      <c r="N969">
        <f t="shared" si="49"/>
        <v>0</v>
      </c>
    </row>
    <row r="970" spans="1:14" x14ac:dyDescent="0.35">
      <c r="A970" t="s">
        <v>140</v>
      </c>
      <c r="B970" s="6">
        <v>1400</v>
      </c>
      <c r="C970" s="6" t="s">
        <v>100</v>
      </c>
      <c r="D970" s="6" t="s">
        <v>94</v>
      </c>
      <c r="E970" s="7">
        <v>0.33</v>
      </c>
      <c r="F970" s="7">
        <v>53.9</v>
      </c>
      <c r="G970" s="7">
        <v>0.08</v>
      </c>
      <c r="H970" s="7">
        <v>0.70899999999999996</v>
      </c>
      <c r="I970" s="7">
        <v>0.11700000000000001</v>
      </c>
      <c r="J970" s="7">
        <v>0.43099999999999999</v>
      </c>
      <c r="K970" s="20">
        <v>1.1701771635417801E-3</v>
      </c>
      <c r="L970">
        <f t="shared" si="47"/>
        <v>2.358969895460237E-3</v>
      </c>
      <c r="M970">
        <f t="shared" si="48"/>
        <v>0</v>
      </c>
      <c r="N970">
        <f t="shared" si="49"/>
        <v>0</v>
      </c>
    </row>
    <row r="971" spans="1:14" x14ac:dyDescent="0.35">
      <c r="A971" t="s">
        <v>140</v>
      </c>
      <c r="B971" s="6">
        <v>1400</v>
      </c>
      <c r="C971" s="6" t="s">
        <v>90</v>
      </c>
      <c r="D971" s="6" t="s">
        <v>91</v>
      </c>
      <c r="E971" s="7">
        <v>0.22</v>
      </c>
      <c r="F971" s="7">
        <v>50.8</v>
      </c>
      <c r="G971" s="7">
        <v>0</v>
      </c>
      <c r="H971" s="7">
        <v>0.70899999999999996</v>
      </c>
      <c r="I971" s="7">
        <v>0.11700000000000001</v>
      </c>
      <c r="J971" s="7">
        <v>0.43099999999999999</v>
      </c>
      <c r="K971" s="20">
        <v>3.78255486049651E-3</v>
      </c>
      <c r="L971">
        <f t="shared" si="47"/>
        <v>6.9015235132999161E-3</v>
      </c>
      <c r="M971">
        <f t="shared" si="48"/>
        <v>0</v>
      </c>
      <c r="N971">
        <f t="shared" si="49"/>
        <v>0</v>
      </c>
    </row>
    <row r="972" spans="1:14" x14ac:dyDescent="0.35">
      <c r="A972" t="s">
        <v>140</v>
      </c>
      <c r="B972" s="6">
        <v>1411</v>
      </c>
      <c r="C972" s="6" t="s">
        <v>90</v>
      </c>
      <c r="D972" s="6" t="s">
        <v>91</v>
      </c>
      <c r="E972" s="7">
        <v>0.22</v>
      </c>
      <c r="F972" s="7">
        <v>50.8</v>
      </c>
      <c r="G972" s="7">
        <v>0</v>
      </c>
      <c r="H972" s="7">
        <v>1.4430000000000001</v>
      </c>
      <c r="I972" s="7">
        <v>0.22500000000000001</v>
      </c>
      <c r="J972" s="7">
        <v>0.43099999999999999</v>
      </c>
      <c r="K972" s="20">
        <v>0.116683721481234</v>
      </c>
      <c r="L972">
        <f t="shared" si="47"/>
        <v>0.21289722875727687</v>
      </c>
      <c r="M972">
        <f t="shared" si="48"/>
        <v>0.8</v>
      </c>
      <c r="N972">
        <f t="shared" si="49"/>
        <v>0.2</v>
      </c>
    </row>
    <row r="973" spans="1:14" x14ac:dyDescent="0.35">
      <c r="A973" t="s">
        <v>140</v>
      </c>
      <c r="B973" s="6">
        <v>1400</v>
      </c>
      <c r="C973" s="6" t="s">
        <v>90</v>
      </c>
      <c r="D973" s="6" t="s">
        <v>91</v>
      </c>
      <c r="E973" s="7">
        <v>0.22</v>
      </c>
      <c r="F973" s="7">
        <v>50.8</v>
      </c>
      <c r="G973" s="7">
        <v>0</v>
      </c>
      <c r="H973" s="7">
        <v>0.70899999999999996</v>
      </c>
      <c r="I973" s="7">
        <v>0.11700000000000001</v>
      </c>
      <c r="J973" s="7">
        <v>0.43099999999999999</v>
      </c>
      <c r="K973" s="20">
        <v>0.16468584427562</v>
      </c>
      <c r="L973">
        <f t="shared" si="47"/>
        <v>0.30048030193715375</v>
      </c>
      <c r="M973">
        <f t="shared" si="48"/>
        <v>0.6</v>
      </c>
      <c r="N973">
        <f t="shared" si="49"/>
        <v>0.1</v>
      </c>
    </row>
    <row r="974" spans="1:14" x14ac:dyDescent="0.35">
      <c r="A974" t="s">
        <v>140</v>
      </c>
      <c r="B974" s="6">
        <v>1700</v>
      </c>
      <c r="C974" s="6" t="s">
        <v>98</v>
      </c>
      <c r="D974" s="6" t="s">
        <v>93</v>
      </c>
      <c r="E974" s="7">
        <v>0.19</v>
      </c>
      <c r="F974" s="7">
        <v>57.7</v>
      </c>
      <c r="G974" s="7">
        <v>0</v>
      </c>
      <c r="H974" s="7">
        <v>0.96799999999999997</v>
      </c>
      <c r="I974" s="7">
        <v>0.125</v>
      </c>
      <c r="J974" s="7">
        <v>0.34100000000000003</v>
      </c>
      <c r="K974" s="20">
        <v>0.32316691657178898</v>
      </c>
      <c r="L974">
        <f t="shared" si="47"/>
        <v>0.5298779416992957</v>
      </c>
      <c r="M974">
        <f t="shared" si="48"/>
        <v>1.4</v>
      </c>
      <c r="N974">
        <f t="shared" si="49"/>
        <v>0.2</v>
      </c>
    </row>
    <row r="975" spans="1:14" x14ac:dyDescent="0.35">
      <c r="A975" t="s">
        <v>140</v>
      </c>
      <c r="B975" s="6">
        <v>1400</v>
      </c>
      <c r="C975" s="6" t="s">
        <v>90</v>
      </c>
      <c r="D975" s="6" t="s">
        <v>95</v>
      </c>
      <c r="E975" s="7">
        <v>0.22</v>
      </c>
      <c r="F975" s="7">
        <v>50.8</v>
      </c>
      <c r="G975" s="7">
        <v>0</v>
      </c>
      <c r="H975" s="7">
        <v>0.70899999999999996</v>
      </c>
      <c r="I975" s="7">
        <v>0.11700000000000001</v>
      </c>
      <c r="J975" s="7">
        <v>0.43099999999999999</v>
      </c>
      <c r="K975" s="20">
        <v>0.37606562664078402</v>
      </c>
      <c r="L975">
        <f t="shared" si="47"/>
        <v>0.6861568068478866</v>
      </c>
      <c r="M975">
        <f t="shared" si="48"/>
        <v>1.3</v>
      </c>
      <c r="N975">
        <f t="shared" si="49"/>
        <v>0.3</v>
      </c>
    </row>
    <row r="976" spans="1:14" x14ac:dyDescent="0.35">
      <c r="A976" t="s">
        <v>140</v>
      </c>
      <c r="B976" s="6">
        <v>1400</v>
      </c>
      <c r="C976" s="6" t="s">
        <v>90</v>
      </c>
      <c r="D976" s="6" t="s">
        <v>94</v>
      </c>
      <c r="E976" s="7">
        <v>0.22</v>
      </c>
      <c r="F976" s="7">
        <v>50.8</v>
      </c>
      <c r="G976" s="7">
        <v>0</v>
      </c>
      <c r="H976" s="7">
        <v>0.70899999999999996</v>
      </c>
      <c r="I976" s="7">
        <v>0.11700000000000001</v>
      </c>
      <c r="J976" s="7">
        <v>0.43099999999999999</v>
      </c>
      <c r="K976" s="20">
        <v>8.2725970084649797E-2</v>
      </c>
      <c r="L976">
        <f t="shared" si="47"/>
        <v>0.15093904748411588</v>
      </c>
      <c r="M976">
        <f t="shared" si="48"/>
        <v>0.3</v>
      </c>
      <c r="N976">
        <f t="shared" si="49"/>
        <v>0.1</v>
      </c>
    </row>
    <row r="977" spans="1:14" x14ac:dyDescent="0.35">
      <c r="A977" t="s">
        <v>140</v>
      </c>
      <c r="B977" s="6">
        <v>1400</v>
      </c>
      <c r="C977" s="6" t="s">
        <v>98</v>
      </c>
      <c r="D977" s="6" t="s">
        <v>91</v>
      </c>
      <c r="E977" s="7">
        <v>0.19</v>
      </c>
      <c r="F977" s="7">
        <v>57.7</v>
      </c>
      <c r="G977" s="7">
        <v>0</v>
      </c>
      <c r="H977" s="7">
        <v>0.70899999999999996</v>
      </c>
      <c r="I977" s="7">
        <v>0.11700000000000001</v>
      </c>
      <c r="J977" s="7">
        <v>0.43099999999999999</v>
      </c>
      <c r="K977" s="20">
        <v>0.91452388767507797</v>
      </c>
      <c r="L977">
        <f t="shared" si="47"/>
        <v>1.8952516837854343</v>
      </c>
      <c r="M977">
        <f t="shared" si="48"/>
        <v>3.7</v>
      </c>
      <c r="N977">
        <f t="shared" si="49"/>
        <v>0.8</v>
      </c>
    </row>
    <row r="978" spans="1:14" x14ac:dyDescent="0.35">
      <c r="A978" t="s">
        <v>140</v>
      </c>
      <c r="B978" s="6">
        <v>1700</v>
      </c>
      <c r="C978" s="6" t="s">
        <v>90</v>
      </c>
      <c r="D978" s="6" t="s">
        <v>91</v>
      </c>
      <c r="E978" s="7">
        <v>0.22</v>
      </c>
      <c r="F978" s="7">
        <v>50.8</v>
      </c>
      <c r="G978" s="7">
        <v>0</v>
      </c>
      <c r="H978" s="7">
        <v>0.96799999999999997</v>
      </c>
      <c r="I978" s="7">
        <v>0.125</v>
      </c>
      <c r="J978" s="7">
        <v>0.34100000000000003</v>
      </c>
      <c r="K978" s="20">
        <v>0.16753986988490399</v>
      </c>
      <c r="L978">
        <f t="shared" si="47"/>
        <v>0.2418549715035179</v>
      </c>
      <c r="M978">
        <f t="shared" si="48"/>
        <v>0.6</v>
      </c>
      <c r="N978">
        <f t="shared" si="49"/>
        <v>0.1</v>
      </c>
    </row>
    <row r="979" spans="1:14" x14ac:dyDescent="0.35">
      <c r="A979" t="s">
        <v>140</v>
      </c>
      <c r="B979" s="6">
        <v>1400</v>
      </c>
      <c r="C979" s="6" t="s">
        <v>90</v>
      </c>
      <c r="D979" s="6" t="s">
        <v>94</v>
      </c>
      <c r="E979" s="7">
        <v>0.22</v>
      </c>
      <c r="F979" s="7">
        <v>50.8</v>
      </c>
      <c r="G979" s="7">
        <v>0</v>
      </c>
      <c r="H979" s="7">
        <v>0.70899999999999996</v>
      </c>
      <c r="I979" s="7">
        <v>0.11700000000000001</v>
      </c>
      <c r="J979" s="7">
        <v>0.43099999999999999</v>
      </c>
      <c r="K979" s="20">
        <v>3.6255169721092703E-2</v>
      </c>
      <c r="L979">
        <f t="shared" si="47"/>
        <v>6.6149974167448375E-2</v>
      </c>
      <c r="M979">
        <f t="shared" si="48"/>
        <v>0.1</v>
      </c>
      <c r="N979">
        <f t="shared" si="49"/>
        <v>0</v>
      </c>
    </row>
    <row r="980" spans="1:14" x14ac:dyDescent="0.35">
      <c r="A980" t="s">
        <v>140</v>
      </c>
      <c r="B980" s="6">
        <v>1400</v>
      </c>
      <c r="C980" s="6" t="s">
        <v>90</v>
      </c>
      <c r="D980" s="6" t="s">
        <v>91</v>
      </c>
      <c r="E980" s="7">
        <v>0.22</v>
      </c>
      <c r="F980" s="7">
        <v>50.8</v>
      </c>
      <c r="G980" s="7">
        <v>0</v>
      </c>
      <c r="H980" s="7">
        <v>0.70899999999999996</v>
      </c>
      <c r="I980" s="7">
        <v>0.11700000000000001</v>
      </c>
      <c r="J980" s="7">
        <v>0.43099999999999999</v>
      </c>
      <c r="K980" s="20">
        <v>4.1686497763350601E-2</v>
      </c>
      <c r="L980">
        <f t="shared" si="47"/>
        <v>7.6059794269084061E-2</v>
      </c>
      <c r="M980">
        <f t="shared" si="48"/>
        <v>0.1</v>
      </c>
      <c r="N980">
        <f t="shared" si="49"/>
        <v>0</v>
      </c>
    </row>
    <row r="981" spans="1:14" x14ac:dyDescent="0.35">
      <c r="A981" t="s">
        <v>140</v>
      </c>
      <c r="B981" s="6">
        <v>1400</v>
      </c>
      <c r="C981" s="6" t="s">
        <v>90</v>
      </c>
      <c r="E981" s="7">
        <v>0.22</v>
      </c>
      <c r="F981" s="7">
        <v>50.8</v>
      </c>
      <c r="G981" s="7">
        <v>0</v>
      </c>
      <c r="H981" s="7">
        <v>0.70899999999999996</v>
      </c>
      <c r="I981" s="7">
        <v>0.11700000000000001</v>
      </c>
      <c r="J981" s="7">
        <v>0.43099999999999999</v>
      </c>
      <c r="K981" s="20">
        <v>6.9574796153061905E-2</v>
      </c>
      <c r="L981">
        <f t="shared" si="47"/>
        <v>0.12694385390100499</v>
      </c>
      <c r="M981">
        <f t="shared" si="48"/>
        <v>0.2</v>
      </c>
      <c r="N981">
        <f t="shared" si="49"/>
        <v>0.1</v>
      </c>
    </row>
    <row r="982" spans="1:14" x14ac:dyDescent="0.35">
      <c r="A982" t="s">
        <v>140</v>
      </c>
      <c r="B982" s="6">
        <v>1400</v>
      </c>
      <c r="C982" s="6" t="s">
        <v>90</v>
      </c>
      <c r="D982" s="6" t="s">
        <v>94</v>
      </c>
      <c r="E982" s="7">
        <v>0.22</v>
      </c>
      <c r="F982" s="7">
        <v>50.8</v>
      </c>
      <c r="G982" s="7">
        <v>0</v>
      </c>
      <c r="H982" s="7">
        <v>0.70899999999999996</v>
      </c>
      <c r="I982" s="7">
        <v>0.11700000000000001</v>
      </c>
      <c r="J982" s="7">
        <v>0.43099999999999999</v>
      </c>
      <c r="K982" s="20">
        <v>2.4909551680830099E-2</v>
      </c>
      <c r="L982">
        <f t="shared" si="47"/>
        <v>4.5449137678453239E-2</v>
      </c>
      <c r="M982">
        <f t="shared" si="48"/>
        <v>0.1</v>
      </c>
      <c r="N982">
        <f t="shared" si="49"/>
        <v>0</v>
      </c>
    </row>
    <row r="983" spans="1:14" x14ac:dyDescent="0.35">
      <c r="A983" t="s">
        <v>140</v>
      </c>
      <c r="B983" s="6">
        <v>8140</v>
      </c>
      <c r="C983" s="6" t="s">
        <v>98</v>
      </c>
      <c r="E983" s="7">
        <v>0.19</v>
      </c>
      <c r="F983" s="7">
        <v>57.7</v>
      </c>
      <c r="G983" s="7">
        <v>0</v>
      </c>
      <c r="H983" s="7">
        <v>0.98599999999999999</v>
      </c>
      <c r="I983" s="7">
        <v>0.14299999999999999</v>
      </c>
      <c r="J983" s="7">
        <v>0.44600000000000001</v>
      </c>
      <c r="K983" s="20">
        <v>5.1307040847588103</v>
      </c>
      <c r="L983">
        <f t="shared" si="47"/>
        <v>11.002880421500016</v>
      </c>
      <c r="M983">
        <f t="shared" si="48"/>
        <v>29.5</v>
      </c>
      <c r="N983">
        <f t="shared" si="49"/>
        <v>5.3</v>
      </c>
    </row>
    <row r="984" spans="1:14" x14ac:dyDescent="0.35">
      <c r="A984" t="s">
        <v>140</v>
      </c>
      <c r="B984" s="6">
        <v>8140</v>
      </c>
      <c r="C984" s="6" t="s">
        <v>98</v>
      </c>
      <c r="E984" s="7">
        <v>0.19</v>
      </c>
      <c r="F984" s="7">
        <v>57.7</v>
      </c>
      <c r="G984" s="7">
        <v>0</v>
      </c>
      <c r="H984" s="7">
        <v>0.98599999999999999</v>
      </c>
      <c r="I984" s="7">
        <v>0.14299999999999999</v>
      </c>
      <c r="J984" s="7">
        <v>0.44600000000000001</v>
      </c>
      <c r="K984" s="20">
        <v>9.0857877486759999E-5</v>
      </c>
      <c r="L984">
        <f t="shared" si="47"/>
        <v>1.9484623256831493E-4</v>
      </c>
      <c r="M984">
        <f t="shared" si="48"/>
        <v>0</v>
      </c>
      <c r="N984">
        <f t="shared" si="49"/>
        <v>0</v>
      </c>
    </row>
    <row r="985" spans="1:14" x14ac:dyDescent="0.35">
      <c r="A985" t="s">
        <v>140</v>
      </c>
      <c r="B985" s="6">
        <v>8140</v>
      </c>
      <c r="C985" s="6" t="s">
        <v>98</v>
      </c>
      <c r="D985" s="6" t="s">
        <v>91</v>
      </c>
      <c r="E985" s="7">
        <v>0.19</v>
      </c>
      <c r="F985" s="7">
        <v>57.7</v>
      </c>
      <c r="G985" s="7">
        <v>0</v>
      </c>
      <c r="H985" s="7">
        <v>0.98599999999999999</v>
      </c>
      <c r="I985" s="7">
        <v>0.14299999999999999</v>
      </c>
      <c r="J985" s="7">
        <v>0.44600000000000001</v>
      </c>
      <c r="K985" s="20">
        <v>0.67896514605352498</v>
      </c>
      <c r="L985">
        <f t="shared" si="47"/>
        <v>1.4560520717975518</v>
      </c>
      <c r="M985">
        <f t="shared" si="48"/>
        <v>3.9</v>
      </c>
      <c r="N985">
        <f t="shared" si="49"/>
        <v>0.7</v>
      </c>
    </row>
    <row r="986" spans="1:14" x14ac:dyDescent="0.35">
      <c r="A986" t="s">
        <v>140</v>
      </c>
      <c r="B986" s="6">
        <v>1550</v>
      </c>
      <c r="C986" s="6" t="s">
        <v>100</v>
      </c>
      <c r="D986" s="6" t="s">
        <v>93</v>
      </c>
      <c r="E986" s="7">
        <v>0.33</v>
      </c>
      <c r="F986" s="7">
        <v>53.9</v>
      </c>
      <c r="G986" s="7">
        <v>0.08</v>
      </c>
      <c r="H986" s="7">
        <v>0.72099999999999997</v>
      </c>
      <c r="I986" s="7">
        <v>0.17</v>
      </c>
      <c r="J986" s="7">
        <v>0.34100000000000003</v>
      </c>
      <c r="K986" s="20">
        <v>8.25150969548651E-2</v>
      </c>
      <c r="L986">
        <f t="shared" si="47"/>
        <v>0.13298614363311628</v>
      </c>
      <c r="M986">
        <f t="shared" si="48"/>
        <v>0.3</v>
      </c>
      <c r="N986">
        <f t="shared" si="49"/>
        <v>0.1</v>
      </c>
    </row>
    <row r="987" spans="1:14" x14ac:dyDescent="0.35">
      <c r="A987" t="s">
        <v>140</v>
      </c>
      <c r="B987" s="6">
        <v>8200</v>
      </c>
      <c r="C987" s="6" t="s">
        <v>100</v>
      </c>
      <c r="D987" s="6" t="s">
        <v>93</v>
      </c>
      <c r="E987" s="7">
        <v>0.33</v>
      </c>
      <c r="F987" s="7">
        <v>53.9</v>
      </c>
      <c r="G987" s="7">
        <v>0.08</v>
      </c>
      <c r="H987" s="7">
        <v>0.72099999999999997</v>
      </c>
      <c r="I987" s="7">
        <v>0.17</v>
      </c>
      <c r="J987" s="7">
        <v>0.43099999999999999</v>
      </c>
      <c r="K987" s="20">
        <v>4.7934935867405999E-3</v>
      </c>
      <c r="L987">
        <f t="shared" si="47"/>
        <v>9.6632436672902649E-3</v>
      </c>
      <c r="M987">
        <f t="shared" si="48"/>
        <v>0</v>
      </c>
      <c r="N987">
        <f t="shared" si="49"/>
        <v>0</v>
      </c>
    </row>
    <row r="988" spans="1:14" x14ac:dyDescent="0.35">
      <c r="A988" t="s">
        <v>140</v>
      </c>
      <c r="B988" s="6">
        <v>8140</v>
      </c>
      <c r="C988" s="6" t="s">
        <v>90</v>
      </c>
      <c r="D988" s="6" t="s">
        <v>91</v>
      </c>
      <c r="E988" s="7">
        <v>0.22</v>
      </c>
      <c r="F988" s="7">
        <v>50.8</v>
      </c>
      <c r="G988" s="7">
        <v>0</v>
      </c>
      <c r="H988" s="7">
        <v>0.98599999999999999</v>
      </c>
      <c r="I988" s="7">
        <v>0.14299999999999999</v>
      </c>
      <c r="J988" s="7">
        <v>0.44600000000000001</v>
      </c>
      <c r="K988" s="20">
        <v>4.3378104522162697E-3</v>
      </c>
      <c r="L988">
        <f t="shared" si="47"/>
        <v>8.1900753211477991E-3</v>
      </c>
      <c r="M988">
        <f t="shared" si="48"/>
        <v>0</v>
      </c>
      <c r="N988">
        <f t="shared" si="49"/>
        <v>0</v>
      </c>
    </row>
    <row r="989" spans="1:14" x14ac:dyDescent="0.35">
      <c r="A989" t="s">
        <v>140</v>
      </c>
      <c r="B989" s="6">
        <v>8140</v>
      </c>
      <c r="C989" s="6" t="s">
        <v>90</v>
      </c>
      <c r="D989" s="6" t="s">
        <v>91</v>
      </c>
      <c r="E989" s="7">
        <v>0.22</v>
      </c>
      <c r="F989" s="7">
        <v>50.8</v>
      </c>
      <c r="G989" s="7">
        <v>0</v>
      </c>
      <c r="H989" s="7">
        <v>0.98599999999999999</v>
      </c>
      <c r="I989" s="7">
        <v>0.14299999999999999</v>
      </c>
      <c r="J989" s="7">
        <v>0.44600000000000001</v>
      </c>
      <c r="K989" s="20">
        <v>5.5070213346934502E-2</v>
      </c>
      <c r="L989">
        <f t="shared" si="47"/>
        <v>0.1039762341465688</v>
      </c>
      <c r="M989">
        <f t="shared" si="48"/>
        <v>0.3</v>
      </c>
      <c r="N989">
        <f t="shared" si="49"/>
        <v>0.1</v>
      </c>
    </row>
    <row r="990" spans="1:14" x14ac:dyDescent="0.35">
      <c r="A990" t="s">
        <v>140</v>
      </c>
      <c r="B990" s="6">
        <v>8140</v>
      </c>
      <c r="C990" s="6" t="s">
        <v>98</v>
      </c>
      <c r="D990" s="6" t="s">
        <v>91</v>
      </c>
      <c r="E990" s="7">
        <v>0.19</v>
      </c>
      <c r="F990" s="7">
        <v>57.7</v>
      </c>
      <c r="G990" s="7">
        <v>0</v>
      </c>
      <c r="H990" s="7">
        <v>0.98599999999999999</v>
      </c>
      <c r="I990" s="7">
        <v>0.14299999999999999</v>
      </c>
      <c r="J990" s="7">
        <v>0.44600000000000001</v>
      </c>
      <c r="K990" s="20">
        <v>1.11886085786735</v>
      </c>
      <c r="L990">
        <f t="shared" si="47"/>
        <v>2.3994157573774966</v>
      </c>
      <c r="M990">
        <f t="shared" si="48"/>
        <v>6.4</v>
      </c>
      <c r="N990">
        <f t="shared" si="49"/>
        <v>1.1000000000000001</v>
      </c>
    </row>
    <row r="991" spans="1:14" x14ac:dyDescent="0.35">
      <c r="A991" t="s">
        <v>140</v>
      </c>
      <c r="B991" s="6">
        <v>8140</v>
      </c>
      <c r="C991" s="6" t="s">
        <v>100</v>
      </c>
      <c r="D991" s="6" t="s">
        <v>93</v>
      </c>
      <c r="E991" s="7">
        <v>0.33</v>
      </c>
      <c r="F991" s="7">
        <v>53.9</v>
      </c>
      <c r="G991" s="7">
        <v>0.08</v>
      </c>
      <c r="H991" s="7">
        <v>0.98599999999999999</v>
      </c>
      <c r="I991" s="7">
        <v>0.14299999999999999</v>
      </c>
      <c r="J991" s="7">
        <v>0.44600000000000001</v>
      </c>
      <c r="K991" s="20">
        <v>0.29519634625919899</v>
      </c>
      <c r="L991">
        <f t="shared" si="47"/>
        <v>0.61497762822268498</v>
      </c>
      <c r="M991">
        <f t="shared" si="48"/>
        <v>1.6</v>
      </c>
      <c r="N991">
        <f t="shared" si="49"/>
        <v>0.3</v>
      </c>
    </row>
    <row r="992" spans="1:14" x14ac:dyDescent="0.35">
      <c r="A992" t="s">
        <v>140</v>
      </c>
      <c r="B992" s="6">
        <v>1550</v>
      </c>
      <c r="C992" s="6" t="s">
        <v>100</v>
      </c>
      <c r="D992" s="6" t="s">
        <v>93</v>
      </c>
      <c r="E992" s="7">
        <v>0.33</v>
      </c>
      <c r="F992" s="7">
        <v>53.9</v>
      </c>
      <c r="G992" s="7">
        <v>0.08</v>
      </c>
      <c r="H992" s="7">
        <v>0.72099999999999997</v>
      </c>
      <c r="I992" s="7">
        <v>0.17</v>
      </c>
      <c r="J992" s="7">
        <v>0.34100000000000003</v>
      </c>
      <c r="K992" s="20">
        <v>0.12552575943205899</v>
      </c>
      <c r="L992">
        <f t="shared" si="47"/>
        <v>0.20230463623667314</v>
      </c>
      <c r="M992">
        <f t="shared" si="48"/>
        <v>0.4</v>
      </c>
      <c r="N992">
        <f t="shared" si="49"/>
        <v>0.1</v>
      </c>
    </row>
    <row r="993" spans="1:14" x14ac:dyDescent="0.35">
      <c r="A993" t="s">
        <v>140</v>
      </c>
      <c r="B993" s="6">
        <v>1400</v>
      </c>
      <c r="C993" s="6" t="s">
        <v>90</v>
      </c>
      <c r="D993" s="6" t="s">
        <v>91</v>
      </c>
      <c r="E993" s="7">
        <v>0.22</v>
      </c>
      <c r="F993" s="7">
        <v>50.8</v>
      </c>
      <c r="G993" s="7">
        <v>0</v>
      </c>
      <c r="H993" s="7">
        <v>0.70899999999999996</v>
      </c>
      <c r="I993" s="7">
        <v>0.11700000000000001</v>
      </c>
      <c r="J993" s="7">
        <v>0.43099999999999999</v>
      </c>
      <c r="K993" s="20">
        <v>7.4208980874287903E-3</v>
      </c>
      <c r="L993">
        <f t="shared" si="47"/>
        <v>1.353992328705299E-2</v>
      </c>
      <c r="M993">
        <f t="shared" si="48"/>
        <v>0</v>
      </c>
      <c r="N993">
        <f t="shared" si="49"/>
        <v>0</v>
      </c>
    </row>
    <row r="994" spans="1:14" x14ac:dyDescent="0.35">
      <c r="K994" s="29">
        <f>SUM(K2:K993)</f>
        <v>2382.515024543301</v>
      </c>
      <c r="M994">
        <f>SUM(M2:M993)</f>
        <v>12513.400000000021</v>
      </c>
      <c r="N994">
        <f>SUM(N2:N993)</f>
        <v>2541.6999999999989</v>
      </c>
    </row>
  </sheetData>
  <sortState xmlns:xlrd2="http://schemas.microsoft.com/office/spreadsheetml/2017/richdata2" ref="B2:F478">
    <sortCondition ref="C1"/>
  </sortState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N19"/>
  <sheetViews>
    <sheetView workbookViewId="0">
      <selection activeCell="F29" sqref="F29"/>
    </sheetView>
  </sheetViews>
  <sheetFormatPr defaultRowHeight="14.5" x14ac:dyDescent="0.35"/>
  <cols>
    <col min="1" max="1" width="9.54296875" style="6" bestFit="1" customWidth="1"/>
    <col min="2" max="2" width="12.81640625" style="6" bestFit="1" customWidth="1"/>
    <col min="3" max="3" width="12.7265625" style="6" bestFit="1" customWidth="1"/>
    <col min="4" max="4" width="8.1796875" style="6" bestFit="1" customWidth="1"/>
    <col min="5" max="5" width="13.7265625" style="7" customWidth="1"/>
    <col min="6" max="6" width="14.7265625" style="7" bestFit="1" customWidth="1"/>
    <col min="7" max="10" width="13.7265625" style="7" customWidth="1"/>
    <col min="11" max="11" width="13.7265625" style="7" bestFit="1" customWidth="1"/>
    <col min="12" max="12" width="13.81640625" customWidth="1"/>
  </cols>
  <sheetData>
    <row r="1" spans="1:14" x14ac:dyDescent="0.35">
      <c r="A1" s="6" t="s">
        <v>159</v>
      </c>
      <c r="B1" s="6" t="s">
        <v>111</v>
      </c>
      <c r="C1" s="6" t="s">
        <v>145</v>
      </c>
      <c r="D1" s="6" t="s">
        <v>88</v>
      </c>
      <c r="E1" s="7" t="s">
        <v>135</v>
      </c>
      <c r="F1" s="7" t="s">
        <v>136</v>
      </c>
      <c r="G1" s="7" t="s">
        <v>137</v>
      </c>
      <c r="H1" s="7" t="s">
        <v>116</v>
      </c>
      <c r="I1" s="7" t="s">
        <v>117</v>
      </c>
      <c r="J1" s="7" t="s">
        <v>101</v>
      </c>
      <c r="K1" s="7" t="s">
        <v>134</v>
      </c>
      <c r="L1" s="12" t="s">
        <v>102</v>
      </c>
      <c r="M1" s="13" t="s">
        <v>103</v>
      </c>
      <c r="N1" s="13" t="s">
        <v>104</v>
      </c>
    </row>
    <row r="2" spans="1:14" x14ac:dyDescent="0.35">
      <c r="A2" s="6" t="s">
        <v>160</v>
      </c>
      <c r="B2" s="6">
        <v>6120</v>
      </c>
      <c r="C2" s="6" t="s">
        <v>98</v>
      </c>
      <c r="D2" s="6" t="s">
        <v>94</v>
      </c>
      <c r="E2" s="7">
        <v>0.19</v>
      </c>
      <c r="F2" s="7">
        <v>57.7</v>
      </c>
      <c r="G2" s="7">
        <v>0</v>
      </c>
      <c r="H2" s="7">
        <v>0.60699999999999998</v>
      </c>
      <c r="I2" s="7">
        <v>3.3000000000000002E-2</v>
      </c>
      <c r="J2" s="7">
        <v>2.5999999999999999E-2</v>
      </c>
      <c r="K2" s="7">
        <v>1.64959316525</v>
      </c>
      <c r="L2">
        <f>F2*J2*K2/12</f>
        <v>0.20622663887567083</v>
      </c>
      <c r="M2">
        <f>ROUND(2.721*H2*L2,1)</f>
        <v>0.3</v>
      </c>
      <c r="N2">
        <f>ROUND((2.721*I2*L2)+(E2*K2),1)</f>
        <v>0.3</v>
      </c>
    </row>
    <row r="3" spans="1:14" x14ac:dyDescent="0.35">
      <c r="A3" s="6" t="s">
        <v>160</v>
      </c>
      <c r="B3" s="6">
        <v>6170</v>
      </c>
      <c r="C3" s="6" t="s">
        <v>98</v>
      </c>
      <c r="D3" s="6" t="s">
        <v>93</v>
      </c>
      <c r="E3" s="7">
        <v>0.19</v>
      </c>
      <c r="F3" s="7">
        <v>57.7</v>
      </c>
      <c r="G3" s="7">
        <v>0</v>
      </c>
      <c r="H3" s="7">
        <v>0.60699999999999998</v>
      </c>
      <c r="I3" s="7">
        <v>3.3000000000000002E-2</v>
      </c>
      <c r="J3" s="7">
        <v>2.5999999999999999E-2</v>
      </c>
      <c r="K3" s="7">
        <v>2.8545886287400002</v>
      </c>
      <c r="L3">
        <f t="shared" ref="L3:L18" si="0">F3*J3*K3/12</f>
        <v>0.35687115506964567</v>
      </c>
      <c r="M3">
        <f t="shared" ref="M3:M18" si="1">ROUND(2.721*H3*L3,1)</f>
        <v>0.6</v>
      </c>
      <c r="N3">
        <f t="shared" ref="N3:N18" si="2">ROUND((2.721*I3*L3)+(E3*K3),1)</f>
        <v>0.6</v>
      </c>
    </row>
    <row r="4" spans="1:14" x14ac:dyDescent="0.35">
      <c r="A4" s="6" t="s">
        <v>160</v>
      </c>
      <c r="B4" s="6">
        <v>6170</v>
      </c>
      <c r="C4" s="6" t="s">
        <v>98</v>
      </c>
      <c r="D4" s="6" t="s">
        <v>94</v>
      </c>
      <c r="E4" s="7">
        <v>0.19</v>
      </c>
      <c r="F4" s="7">
        <v>57.7</v>
      </c>
      <c r="G4" s="7">
        <v>0</v>
      </c>
      <c r="H4" s="7">
        <v>0.60699999999999998</v>
      </c>
      <c r="I4" s="7">
        <v>3.3000000000000002E-2</v>
      </c>
      <c r="J4" s="7">
        <v>2.5999999999999999E-2</v>
      </c>
      <c r="K4" s="7">
        <v>2.63231089949E-3</v>
      </c>
      <c r="L4">
        <f t="shared" si="0"/>
        <v>3.2908273428457484E-4</v>
      </c>
      <c r="M4">
        <f t="shared" si="1"/>
        <v>0</v>
      </c>
      <c r="N4">
        <f t="shared" si="2"/>
        <v>0</v>
      </c>
    </row>
    <row r="5" spans="1:14" x14ac:dyDescent="0.35">
      <c r="A5" s="6" t="s">
        <v>160</v>
      </c>
      <c r="B5" s="6">
        <v>6170</v>
      </c>
      <c r="C5" s="6" t="s">
        <v>98</v>
      </c>
      <c r="D5" s="6" t="s">
        <v>94</v>
      </c>
      <c r="E5" s="7">
        <v>0.19</v>
      </c>
      <c r="F5" s="7">
        <v>57.7</v>
      </c>
      <c r="G5" s="7">
        <v>0</v>
      </c>
      <c r="H5" s="7">
        <v>0.60699999999999998</v>
      </c>
      <c r="I5" s="7">
        <v>3.3000000000000002E-2</v>
      </c>
      <c r="J5" s="7">
        <v>2.5999999999999999E-2</v>
      </c>
      <c r="K5" s="7">
        <v>0.39455984671</v>
      </c>
      <c r="L5">
        <f t="shared" si="0"/>
        <v>4.9326556836195162E-2</v>
      </c>
      <c r="M5">
        <f t="shared" si="1"/>
        <v>0.1</v>
      </c>
      <c r="N5">
        <f t="shared" si="2"/>
        <v>0.1</v>
      </c>
    </row>
    <row r="6" spans="1:14" x14ac:dyDescent="0.35">
      <c r="A6" s="6" t="s">
        <v>160</v>
      </c>
      <c r="B6" s="6">
        <v>1400</v>
      </c>
      <c r="C6" s="6" t="s">
        <v>98</v>
      </c>
      <c r="D6" s="6" t="s">
        <v>93</v>
      </c>
      <c r="E6" s="7">
        <v>0.19</v>
      </c>
      <c r="F6" s="7">
        <v>57.7</v>
      </c>
      <c r="G6" s="7">
        <v>0</v>
      </c>
      <c r="H6" s="7">
        <v>0.70899999999999996</v>
      </c>
      <c r="I6" s="7">
        <v>0.11700000000000001</v>
      </c>
      <c r="J6" s="7">
        <v>0.43099999999999999</v>
      </c>
      <c r="K6" s="7">
        <v>3.0492706634999998E-2</v>
      </c>
      <c r="L6">
        <f t="shared" si="0"/>
        <v>6.3192831124485371E-2</v>
      </c>
      <c r="M6">
        <f t="shared" si="1"/>
        <v>0.1</v>
      </c>
      <c r="N6">
        <f t="shared" si="2"/>
        <v>0</v>
      </c>
    </row>
    <row r="7" spans="1:14" x14ac:dyDescent="0.35">
      <c r="A7" s="6" t="s">
        <v>160</v>
      </c>
      <c r="B7" s="6">
        <v>1330</v>
      </c>
      <c r="C7" s="6" t="s">
        <v>98</v>
      </c>
      <c r="D7" s="6" t="s">
        <v>94</v>
      </c>
      <c r="E7" s="7">
        <v>0.19</v>
      </c>
      <c r="F7" s="7">
        <v>57.7</v>
      </c>
      <c r="G7" s="7">
        <v>0</v>
      </c>
      <c r="H7" s="7">
        <v>1.395</v>
      </c>
      <c r="I7" s="7">
        <v>0.33900000000000002</v>
      </c>
      <c r="J7" s="7">
        <v>0.39300000000000002</v>
      </c>
      <c r="K7" s="7">
        <v>9.9844228518100001E-2</v>
      </c>
      <c r="L7">
        <f t="shared" si="0"/>
        <v>0.18867314252494063</v>
      </c>
      <c r="M7">
        <f t="shared" si="1"/>
        <v>0.7</v>
      </c>
      <c r="N7">
        <f t="shared" si="2"/>
        <v>0.2</v>
      </c>
    </row>
    <row r="8" spans="1:14" x14ac:dyDescent="0.35">
      <c r="A8" s="6" t="s">
        <v>160</v>
      </c>
      <c r="B8" s="6">
        <v>1330</v>
      </c>
      <c r="C8" s="6" t="s">
        <v>98</v>
      </c>
      <c r="D8" s="6" t="s">
        <v>94</v>
      </c>
      <c r="E8" s="7">
        <v>0.19</v>
      </c>
      <c r="F8" s="7">
        <v>57.7</v>
      </c>
      <c r="G8" s="7">
        <v>0</v>
      </c>
      <c r="H8" s="7">
        <v>1.395</v>
      </c>
      <c r="I8" s="7">
        <v>0.33900000000000002</v>
      </c>
      <c r="J8" s="7">
        <v>0.39300000000000002</v>
      </c>
      <c r="K8" s="7">
        <v>3.0386062760299999</v>
      </c>
      <c r="L8">
        <f t="shared" si="0"/>
        <v>5.7419783146569907</v>
      </c>
      <c r="M8">
        <f t="shared" si="1"/>
        <v>21.8</v>
      </c>
      <c r="N8">
        <f t="shared" si="2"/>
        <v>5.9</v>
      </c>
    </row>
    <row r="9" spans="1:14" x14ac:dyDescent="0.35">
      <c r="A9" s="6" t="s">
        <v>160</v>
      </c>
      <c r="B9" s="6">
        <v>8140</v>
      </c>
      <c r="C9" s="6" t="s">
        <v>98</v>
      </c>
      <c r="D9" s="6" t="s">
        <v>93</v>
      </c>
      <c r="E9" s="7">
        <v>0.19</v>
      </c>
      <c r="F9" s="7">
        <v>57.7</v>
      </c>
      <c r="G9" s="7">
        <v>0</v>
      </c>
      <c r="H9" s="7">
        <v>0.98599999999999999</v>
      </c>
      <c r="I9" s="7">
        <v>0.14299999999999999</v>
      </c>
      <c r="J9" s="7">
        <v>0.44600000000000001</v>
      </c>
      <c r="K9" s="7">
        <v>1.7494663456799999</v>
      </c>
      <c r="L9">
        <f t="shared" si="0"/>
        <v>3.7517597360831885</v>
      </c>
      <c r="M9">
        <f t="shared" si="1"/>
        <v>10.1</v>
      </c>
      <c r="N9">
        <f t="shared" si="2"/>
        <v>1.8</v>
      </c>
    </row>
    <row r="10" spans="1:14" x14ac:dyDescent="0.35">
      <c r="A10" s="6" t="s">
        <v>160</v>
      </c>
      <c r="B10" s="6">
        <v>8140</v>
      </c>
      <c r="C10" s="6" t="s">
        <v>98</v>
      </c>
      <c r="D10" s="6" t="s">
        <v>93</v>
      </c>
      <c r="E10" s="7">
        <v>0.19</v>
      </c>
      <c r="F10" s="7">
        <v>57.7</v>
      </c>
      <c r="G10" s="7">
        <v>0</v>
      </c>
      <c r="H10" s="7">
        <v>0.98599999999999999</v>
      </c>
      <c r="I10" s="7">
        <v>0.14299999999999999</v>
      </c>
      <c r="J10" s="7">
        <v>0.44600000000000001</v>
      </c>
      <c r="K10" s="7">
        <v>1.2244028757800001</v>
      </c>
      <c r="L10">
        <f t="shared" si="0"/>
        <v>2.6257523738248065</v>
      </c>
      <c r="M10">
        <f t="shared" si="1"/>
        <v>7</v>
      </c>
      <c r="N10">
        <f t="shared" si="2"/>
        <v>1.3</v>
      </c>
    </row>
    <row r="11" spans="1:14" x14ac:dyDescent="0.35">
      <c r="A11" s="6" t="s">
        <v>160</v>
      </c>
      <c r="B11" s="6">
        <v>8140</v>
      </c>
      <c r="C11" s="6" t="s">
        <v>98</v>
      </c>
      <c r="D11" s="6" t="s">
        <v>94</v>
      </c>
      <c r="E11" s="7">
        <v>0.19</v>
      </c>
      <c r="F11" s="7">
        <v>57.7</v>
      </c>
      <c r="G11" s="7">
        <v>0</v>
      </c>
      <c r="H11" s="7">
        <v>0.98599999999999999</v>
      </c>
      <c r="I11" s="7">
        <v>0.14299999999999999</v>
      </c>
      <c r="J11" s="7">
        <v>0.44600000000000001</v>
      </c>
      <c r="K11" s="7">
        <v>1.3144360670299999</v>
      </c>
      <c r="L11">
        <f t="shared" si="0"/>
        <v>2.8188300530136186</v>
      </c>
      <c r="M11">
        <f t="shared" si="1"/>
        <v>7.6</v>
      </c>
      <c r="N11">
        <f t="shared" si="2"/>
        <v>1.3</v>
      </c>
    </row>
    <row r="12" spans="1:14" x14ac:dyDescent="0.35">
      <c r="A12" s="6" t="s">
        <v>160</v>
      </c>
      <c r="B12" s="6">
        <v>8140</v>
      </c>
      <c r="C12" s="6" t="s">
        <v>98</v>
      </c>
      <c r="D12" s="6" t="s">
        <v>94</v>
      </c>
      <c r="E12" s="7">
        <v>0.19</v>
      </c>
      <c r="F12" s="7">
        <v>57.7</v>
      </c>
      <c r="G12" s="7">
        <v>0</v>
      </c>
      <c r="H12" s="7">
        <v>0.98599999999999999</v>
      </c>
      <c r="I12" s="7">
        <v>0.14299999999999999</v>
      </c>
      <c r="J12" s="7">
        <v>0.44600000000000001</v>
      </c>
      <c r="K12" s="7">
        <v>0.110939571185</v>
      </c>
      <c r="L12">
        <f t="shared" si="0"/>
        <v>0.2379117593990856</v>
      </c>
      <c r="M12">
        <f t="shared" si="1"/>
        <v>0.6</v>
      </c>
      <c r="N12">
        <f t="shared" si="2"/>
        <v>0.1</v>
      </c>
    </row>
    <row r="13" spans="1:14" x14ac:dyDescent="0.35">
      <c r="A13" s="6" t="s">
        <v>160</v>
      </c>
      <c r="B13" s="6">
        <v>4110</v>
      </c>
      <c r="C13" s="6" t="s">
        <v>98</v>
      </c>
      <c r="D13" s="6" t="s">
        <v>94</v>
      </c>
      <c r="E13" s="7">
        <v>0.19</v>
      </c>
      <c r="F13" s="7">
        <v>57.7</v>
      </c>
      <c r="G13" s="7">
        <v>0</v>
      </c>
      <c r="H13" s="7">
        <v>0.69099999999999995</v>
      </c>
      <c r="I13" s="7">
        <v>3.5999999999999997E-2</v>
      </c>
      <c r="J13" s="7">
        <v>0.26200000000000001</v>
      </c>
      <c r="K13" s="7">
        <v>1.2541173613200001</v>
      </c>
      <c r="L13">
        <f t="shared" si="0"/>
        <v>1.5799161498349141</v>
      </c>
      <c r="M13">
        <f t="shared" si="1"/>
        <v>3</v>
      </c>
      <c r="N13">
        <f t="shared" si="2"/>
        <v>0.4</v>
      </c>
    </row>
    <row r="14" spans="1:14" x14ac:dyDescent="0.35">
      <c r="A14" s="6" t="s">
        <v>160</v>
      </c>
      <c r="B14" s="6">
        <v>4110</v>
      </c>
      <c r="C14" s="6" t="s">
        <v>98</v>
      </c>
      <c r="D14" s="6" t="s">
        <v>93</v>
      </c>
      <c r="E14" s="7">
        <v>0.19</v>
      </c>
      <c r="F14" s="7">
        <v>57.7</v>
      </c>
      <c r="G14" s="7">
        <v>0</v>
      </c>
      <c r="H14" s="7">
        <v>0.69099999999999995</v>
      </c>
      <c r="I14" s="7">
        <v>3.5999999999999997E-2</v>
      </c>
      <c r="J14" s="7">
        <v>0.26200000000000001</v>
      </c>
      <c r="K14" s="7">
        <v>6.21239204912</v>
      </c>
      <c r="L14">
        <f t="shared" si="0"/>
        <v>7.8262679636138914</v>
      </c>
      <c r="M14">
        <f t="shared" si="1"/>
        <v>14.7</v>
      </c>
      <c r="N14">
        <f t="shared" si="2"/>
        <v>1.9</v>
      </c>
    </row>
    <row r="15" spans="1:14" x14ac:dyDescent="0.35">
      <c r="A15" s="6" t="s">
        <v>160</v>
      </c>
      <c r="B15" s="6">
        <v>4110</v>
      </c>
      <c r="C15" s="6" t="s">
        <v>98</v>
      </c>
      <c r="D15" s="6" t="s">
        <v>94</v>
      </c>
      <c r="E15" s="7">
        <v>0.19</v>
      </c>
      <c r="F15" s="7">
        <v>57.7</v>
      </c>
      <c r="G15" s="7">
        <v>0</v>
      </c>
      <c r="H15" s="7">
        <v>0.69099999999999995</v>
      </c>
      <c r="I15" s="7">
        <v>3.5999999999999997E-2</v>
      </c>
      <c r="J15" s="7">
        <v>0.26200000000000001</v>
      </c>
      <c r="K15" s="7">
        <v>0.101012114165</v>
      </c>
      <c r="L15">
        <f t="shared" si="0"/>
        <v>0.12725337788983093</v>
      </c>
      <c r="M15">
        <f t="shared" si="1"/>
        <v>0.2</v>
      </c>
      <c r="N15">
        <f t="shared" si="2"/>
        <v>0</v>
      </c>
    </row>
    <row r="16" spans="1:14" x14ac:dyDescent="0.35">
      <c r="A16" s="6" t="s">
        <v>160</v>
      </c>
      <c r="B16" s="6">
        <v>4110</v>
      </c>
      <c r="C16" s="6" t="s">
        <v>98</v>
      </c>
      <c r="D16" s="6" t="s">
        <v>94</v>
      </c>
      <c r="E16" s="7">
        <v>0.19</v>
      </c>
      <c r="F16" s="7">
        <v>57.7</v>
      </c>
      <c r="G16" s="7">
        <v>0</v>
      </c>
      <c r="H16" s="7">
        <v>0.69099999999999995</v>
      </c>
      <c r="I16" s="7">
        <v>3.5999999999999997E-2</v>
      </c>
      <c r="J16" s="7">
        <v>0.26200000000000001</v>
      </c>
      <c r="K16" s="7">
        <v>0.33737648702900003</v>
      </c>
      <c r="L16">
        <f t="shared" si="0"/>
        <v>0.42502127541768381</v>
      </c>
      <c r="M16">
        <f t="shared" si="1"/>
        <v>0.8</v>
      </c>
      <c r="N16">
        <f t="shared" si="2"/>
        <v>0.1</v>
      </c>
    </row>
    <row r="17" spans="1:14" x14ac:dyDescent="0.35">
      <c r="A17" s="6" t="s">
        <v>160</v>
      </c>
      <c r="B17" s="6">
        <v>4110</v>
      </c>
      <c r="C17" s="6" t="s">
        <v>98</v>
      </c>
      <c r="D17" s="6" t="s">
        <v>94</v>
      </c>
      <c r="E17" s="7">
        <v>0.19</v>
      </c>
      <c r="F17" s="7">
        <v>57.7</v>
      </c>
      <c r="G17" s="7">
        <v>0</v>
      </c>
      <c r="H17" s="7">
        <v>0.69099999999999995</v>
      </c>
      <c r="I17" s="7">
        <v>3.5999999999999997E-2</v>
      </c>
      <c r="J17" s="7">
        <v>0.26200000000000001</v>
      </c>
      <c r="K17" s="7">
        <v>0.29336063957800002</v>
      </c>
      <c r="L17">
        <f t="shared" si="0"/>
        <v>0.3695708443963715</v>
      </c>
      <c r="M17">
        <f t="shared" si="1"/>
        <v>0.7</v>
      </c>
      <c r="N17">
        <f t="shared" si="2"/>
        <v>0.1</v>
      </c>
    </row>
    <row r="18" spans="1:14" x14ac:dyDescent="0.35">
      <c r="A18" s="6" t="s">
        <v>160</v>
      </c>
      <c r="B18" s="6">
        <v>4110</v>
      </c>
      <c r="C18" s="6" t="s">
        <v>98</v>
      </c>
      <c r="D18" s="6" t="s">
        <v>93</v>
      </c>
      <c r="E18" s="7">
        <v>0.19</v>
      </c>
      <c r="F18" s="7">
        <v>57.7</v>
      </c>
      <c r="G18" s="7">
        <v>0</v>
      </c>
      <c r="H18" s="7">
        <v>0.69099999999999995</v>
      </c>
      <c r="I18" s="7">
        <v>3.5999999999999997E-2</v>
      </c>
      <c r="J18" s="7">
        <v>0.26200000000000001</v>
      </c>
      <c r="K18" s="7">
        <v>1.29496207553E-3</v>
      </c>
      <c r="L18">
        <f t="shared" si="0"/>
        <v>1.6313716400514352E-3</v>
      </c>
      <c r="M18">
        <f t="shared" si="1"/>
        <v>0</v>
      </c>
      <c r="N18">
        <f t="shared" si="2"/>
        <v>0</v>
      </c>
    </row>
    <row r="19" spans="1:14" x14ac:dyDescent="0.35">
      <c r="K19">
        <f>SUM(K2:K18)</f>
        <v>20.669115635745126</v>
      </c>
      <c r="L19">
        <f>SUM(L2:L18)</f>
        <v>26.370512626935653</v>
      </c>
      <c r="M19">
        <f>SUM(M2:M18)</f>
        <v>68.300000000000011</v>
      </c>
      <c r="N19">
        <f>SUM(N2:N18)</f>
        <v>14.100000000000001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N25"/>
  <sheetViews>
    <sheetView workbookViewId="0">
      <selection activeCell="G32" sqref="G32"/>
    </sheetView>
  </sheetViews>
  <sheetFormatPr defaultRowHeight="14.5" x14ac:dyDescent="0.35"/>
  <cols>
    <col min="1" max="1" width="18.54296875" bestFit="1" customWidth="1"/>
    <col min="2" max="2" width="12.81640625" bestFit="1" customWidth="1"/>
    <col min="3" max="3" width="12.7265625" bestFit="1" customWidth="1"/>
    <col min="4" max="4" width="8.1796875" bestFit="1" customWidth="1"/>
    <col min="5" max="5" width="13.7265625" bestFit="1" customWidth="1"/>
    <col min="6" max="6" width="14.7265625" bestFit="1" customWidth="1"/>
    <col min="7" max="10" width="13.7265625" bestFit="1" customWidth="1"/>
    <col min="11" max="11" width="14.7265625" bestFit="1" customWidth="1"/>
    <col min="12" max="12" width="13.81640625" customWidth="1"/>
  </cols>
  <sheetData>
    <row r="1" spans="1:14" x14ac:dyDescent="0.35">
      <c r="A1" s="6" t="s">
        <v>159</v>
      </c>
      <c r="B1" s="6" t="s">
        <v>111</v>
      </c>
      <c r="C1" s="6" t="s">
        <v>145</v>
      </c>
      <c r="D1" s="6" t="s">
        <v>88</v>
      </c>
      <c r="E1" s="7" t="s">
        <v>135</v>
      </c>
      <c r="F1" s="7" t="s">
        <v>136</v>
      </c>
      <c r="G1" s="7" t="s">
        <v>137</v>
      </c>
      <c r="H1" s="7" t="s">
        <v>116</v>
      </c>
      <c r="I1" s="7" t="s">
        <v>117</v>
      </c>
      <c r="J1" s="7" t="s">
        <v>101</v>
      </c>
      <c r="K1" s="7" t="s">
        <v>134</v>
      </c>
      <c r="L1" s="12" t="s">
        <v>102</v>
      </c>
      <c r="M1" s="13" t="s">
        <v>103</v>
      </c>
      <c r="N1" s="13" t="s">
        <v>104</v>
      </c>
    </row>
    <row r="2" spans="1:14" x14ac:dyDescent="0.35">
      <c r="A2" s="6" t="s">
        <v>161</v>
      </c>
      <c r="B2" s="6">
        <v>1400</v>
      </c>
      <c r="C2" s="6" t="s">
        <v>100</v>
      </c>
      <c r="D2" s="6" t="s">
        <v>91</v>
      </c>
      <c r="E2" s="7">
        <v>0.33</v>
      </c>
      <c r="F2" s="7">
        <v>53.9</v>
      </c>
      <c r="G2" s="7">
        <v>0.08</v>
      </c>
      <c r="H2" s="7">
        <v>0.70899999999999996</v>
      </c>
      <c r="I2" s="7">
        <v>0.11700000000000001</v>
      </c>
      <c r="J2" s="7">
        <v>0.43099999999999999</v>
      </c>
      <c r="K2" s="7">
        <v>1.6041580475599999</v>
      </c>
      <c r="L2">
        <f>(F2*J2*K2/12)+(G2*K2)</f>
        <v>3.2338355760599331</v>
      </c>
      <c r="M2">
        <f>ROUND(2.721*H2*L2,1)</f>
        <v>6.2</v>
      </c>
      <c r="N2">
        <f>ROUND((2.721*I2*L2)+(E2*K2),1)</f>
        <v>1.6</v>
      </c>
    </row>
    <row r="3" spans="1:14" x14ac:dyDescent="0.35">
      <c r="A3" s="6" t="s">
        <v>161</v>
      </c>
      <c r="B3" s="6">
        <v>4110</v>
      </c>
      <c r="C3" s="6" t="s">
        <v>100</v>
      </c>
      <c r="D3" s="6" t="s">
        <v>91</v>
      </c>
      <c r="E3" s="7">
        <v>0.33</v>
      </c>
      <c r="F3" s="7">
        <v>53.9</v>
      </c>
      <c r="G3" s="7">
        <v>0.08</v>
      </c>
      <c r="H3" s="7">
        <v>0.69099999999999995</v>
      </c>
      <c r="I3" s="7">
        <v>3.5999999999999997E-2</v>
      </c>
      <c r="J3" s="7">
        <v>0.26200000000000001</v>
      </c>
      <c r="K3" s="7">
        <v>9.1849159050900006E-2</v>
      </c>
      <c r="L3">
        <f t="shared" ref="L3:L24" si="0">(F3*J3*K3/12)+(G3*K3)</f>
        <v>0.11543755391448865</v>
      </c>
      <c r="M3">
        <f t="shared" ref="M3:M24" si="1">ROUND(2.721*H3*L3,1)</f>
        <v>0.2</v>
      </c>
      <c r="N3">
        <f t="shared" ref="N3:N24" si="2">ROUND((2.721*I3*L3)+(E3*K3),1)</f>
        <v>0</v>
      </c>
    </row>
    <row r="4" spans="1:14" x14ac:dyDescent="0.35">
      <c r="A4" s="6" t="s">
        <v>161</v>
      </c>
      <c r="B4" s="6">
        <v>1400</v>
      </c>
      <c r="C4" s="6" t="s">
        <v>98</v>
      </c>
      <c r="D4" s="6" t="s">
        <v>93</v>
      </c>
      <c r="E4" s="7">
        <v>0.19</v>
      </c>
      <c r="F4" s="7">
        <v>57.7</v>
      </c>
      <c r="G4" s="7">
        <v>0</v>
      </c>
      <c r="H4" s="7">
        <v>0.70899999999999996</v>
      </c>
      <c r="I4" s="7">
        <v>0.11700000000000001</v>
      </c>
      <c r="J4" s="7">
        <v>0.43099999999999999</v>
      </c>
      <c r="K4" s="7">
        <v>0.108005128841</v>
      </c>
      <c r="L4">
        <f t="shared" si="0"/>
        <v>0.22382892896734807</v>
      </c>
      <c r="M4">
        <f t="shared" si="1"/>
        <v>0.4</v>
      </c>
      <c r="N4">
        <f t="shared" si="2"/>
        <v>0.1</v>
      </c>
    </row>
    <row r="5" spans="1:14" x14ac:dyDescent="0.35">
      <c r="A5" s="6" t="s">
        <v>161</v>
      </c>
      <c r="B5" s="6">
        <v>1400</v>
      </c>
      <c r="C5" s="6" t="s">
        <v>98</v>
      </c>
      <c r="D5" s="6" t="s">
        <v>91</v>
      </c>
      <c r="E5" s="7">
        <v>0.19</v>
      </c>
      <c r="F5" s="7">
        <v>57.7</v>
      </c>
      <c r="G5" s="7">
        <v>0</v>
      </c>
      <c r="H5" s="7">
        <v>0.70899999999999996</v>
      </c>
      <c r="I5" s="7">
        <v>0.11700000000000001</v>
      </c>
      <c r="J5" s="7">
        <v>0.43099999999999999</v>
      </c>
      <c r="K5" s="7">
        <v>0.64146693015800005</v>
      </c>
      <c r="L5">
        <f t="shared" si="0"/>
        <v>1.329370720501688</v>
      </c>
      <c r="M5">
        <f t="shared" si="1"/>
        <v>2.6</v>
      </c>
      <c r="N5">
        <f t="shared" si="2"/>
        <v>0.5</v>
      </c>
    </row>
    <row r="6" spans="1:14" x14ac:dyDescent="0.35">
      <c r="A6" s="6" t="s">
        <v>161</v>
      </c>
      <c r="B6" s="6">
        <v>5110</v>
      </c>
      <c r="C6" s="6" t="s">
        <v>98</v>
      </c>
      <c r="D6" s="6" t="s">
        <v>94</v>
      </c>
      <c r="E6" s="7">
        <v>0.19</v>
      </c>
      <c r="F6" s="7">
        <v>57.7</v>
      </c>
      <c r="G6" s="7">
        <v>0</v>
      </c>
      <c r="H6" s="7">
        <v>0.505</v>
      </c>
      <c r="I6" s="7">
        <v>6.8000000000000005E-2</v>
      </c>
      <c r="J6" s="7">
        <v>5.2999999999999999E-2</v>
      </c>
      <c r="K6" s="7">
        <v>3.3132954576699999E-2</v>
      </c>
      <c r="L6">
        <f t="shared" si="0"/>
        <v>8.4436573659171892E-3</v>
      </c>
      <c r="M6">
        <f t="shared" si="1"/>
        <v>0</v>
      </c>
      <c r="N6">
        <f t="shared" si="2"/>
        <v>0</v>
      </c>
    </row>
    <row r="7" spans="1:14" x14ac:dyDescent="0.35">
      <c r="A7" s="6" t="s">
        <v>161</v>
      </c>
      <c r="B7" s="6">
        <v>5110</v>
      </c>
      <c r="C7" s="6" t="s">
        <v>98</v>
      </c>
      <c r="D7" s="6"/>
      <c r="E7" s="7">
        <v>0.19</v>
      </c>
      <c r="F7" s="7">
        <v>57.7</v>
      </c>
      <c r="G7" s="7">
        <v>0</v>
      </c>
      <c r="H7" s="7">
        <v>0.505</v>
      </c>
      <c r="I7" s="7">
        <v>6.8000000000000005E-2</v>
      </c>
      <c r="J7" s="7">
        <v>5.2999999999999999E-2</v>
      </c>
      <c r="K7" s="7">
        <v>2.92717886543E-2</v>
      </c>
      <c r="L7">
        <f t="shared" si="0"/>
        <v>7.4596714069762359E-3</v>
      </c>
      <c r="M7">
        <f t="shared" si="1"/>
        <v>0</v>
      </c>
      <c r="N7">
        <f t="shared" si="2"/>
        <v>0</v>
      </c>
    </row>
    <row r="8" spans="1:14" x14ac:dyDescent="0.35">
      <c r="A8" s="6" t="s">
        <v>161</v>
      </c>
      <c r="B8" s="6">
        <v>1330</v>
      </c>
      <c r="C8" s="6" t="s">
        <v>98</v>
      </c>
      <c r="D8" s="6" t="s">
        <v>93</v>
      </c>
      <c r="E8" s="7">
        <v>0.19</v>
      </c>
      <c r="F8" s="7">
        <v>57.7</v>
      </c>
      <c r="G8" s="7">
        <v>0</v>
      </c>
      <c r="H8" s="7">
        <v>1.395</v>
      </c>
      <c r="I8" s="7">
        <v>0.33900000000000002</v>
      </c>
      <c r="J8" s="7">
        <v>0.39300000000000002</v>
      </c>
      <c r="K8" s="7">
        <v>0.117007453929</v>
      </c>
      <c r="L8">
        <f t="shared" si="0"/>
        <v>0.22110606050328308</v>
      </c>
      <c r="M8">
        <f t="shared" si="1"/>
        <v>0.8</v>
      </c>
      <c r="N8">
        <f t="shared" si="2"/>
        <v>0.2</v>
      </c>
    </row>
    <row r="9" spans="1:14" x14ac:dyDescent="0.35">
      <c r="A9" s="6" t="s">
        <v>161</v>
      </c>
      <c r="B9" s="6">
        <v>1330</v>
      </c>
      <c r="C9" s="6" t="s">
        <v>98</v>
      </c>
      <c r="D9" s="6" t="s">
        <v>94</v>
      </c>
      <c r="E9" s="7">
        <v>0.19</v>
      </c>
      <c r="F9" s="7">
        <v>57.7</v>
      </c>
      <c r="G9" s="7">
        <v>0</v>
      </c>
      <c r="H9" s="7">
        <v>1.395</v>
      </c>
      <c r="I9" s="7">
        <v>0.33900000000000002</v>
      </c>
      <c r="J9" s="7">
        <v>0.39300000000000002</v>
      </c>
      <c r="K9" s="7">
        <v>1.6272390569899999</v>
      </c>
      <c r="L9">
        <f t="shared" si="0"/>
        <v>3.0749529650175784</v>
      </c>
      <c r="M9">
        <f t="shared" si="1"/>
        <v>11.7</v>
      </c>
      <c r="N9">
        <f t="shared" si="2"/>
        <v>3.1</v>
      </c>
    </row>
    <row r="10" spans="1:14" x14ac:dyDescent="0.35">
      <c r="A10" s="6" t="s">
        <v>161</v>
      </c>
      <c r="B10" s="6">
        <v>1330</v>
      </c>
      <c r="C10" s="6" t="s">
        <v>98</v>
      </c>
      <c r="D10" s="6" t="s">
        <v>94</v>
      </c>
      <c r="E10" s="7">
        <v>0.19</v>
      </c>
      <c r="F10" s="7">
        <v>57.7</v>
      </c>
      <c r="G10" s="7">
        <v>0</v>
      </c>
      <c r="H10" s="7">
        <v>1.395</v>
      </c>
      <c r="I10" s="7">
        <v>0.33900000000000002</v>
      </c>
      <c r="J10" s="7">
        <v>0.39300000000000002</v>
      </c>
      <c r="K10" s="7">
        <v>1.41179116645</v>
      </c>
      <c r="L10">
        <f t="shared" si="0"/>
        <v>2.6678264724614036</v>
      </c>
      <c r="M10">
        <f t="shared" si="1"/>
        <v>10.1</v>
      </c>
      <c r="N10">
        <f t="shared" si="2"/>
        <v>2.7</v>
      </c>
    </row>
    <row r="11" spans="1:14" x14ac:dyDescent="0.35">
      <c r="A11" s="6" t="s">
        <v>161</v>
      </c>
      <c r="B11" s="6">
        <v>4340</v>
      </c>
      <c r="C11" s="6" t="s">
        <v>98</v>
      </c>
      <c r="D11" s="6" t="s">
        <v>94</v>
      </c>
      <c r="E11" s="7">
        <v>0.19</v>
      </c>
      <c r="F11" s="7">
        <v>57.7</v>
      </c>
      <c r="G11" s="7">
        <v>0</v>
      </c>
      <c r="H11" s="7">
        <v>0.69099999999999995</v>
      </c>
      <c r="I11" s="7">
        <v>3.5999999999999997E-2</v>
      </c>
      <c r="J11" s="7">
        <v>0.26200000000000001</v>
      </c>
      <c r="K11" s="7">
        <v>0.27305432282100001</v>
      </c>
      <c r="L11">
        <f t="shared" si="0"/>
        <v>0.34398928498451548</v>
      </c>
      <c r="M11">
        <f t="shared" si="1"/>
        <v>0.6</v>
      </c>
      <c r="N11">
        <f t="shared" si="2"/>
        <v>0.1</v>
      </c>
    </row>
    <row r="12" spans="1:14" x14ac:dyDescent="0.35">
      <c r="A12" s="6" t="s">
        <v>161</v>
      </c>
      <c r="B12" s="6">
        <v>1210</v>
      </c>
      <c r="C12" s="6" t="s">
        <v>98</v>
      </c>
      <c r="D12" s="6" t="s">
        <v>93</v>
      </c>
      <c r="E12" s="7">
        <v>0.19</v>
      </c>
      <c r="F12" s="7">
        <v>57.7</v>
      </c>
      <c r="G12" s="7">
        <v>0</v>
      </c>
      <c r="H12" s="7">
        <v>1.2450000000000001</v>
      </c>
      <c r="I12" s="7">
        <v>0.21299999999999999</v>
      </c>
      <c r="J12" s="7">
        <v>0.28799999999999998</v>
      </c>
      <c r="K12" s="7">
        <v>1.9233512127900001</v>
      </c>
      <c r="L12">
        <f t="shared" si="0"/>
        <v>2.6634567594715919</v>
      </c>
      <c r="M12">
        <f t="shared" si="1"/>
        <v>9</v>
      </c>
      <c r="N12">
        <f t="shared" si="2"/>
        <v>1.9</v>
      </c>
    </row>
    <row r="13" spans="1:14" x14ac:dyDescent="0.35">
      <c r="A13" s="6" t="s">
        <v>161</v>
      </c>
      <c r="B13" s="6">
        <v>1210</v>
      </c>
      <c r="C13" s="6" t="s">
        <v>98</v>
      </c>
      <c r="D13" s="6" t="s">
        <v>91</v>
      </c>
      <c r="E13" s="7">
        <v>0.19</v>
      </c>
      <c r="F13" s="7">
        <v>57.7</v>
      </c>
      <c r="G13" s="7">
        <v>0</v>
      </c>
      <c r="H13" s="7">
        <v>1.2450000000000001</v>
      </c>
      <c r="I13" s="7">
        <v>0.21299999999999999</v>
      </c>
      <c r="J13" s="7">
        <v>0.28799999999999998</v>
      </c>
      <c r="K13" s="7">
        <v>1.77406621687E-3</v>
      </c>
      <c r="L13">
        <f t="shared" si="0"/>
        <v>2.4567268971215756E-3</v>
      </c>
      <c r="M13">
        <f t="shared" si="1"/>
        <v>0</v>
      </c>
      <c r="N13">
        <f t="shared" si="2"/>
        <v>0</v>
      </c>
    </row>
    <row r="14" spans="1:14" x14ac:dyDescent="0.35">
      <c r="A14" s="6" t="s">
        <v>161</v>
      </c>
      <c r="B14" s="6">
        <v>1210</v>
      </c>
      <c r="C14" s="6" t="s">
        <v>98</v>
      </c>
      <c r="D14" s="6" t="s">
        <v>93</v>
      </c>
      <c r="E14" s="7">
        <v>0.19</v>
      </c>
      <c r="F14" s="7">
        <v>57.7</v>
      </c>
      <c r="G14" s="7">
        <v>0</v>
      </c>
      <c r="H14" s="7">
        <v>1.2450000000000001</v>
      </c>
      <c r="I14" s="7">
        <v>0.21299999999999999</v>
      </c>
      <c r="J14" s="7">
        <v>0.28799999999999998</v>
      </c>
      <c r="K14" s="7">
        <v>0.81165784233799998</v>
      </c>
      <c r="L14">
        <f t="shared" si="0"/>
        <v>1.1239837800696624</v>
      </c>
      <c r="M14">
        <f t="shared" si="1"/>
        <v>3.8</v>
      </c>
      <c r="N14">
        <f t="shared" si="2"/>
        <v>0.8</v>
      </c>
    </row>
    <row r="15" spans="1:14" x14ac:dyDescent="0.35">
      <c r="A15" s="6" t="s">
        <v>161</v>
      </c>
      <c r="B15" s="6">
        <v>1210</v>
      </c>
      <c r="C15" s="6" t="s">
        <v>98</v>
      </c>
      <c r="D15" s="6" t="s">
        <v>94</v>
      </c>
      <c r="E15" s="7">
        <v>0.19</v>
      </c>
      <c r="F15" s="7">
        <v>57.7</v>
      </c>
      <c r="G15" s="7">
        <v>0</v>
      </c>
      <c r="H15" s="7">
        <v>1.2450000000000001</v>
      </c>
      <c r="I15" s="7">
        <v>0.21299999999999999</v>
      </c>
      <c r="J15" s="7">
        <v>0.28799999999999998</v>
      </c>
      <c r="K15" s="7">
        <v>14.276306952300001</v>
      </c>
      <c r="L15">
        <f t="shared" si="0"/>
        <v>19.769829867545038</v>
      </c>
      <c r="M15">
        <f t="shared" si="1"/>
        <v>67</v>
      </c>
      <c r="N15">
        <f t="shared" si="2"/>
        <v>14.2</v>
      </c>
    </row>
    <row r="16" spans="1:14" x14ac:dyDescent="0.35">
      <c r="A16" s="6" t="s">
        <v>161</v>
      </c>
      <c r="B16" s="6">
        <v>1210</v>
      </c>
      <c r="C16" s="6" t="s">
        <v>98</v>
      </c>
      <c r="D16" s="6" t="s">
        <v>94</v>
      </c>
      <c r="E16" s="7">
        <v>0.19</v>
      </c>
      <c r="F16" s="7">
        <v>57.7</v>
      </c>
      <c r="G16" s="7">
        <v>0</v>
      </c>
      <c r="H16" s="7">
        <v>1.2450000000000001</v>
      </c>
      <c r="I16" s="7">
        <v>0.21299999999999999</v>
      </c>
      <c r="J16" s="7">
        <v>0.28799999999999998</v>
      </c>
      <c r="K16" s="7">
        <v>4.78892523408E-2</v>
      </c>
      <c r="L16">
        <f t="shared" si="0"/>
        <v>6.6317036641539831E-2</v>
      </c>
      <c r="M16">
        <f t="shared" si="1"/>
        <v>0.2</v>
      </c>
      <c r="N16">
        <f t="shared" si="2"/>
        <v>0</v>
      </c>
    </row>
    <row r="17" spans="1:14" x14ac:dyDescent="0.35">
      <c r="A17" s="6" t="s">
        <v>161</v>
      </c>
      <c r="B17" s="6">
        <v>1330</v>
      </c>
      <c r="C17" s="6" t="s">
        <v>98</v>
      </c>
      <c r="D17" s="6" t="s">
        <v>94</v>
      </c>
      <c r="E17" s="7">
        <v>0.19</v>
      </c>
      <c r="F17" s="7">
        <v>57.7</v>
      </c>
      <c r="G17" s="7">
        <v>0</v>
      </c>
      <c r="H17" s="7">
        <v>1.395</v>
      </c>
      <c r="I17" s="7">
        <v>0.33900000000000002</v>
      </c>
      <c r="J17" s="7">
        <v>0.39300000000000002</v>
      </c>
      <c r="K17" s="7">
        <v>3.2093101918200002</v>
      </c>
      <c r="L17">
        <f t="shared" si="0"/>
        <v>6.0645532367274591</v>
      </c>
      <c r="M17">
        <f t="shared" si="1"/>
        <v>23</v>
      </c>
      <c r="N17">
        <f t="shared" si="2"/>
        <v>6.2</v>
      </c>
    </row>
    <row r="18" spans="1:14" x14ac:dyDescent="0.35">
      <c r="A18" s="6" t="s">
        <v>161</v>
      </c>
      <c r="B18" s="6">
        <v>4340</v>
      </c>
      <c r="C18" s="6" t="s">
        <v>98</v>
      </c>
      <c r="D18" s="6" t="s">
        <v>93</v>
      </c>
      <c r="E18" s="7">
        <v>0.19</v>
      </c>
      <c r="F18" s="7">
        <v>57.7</v>
      </c>
      <c r="G18" s="7">
        <v>0</v>
      </c>
      <c r="H18" s="7">
        <v>0.69099999999999995</v>
      </c>
      <c r="I18" s="7">
        <v>3.5999999999999997E-2</v>
      </c>
      <c r="J18" s="7">
        <v>0.26200000000000001</v>
      </c>
      <c r="K18" s="7">
        <v>1.0954594095300001</v>
      </c>
      <c r="L18">
        <f t="shared" si="0"/>
        <v>1.3800415064690688</v>
      </c>
      <c r="M18">
        <f t="shared" si="1"/>
        <v>2.6</v>
      </c>
      <c r="N18">
        <f t="shared" si="2"/>
        <v>0.3</v>
      </c>
    </row>
    <row r="19" spans="1:14" x14ac:dyDescent="0.35">
      <c r="A19" s="6" t="s">
        <v>161</v>
      </c>
      <c r="B19" s="6">
        <v>4340</v>
      </c>
      <c r="C19" s="6" t="s">
        <v>98</v>
      </c>
      <c r="D19" s="6" t="s">
        <v>94</v>
      </c>
      <c r="E19" s="7">
        <v>0.19</v>
      </c>
      <c r="F19" s="7">
        <v>57.7</v>
      </c>
      <c r="G19" s="7">
        <v>0</v>
      </c>
      <c r="H19" s="7">
        <v>0.69099999999999995</v>
      </c>
      <c r="I19" s="7">
        <v>3.5999999999999997E-2</v>
      </c>
      <c r="J19" s="7">
        <v>0.26200000000000001</v>
      </c>
      <c r="K19" s="7">
        <v>2.7723941170000002</v>
      </c>
      <c r="L19">
        <f t="shared" si="0"/>
        <v>3.4926159020279837</v>
      </c>
      <c r="M19">
        <f t="shared" si="1"/>
        <v>6.6</v>
      </c>
      <c r="N19">
        <f t="shared" si="2"/>
        <v>0.9</v>
      </c>
    </row>
    <row r="20" spans="1:14" x14ac:dyDescent="0.35">
      <c r="A20" s="6" t="s">
        <v>161</v>
      </c>
      <c r="B20" s="6">
        <v>1800</v>
      </c>
      <c r="C20" s="6" t="s">
        <v>98</v>
      </c>
      <c r="D20" s="6" t="s">
        <v>93</v>
      </c>
      <c r="E20" s="7">
        <v>0.19</v>
      </c>
      <c r="F20" s="7">
        <v>57.7</v>
      </c>
      <c r="G20" s="7">
        <v>0</v>
      </c>
      <c r="H20" s="7">
        <v>1.2450000000000001</v>
      </c>
      <c r="I20" s="7">
        <v>0.21299999999999999</v>
      </c>
      <c r="J20" s="7">
        <v>0.28899999999999998</v>
      </c>
      <c r="K20" s="7">
        <v>0.84068530303699995</v>
      </c>
      <c r="L20">
        <f t="shared" si="0"/>
        <v>1.1682233028110738</v>
      </c>
      <c r="M20">
        <f t="shared" si="1"/>
        <v>4</v>
      </c>
      <c r="N20">
        <f t="shared" si="2"/>
        <v>0.8</v>
      </c>
    </row>
    <row r="21" spans="1:14" x14ac:dyDescent="0.35">
      <c r="A21" s="6" t="s">
        <v>161</v>
      </c>
      <c r="B21" s="6">
        <v>1800</v>
      </c>
      <c r="C21" s="6" t="s">
        <v>98</v>
      </c>
      <c r="D21" s="6" t="s">
        <v>91</v>
      </c>
      <c r="E21" s="7">
        <v>0.19</v>
      </c>
      <c r="F21" s="7">
        <v>57.7</v>
      </c>
      <c r="G21" s="7">
        <v>0</v>
      </c>
      <c r="H21" s="7">
        <v>1.2450000000000001</v>
      </c>
      <c r="I21" s="7">
        <v>0.21299999999999999</v>
      </c>
      <c r="J21" s="7">
        <v>0.28899999999999998</v>
      </c>
      <c r="K21" s="7">
        <v>0.42408507064599998</v>
      </c>
      <c r="L21">
        <f t="shared" si="0"/>
        <v>0.58931214821193689</v>
      </c>
      <c r="M21">
        <f t="shared" si="1"/>
        <v>2</v>
      </c>
      <c r="N21">
        <f t="shared" si="2"/>
        <v>0.4</v>
      </c>
    </row>
    <row r="22" spans="1:14" x14ac:dyDescent="0.35">
      <c r="A22" s="6" t="s">
        <v>161</v>
      </c>
      <c r="B22" s="6">
        <v>4110</v>
      </c>
      <c r="C22" s="6" t="s">
        <v>98</v>
      </c>
      <c r="D22" s="6" t="s">
        <v>91</v>
      </c>
      <c r="E22" s="7">
        <v>0.19</v>
      </c>
      <c r="F22" s="7">
        <v>57.7</v>
      </c>
      <c r="G22" s="7">
        <v>0</v>
      </c>
      <c r="H22" s="7">
        <v>0.69099999999999995</v>
      </c>
      <c r="I22" s="7">
        <v>3.5999999999999997E-2</v>
      </c>
      <c r="J22" s="7">
        <v>0.26200000000000001</v>
      </c>
      <c r="K22" s="7">
        <v>1.5610618571399999</v>
      </c>
      <c r="L22">
        <f t="shared" si="0"/>
        <v>1.9665997099273531</v>
      </c>
      <c r="M22">
        <f t="shared" si="1"/>
        <v>3.7</v>
      </c>
      <c r="N22">
        <f t="shared" si="2"/>
        <v>0.5</v>
      </c>
    </row>
    <row r="23" spans="1:14" x14ac:dyDescent="0.35">
      <c r="A23" s="6" t="s">
        <v>161</v>
      </c>
      <c r="B23" s="6">
        <v>6170</v>
      </c>
      <c r="C23" s="6" t="s">
        <v>98</v>
      </c>
      <c r="D23" s="6" t="s">
        <v>94</v>
      </c>
      <c r="E23" s="7">
        <v>0.19</v>
      </c>
      <c r="F23" s="7">
        <v>57.7</v>
      </c>
      <c r="G23" s="7">
        <v>0</v>
      </c>
      <c r="H23" s="7">
        <v>0.60699999999999998</v>
      </c>
      <c r="I23" s="7">
        <v>3.3000000000000002E-2</v>
      </c>
      <c r="J23" s="7">
        <v>2.5999999999999999E-2</v>
      </c>
      <c r="K23" s="7">
        <v>0.34304387938000003</v>
      </c>
      <c r="L23">
        <f t="shared" si="0"/>
        <v>4.2886202320489668E-2</v>
      </c>
      <c r="M23">
        <f t="shared" si="1"/>
        <v>0.1</v>
      </c>
      <c r="N23">
        <f t="shared" si="2"/>
        <v>0.1</v>
      </c>
    </row>
    <row r="24" spans="1:14" x14ac:dyDescent="0.35">
      <c r="A24" s="6" t="s">
        <v>161</v>
      </c>
      <c r="B24" s="6">
        <v>6170</v>
      </c>
      <c r="C24" s="6" t="s">
        <v>98</v>
      </c>
      <c r="D24" s="6" t="s">
        <v>94</v>
      </c>
      <c r="E24" s="7">
        <v>0.19</v>
      </c>
      <c r="F24" s="7">
        <v>57.7</v>
      </c>
      <c r="G24" s="7">
        <v>0</v>
      </c>
      <c r="H24" s="7">
        <v>0.60699999999999998</v>
      </c>
      <c r="I24" s="7">
        <v>3.3000000000000002E-2</v>
      </c>
      <c r="J24" s="7">
        <v>2.5999999999999999E-2</v>
      </c>
      <c r="K24" s="7">
        <v>0.39094090999999997</v>
      </c>
      <c r="L24">
        <f t="shared" si="0"/>
        <v>4.8874129431833328E-2</v>
      </c>
      <c r="M24">
        <f t="shared" si="1"/>
        <v>0.1</v>
      </c>
      <c r="N24">
        <f t="shared" si="2"/>
        <v>0.1</v>
      </c>
    </row>
    <row r="25" spans="1:14" x14ac:dyDescent="0.35">
      <c r="K25">
        <f>SUM(K2:K24)</f>
        <v>33.63493607356957</v>
      </c>
      <c r="L25">
        <f>SUM(L2:L24)</f>
        <v>49.605401199735276</v>
      </c>
      <c r="M25">
        <f>SUM(M2:M24)</f>
        <v>154.69999999999999</v>
      </c>
      <c r="N25">
        <f>SUM(N2:N24)</f>
        <v>34.5</v>
      </c>
    </row>
  </sheetData>
  <sortState xmlns:xlrd2="http://schemas.microsoft.com/office/spreadsheetml/2017/richdata2" ref="A2:K24">
    <sortCondition ref="C1"/>
  </sortState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N16"/>
  <sheetViews>
    <sheetView workbookViewId="0">
      <selection activeCell="L1" sqref="L1:N2"/>
    </sheetView>
  </sheetViews>
  <sheetFormatPr defaultRowHeight="14.5" x14ac:dyDescent="0.35"/>
  <cols>
    <col min="1" max="1" width="18.54296875" bestFit="1" customWidth="1"/>
    <col min="2" max="2" width="12.81640625" bestFit="1" customWidth="1"/>
    <col min="3" max="3" width="12.7265625" bestFit="1" customWidth="1"/>
    <col min="4" max="4" width="8.1796875" bestFit="1" customWidth="1"/>
    <col min="5" max="5" width="13.7265625" bestFit="1" customWidth="1"/>
    <col min="6" max="6" width="14.7265625" bestFit="1" customWidth="1"/>
    <col min="7" max="10" width="13.7265625" bestFit="1" customWidth="1"/>
    <col min="11" max="11" width="19.81640625" bestFit="1" customWidth="1"/>
    <col min="12" max="12" width="12.54296875" customWidth="1"/>
  </cols>
  <sheetData>
    <row r="1" spans="1:14" x14ac:dyDescent="0.35">
      <c r="A1" s="6" t="s">
        <v>144</v>
      </c>
      <c r="B1" s="6" t="s">
        <v>111</v>
      </c>
      <c r="C1" s="6" t="s">
        <v>145</v>
      </c>
      <c r="D1" s="6" t="s">
        <v>88</v>
      </c>
      <c r="E1" s="7" t="s">
        <v>135</v>
      </c>
      <c r="F1" s="7" t="s">
        <v>136</v>
      </c>
      <c r="G1" s="7" t="s">
        <v>137</v>
      </c>
      <c r="H1" s="7" t="s">
        <v>116</v>
      </c>
      <c r="I1" s="7" t="s">
        <v>117</v>
      </c>
      <c r="J1" s="7" t="s">
        <v>101</v>
      </c>
      <c r="K1" s="20" t="s">
        <v>134</v>
      </c>
      <c r="L1" s="12" t="s">
        <v>102</v>
      </c>
      <c r="M1" s="13" t="s">
        <v>103</v>
      </c>
      <c r="N1" s="13" t="s">
        <v>104</v>
      </c>
    </row>
    <row r="2" spans="1:14" x14ac:dyDescent="0.35">
      <c r="A2" s="6" t="s">
        <v>146</v>
      </c>
      <c r="B2" s="6">
        <v>2110</v>
      </c>
      <c r="C2" s="6" t="s">
        <v>90</v>
      </c>
      <c r="D2" s="6" t="s">
        <v>94</v>
      </c>
      <c r="E2" s="7">
        <v>0.22</v>
      </c>
      <c r="F2" s="7">
        <v>50.8</v>
      </c>
      <c r="G2" s="7">
        <v>0</v>
      </c>
      <c r="H2" s="7">
        <v>2.0139999999999998</v>
      </c>
      <c r="I2" s="7">
        <v>0.28699999999999998</v>
      </c>
      <c r="J2" s="7">
        <v>0.315</v>
      </c>
      <c r="K2" s="20">
        <v>0.27075583089919603</v>
      </c>
      <c r="L2">
        <f>F2*J2*K2/12</f>
        <v>0.3610529005040779</v>
      </c>
      <c r="M2">
        <f>ROUND(2.721*H2*L2,1)</f>
        <v>2</v>
      </c>
      <c r="N2">
        <f>ROUND((2.721*I2*L2)+(E2*K2),1)</f>
        <v>0.3</v>
      </c>
    </row>
    <row r="3" spans="1:14" x14ac:dyDescent="0.35">
      <c r="A3" s="6" t="s">
        <v>146</v>
      </c>
      <c r="B3" s="6">
        <v>1110</v>
      </c>
      <c r="C3" s="6" t="s">
        <v>90</v>
      </c>
      <c r="D3" s="6" t="s">
        <v>94</v>
      </c>
      <c r="E3" s="7">
        <v>0.22</v>
      </c>
      <c r="F3" s="7">
        <v>50.8</v>
      </c>
      <c r="G3" s="7">
        <v>0</v>
      </c>
      <c r="H3" s="7">
        <v>0.96799999999999997</v>
      </c>
      <c r="I3" s="7">
        <v>0.125</v>
      </c>
      <c r="J3" s="7">
        <v>0.28799999999999998</v>
      </c>
      <c r="K3" s="20">
        <v>2.66524335643521</v>
      </c>
      <c r="L3">
        <f t="shared" ref="L3:L15" si="0">F3*J3*K3/12</f>
        <v>3.2494647001658077</v>
      </c>
      <c r="M3">
        <f t="shared" ref="M3:M15" si="1">ROUND(2.721*H3*L3,1)</f>
        <v>8.6</v>
      </c>
      <c r="N3">
        <f t="shared" ref="N3:N15" si="2">ROUND((2.721*I3*L3)+(E3*K3),1)</f>
        <v>1.7</v>
      </c>
    </row>
    <row r="4" spans="1:14" x14ac:dyDescent="0.35">
      <c r="A4" s="6" t="s">
        <v>146</v>
      </c>
      <c r="B4" s="6">
        <v>1110</v>
      </c>
      <c r="C4" s="6" t="s">
        <v>90</v>
      </c>
      <c r="D4" s="6" t="s">
        <v>91</v>
      </c>
      <c r="E4" s="7">
        <v>0.22</v>
      </c>
      <c r="F4" s="7">
        <v>50.8</v>
      </c>
      <c r="G4" s="7">
        <v>0</v>
      </c>
      <c r="H4" s="7">
        <v>0.96799999999999997</v>
      </c>
      <c r="I4" s="7">
        <v>0.125</v>
      </c>
      <c r="J4" s="7">
        <v>0.28799999999999998</v>
      </c>
      <c r="K4" s="20">
        <v>9.3604945968611797E-2</v>
      </c>
      <c r="L4">
        <f t="shared" si="0"/>
        <v>0.11412315012493147</v>
      </c>
      <c r="M4">
        <f t="shared" si="1"/>
        <v>0.3</v>
      </c>
      <c r="N4">
        <f t="shared" si="2"/>
        <v>0.1</v>
      </c>
    </row>
    <row r="5" spans="1:14" x14ac:dyDescent="0.35">
      <c r="A5" s="6" t="s">
        <v>146</v>
      </c>
      <c r="B5" s="6">
        <v>8140</v>
      </c>
      <c r="C5" s="6" t="s">
        <v>90</v>
      </c>
      <c r="D5" s="6" t="s">
        <v>91</v>
      </c>
      <c r="E5" s="7">
        <v>0.22</v>
      </c>
      <c r="F5" s="7">
        <v>50.8</v>
      </c>
      <c r="G5" s="7">
        <v>0</v>
      </c>
      <c r="H5" s="7">
        <v>0.98599999999999999</v>
      </c>
      <c r="I5" s="7">
        <v>0.14299999999999999</v>
      </c>
      <c r="J5" s="7">
        <v>0.44600000000000001</v>
      </c>
      <c r="K5" s="20">
        <v>0.44342853120098702</v>
      </c>
      <c r="L5">
        <f t="shared" si="0"/>
        <v>0.83722262880954357</v>
      </c>
      <c r="M5">
        <f t="shared" si="1"/>
        <v>2.2000000000000002</v>
      </c>
      <c r="N5">
        <f t="shared" si="2"/>
        <v>0.4</v>
      </c>
    </row>
    <row r="6" spans="1:14" x14ac:dyDescent="0.35">
      <c r="A6" s="6" t="s">
        <v>146</v>
      </c>
      <c r="B6" s="6">
        <v>8140</v>
      </c>
      <c r="C6" s="6" t="s">
        <v>90</v>
      </c>
      <c r="D6" s="6" t="s">
        <v>91</v>
      </c>
      <c r="E6" s="7">
        <v>0.22</v>
      </c>
      <c r="F6" s="7">
        <v>50.8</v>
      </c>
      <c r="G6" s="7">
        <v>0</v>
      </c>
      <c r="H6" s="7">
        <v>0.98599999999999999</v>
      </c>
      <c r="I6" s="7">
        <v>0.14299999999999999</v>
      </c>
      <c r="J6" s="7">
        <v>0.44600000000000001</v>
      </c>
      <c r="K6" s="20">
        <v>0.181670134565386</v>
      </c>
      <c r="L6">
        <f t="shared" si="0"/>
        <v>0.3430053254017531</v>
      </c>
      <c r="M6">
        <f t="shared" si="1"/>
        <v>0.9</v>
      </c>
      <c r="N6">
        <f t="shared" si="2"/>
        <v>0.2</v>
      </c>
    </row>
    <row r="7" spans="1:14" x14ac:dyDescent="0.35">
      <c r="A7" s="6" t="s">
        <v>146</v>
      </c>
      <c r="B7" s="6">
        <v>8140</v>
      </c>
      <c r="C7" s="6" t="s">
        <v>90</v>
      </c>
      <c r="D7" s="6" t="s">
        <v>91</v>
      </c>
      <c r="E7" s="7">
        <v>0.22</v>
      </c>
      <c r="F7" s="7">
        <v>50.8</v>
      </c>
      <c r="G7" s="7">
        <v>0</v>
      </c>
      <c r="H7" s="7">
        <v>0.98599999999999999</v>
      </c>
      <c r="I7" s="7">
        <v>0.14299999999999999</v>
      </c>
      <c r="J7" s="7">
        <v>0.44600000000000001</v>
      </c>
      <c r="K7" s="20">
        <v>1.5654151361129101</v>
      </c>
      <c r="L7">
        <f t="shared" si="0"/>
        <v>2.9556081379902484</v>
      </c>
      <c r="M7">
        <f t="shared" si="1"/>
        <v>7.9</v>
      </c>
      <c r="N7">
        <f t="shared" si="2"/>
        <v>1.5</v>
      </c>
    </row>
    <row r="8" spans="1:14" x14ac:dyDescent="0.35">
      <c r="A8" s="6" t="s">
        <v>146</v>
      </c>
      <c r="B8" s="6">
        <v>1400</v>
      </c>
      <c r="C8" s="6" t="s">
        <v>90</v>
      </c>
      <c r="D8" s="6" t="s">
        <v>91</v>
      </c>
      <c r="E8" s="7">
        <v>0.22</v>
      </c>
      <c r="F8" s="7">
        <v>50.8</v>
      </c>
      <c r="G8" s="7">
        <v>0</v>
      </c>
      <c r="H8" s="7">
        <v>0.70899999999999996</v>
      </c>
      <c r="I8" s="7">
        <v>0.11700000000000001</v>
      </c>
      <c r="J8" s="7">
        <v>0.43099999999999999</v>
      </c>
      <c r="K8" s="20">
        <v>7.7557809894901505E-2</v>
      </c>
      <c r="L8">
        <f t="shared" si="0"/>
        <v>0.14150939467390747</v>
      </c>
      <c r="M8">
        <f t="shared" si="1"/>
        <v>0.3</v>
      </c>
      <c r="N8">
        <f t="shared" si="2"/>
        <v>0.1</v>
      </c>
    </row>
    <row r="9" spans="1:14" x14ac:dyDescent="0.35">
      <c r="A9" s="6" t="s">
        <v>146</v>
      </c>
      <c r="B9" s="6">
        <v>1400</v>
      </c>
      <c r="C9" s="6" t="s">
        <v>90</v>
      </c>
      <c r="D9" s="6" t="s">
        <v>91</v>
      </c>
      <c r="E9" s="7">
        <v>0.22</v>
      </c>
      <c r="F9" s="7">
        <v>50.8</v>
      </c>
      <c r="G9" s="7">
        <v>0</v>
      </c>
      <c r="H9" s="7">
        <v>0.70899999999999996</v>
      </c>
      <c r="I9" s="7">
        <v>0.11700000000000001</v>
      </c>
      <c r="J9" s="7">
        <v>0.43099999999999999</v>
      </c>
      <c r="K9" s="20">
        <v>7.3670729628778506E-2</v>
      </c>
      <c r="L9">
        <f t="shared" si="0"/>
        <v>0.13441715758968162</v>
      </c>
      <c r="M9">
        <f t="shared" si="1"/>
        <v>0.3</v>
      </c>
      <c r="N9">
        <f t="shared" si="2"/>
        <v>0.1</v>
      </c>
    </row>
    <row r="10" spans="1:14" x14ac:dyDescent="0.35">
      <c r="A10" s="6" t="s">
        <v>146</v>
      </c>
      <c r="B10" s="6">
        <v>4200</v>
      </c>
      <c r="C10" s="6" t="s">
        <v>90</v>
      </c>
      <c r="D10" s="6" t="s">
        <v>91</v>
      </c>
      <c r="E10" s="7">
        <v>0.22</v>
      </c>
      <c r="F10" s="7">
        <v>50.8</v>
      </c>
      <c r="G10" s="7">
        <v>0</v>
      </c>
      <c r="H10" s="7">
        <v>0.69099999999999995</v>
      </c>
      <c r="I10" s="7">
        <v>3.5999999999999997E-2</v>
      </c>
      <c r="J10" s="7">
        <v>0.26200000000000001</v>
      </c>
      <c r="K10" s="20">
        <v>0.112026568979697</v>
      </c>
      <c r="L10">
        <f t="shared" si="0"/>
        <v>0.12425240187434793</v>
      </c>
      <c r="M10">
        <f t="shared" si="1"/>
        <v>0.2</v>
      </c>
      <c r="N10">
        <f t="shared" si="2"/>
        <v>0</v>
      </c>
    </row>
    <row r="11" spans="1:14" x14ac:dyDescent="0.35">
      <c r="A11" s="6" t="s">
        <v>146</v>
      </c>
      <c r="B11" s="6">
        <v>4200</v>
      </c>
      <c r="C11" s="6" t="s">
        <v>90</v>
      </c>
      <c r="D11" s="6" t="s">
        <v>91</v>
      </c>
      <c r="E11" s="7">
        <v>0.22</v>
      </c>
      <c r="F11" s="7">
        <v>50.8</v>
      </c>
      <c r="G11" s="7">
        <v>0</v>
      </c>
      <c r="H11" s="7">
        <v>0.69099999999999995</v>
      </c>
      <c r="I11" s="7">
        <v>3.5999999999999997E-2</v>
      </c>
      <c r="J11" s="7">
        <v>0.26200000000000001</v>
      </c>
      <c r="K11" s="20">
        <v>7.4037970720546104E-2</v>
      </c>
      <c r="L11">
        <f t="shared" si="0"/>
        <v>8.2117981258515035E-2</v>
      </c>
      <c r="M11">
        <f t="shared" si="1"/>
        <v>0.2</v>
      </c>
      <c r="N11">
        <f t="shared" si="2"/>
        <v>0</v>
      </c>
    </row>
    <row r="12" spans="1:14" x14ac:dyDescent="0.35">
      <c r="A12" s="6" t="s">
        <v>146</v>
      </c>
      <c r="B12" s="6">
        <v>4340</v>
      </c>
      <c r="C12" s="6" t="s">
        <v>90</v>
      </c>
      <c r="D12" s="6" t="s">
        <v>94</v>
      </c>
      <c r="E12" s="7">
        <v>0.22</v>
      </c>
      <c r="F12" s="7">
        <v>50.8</v>
      </c>
      <c r="G12" s="7">
        <v>0</v>
      </c>
      <c r="H12" s="7">
        <v>0.69099999999999995</v>
      </c>
      <c r="I12" s="7">
        <v>3.5999999999999997E-2</v>
      </c>
      <c r="J12" s="7">
        <v>0.26200000000000001</v>
      </c>
      <c r="K12" s="20">
        <v>0.78501265975355405</v>
      </c>
      <c r="L12">
        <f t="shared" si="0"/>
        <v>0.87068370802132522</v>
      </c>
      <c r="M12">
        <f t="shared" si="1"/>
        <v>1.6</v>
      </c>
      <c r="N12">
        <f t="shared" si="2"/>
        <v>0.3</v>
      </c>
    </row>
    <row r="13" spans="1:14" x14ac:dyDescent="0.35">
      <c r="A13" s="6" t="s">
        <v>146</v>
      </c>
      <c r="B13" s="6">
        <v>3100</v>
      </c>
      <c r="C13" s="6" t="s">
        <v>90</v>
      </c>
      <c r="D13" s="6" t="s">
        <v>91</v>
      </c>
      <c r="E13" s="7">
        <v>0.22</v>
      </c>
      <c r="F13" s="7">
        <v>50.8</v>
      </c>
      <c r="G13" s="7">
        <v>0</v>
      </c>
      <c r="H13" s="7">
        <v>0.69099999999999995</v>
      </c>
      <c r="I13" s="7">
        <v>3.5999999999999997E-2</v>
      </c>
      <c r="J13" s="7">
        <v>0.26200000000000001</v>
      </c>
      <c r="K13" s="20">
        <v>0.22710238532127</v>
      </c>
      <c r="L13">
        <f t="shared" si="0"/>
        <v>0.25188682563933124</v>
      </c>
      <c r="M13">
        <f t="shared" si="1"/>
        <v>0.5</v>
      </c>
      <c r="N13">
        <f t="shared" si="2"/>
        <v>0.1</v>
      </c>
    </row>
    <row r="14" spans="1:14" x14ac:dyDescent="0.35">
      <c r="A14" s="6" t="s">
        <v>146</v>
      </c>
      <c r="B14" s="6">
        <v>3100</v>
      </c>
      <c r="C14" s="6" t="s">
        <v>90</v>
      </c>
      <c r="D14" s="6" t="s">
        <v>94</v>
      </c>
      <c r="E14" s="7">
        <v>0.22</v>
      </c>
      <c r="F14" s="7">
        <v>50.8</v>
      </c>
      <c r="G14" s="7">
        <v>0</v>
      </c>
      <c r="H14" s="7">
        <v>0.69099999999999995</v>
      </c>
      <c r="I14" s="7">
        <v>3.5999999999999997E-2</v>
      </c>
      <c r="J14" s="7">
        <v>0.26200000000000001</v>
      </c>
      <c r="K14" s="20">
        <v>6.5078212599467805E-2</v>
      </c>
      <c r="L14">
        <f t="shared" si="0"/>
        <v>7.2180414867823048E-2</v>
      </c>
      <c r="M14">
        <f t="shared" si="1"/>
        <v>0.1</v>
      </c>
      <c r="N14">
        <f t="shared" si="2"/>
        <v>0</v>
      </c>
    </row>
    <row r="15" spans="1:14" x14ac:dyDescent="0.35">
      <c r="A15" s="6" t="s">
        <v>146</v>
      </c>
      <c r="B15" s="6">
        <v>3100</v>
      </c>
      <c r="C15" s="6" t="s">
        <v>90</v>
      </c>
      <c r="D15" s="6" t="s">
        <v>91</v>
      </c>
      <c r="E15" s="7">
        <v>0.22</v>
      </c>
      <c r="F15" s="7">
        <v>50.8</v>
      </c>
      <c r="G15" s="7">
        <v>0</v>
      </c>
      <c r="H15" s="7">
        <v>0.69099999999999995</v>
      </c>
      <c r="I15" s="7">
        <v>3.5999999999999997E-2</v>
      </c>
      <c r="J15" s="7">
        <v>0.26200000000000001</v>
      </c>
      <c r="K15" s="20">
        <v>1.12843053619969</v>
      </c>
      <c r="L15">
        <f t="shared" si="0"/>
        <v>1.2515799220502828</v>
      </c>
      <c r="M15">
        <f t="shared" si="1"/>
        <v>2.4</v>
      </c>
      <c r="N15">
        <f t="shared" si="2"/>
        <v>0.4</v>
      </c>
    </row>
    <row r="16" spans="1:14" x14ac:dyDescent="0.35">
      <c r="K16">
        <f>SUM(K2:K15)</f>
        <v>7.7630348082802074</v>
      </c>
      <c r="L16">
        <f>SUM(L2:L15)</f>
        <v>10.789104648971575</v>
      </c>
      <c r="M16">
        <f>SUM(M2:M15)</f>
        <v>27.500000000000004</v>
      </c>
      <c r="N16">
        <f>SUM(N2:N15)</f>
        <v>5.1999999999999993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N18"/>
  <sheetViews>
    <sheetView workbookViewId="0">
      <selection activeCell="L1" sqref="L1:N2"/>
    </sheetView>
  </sheetViews>
  <sheetFormatPr defaultRowHeight="14.5" x14ac:dyDescent="0.35"/>
  <cols>
    <col min="1" max="1" width="16.54296875" bestFit="1" customWidth="1"/>
    <col min="2" max="2" width="12.81640625" bestFit="1" customWidth="1"/>
    <col min="3" max="3" width="12.7265625" bestFit="1" customWidth="1"/>
    <col min="4" max="4" width="8.1796875" bestFit="1" customWidth="1"/>
    <col min="5" max="5" width="13.7265625" bestFit="1" customWidth="1"/>
    <col min="6" max="6" width="14.7265625" bestFit="1" customWidth="1"/>
    <col min="7" max="10" width="13.7265625" bestFit="1" customWidth="1"/>
    <col min="11" max="11" width="19.81640625" bestFit="1" customWidth="1"/>
    <col min="12" max="12" width="13.1796875" customWidth="1"/>
  </cols>
  <sheetData>
    <row r="1" spans="1:14" x14ac:dyDescent="0.35">
      <c r="A1" s="6" t="s">
        <v>144</v>
      </c>
      <c r="B1" s="6" t="s">
        <v>111</v>
      </c>
      <c r="C1" s="6" t="s">
        <v>145</v>
      </c>
      <c r="D1" s="6" t="s">
        <v>88</v>
      </c>
      <c r="E1" s="7" t="s">
        <v>135</v>
      </c>
      <c r="F1" s="7" t="s">
        <v>136</v>
      </c>
      <c r="G1" s="7" t="s">
        <v>137</v>
      </c>
      <c r="H1" s="7" t="s">
        <v>116</v>
      </c>
      <c r="I1" s="7" t="s">
        <v>117</v>
      </c>
      <c r="J1" s="7" t="s">
        <v>101</v>
      </c>
      <c r="K1" s="20" t="s">
        <v>134</v>
      </c>
      <c r="L1" s="12" t="s">
        <v>102</v>
      </c>
      <c r="M1" s="13" t="s">
        <v>103</v>
      </c>
      <c r="N1" s="13" t="s">
        <v>104</v>
      </c>
    </row>
    <row r="2" spans="1:14" x14ac:dyDescent="0.35">
      <c r="A2" s="6" t="s">
        <v>147</v>
      </c>
      <c r="B2" s="6">
        <v>4340</v>
      </c>
      <c r="C2" s="6" t="s">
        <v>90</v>
      </c>
      <c r="D2" s="6" t="s">
        <v>91</v>
      </c>
      <c r="E2" s="7">
        <v>0.22</v>
      </c>
      <c r="F2" s="7">
        <v>50.8</v>
      </c>
      <c r="G2" s="7">
        <v>0</v>
      </c>
      <c r="H2" s="7">
        <v>0.69099999999999995</v>
      </c>
      <c r="I2" s="7">
        <v>3.5999999999999997E-2</v>
      </c>
      <c r="J2" s="7">
        <v>0.26200000000000001</v>
      </c>
      <c r="K2" s="20">
        <v>3.265142067259E-3</v>
      </c>
      <c r="L2">
        <f>F2*J2*K2/12</f>
        <v>3.6214779048658655E-3</v>
      </c>
      <c r="M2">
        <f>ROUND(2.721*H2*L2,1)</f>
        <v>0</v>
      </c>
      <c r="N2">
        <f>ROUND((2.721*I2*L2)+(E2*K2),1)</f>
        <v>0</v>
      </c>
    </row>
    <row r="3" spans="1:14" x14ac:dyDescent="0.35">
      <c r="A3" s="6" t="s">
        <v>147</v>
      </c>
      <c r="B3" s="6">
        <v>4340</v>
      </c>
      <c r="C3" s="6" t="s">
        <v>90</v>
      </c>
      <c r="D3" s="6" t="s">
        <v>95</v>
      </c>
      <c r="E3" s="7">
        <v>0.22</v>
      </c>
      <c r="F3" s="7">
        <v>50.8</v>
      </c>
      <c r="G3" s="7">
        <v>0</v>
      </c>
      <c r="H3" s="7">
        <v>0.69099999999999995</v>
      </c>
      <c r="I3" s="7">
        <v>3.5999999999999997E-2</v>
      </c>
      <c r="J3" s="7">
        <v>0.26200000000000001</v>
      </c>
      <c r="K3" s="20">
        <v>5.7882095935463E-2</v>
      </c>
      <c r="L3">
        <f t="shared" ref="L3:L17" si="0">F3*J3*K3/12</f>
        <v>6.4198962005219865E-2</v>
      </c>
      <c r="M3">
        <f t="shared" ref="M3:M17" si="1">ROUND(2.721*H3*L3,1)</f>
        <v>0.1</v>
      </c>
      <c r="N3">
        <f t="shared" ref="N3:N17" si="2">ROUND((2.721*I3*L3)+(E3*K3),1)</f>
        <v>0</v>
      </c>
    </row>
    <row r="4" spans="1:14" x14ac:dyDescent="0.35">
      <c r="A4" s="6" t="s">
        <v>147</v>
      </c>
      <c r="B4" s="6">
        <v>4340</v>
      </c>
      <c r="C4" s="6" t="s">
        <v>90</v>
      </c>
      <c r="D4" s="6" t="s">
        <v>91</v>
      </c>
      <c r="E4" s="7">
        <v>0.22</v>
      </c>
      <c r="F4" s="7">
        <v>50.8</v>
      </c>
      <c r="G4" s="7">
        <v>0</v>
      </c>
      <c r="H4" s="7">
        <v>0.69099999999999995</v>
      </c>
      <c r="I4" s="7">
        <v>3.5999999999999997E-2</v>
      </c>
      <c r="J4" s="7">
        <v>0.26200000000000001</v>
      </c>
      <c r="K4" s="20">
        <v>0.200789891117441</v>
      </c>
      <c r="L4">
        <f t="shared" si="0"/>
        <v>0.22270276123472441</v>
      </c>
      <c r="M4">
        <f t="shared" si="1"/>
        <v>0.4</v>
      </c>
      <c r="N4">
        <f t="shared" si="2"/>
        <v>0.1</v>
      </c>
    </row>
    <row r="5" spans="1:14" x14ac:dyDescent="0.35">
      <c r="A5" s="6" t="s">
        <v>147</v>
      </c>
      <c r="B5" s="6">
        <v>5110</v>
      </c>
      <c r="C5" s="6" t="s">
        <v>90</v>
      </c>
      <c r="D5" s="6"/>
      <c r="E5" s="7">
        <v>0.22</v>
      </c>
      <c r="F5" s="7">
        <v>50.8</v>
      </c>
      <c r="G5" s="7">
        <v>0</v>
      </c>
      <c r="H5" s="7">
        <v>0.505</v>
      </c>
      <c r="I5" s="7">
        <v>6.8000000000000005E-2</v>
      </c>
      <c r="J5" s="7">
        <v>5.2999999999999999E-2</v>
      </c>
      <c r="K5" s="20">
        <v>0.15925161140149599</v>
      </c>
      <c r="L5">
        <f t="shared" si="0"/>
        <v>3.573075321144898E-2</v>
      </c>
      <c r="M5">
        <f t="shared" si="1"/>
        <v>0</v>
      </c>
      <c r="N5">
        <f t="shared" si="2"/>
        <v>0</v>
      </c>
    </row>
    <row r="6" spans="1:14" x14ac:dyDescent="0.35">
      <c r="A6" s="6" t="s">
        <v>147</v>
      </c>
      <c r="B6" s="6">
        <v>5110</v>
      </c>
      <c r="C6" s="6" t="s">
        <v>90</v>
      </c>
      <c r="D6" s="6" t="s">
        <v>93</v>
      </c>
      <c r="E6" s="7">
        <v>0.22</v>
      </c>
      <c r="F6" s="7">
        <v>50.8</v>
      </c>
      <c r="G6" s="7">
        <v>0</v>
      </c>
      <c r="H6" s="7">
        <v>0.505</v>
      </c>
      <c r="I6" s="7">
        <v>6.8000000000000005E-2</v>
      </c>
      <c r="J6" s="7">
        <v>5.2999999999999999E-2</v>
      </c>
      <c r="K6" s="20">
        <v>3.1373270781448998E-2</v>
      </c>
      <c r="L6">
        <f t="shared" si="0"/>
        <v>7.0391161876644385E-3</v>
      </c>
      <c r="M6">
        <f t="shared" si="1"/>
        <v>0</v>
      </c>
      <c r="N6">
        <f t="shared" si="2"/>
        <v>0</v>
      </c>
    </row>
    <row r="7" spans="1:14" x14ac:dyDescent="0.35">
      <c r="A7" s="6" t="s">
        <v>147</v>
      </c>
      <c r="B7" s="6">
        <v>1710</v>
      </c>
      <c r="C7" s="6" t="s">
        <v>90</v>
      </c>
      <c r="D7" s="6" t="s">
        <v>91</v>
      </c>
      <c r="E7" s="7">
        <v>0.22</v>
      </c>
      <c r="F7" s="7">
        <v>50.8</v>
      </c>
      <c r="G7" s="7">
        <v>0</v>
      </c>
      <c r="H7" s="7">
        <v>0.96799999999999997</v>
      </c>
      <c r="I7" s="7">
        <v>0.125</v>
      </c>
      <c r="J7" s="7">
        <v>0.34100000000000003</v>
      </c>
      <c r="K7" s="20">
        <v>0.117965808836175</v>
      </c>
      <c r="L7">
        <f t="shared" si="0"/>
        <v>0.17029150944227436</v>
      </c>
      <c r="M7">
        <f t="shared" si="1"/>
        <v>0.4</v>
      </c>
      <c r="N7">
        <f t="shared" si="2"/>
        <v>0.1</v>
      </c>
    </row>
    <row r="8" spans="1:14" x14ac:dyDescent="0.35">
      <c r="A8" s="6" t="s">
        <v>147</v>
      </c>
      <c r="B8" s="6">
        <v>1710</v>
      </c>
      <c r="C8" s="6" t="s">
        <v>90</v>
      </c>
      <c r="D8" s="6" t="s">
        <v>91</v>
      </c>
      <c r="E8" s="7">
        <v>0.22</v>
      </c>
      <c r="F8" s="7">
        <v>50.8</v>
      </c>
      <c r="G8" s="7">
        <v>0</v>
      </c>
      <c r="H8" s="7">
        <v>0.96799999999999997</v>
      </c>
      <c r="I8" s="7">
        <v>0.125</v>
      </c>
      <c r="J8" s="7">
        <v>0.34100000000000003</v>
      </c>
      <c r="K8" s="20">
        <v>7.1663385121726694E-2</v>
      </c>
      <c r="L8">
        <f t="shared" si="0"/>
        <v>0.1034508739822206</v>
      </c>
      <c r="M8">
        <f t="shared" si="1"/>
        <v>0.3</v>
      </c>
      <c r="N8">
        <f t="shared" si="2"/>
        <v>0.1</v>
      </c>
    </row>
    <row r="9" spans="1:14" x14ac:dyDescent="0.35">
      <c r="A9" s="6" t="s">
        <v>147</v>
      </c>
      <c r="B9" s="6">
        <v>4340</v>
      </c>
      <c r="C9" s="6" t="s">
        <v>90</v>
      </c>
      <c r="D9" s="6" t="s">
        <v>91</v>
      </c>
      <c r="E9" s="7">
        <v>0.22</v>
      </c>
      <c r="F9" s="7">
        <v>50.8</v>
      </c>
      <c r="G9" s="7">
        <v>0</v>
      </c>
      <c r="H9" s="7">
        <v>0.69099999999999995</v>
      </c>
      <c r="I9" s="7">
        <v>3.5999999999999997E-2</v>
      </c>
      <c r="J9" s="7">
        <v>0.26200000000000001</v>
      </c>
      <c r="K9" s="20">
        <v>0.58251595080933405</v>
      </c>
      <c r="L9">
        <f t="shared" si="0"/>
        <v>0.64608785824099269</v>
      </c>
      <c r="M9">
        <f t="shared" si="1"/>
        <v>1.2</v>
      </c>
      <c r="N9">
        <f t="shared" si="2"/>
        <v>0.2</v>
      </c>
    </row>
    <row r="10" spans="1:14" x14ac:dyDescent="0.35">
      <c r="A10" s="6" t="s">
        <v>147</v>
      </c>
      <c r="B10" s="6">
        <v>4340</v>
      </c>
      <c r="C10" s="6" t="s">
        <v>90</v>
      </c>
      <c r="D10" s="6" t="s">
        <v>91</v>
      </c>
      <c r="E10" s="7">
        <v>0.22</v>
      </c>
      <c r="F10" s="7">
        <v>50.8</v>
      </c>
      <c r="G10" s="7">
        <v>0</v>
      </c>
      <c r="H10" s="7">
        <v>0.69099999999999995</v>
      </c>
      <c r="I10" s="7">
        <v>3.5999999999999997E-2</v>
      </c>
      <c r="J10" s="7">
        <v>0.26200000000000001</v>
      </c>
      <c r="K10" s="20">
        <v>0.95081606100347404</v>
      </c>
      <c r="L10">
        <f t="shared" si="0"/>
        <v>1.0545817871276533</v>
      </c>
      <c r="M10">
        <f t="shared" si="1"/>
        <v>2</v>
      </c>
      <c r="N10">
        <f t="shared" si="2"/>
        <v>0.3</v>
      </c>
    </row>
    <row r="11" spans="1:14" x14ac:dyDescent="0.35">
      <c r="A11" s="6" t="s">
        <v>147</v>
      </c>
      <c r="B11" s="6">
        <v>4340</v>
      </c>
      <c r="C11" s="6" t="s">
        <v>90</v>
      </c>
      <c r="D11" s="6" t="s">
        <v>95</v>
      </c>
      <c r="E11" s="7">
        <v>0.22</v>
      </c>
      <c r="F11" s="7">
        <v>50.8</v>
      </c>
      <c r="G11" s="7">
        <v>0</v>
      </c>
      <c r="H11" s="7">
        <v>0.69099999999999995</v>
      </c>
      <c r="I11" s="7">
        <v>3.5999999999999997E-2</v>
      </c>
      <c r="J11" s="7">
        <v>0.26200000000000001</v>
      </c>
      <c r="K11" s="20">
        <v>0.188313843121343</v>
      </c>
      <c r="L11">
        <f t="shared" si="0"/>
        <v>0.20886516053398554</v>
      </c>
      <c r="M11">
        <f t="shared" si="1"/>
        <v>0.4</v>
      </c>
      <c r="N11">
        <f t="shared" si="2"/>
        <v>0.1</v>
      </c>
    </row>
    <row r="12" spans="1:14" x14ac:dyDescent="0.35">
      <c r="A12" s="6" t="s">
        <v>147</v>
      </c>
      <c r="B12" s="6">
        <v>4340</v>
      </c>
      <c r="C12" s="6" t="s">
        <v>90</v>
      </c>
      <c r="D12" s="6" t="s">
        <v>91</v>
      </c>
      <c r="E12" s="7">
        <v>0.22</v>
      </c>
      <c r="F12" s="7">
        <v>50.8</v>
      </c>
      <c r="G12" s="7">
        <v>0</v>
      </c>
      <c r="H12" s="7">
        <v>0.69099999999999995</v>
      </c>
      <c r="I12" s="7">
        <v>3.5999999999999997E-2</v>
      </c>
      <c r="J12" s="7">
        <v>0.26200000000000001</v>
      </c>
      <c r="K12" s="20">
        <v>7.3686834364357096E-3</v>
      </c>
      <c r="L12">
        <f t="shared" si="0"/>
        <v>8.1728524221320598E-3</v>
      </c>
      <c r="M12">
        <f t="shared" si="1"/>
        <v>0</v>
      </c>
      <c r="N12">
        <f t="shared" si="2"/>
        <v>0</v>
      </c>
    </row>
    <row r="13" spans="1:14" x14ac:dyDescent="0.35">
      <c r="A13" s="6" t="s">
        <v>147</v>
      </c>
      <c r="B13" s="6">
        <v>1110</v>
      </c>
      <c r="C13" s="6" t="s">
        <v>90</v>
      </c>
      <c r="D13" s="6"/>
      <c r="E13" s="7">
        <v>0.22</v>
      </c>
      <c r="F13" s="7">
        <v>50.8</v>
      </c>
      <c r="G13" s="7">
        <v>0</v>
      </c>
      <c r="H13" s="7">
        <v>0.96799999999999997</v>
      </c>
      <c r="I13" s="7">
        <v>0.125</v>
      </c>
      <c r="J13" s="7">
        <v>0.28799999999999998</v>
      </c>
      <c r="K13" s="20">
        <v>1.79913369637E-6</v>
      </c>
      <c r="L13">
        <f t="shared" si="0"/>
        <v>2.1935038026143037E-6</v>
      </c>
      <c r="M13">
        <f t="shared" si="1"/>
        <v>0</v>
      </c>
      <c r="N13">
        <f t="shared" si="2"/>
        <v>0</v>
      </c>
    </row>
    <row r="14" spans="1:14" x14ac:dyDescent="0.35">
      <c r="A14" s="6" t="s">
        <v>147</v>
      </c>
      <c r="B14" s="6">
        <v>1110</v>
      </c>
      <c r="C14" s="6" t="s">
        <v>90</v>
      </c>
      <c r="D14" s="6" t="s">
        <v>91</v>
      </c>
      <c r="E14" s="7">
        <v>0.22</v>
      </c>
      <c r="F14" s="7">
        <v>50.8</v>
      </c>
      <c r="G14" s="7">
        <v>0</v>
      </c>
      <c r="H14" s="7">
        <v>0.96799999999999997</v>
      </c>
      <c r="I14" s="7">
        <v>0.125</v>
      </c>
      <c r="J14" s="7">
        <v>0.28799999999999998</v>
      </c>
      <c r="K14" s="20">
        <v>1.74170379916132</v>
      </c>
      <c r="L14">
        <f t="shared" si="0"/>
        <v>2.123485271937481</v>
      </c>
      <c r="M14">
        <f t="shared" si="1"/>
        <v>5.6</v>
      </c>
      <c r="N14">
        <f t="shared" si="2"/>
        <v>1.1000000000000001</v>
      </c>
    </row>
    <row r="15" spans="1:14" x14ac:dyDescent="0.35">
      <c r="A15" s="6" t="s">
        <v>147</v>
      </c>
      <c r="B15" s="6">
        <v>1110</v>
      </c>
      <c r="C15" s="6" t="s">
        <v>90</v>
      </c>
      <c r="D15" s="6" t="s">
        <v>91</v>
      </c>
      <c r="E15" s="7">
        <v>0.22</v>
      </c>
      <c r="F15" s="7">
        <v>50.8</v>
      </c>
      <c r="G15" s="7">
        <v>0</v>
      </c>
      <c r="H15" s="7">
        <v>0.96799999999999997</v>
      </c>
      <c r="I15" s="7">
        <v>0.125</v>
      </c>
      <c r="J15" s="7">
        <v>0.28799999999999998</v>
      </c>
      <c r="K15" s="20">
        <v>0.78556955138676399</v>
      </c>
      <c r="L15">
        <f t="shared" si="0"/>
        <v>0.95776639705074251</v>
      </c>
      <c r="M15">
        <f t="shared" si="1"/>
        <v>2.5</v>
      </c>
      <c r="N15">
        <f t="shared" si="2"/>
        <v>0.5</v>
      </c>
    </row>
    <row r="16" spans="1:14" x14ac:dyDescent="0.35">
      <c r="A16" s="6" t="s">
        <v>147</v>
      </c>
      <c r="B16" s="6">
        <v>1110</v>
      </c>
      <c r="C16" s="6" t="s">
        <v>90</v>
      </c>
      <c r="D16" s="6" t="s">
        <v>93</v>
      </c>
      <c r="E16" s="7">
        <v>0.22</v>
      </c>
      <c r="F16" s="7">
        <v>50.8</v>
      </c>
      <c r="G16" s="7">
        <v>0</v>
      </c>
      <c r="H16" s="7">
        <v>0.96799999999999997</v>
      </c>
      <c r="I16" s="7">
        <v>0.125</v>
      </c>
      <c r="J16" s="7">
        <v>0.28799999999999998</v>
      </c>
      <c r="K16" s="20">
        <v>1.7291146549998899</v>
      </c>
      <c r="L16">
        <f t="shared" si="0"/>
        <v>2.1081365873758657</v>
      </c>
      <c r="M16">
        <f t="shared" si="1"/>
        <v>5.6</v>
      </c>
      <c r="N16">
        <f t="shared" si="2"/>
        <v>1.1000000000000001</v>
      </c>
    </row>
    <row r="17" spans="1:14" x14ac:dyDescent="0.35">
      <c r="A17" s="6" t="s">
        <v>147</v>
      </c>
      <c r="B17" s="6">
        <v>1110</v>
      </c>
      <c r="C17" s="6" t="s">
        <v>90</v>
      </c>
      <c r="D17" s="6" t="s">
        <v>91</v>
      </c>
      <c r="E17" s="7">
        <v>0.22</v>
      </c>
      <c r="F17" s="7">
        <v>50.8</v>
      </c>
      <c r="G17" s="7">
        <v>0</v>
      </c>
      <c r="H17" s="7">
        <v>0.96799999999999997</v>
      </c>
      <c r="I17" s="7">
        <v>0.125</v>
      </c>
      <c r="J17" s="7">
        <v>0.28799999999999998</v>
      </c>
      <c r="K17" s="20">
        <v>2.6992560326199699</v>
      </c>
      <c r="L17">
        <f t="shared" si="0"/>
        <v>3.2909329549702666</v>
      </c>
      <c r="M17">
        <f t="shared" si="1"/>
        <v>8.6999999999999993</v>
      </c>
      <c r="N17">
        <f t="shared" si="2"/>
        <v>1.7</v>
      </c>
    </row>
    <row r="18" spans="1:14" x14ac:dyDescent="0.35">
      <c r="K18">
        <f>SUM(K2:K17)</f>
        <v>9.3268515809332371</v>
      </c>
      <c r="L18">
        <f>SUM(L2:L17)</f>
        <v>11.00506651713134</v>
      </c>
      <c r="M18">
        <f>SUM(M2:M17)</f>
        <v>27.2</v>
      </c>
      <c r="N18">
        <f>SUM(N2:N17)</f>
        <v>5.3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N14"/>
  <sheetViews>
    <sheetView workbookViewId="0">
      <selection activeCell="L1" sqref="L1:N2"/>
    </sheetView>
  </sheetViews>
  <sheetFormatPr defaultRowHeight="14.5" x14ac:dyDescent="0.35"/>
  <cols>
    <col min="1" max="1" width="20.26953125" bestFit="1" customWidth="1"/>
    <col min="2" max="2" width="12.81640625" bestFit="1" customWidth="1"/>
    <col min="3" max="3" width="12.7265625" bestFit="1" customWidth="1"/>
    <col min="4" max="4" width="8.1796875" bestFit="1" customWidth="1"/>
    <col min="5" max="5" width="13.7265625" bestFit="1" customWidth="1"/>
    <col min="6" max="6" width="14.7265625" bestFit="1" customWidth="1"/>
    <col min="7" max="10" width="13.7265625" bestFit="1" customWidth="1"/>
    <col min="11" max="11" width="19.81640625" bestFit="1" customWidth="1"/>
    <col min="12" max="12" width="12.453125" customWidth="1"/>
  </cols>
  <sheetData>
    <row r="1" spans="1:14" x14ac:dyDescent="0.35">
      <c r="A1" s="6" t="s">
        <v>144</v>
      </c>
      <c r="B1" s="6" t="s">
        <v>111</v>
      </c>
      <c r="C1" s="6" t="s">
        <v>145</v>
      </c>
      <c r="D1" s="6" t="s">
        <v>88</v>
      </c>
      <c r="E1" s="7" t="s">
        <v>135</v>
      </c>
      <c r="F1" s="7" t="s">
        <v>136</v>
      </c>
      <c r="G1" s="7" t="s">
        <v>137</v>
      </c>
      <c r="H1" s="7" t="s">
        <v>116</v>
      </c>
      <c r="I1" s="7" t="s">
        <v>117</v>
      </c>
      <c r="J1" s="7" t="s">
        <v>101</v>
      </c>
      <c r="K1" s="20" t="s">
        <v>134</v>
      </c>
      <c r="L1" s="12" t="s">
        <v>102</v>
      </c>
      <c r="M1" s="13" t="s">
        <v>103</v>
      </c>
      <c r="N1" s="13" t="s">
        <v>104</v>
      </c>
    </row>
    <row r="2" spans="1:14" x14ac:dyDescent="0.35">
      <c r="A2" s="6" t="s">
        <v>148</v>
      </c>
      <c r="B2" s="6">
        <v>1550</v>
      </c>
      <c r="C2" s="6" t="s">
        <v>90</v>
      </c>
      <c r="D2" s="6" t="s">
        <v>91</v>
      </c>
      <c r="E2" s="7">
        <v>0.22</v>
      </c>
      <c r="F2" s="7">
        <v>50.8</v>
      </c>
      <c r="G2" s="7">
        <v>0</v>
      </c>
      <c r="H2" s="7">
        <v>0.72099999999999997</v>
      </c>
      <c r="I2" s="7">
        <v>0.17</v>
      </c>
      <c r="J2" s="7">
        <v>0.34100000000000003</v>
      </c>
      <c r="K2" s="20">
        <v>2.5683740636427001E-2</v>
      </c>
      <c r="L2">
        <f>F2*J2*K2/12</f>
        <v>3.707619185805814E-2</v>
      </c>
      <c r="M2">
        <f>ROUND(2.721*H2*L2,1)</f>
        <v>0.1</v>
      </c>
      <c r="N2">
        <f>ROUND((2.721*I2*L2)+(E2*K2),1)</f>
        <v>0</v>
      </c>
    </row>
    <row r="3" spans="1:14" x14ac:dyDescent="0.35">
      <c r="A3" s="6" t="s">
        <v>148</v>
      </c>
      <c r="B3" s="6">
        <v>1550</v>
      </c>
      <c r="C3" s="6" t="s">
        <v>90</v>
      </c>
      <c r="D3" s="6" t="s">
        <v>91</v>
      </c>
      <c r="E3" s="7">
        <v>0.22</v>
      </c>
      <c r="F3" s="7">
        <v>50.8</v>
      </c>
      <c r="G3" s="7">
        <v>0</v>
      </c>
      <c r="H3" s="7">
        <v>0.72099999999999997</v>
      </c>
      <c r="I3" s="7">
        <v>0.17</v>
      </c>
      <c r="J3" s="7">
        <v>0.34100000000000003</v>
      </c>
      <c r="K3" s="20">
        <v>2.51452732825195E-2</v>
      </c>
      <c r="L3">
        <f t="shared" ref="L3:L13" si="0">F3*J3*K3/12</f>
        <v>3.629887833486907E-2</v>
      </c>
      <c r="M3">
        <f t="shared" ref="M3:M13" si="1">ROUND(2.721*H3*L3,1)</f>
        <v>0.1</v>
      </c>
      <c r="N3">
        <f t="shared" ref="N3:N13" si="2">ROUND((2.721*I3*L3)+(E3*K3),1)</f>
        <v>0</v>
      </c>
    </row>
    <row r="4" spans="1:14" x14ac:dyDescent="0.35">
      <c r="A4" s="6" t="s">
        <v>148</v>
      </c>
      <c r="B4" s="6">
        <v>1550</v>
      </c>
      <c r="C4" s="6" t="s">
        <v>90</v>
      </c>
      <c r="D4" s="6" t="s">
        <v>93</v>
      </c>
      <c r="E4" s="7">
        <v>0.22</v>
      </c>
      <c r="F4" s="7">
        <v>50.8</v>
      </c>
      <c r="G4" s="7">
        <v>0</v>
      </c>
      <c r="H4" s="7">
        <v>0.72099999999999997</v>
      </c>
      <c r="I4" s="7">
        <v>0.17</v>
      </c>
      <c r="J4" s="7">
        <v>0.34100000000000003</v>
      </c>
      <c r="K4" s="20">
        <v>2.8156796189252899E-2</v>
      </c>
      <c r="L4">
        <f t="shared" si="0"/>
        <v>4.0646212418932515E-2</v>
      </c>
      <c r="M4">
        <f t="shared" si="1"/>
        <v>0.1</v>
      </c>
      <c r="N4">
        <f t="shared" si="2"/>
        <v>0</v>
      </c>
    </row>
    <row r="5" spans="1:14" x14ac:dyDescent="0.35">
      <c r="A5" s="6" t="s">
        <v>148</v>
      </c>
      <c r="B5" s="6">
        <v>1550</v>
      </c>
      <c r="C5" s="6" t="s">
        <v>90</v>
      </c>
      <c r="D5" s="6" t="s">
        <v>91</v>
      </c>
      <c r="E5" s="7">
        <v>0.22</v>
      </c>
      <c r="F5" s="7">
        <v>50.8</v>
      </c>
      <c r="G5" s="7">
        <v>0</v>
      </c>
      <c r="H5" s="7">
        <v>0.72099999999999997</v>
      </c>
      <c r="I5" s="7">
        <v>0.17</v>
      </c>
      <c r="J5" s="7">
        <v>0.34100000000000003</v>
      </c>
      <c r="K5" s="20">
        <v>7.5072042781606997E-4</v>
      </c>
      <c r="L5">
        <f t="shared" si="0"/>
        <v>1.083714985581018E-3</v>
      </c>
      <c r="M5">
        <f t="shared" si="1"/>
        <v>0</v>
      </c>
      <c r="N5">
        <f t="shared" si="2"/>
        <v>0</v>
      </c>
    </row>
    <row r="6" spans="1:14" x14ac:dyDescent="0.35">
      <c r="A6" s="6" t="s">
        <v>148</v>
      </c>
      <c r="B6" s="6">
        <v>1400</v>
      </c>
      <c r="C6" s="6" t="s">
        <v>90</v>
      </c>
      <c r="D6" s="6" t="s">
        <v>91</v>
      </c>
      <c r="E6" s="7">
        <v>0.22</v>
      </c>
      <c r="F6" s="7">
        <v>50.8</v>
      </c>
      <c r="G6" s="7">
        <v>0</v>
      </c>
      <c r="H6" s="7">
        <v>0.70899999999999996</v>
      </c>
      <c r="I6" s="7">
        <v>0.11700000000000001</v>
      </c>
      <c r="J6" s="7">
        <v>0.43099999999999999</v>
      </c>
      <c r="K6" s="20">
        <v>4.1635160185708099E-2</v>
      </c>
      <c r="L6">
        <f t="shared" si="0"/>
        <v>7.5966125436170137E-2</v>
      </c>
      <c r="M6">
        <f t="shared" si="1"/>
        <v>0.1</v>
      </c>
      <c r="N6">
        <f t="shared" si="2"/>
        <v>0</v>
      </c>
    </row>
    <row r="7" spans="1:14" x14ac:dyDescent="0.35">
      <c r="A7" s="6" t="s">
        <v>148</v>
      </c>
      <c r="B7" s="6">
        <v>8140</v>
      </c>
      <c r="C7" s="6" t="s">
        <v>90</v>
      </c>
      <c r="D7" s="6" t="s">
        <v>91</v>
      </c>
      <c r="E7" s="7">
        <v>0.22</v>
      </c>
      <c r="F7" s="7">
        <v>50.8</v>
      </c>
      <c r="G7" s="7">
        <v>0</v>
      </c>
      <c r="H7" s="7">
        <v>0.98599999999999999</v>
      </c>
      <c r="I7" s="7">
        <v>0.14299999999999999</v>
      </c>
      <c r="J7" s="7">
        <v>0.44600000000000001</v>
      </c>
      <c r="K7" s="20">
        <v>1.7389746550885301</v>
      </c>
      <c r="L7">
        <f t="shared" si="0"/>
        <v>3.2833000804508177</v>
      </c>
      <c r="M7">
        <f t="shared" si="1"/>
        <v>8.8000000000000007</v>
      </c>
      <c r="N7">
        <f t="shared" si="2"/>
        <v>1.7</v>
      </c>
    </row>
    <row r="8" spans="1:14" x14ac:dyDescent="0.35">
      <c r="A8" s="6" t="s">
        <v>148</v>
      </c>
      <c r="B8" s="6">
        <v>8140</v>
      </c>
      <c r="C8" s="6" t="s">
        <v>90</v>
      </c>
      <c r="D8" s="6" t="s">
        <v>91</v>
      </c>
      <c r="E8" s="7">
        <v>0.22</v>
      </c>
      <c r="F8" s="7">
        <v>50.8</v>
      </c>
      <c r="G8" s="7">
        <v>0</v>
      </c>
      <c r="H8" s="7">
        <v>0.98599999999999999</v>
      </c>
      <c r="I8" s="7">
        <v>0.14299999999999999</v>
      </c>
      <c r="J8" s="7">
        <v>0.44600000000000001</v>
      </c>
      <c r="K8" s="20">
        <v>0.84630350663128295</v>
      </c>
      <c r="L8">
        <f t="shared" si="0"/>
        <v>1.5978774407536376</v>
      </c>
      <c r="M8">
        <f t="shared" si="1"/>
        <v>4.3</v>
      </c>
      <c r="N8">
        <f t="shared" si="2"/>
        <v>0.8</v>
      </c>
    </row>
    <row r="9" spans="1:14" x14ac:dyDescent="0.35">
      <c r="A9" s="6" t="s">
        <v>148</v>
      </c>
      <c r="B9" s="6">
        <v>8140</v>
      </c>
      <c r="C9" s="6" t="s">
        <v>90</v>
      </c>
      <c r="D9" s="6" t="s">
        <v>93</v>
      </c>
      <c r="E9" s="7">
        <v>0.22</v>
      </c>
      <c r="F9" s="7">
        <v>50.8</v>
      </c>
      <c r="G9" s="7">
        <v>0</v>
      </c>
      <c r="H9" s="7">
        <v>0.98599999999999999</v>
      </c>
      <c r="I9" s="7">
        <v>0.14299999999999999</v>
      </c>
      <c r="J9" s="7">
        <v>0.44600000000000001</v>
      </c>
      <c r="K9" s="20">
        <v>4.5977835458596197E-2</v>
      </c>
      <c r="L9">
        <f t="shared" si="0"/>
        <v>8.6809218534860191E-2</v>
      </c>
      <c r="M9">
        <f t="shared" si="1"/>
        <v>0.2</v>
      </c>
      <c r="N9">
        <f t="shared" si="2"/>
        <v>0</v>
      </c>
    </row>
    <row r="10" spans="1:14" x14ac:dyDescent="0.35">
      <c r="A10" s="6" t="s">
        <v>148</v>
      </c>
      <c r="B10" s="6">
        <v>8140</v>
      </c>
      <c r="C10" s="6" t="s">
        <v>90</v>
      </c>
      <c r="D10" s="6" t="s">
        <v>91</v>
      </c>
      <c r="E10" s="7">
        <v>0.22</v>
      </c>
      <c r="F10" s="7">
        <v>50.8</v>
      </c>
      <c r="G10" s="7">
        <v>0</v>
      </c>
      <c r="H10" s="7">
        <v>0.98599999999999999</v>
      </c>
      <c r="I10" s="7">
        <v>0.14299999999999999</v>
      </c>
      <c r="J10" s="7">
        <v>0.44600000000000001</v>
      </c>
      <c r="K10" s="20">
        <v>2.3879973161280499</v>
      </c>
      <c r="L10">
        <f t="shared" si="0"/>
        <v>4.5086981326708333</v>
      </c>
      <c r="M10">
        <f t="shared" si="1"/>
        <v>12.1</v>
      </c>
      <c r="N10">
        <f t="shared" si="2"/>
        <v>2.2999999999999998</v>
      </c>
    </row>
    <row r="11" spans="1:14" x14ac:dyDescent="0.35">
      <c r="A11" s="6" t="s">
        <v>148</v>
      </c>
      <c r="B11" s="6">
        <v>8140</v>
      </c>
      <c r="C11" s="6" t="s">
        <v>90</v>
      </c>
      <c r="D11" s="6" t="s">
        <v>91</v>
      </c>
      <c r="E11" s="7">
        <v>0.22</v>
      </c>
      <c r="F11" s="7">
        <v>50.8</v>
      </c>
      <c r="G11" s="7">
        <v>0</v>
      </c>
      <c r="H11" s="7">
        <v>0.98599999999999999</v>
      </c>
      <c r="I11" s="7">
        <v>0.14299999999999999</v>
      </c>
      <c r="J11" s="7">
        <v>0.44600000000000001</v>
      </c>
      <c r="K11" s="20">
        <v>1.5173594511650301E-2</v>
      </c>
      <c r="L11">
        <f t="shared" si="0"/>
        <v>2.8648758010963213E-2</v>
      </c>
      <c r="M11">
        <f t="shared" si="1"/>
        <v>0.1</v>
      </c>
      <c r="N11">
        <f t="shared" si="2"/>
        <v>0</v>
      </c>
    </row>
    <row r="12" spans="1:14" x14ac:dyDescent="0.35">
      <c r="A12" s="6" t="s">
        <v>148</v>
      </c>
      <c r="B12" s="6">
        <v>8140</v>
      </c>
      <c r="C12" s="6" t="s">
        <v>90</v>
      </c>
      <c r="D12" s="6" t="s">
        <v>93</v>
      </c>
      <c r="E12" s="7">
        <v>0.22</v>
      </c>
      <c r="F12" s="7">
        <v>50.8</v>
      </c>
      <c r="G12" s="7">
        <v>0</v>
      </c>
      <c r="H12" s="7">
        <v>0.98599999999999999</v>
      </c>
      <c r="I12" s="7">
        <v>0.14299999999999999</v>
      </c>
      <c r="J12" s="7">
        <v>0.44600000000000001</v>
      </c>
      <c r="K12" s="20">
        <v>0.51982890071910903</v>
      </c>
      <c r="L12">
        <f t="shared" si="0"/>
        <v>0.9814716198177259</v>
      </c>
      <c r="M12">
        <f t="shared" si="1"/>
        <v>2.6</v>
      </c>
      <c r="N12">
        <f t="shared" si="2"/>
        <v>0.5</v>
      </c>
    </row>
    <row r="13" spans="1:14" x14ac:dyDescent="0.35">
      <c r="A13" s="6" t="s">
        <v>148</v>
      </c>
      <c r="B13" s="6">
        <v>8140</v>
      </c>
      <c r="C13" s="6" t="s">
        <v>90</v>
      </c>
      <c r="D13" s="6" t="s">
        <v>91</v>
      </c>
      <c r="E13" s="7">
        <v>0.22</v>
      </c>
      <c r="F13" s="7">
        <v>50.8</v>
      </c>
      <c r="G13" s="7">
        <v>0</v>
      </c>
      <c r="H13" s="7">
        <v>0.98599999999999999</v>
      </c>
      <c r="I13" s="7">
        <v>0.14299999999999999</v>
      </c>
      <c r="J13" s="7">
        <v>0.44600000000000001</v>
      </c>
      <c r="K13" s="20">
        <v>0.53743626475525397</v>
      </c>
      <c r="L13">
        <f t="shared" si="0"/>
        <v>1.0147154969422365</v>
      </c>
      <c r="M13">
        <f t="shared" si="1"/>
        <v>2.7</v>
      </c>
      <c r="N13">
        <f t="shared" si="2"/>
        <v>0.5</v>
      </c>
    </row>
    <row r="14" spans="1:14" x14ac:dyDescent="0.35">
      <c r="K14">
        <f>SUM(K2:K13)</f>
        <v>6.2130637640141959</v>
      </c>
      <c r="L14">
        <f>SUM(L2:L13)</f>
        <v>11.692591870214684</v>
      </c>
      <c r="M14">
        <f>SUM(M2:M13)</f>
        <v>31.2</v>
      </c>
      <c r="N14">
        <f>SUM(N2:N13)</f>
        <v>5.8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N2"/>
  <sheetViews>
    <sheetView workbookViewId="0">
      <selection activeCell="G41" sqref="G41:G42"/>
    </sheetView>
  </sheetViews>
  <sheetFormatPr defaultRowHeight="14.5" x14ac:dyDescent="0.35"/>
  <cols>
    <col min="1" max="1" width="11.26953125" bestFit="1" customWidth="1"/>
    <col min="2" max="2" width="12.81640625" bestFit="1" customWidth="1"/>
    <col min="3" max="3" width="12.7265625" bestFit="1" customWidth="1"/>
    <col min="4" max="4" width="8.1796875" bestFit="1" customWidth="1"/>
    <col min="5" max="5" width="13.7265625" bestFit="1" customWidth="1"/>
    <col min="6" max="6" width="14.7265625" bestFit="1" customWidth="1"/>
    <col min="7" max="10" width="13.7265625" bestFit="1" customWidth="1"/>
    <col min="11" max="11" width="19.81640625" bestFit="1" customWidth="1"/>
    <col min="12" max="12" width="14.26953125" customWidth="1"/>
  </cols>
  <sheetData>
    <row r="1" spans="1:14" x14ac:dyDescent="0.35">
      <c r="A1" s="6" t="s">
        <v>144</v>
      </c>
      <c r="B1" s="6" t="s">
        <v>111</v>
      </c>
      <c r="C1" s="6" t="s">
        <v>145</v>
      </c>
      <c r="D1" s="6" t="s">
        <v>88</v>
      </c>
      <c r="E1" s="7" t="s">
        <v>135</v>
      </c>
      <c r="F1" s="7" t="s">
        <v>136</v>
      </c>
      <c r="G1" s="7" t="s">
        <v>137</v>
      </c>
      <c r="H1" s="7" t="s">
        <v>116</v>
      </c>
      <c r="I1" s="7" t="s">
        <v>117</v>
      </c>
      <c r="J1" s="7" t="s">
        <v>101</v>
      </c>
      <c r="K1" s="20" t="s">
        <v>134</v>
      </c>
      <c r="L1" s="12" t="s">
        <v>102</v>
      </c>
      <c r="M1" s="13" t="s">
        <v>103</v>
      </c>
      <c r="N1" s="13" t="s">
        <v>104</v>
      </c>
    </row>
    <row r="2" spans="1:14" x14ac:dyDescent="0.35">
      <c r="A2" s="6" t="s">
        <v>123</v>
      </c>
      <c r="B2" s="6">
        <v>2120</v>
      </c>
      <c r="C2" s="6" t="s">
        <v>90</v>
      </c>
      <c r="D2" s="6" t="s">
        <v>91</v>
      </c>
      <c r="E2" s="7">
        <v>0.22</v>
      </c>
      <c r="F2" s="7">
        <v>50.8</v>
      </c>
      <c r="G2" s="7">
        <v>0</v>
      </c>
      <c r="H2" s="7">
        <v>1.022</v>
      </c>
      <c r="I2" s="7">
        <v>0.19600000000000001</v>
      </c>
      <c r="J2" s="7">
        <v>0.26200000000000001</v>
      </c>
      <c r="K2" s="20">
        <v>0.64293890569336498</v>
      </c>
      <c r="L2">
        <f>F2*J2*K2/12</f>
        <v>0.71310497160136743</v>
      </c>
      <c r="M2">
        <f>ROUND(2.721*H2*L2,1)</f>
        <v>2</v>
      </c>
      <c r="N2">
        <f>ROUND((2.721*I2*L2)+(E2*K2),1)</f>
        <v>0.5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04CBB-8DE2-4843-B536-16FDC1B63EB6}">
  <dimension ref="A3:F45"/>
  <sheetViews>
    <sheetView topLeftCell="A19" workbookViewId="0">
      <selection activeCell="B53" sqref="B53:B55"/>
    </sheetView>
  </sheetViews>
  <sheetFormatPr defaultRowHeight="14.5" x14ac:dyDescent="0.35"/>
  <cols>
    <col min="1" max="1" width="25.81640625" bestFit="1" customWidth="1"/>
    <col min="2" max="2" width="14.54296875" bestFit="1" customWidth="1"/>
    <col min="3" max="3" width="15.26953125" bestFit="1" customWidth="1"/>
    <col min="4" max="4" width="15" bestFit="1" customWidth="1"/>
    <col min="5" max="5" width="13.7265625" bestFit="1" customWidth="1"/>
  </cols>
  <sheetData>
    <row r="3" spans="1:6" x14ac:dyDescent="0.35">
      <c r="A3" s="26" t="s">
        <v>426</v>
      </c>
      <c r="B3" s="29" t="s">
        <v>425</v>
      </c>
      <c r="C3" s="29" t="s">
        <v>428</v>
      </c>
      <c r="D3" s="29" t="s">
        <v>429</v>
      </c>
      <c r="E3" s="29" t="s">
        <v>548</v>
      </c>
    </row>
    <row r="4" spans="1:6" x14ac:dyDescent="0.35">
      <c r="A4" s="27" t="s">
        <v>240</v>
      </c>
      <c r="B4" s="22">
        <v>1.801242</v>
      </c>
      <c r="C4" s="22">
        <v>20.09309</v>
      </c>
      <c r="D4" s="22">
        <v>3.257835</v>
      </c>
      <c r="E4" s="22">
        <v>3.5765799999999999</v>
      </c>
      <c r="F4" s="37"/>
    </row>
    <row r="5" spans="1:6" x14ac:dyDescent="0.35">
      <c r="A5" s="27" t="s">
        <v>245</v>
      </c>
      <c r="B5" s="22">
        <v>102.04752499999999</v>
      </c>
      <c r="C5" s="22">
        <v>767.82382000000007</v>
      </c>
      <c r="D5" s="22">
        <v>150.87497999999999</v>
      </c>
      <c r="E5" s="22">
        <v>133.96339399999999</v>
      </c>
      <c r="F5" s="37"/>
    </row>
    <row r="6" spans="1:6" x14ac:dyDescent="0.35">
      <c r="A6" s="27" t="s">
        <v>355</v>
      </c>
      <c r="B6" s="22">
        <v>123.693577</v>
      </c>
      <c r="C6" s="22">
        <v>923.77193199999999</v>
      </c>
      <c r="D6" s="22">
        <v>183.811984</v>
      </c>
      <c r="E6" s="22">
        <v>161.02783700000001</v>
      </c>
      <c r="F6" s="37"/>
    </row>
    <row r="7" spans="1:6" x14ac:dyDescent="0.35">
      <c r="A7" s="27" t="s">
        <v>369</v>
      </c>
      <c r="B7" s="22">
        <v>195.08978400000004</v>
      </c>
      <c r="C7" s="22">
        <v>1603.1873889999999</v>
      </c>
      <c r="D7" s="22">
        <v>355.35953899999993</v>
      </c>
      <c r="E7" s="22">
        <v>237.17781799999992</v>
      </c>
      <c r="F7" s="37"/>
    </row>
    <row r="8" spans="1:6" x14ac:dyDescent="0.35">
      <c r="A8" s="27" t="s">
        <v>376</v>
      </c>
      <c r="B8" s="22">
        <v>238.35352200000005</v>
      </c>
      <c r="C8" s="22">
        <v>3166.3668520000001</v>
      </c>
      <c r="D8" s="22">
        <v>910.1453889999998</v>
      </c>
      <c r="E8" s="22">
        <v>272.13385400000004</v>
      </c>
      <c r="F8" s="37"/>
    </row>
    <row r="9" spans="1:6" x14ac:dyDescent="0.35">
      <c r="A9" s="27" t="s">
        <v>388</v>
      </c>
      <c r="B9" s="22">
        <v>17.133865</v>
      </c>
      <c r="C9" s="22">
        <v>166.03461899999999</v>
      </c>
      <c r="D9" s="22">
        <v>27.185576999999999</v>
      </c>
      <c r="E9" s="22">
        <v>31.969076999999999</v>
      </c>
      <c r="F9" s="37"/>
    </row>
    <row r="10" spans="1:6" x14ac:dyDescent="0.35">
      <c r="A10" s="27" t="s">
        <v>389</v>
      </c>
      <c r="B10" s="22">
        <v>30.786110000000001</v>
      </c>
      <c r="C10" s="22">
        <v>298.00113299999998</v>
      </c>
      <c r="D10" s="22">
        <v>48.694870000000002</v>
      </c>
      <c r="E10" s="22">
        <v>57.351677000000002</v>
      </c>
      <c r="F10" s="37"/>
    </row>
    <row r="11" spans="1:6" x14ac:dyDescent="0.35">
      <c r="A11" s="27" t="s">
        <v>392</v>
      </c>
      <c r="B11" s="22">
        <v>13.113623</v>
      </c>
      <c r="C11" s="22">
        <v>117.892408</v>
      </c>
      <c r="D11" s="22">
        <v>19.235122999999998</v>
      </c>
      <c r="E11" s="22">
        <v>23.306595999999999</v>
      </c>
      <c r="F11" s="37"/>
    </row>
    <row r="12" spans="1:6" x14ac:dyDescent="0.35">
      <c r="A12" s="27" t="s">
        <v>37</v>
      </c>
      <c r="B12" s="22">
        <v>2.0353310000000002</v>
      </c>
      <c r="C12" s="22">
        <v>21.154902999999997</v>
      </c>
      <c r="D12" s="22">
        <v>3.1456169999999997</v>
      </c>
      <c r="E12" s="22">
        <v>3.9800179999999998</v>
      </c>
      <c r="F12" s="37"/>
    </row>
    <row r="13" spans="1:6" x14ac:dyDescent="0.35">
      <c r="A13" s="27" t="s">
        <v>38</v>
      </c>
      <c r="B13" s="22">
        <v>2.1690170000000002</v>
      </c>
      <c r="C13" s="22">
        <v>21.834815999999996</v>
      </c>
      <c r="D13" s="22">
        <v>4.0047779999999999</v>
      </c>
      <c r="E13" s="22">
        <v>4.3132400000000004</v>
      </c>
      <c r="F13" s="37"/>
    </row>
    <row r="14" spans="1:6" x14ac:dyDescent="0.35">
      <c r="A14" s="27" t="s">
        <v>39</v>
      </c>
      <c r="B14" s="22">
        <v>1.0334270000000001</v>
      </c>
      <c r="C14" s="22">
        <v>10.527041000000001</v>
      </c>
      <c r="D14" s="22">
        <v>1.607807</v>
      </c>
      <c r="E14" s="22">
        <v>1.9769289999999999</v>
      </c>
      <c r="F14" s="37"/>
    </row>
    <row r="15" spans="1:6" x14ac:dyDescent="0.35">
      <c r="A15" s="27" t="s">
        <v>40</v>
      </c>
      <c r="B15" s="22">
        <v>9.1354730000000011</v>
      </c>
      <c r="C15" s="22">
        <v>73.726259999999996</v>
      </c>
      <c r="D15" s="22">
        <v>10.608883000000002</v>
      </c>
      <c r="E15" s="22">
        <v>15.280679000000001</v>
      </c>
      <c r="F15" s="37"/>
    </row>
    <row r="16" spans="1:6" x14ac:dyDescent="0.35">
      <c r="A16" s="27" t="s">
        <v>41</v>
      </c>
      <c r="B16" s="22">
        <v>1.9790960000000002</v>
      </c>
      <c r="C16" s="22">
        <v>23.422429999999999</v>
      </c>
      <c r="D16" s="22">
        <v>3.8528800000000003</v>
      </c>
      <c r="E16" s="22">
        <v>4.1765699999999999</v>
      </c>
      <c r="F16" s="37"/>
    </row>
    <row r="17" spans="1:6" x14ac:dyDescent="0.35">
      <c r="A17" s="27" t="s">
        <v>42</v>
      </c>
      <c r="B17" s="22">
        <v>53.600607000000011</v>
      </c>
      <c r="C17" s="22">
        <v>397.65677800000003</v>
      </c>
      <c r="D17" s="22">
        <v>60.882806000000002</v>
      </c>
      <c r="E17" s="22">
        <v>89.563857000000013</v>
      </c>
      <c r="F17" s="37"/>
    </row>
    <row r="18" spans="1:6" x14ac:dyDescent="0.35">
      <c r="A18" s="27" t="s">
        <v>43</v>
      </c>
      <c r="B18" s="22">
        <v>44.433759999999999</v>
      </c>
      <c r="C18" s="22">
        <v>431.12503599999997</v>
      </c>
      <c r="D18" s="22">
        <v>70.551213000000004</v>
      </c>
      <c r="E18" s="22">
        <v>82.755656999999985</v>
      </c>
      <c r="F18" s="37"/>
    </row>
    <row r="19" spans="1:6" x14ac:dyDescent="0.35">
      <c r="A19" s="27" t="s">
        <v>44</v>
      </c>
      <c r="B19" s="22">
        <v>41.985497000000002</v>
      </c>
      <c r="C19" s="22">
        <v>286.41198100000003</v>
      </c>
      <c r="D19" s="22">
        <v>53.481904</v>
      </c>
      <c r="E19" s="22">
        <v>51.514671999999997</v>
      </c>
      <c r="F19" s="37"/>
    </row>
    <row r="20" spans="1:6" x14ac:dyDescent="0.35">
      <c r="A20" s="27" t="s">
        <v>47</v>
      </c>
      <c r="B20" s="22">
        <v>20.669198000000002</v>
      </c>
      <c r="C20" s="22">
        <v>155.96028300000003</v>
      </c>
      <c r="D20" s="22">
        <v>26.490714000000004</v>
      </c>
      <c r="E20" s="22">
        <v>34.264073999999994</v>
      </c>
      <c r="F20" s="37"/>
    </row>
    <row r="21" spans="1:6" x14ac:dyDescent="0.35">
      <c r="A21" s="27" t="s">
        <v>48</v>
      </c>
      <c r="B21" s="22">
        <v>33.635069999999999</v>
      </c>
      <c r="C21" s="22">
        <v>357.96058100000005</v>
      </c>
      <c r="D21" s="22">
        <v>61.484377000000016</v>
      </c>
      <c r="E21" s="22">
        <v>67.896306999999993</v>
      </c>
      <c r="F21" s="37"/>
    </row>
    <row r="22" spans="1:6" x14ac:dyDescent="0.35">
      <c r="A22" s="27" t="s">
        <v>49</v>
      </c>
      <c r="B22" s="22">
        <v>7.7630630000000007</v>
      </c>
      <c r="C22" s="22">
        <v>74.799497000000002</v>
      </c>
      <c r="D22" s="22">
        <v>12.507563000000001</v>
      </c>
      <c r="E22" s="22">
        <v>14.201967</v>
      </c>
      <c r="F22" s="37"/>
    </row>
    <row r="23" spans="1:6" x14ac:dyDescent="0.35">
      <c r="A23" s="27" t="s">
        <v>50</v>
      </c>
      <c r="B23" s="22">
        <v>9.3268929999999983</v>
      </c>
      <c r="C23" s="22">
        <v>95.308421999999993</v>
      </c>
      <c r="D23" s="22">
        <v>16.150867000000002</v>
      </c>
      <c r="E23" s="22">
        <v>17.779179000000003</v>
      </c>
      <c r="F23" s="37"/>
    </row>
    <row r="24" spans="1:6" x14ac:dyDescent="0.35">
      <c r="A24" s="27" t="s">
        <v>51</v>
      </c>
      <c r="B24" s="22">
        <v>6.213082</v>
      </c>
      <c r="C24" s="22">
        <v>59.840916</v>
      </c>
      <c r="D24" s="22">
        <v>9.7967630000000003</v>
      </c>
      <c r="E24" s="22">
        <v>11.555407999999998</v>
      </c>
      <c r="F24" s="37"/>
    </row>
    <row r="25" spans="1:6" x14ac:dyDescent="0.35">
      <c r="A25" s="27" t="s">
        <v>52</v>
      </c>
      <c r="B25" s="22">
        <v>0.64293999999999996</v>
      </c>
      <c r="C25" s="22">
        <v>5.8472099999999996</v>
      </c>
      <c r="D25" s="22">
        <v>1.2122299999999999</v>
      </c>
      <c r="E25" s="22">
        <v>0.92486299999999999</v>
      </c>
      <c r="F25" s="37"/>
    </row>
    <row r="26" spans="1:6" x14ac:dyDescent="0.35">
      <c r="A26" s="27" t="s">
        <v>53</v>
      </c>
      <c r="B26" s="22">
        <v>9.6707000000000001E-2</v>
      </c>
      <c r="C26" s="22">
        <v>0.80768799999999996</v>
      </c>
      <c r="D26" s="22">
        <v>0.128606</v>
      </c>
      <c r="E26" s="22">
        <v>0.170541</v>
      </c>
      <c r="F26" s="37"/>
    </row>
    <row r="27" spans="1:6" x14ac:dyDescent="0.35">
      <c r="A27" s="27" t="s">
        <v>54</v>
      </c>
      <c r="B27" s="22">
        <v>4.7792180000000002</v>
      </c>
      <c r="C27" s="22">
        <v>39.441051999999999</v>
      </c>
      <c r="D27" s="22">
        <v>6.325952</v>
      </c>
      <c r="E27" s="22">
        <v>8.3815690000000007</v>
      </c>
      <c r="F27" s="37"/>
    </row>
    <row r="28" spans="1:6" x14ac:dyDescent="0.35">
      <c r="A28" s="27" t="s">
        <v>55</v>
      </c>
      <c r="B28" s="22">
        <v>0.12786500000000001</v>
      </c>
      <c r="C28" s="22">
        <v>1.0486789999999999</v>
      </c>
      <c r="D28" s="22">
        <v>0.16717699999999999</v>
      </c>
      <c r="E28" s="22">
        <v>0.2238</v>
      </c>
      <c r="F28" s="37"/>
    </row>
    <row r="29" spans="1:6" x14ac:dyDescent="0.35">
      <c r="A29" s="27" t="s">
        <v>56</v>
      </c>
      <c r="B29" s="22">
        <v>0.377307</v>
      </c>
      <c r="C29" s="22">
        <v>3.7351100000000002</v>
      </c>
      <c r="D29" s="22">
        <v>0.58865800000000001</v>
      </c>
      <c r="E29" s="22">
        <v>0.71656600000000004</v>
      </c>
      <c r="F29" s="37"/>
    </row>
    <row r="30" spans="1:6" x14ac:dyDescent="0.35">
      <c r="A30" s="27" t="s">
        <v>184</v>
      </c>
      <c r="B30" s="22">
        <v>17.101027999999999</v>
      </c>
      <c r="C30" s="22">
        <v>151.531375</v>
      </c>
      <c r="D30" s="22">
        <v>25.494975999999998</v>
      </c>
      <c r="E30" s="22">
        <v>29.774350999999999</v>
      </c>
      <c r="F30" s="37"/>
    </row>
    <row r="31" spans="1:6" x14ac:dyDescent="0.35">
      <c r="A31" s="27" t="s">
        <v>195</v>
      </c>
      <c r="B31" s="22">
        <v>14.158427</v>
      </c>
      <c r="C31" s="22">
        <v>151.19442800000002</v>
      </c>
      <c r="D31" s="22">
        <v>25.429902000000002</v>
      </c>
      <c r="E31" s="22">
        <v>28.009240999999999</v>
      </c>
      <c r="F31" s="37"/>
    </row>
    <row r="32" spans="1:6" x14ac:dyDescent="0.35">
      <c r="A32" s="27" t="s">
        <v>196</v>
      </c>
      <c r="B32" s="22">
        <v>11.072270999999999</v>
      </c>
      <c r="C32" s="22">
        <v>115.717384</v>
      </c>
      <c r="D32" s="22">
        <v>19.335982999999995</v>
      </c>
      <c r="E32" s="22">
        <v>20.849152999999994</v>
      </c>
      <c r="F32" s="37"/>
    </row>
    <row r="33" spans="1:6" x14ac:dyDescent="0.35">
      <c r="A33" s="27" t="s">
        <v>197</v>
      </c>
      <c r="B33" s="22">
        <v>16.75179</v>
      </c>
      <c r="C33" s="22">
        <v>159.78395800000001</v>
      </c>
      <c r="D33" s="22">
        <v>25.813139000000007</v>
      </c>
      <c r="E33" s="22">
        <v>31.449363999999999</v>
      </c>
      <c r="F33" s="37"/>
    </row>
    <row r="34" spans="1:6" x14ac:dyDescent="0.35">
      <c r="A34" s="27" t="s">
        <v>198</v>
      </c>
      <c r="B34" s="22">
        <v>12.114281999999998</v>
      </c>
      <c r="C34" s="22">
        <v>104.25475800000001</v>
      </c>
      <c r="D34" s="22">
        <v>17.086361999999998</v>
      </c>
      <c r="E34" s="22">
        <v>21.311746999999997</v>
      </c>
      <c r="F34" s="37"/>
    </row>
    <row r="35" spans="1:6" x14ac:dyDescent="0.35">
      <c r="A35" s="27" t="s">
        <v>199</v>
      </c>
      <c r="B35" s="22">
        <v>4.6713309999999995</v>
      </c>
      <c r="C35" s="22">
        <v>38.917149000000002</v>
      </c>
      <c r="D35" s="22">
        <v>6.2563789999999999</v>
      </c>
      <c r="E35" s="22">
        <v>8.2604799999999994</v>
      </c>
      <c r="F35" s="37"/>
    </row>
    <row r="36" spans="1:6" x14ac:dyDescent="0.35">
      <c r="A36" s="27" t="s">
        <v>200</v>
      </c>
      <c r="B36" s="22">
        <v>7.1613510000000007</v>
      </c>
      <c r="C36" s="22">
        <v>59.418804999999999</v>
      </c>
      <c r="D36" s="22">
        <v>9.5262100000000007</v>
      </c>
      <c r="E36" s="22">
        <v>12.59578</v>
      </c>
      <c r="F36" s="37"/>
    </row>
    <row r="37" spans="1:6" x14ac:dyDescent="0.35">
      <c r="A37" s="27" t="s">
        <v>201</v>
      </c>
      <c r="B37" s="22">
        <v>14.647305000000001</v>
      </c>
      <c r="C37" s="22">
        <v>137.617716</v>
      </c>
      <c r="D37" s="22">
        <v>22.149843000000001</v>
      </c>
      <c r="E37" s="22">
        <v>26.904234000000002</v>
      </c>
      <c r="F37" s="37"/>
    </row>
    <row r="38" spans="1:6" x14ac:dyDescent="0.35">
      <c r="A38" s="27" t="s">
        <v>202</v>
      </c>
      <c r="B38" s="22">
        <v>24.748484999999995</v>
      </c>
      <c r="C38" s="22">
        <v>204.98335300000002</v>
      </c>
      <c r="D38" s="22">
        <v>32.922734999999996</v>
      </c>
      <c r="E38" s="22">
        <v>43.578670999999993</v>
      </c>
      <c r="F38" s="37"/>
    </row>
    <row r="39" spans="1:6" x14ac:dyDescent="0.35">
      <c r="A39" s="27" t="s">
        <v>203</v>
      </c>
      <c r="B39" s="22">
        <v>11.966935999999999</v>
      </c>
      <c r="C39" s="22">
        <v>98.742621000000014</v>
      </c>
      <c r="D39" s="22">
        <v>15.856541</v>
      </c>
      <c r="E39" s="22">
        <v>20.990892999999996</v>
      </c>
      <c r="F39" s="37"/>
    </row>
    <row r="40" spans="1:6" x14ac:dyDescent="0.35">
      <c r="A40" s="27" t="s">
        <v>204</v>
      </c>
      <c r="B40" s="22">
        <v>10.602215000000001</v>
      </c>
      <c r="C40" s="22">
        <v>90.333301000000006</v>
      </c>
      <c r="D40" s="22">
        <v>14.662651</v>
      </c>
      <c r="E40" s="22">
        <v>18.866114</v>
      </c>
      <c r="F40" s="37"/>
    </row>
    <row r="41" spans="1:6" x14ac:dyDescent="0.35">
      <c r="A41" s="27" t="s">
        <v>305</v>
      </c>
      <c r="B41" s="22">
        <v>119.29430499999998</v>
      </c>
      <c r="C41" s="22">
        <v>729.01056000000005</v>
      </c>
      <c r="D41" s="22">
        <v>129.78000799999998</v>
      </c>
      <c r="E41" s="22">
        <v>121.37528499999999</v>
      </c>
      <c r="F41" s="37"/>
    </row>
    <row r="42" spans="1:6" x14ac:dyDescent="0.35">
      <c r="A42" s="27" t="s">
        <v>519</v>
      </c>
      <c r="B42" s="22">
        <v>39.589455999999998</v>
      </c>
      <c r="C42" s="22">
        <v>397.74950000000001</v>
      </c>
      <c r="D42" s="22">
        <v>67.748818000000014</v>
      </c>
      <c r="E42" s="22">
        <v>75.898347999999999</v>
      </c>
      <c r="F42" s="37"/>
    </row>
    <row r="43" spans="1:6" x14ac:dyDescent="0.35">
      <c r="A43" s="27" t="s">
        <v>527</v>
      </c>
      <c r="B43" s="22">
        <v>36.879137999999998</v>
      </c>
      <c r="C43" s="22">
        <v>317.00956400000013</v>
      </c>
      <c r="D43" s="22">
        <v>56.417086000000005</v>
      </c>
      <c r="E43" s="22">
        <v>59.820444999999985</v>
      </c>
      <c r="F43" s="37"/>
    </row>
    <row r="44" spans="1:6" x14ac:dyDescent="0.35">
      <c r="A44" s="27" t="s">
        <v>531</v>
      </c>
      <c r="B44" s="22">
        <v>28.612292000000004</v>
      </c>
      <c r="C44" s="22">
        <v>253.85807999999997</v>
      </c>
      <c r="D44" s="22">
        <v>51.387511000000003</v>
      </c>
      <c r="E44" s="22">
        <v>43.850240000000007</v>
      </c>
    </row>
    <row r="45" spans="1:6" x14ac:dyDescent="0.35">
      <c r="A45" s="27" t="s">
        <v>427</v>
      </c>
      <c r="B45" s="22">
        <v>1331.3934110000002</v>
      </c>
      <c r="C45" s="22">
        <v>12133.902478</v>
      </c>
      <c r="D45" s="22">
        <v>2561.4222359999999</v>
      </c>
      <c r="E45" s="22">
        <v>1893.7170749999996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N4"/>
  <sheetViews>
    <sheetView workbookViewId="0">
      <selection activeCell="L1" sqref="L1:N2"/>
    </sheetView>
  </sheetViews>
  <sheetFormatPr defaultRowHeight="14.5" x14ac:dyDescent="0.35"/>
  <cols>
    <col min="1" max="1" width="11.26953125" bestFit="1" customWidth="1"/>
    <col min="2" max="2" width="12.81640625" bestFit="1" customWidth="1"/>
    <col min="3" max="3" width="12.7265625" bestFit="1" customWidth="1"/>
    <col min="4" max="4" width="8.1796875" bestFit="1" customWidth="1"/>
    <col min="5" max="5" width="13.7265625" bestFit="1" customWidth="1"/>
    <col min="6" max="6" width="14.7265625" bestFit="1" customWidth="1"/>
    <col min="7" max="10" width="13.7265625" bestFit="1" customWidth="1"/>
    <col min="11" max="11" width="19.81640625" bestFit="1" customWidth="1"/>
    <col min="12" max="12" width="14.7265625" customWidth="1"/>
  </cols>
  <sheetData>
    <row r="1" spans="1:14" x14ac:dyDescent="0.35">
      <c r="A1" s="6" t="s">
        <v>144</v>
      </c>
      <c r="B1" s="6" t="s">
        <v>111</v>
      </c>
      <c r="C1" s="6" t="s">
        <v>145</v>
      </c>
      <c r="D1" s="6" t="s">
        <v>88</v>
      </c>
      <c r="E1" s="7" t="s">
        <v>135</v>
      </c>
      <c r="F1" s="7" t="s">
        <v>136</v>
      </c>
      <c r="G1" s="7" t="s">
        <v>137</v>
      </c>
      <c r="H1" s="7" t="s">
        <v>116</v>
      </c>
      <c r="I1" s="7" t="s">
        <v>117</v>
      </c>
      <c r="J1" s="7" t="s">
        <v>101</v>
      </c>
      <c r="K1" s="20" t="s">
        <v>134</v>
      </c>
      <c r="L1" s="12" t="s">
        <v>102</v>
      </c>
      <c r="M1" s="13" t="s">
        <v>103</v>
      </c>
      <c r="N1" s="13" t="s">
        <v>104</v>
      </c>
    </row>
    <row r="2" spans="1:14" x14ac:dyDescent="0.35">
      <c r="A2" s="6" t="s">
        <v>124</v>
      </c>
      <c r="B2" s="6">
        <v>8140</v>
      </c>
      <c r="C2" s="6" t="s">
        <v>98</v>
      </c>
      <c r="D2" s="6" t="s">
        <v>94</v>
      </c>
      <c r="E2" s="7">
        <v>0.19</v>
      </c>
      <c r="F2" s="7">
        <v>57.7</v>
      </c>
      <c r="G2" s="7">
        <v>0</v>
      </c>
      <c r="H2" s="7">
        <v>0.98599999999999999</v>
      </c>
      <c r="I2" s="7">
        <v>0.14299999999999999</v>
      </c>
      <c r="J2" s="7">
        <v>0.44600000000000001</v>
      </c>
      <c r="K2" s="20">
        <v>9.3003612457699794E-2</v>
      </c>
      <c r="L2">
        <f>F2*J2*K2/12</f>
        <v>0.19944779697574486</v>
      </c>
      <c r="M2">
        <f>ROUND(2.721*H2*L2,1)</f>
        <v>0.5</v>
      </c>
      <c r="N2">
        <f>ROUND((2.721*I2*L2)+(E2*K2),1)</f>
        <v>0.1</v>
      </c>
    </row>
    <row r="3" spans="1:14" x14ac:dyDescent="0.35">
      <c r="A3" s="6" t="s">
        <v>124</v>
      </c>
      <c r="B3" s="6">
        <v>4110</v>
      </c>
      <c r="C3" s="6" t="s">
        <v>98</v>
      </c>
      <c r="D3" s="6" t="s">
        <v>94</v>
      </c>
      <c r="E3" s="7">
        <v>0.19</v>
      </c>
      <c r="F3" s="7">
        <v>57.7</v>
      </c>
      <c r="G3" s="7">
        <v>0</v>
      </c>
      <c r="H3" s="7">
        <v>0.69099999999999995</v>
      </c>
      <c r="I3" s="7">
        <v>3.5999999999999997E-2</v>
      </c>
      <c r="J3" s="7">
        <v>0.26200000000000001</v>
      </c>
      <c r="K3" s="20">
        <v>3.7027888013032402E-3</v>
      </c>
      <c r="L3">
        <f>F3*J3*K3/12</f>
        <v>4.6647116187351336E-3</v>
      </c>
      <c r="M3">
        <f>ROUND(2.721*H3*L3,1)</f>
        <v>0</v>
      </c>
      <c r="N3">
        <f>ROUND((2.721*I3*L3)+(E3*K3),1)</f>
        <v>0</v>
      </c>
    </row>
    <row r="4" spans="1:14" x14ac:dyDescent="0.35">
      <c r="K4">
        <f>SUM(K2:K3)</f>
        <v>9.6706401259003039E-2</v>
      </c>
      <c r="L4">
        <f>SUM(L2:L3)</f>
        <v>0.20411250859447999</v>
      </c>
      <c r="M4">
        <f>SUM(M2:M3)</f>
        <v>0.5</v>
      </c>
      <c r="N4">
        <f>SUM(N2:N3)</f>
        <v>0.1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N41"/>
  <sheetViews>
    <sheetView workbookViewId="0">
      <selection activeCell="L2" sqref="L2"/>
    </sheetView>
  </sheetViews>
  <sheetFormatPr defaultRowHeight="14.5" x14ac:dyDescent="0.35"/>
  <cols>
    <col min="1" max="1" width="17.81640625" bestFit="1" customWidth="1"/>
    <col min="2" max="2" width="12.81640625" bestFit="1" customWidth="1"/>
    <col min="3" max="3" width="12.7265625" bestFit="1" customWidth="1"/>
    <col min="4" max="4" width="8.1796875" bestFit="1" customWidth="1"/>
    <col min="5" max="5" width="13.7265625" bestFit="1" customWidth="1"/>
    <col min="6" max="6" width="14.7265625" bestFit="1" customWidth="1"/>
    <col min="7" max="10" width="13.7265625" bestFit="1" customWidth="1"/>
    <col min="11" max="11" width="19.81640625" bestFit="1" customWidth="1"/>
    <col min="12" max="12" width="12" customWidth="1"/>
  </cols>
  <sheetData>
    <row r="1" spans="1:14" x14ac:dyDescent="0.35">
      <c r="A1" s="6" t="s">
        <v>144</v>
      </c>
      <c r="B1" s="6" t="s">
        <v>111</v>
      </c>
      <c r="C1" s="6" t="s">
        <v>145</v>
      </c>
      <c r="D1" s="6" t="s">
        <v>88</v>
      </c>
      <c r="E1" s="7" t="s">
        <v>135</v>
      </c>
      <c r="F1" s="7" t="s">
        <v>136</v>
      </c>
      <c r="G1" s="7" t="s">
        <v>137</v>
      </c>
      <c r="H1" s="7" t="s">
        <v>116</v>
      </c>
      <c r="I1" s="7" t="s">
        <v>117</v>
      </c>
      <c r="J1" s="7" t="s">
        <v>101</v>
      </c>
      <c r="K1" s="20" t="s">
        <v>134</v>
      </c>
      <c r="L1" s="12" t="s">
        <v>102</v>
      </c>
      <c r="M1" s="13" t="s">
        <v>103</v>
      </c>
      <c r="N1" s="13" t="s">
        <v>104</v>
      </c>
    </row>
    <row r="2" spans="1:14" x14ac:dyDescent="0.35">
      <c r="A2" s="6" t="s">
        <v>149</v>
      </c>
      <c r="B2" s="6">
        <v>2430</v>
      </c>
      <c r="C2" s="6" t="s">
        <v>98</v>
      </c>
      <c r="D2" s="6" t="s">
        <v>94</v>
      </c>
      <c r="E2" s="7">
        <v>0.19</v>
      </c>
      <c r="F2" s="7">
        <v>57.7</v>
      </c>
      <c r="G2" s="7">
        <v>0</v>
      </c>
      <c r="H2" s="7">
        <v>1.677</v>
      </c>
      <c r="I2" s="7">
        <v>0.48899999999999999</v>
      </c>
      <c r="J2" s="7">
        <v>0.28899999999999998</v>
      </c>
      <c r="K2" s="20">
        <v>4.6907440573177597E-2</v>
      </c>
      <c r="L2">
        <f>F2*J2*K2/12</f>
        <v>6.5182970315825692E-2</v>
      </c>
      <c r="M2">
        <f>ROUND(2.721*H2*L2,1)</f>
        <v>0.3</v>
      </c>
      <c r="N2">
        <f>ROUND((2.721*I2*L2)+(E2*K2),1)</f>
        <v>0.1</v>
      </c>
    </row>
    <row r="3" spans="1:14" x14ac:dyDescent="0.35">
      <c r="A3" s="6" t="s">
        <v>149</v>
      </c>
      <c r="B3" s="6">
        <v>1310</v>
      </c>
      <c r="C3" s="6" t="s">
        <v>98</v>
      </c>
      <c r="D3" s="6"/>
      <c r="E3" s="7">
        <v>0.19</v>
      </c>
      <c r="F3" s="7">
        <v>57.7</v>
      </c>
      <c r="G3" s="7">
        <v>0</v>
      </c>
      <c r="H3" s="7">
        <v>1.2450000000000001</v>
      </c>
      <c r="I3" s="7">
        <v>0.21299999999999999</v>
      </c>
      <c r="J3" s="7">
        <v>0.39300000000000002</v>
      </c>
      <c r="K3" s="20">
        <v>2.9358993774076499E-3</v>
      </c>
      <c r="L3">
        <f t="shared" ref="L3:L9" si="0">F3*J3*K3/12</f>
        <v>5.5478956560028013E-3</v>
      </c>
      <c r="M3">
        <f t="shared" ref="M3:M9" si="1">ROUND(2.721*H3*L3,1)</f>
        <v>0</v>
      </c>
      <c r="N3">
        <f t="shared" ref="N3:N9" si="2">ROUND((2.721*I3*L3)+(E3*K3),1)</f>
        <v>0</v>
      </c>
    </row>
    <row r="4" spans="1:14" x14ac:dyDescent="0.35">
      <c r="A4" s="6" t="s">
        <v>149</v>
      </c>
      <c r="B4" s="6">
        <v>1210</v>
      </c>
      <c r="C4" s="6" t="s">
        <v>98</v>
      </c>
      <c r="D4" s="6" t="s">
        <v>94</v>
      </c>
      <c r="E4" s="7">
        <v>0.19</v>
      </c>
      <c r="F4" s="7">
        <v>57.7</v>
      </c>
      <c r="G4" s="7">
        <v>0</v>
      </c>
      <c r="H4" s="7">
        <v>1.2450000000000001</v>
      </c>
      <c r="I4" s="7">
        <v>0.21299999999999999</v>
      </c>
      <c r="J4" s="7">
        <v>0.28799999999999998</v>
      </c>
      <c r="K4" s="20">
        <v>5.49134984608095E-2</v>
      </c>
      <c r="L4">
        <f t="shared" si="0"/>
        <v>7.6044212668528996E-2</v>
      </c>
      <c r="M4">
        <f t="shared" si="1"/>
        <v>0.3</v>
      </c>
      <c r="N4">
        <f t="shared" si="2"/>
        <v>0.1</v>
      </c>
    </row>
    <row r="5" spans="1:14" x14ac:dyDescent="0.35">
      <c r="A5" s="6" t="s">
        <v>149</v>
      </c>
      <c r="B5" s="6">
        <v>1710</v>
      </c>
      <c r="C5" s="6" t="s">
        <v>98</v>
      </c>
      <c r="D5" s="6" t="s">
        <v>94</v>
      </c>
      <c r="E5" s="7">
        <v>0.19</v>
      </c>
      <c r="F5" s="7">
        <v>57.7</v>
      </c>
      <c r="G5" s="7">
        <v>0</v>
      </c>
      <c r="H5" s="7">
        <v>0.96799999999999997</v>
      </c>
      <c r="I5" s="7">
        <v>0.125</v>
      </c>
      <c r="J5" s="7">
        <v>0.34100000000000003</v>
      </c>
      <c r="K5" s="20">
        <v>5.1622574593470001E-5</v>
      </c>
      <c r="L5">
        <f t="shared" si="0"/>
        <v>8.4642524244061485E-5</v>
      </c>
      <c r="M5">
        <f t="shared" si="1"/>
        <v>0</v>
      </c>
      <c r="N5">
        <f t="shared" si="2"/>
        <v>0</v>
      </c>
    </row>
    <row r="6" spans="1:14" x14ac:dyDescent="0.35">
      <c r="A6" s="6" t="s">
        <v>149</v>
      </c>
      <c r="B6" s="6">
        <v>1710</v>
      </c>
      <c r="C6" s="6" t="s">
        <v>98</v>
      </c>
      <c r="D6" s="6"/>
      <c r="E6" s="7">
        <v>0.19</v>
      </c>
      <c r="F6" s="7">
        <v>57.7</v>
      </c>
      <c r="G6" s="7">
        <v>0</v>
      </c>
      <c r="H6" s="7">
        <v>0.96799999999999997</v>
      </c>
      <c r="I6" s="7">
        <v>0.125</v>
      </c>
      <c r="J6" s="7">
        <v>0.34100000000000003</v>
      </c>
      <c r="K6" s="20">
        <v>1.6101777752907E-4</v>
      </c>
      <c r="L6">
        <f t="shared" si="0"/>
        <v>2.6401145711072691E-4</v>
      </c>
      <c r="M6">
        <f t="shared" si="1"/>
        <v>0</v>
      </c>
      <c r="N6">
        <f t="shared" si="2"/>
        <v>0</v>
      </c>
    </row>
    <row r="7" spans="1:14" x14ac:dyDescent="0.35">
      <c r="A7" s="6" t="s">
        <v>149</v>
      </c>
      <c r="B7" s="6">
        <v>4220</v>
      </c>
      <c r="C7" s="6" t="s">
        <v>98</v>
      </c>
      <c r="D7" s="6" t="s">
        <v>94</v>
      </c>
      <c r="E7" s="7">
        <v>0.19</v>
      </c>
      <c r="F7" s="7">
        <v>57.7</v>
      </c>
      <c r="G7" s="7">
        <v>0</v>
      </c>
      <c r="H7" s="7">
        <v>0.69099999999999995</v>
      </c>
      <c r="I7" s="7">
        <v>3.5999999999999997E-2</v>
      </c>
      <c r="J7" s="7">
        <v>0.26200000000000001</v>
      </c>
      <c r="K7" s="20">
        <v>8.8107008712510704E-2</v>
      </c>
      <c r="L7">
        <f t="shared" si="0"/>
        <v>0.11099574112587579</v>
      </c>
      <c r="M7">
        <f t="shared" si="1"/>
        <v>0.2</v>
      </c>
      <c r="N7">
        <f t="shared" si="2"/>
        <v>0</v>
      </c>
    </row>
    <row r="8" spans="1:14" x14ac:dyDescent="0.35">
      <c r="A8" s="6" t="s">
        <v>149</v>
      </c>
      <c r="B8" s="6">
        <v>8140</v>
      </c>
      <c r="C8" s="6" t="s">
        <v>98</v>
      </c>
      <c r="D8" s="6" t="s">
        <v>94</v>
      </c>
      <c r="E8" s="7">
        <v>0.19</v>
      </c>
      <c r="F8" s="7">
        <v>57.7</v>
      </c>
      <c r="G8" s="7">
        <v>0</v>
      </c>
      <c r="H8" s="7">
        <v>0.98599999999999999</v>
      </c>
      <c r="I8" s="7">
        <v>0.14299999999999999</v>
      </c>
      <c r="J8" s="7">
        <v>0.44600000000000001</v>
      </c>
      <c r="K8" s="20">
        <v>2.0290461820106298</v>
      </c>
      <c r="L8">
        <f t="shared" si="0"/>
        <v>4.3513233547581622</v>
      </c>
      <c r="M8">
        <f t="shared" si="1"/>
        <v>11.7</v>
      </c>
      <c r="N8">
        <f t="shared" si="2"/>
        <v>2.1</v>
      </c>
    </row>
    <row r="9" spans="1:14" x14ac:dyDescent="0.35">
      <c r="A9" s="6" t="s">
        <v>149</v>
      </c>
      <c r="B9" s="6">
        <v>8140</v>
      </c>
      <c r="C9" s="6" t="s">
        <v>98</v>
      </c>
      <c r="D9" s="6"/>
      <c r="E9" s="7">
        <v>0.19</v>
      </c>
      <c r="F9" s="7">
        <v>57.7</v>
      </c>
      <c r="G9" s="7">
        <v>0</v>
      </c>
      <c r="H9" s="7">
        <v>0.98599999999999999</v>
      </c>
      <c r="I9" s="7">
        <v>0.14299999999999999</v>
      </c>
      <c r="J9" s="7">
        <v>0.44600000000000001</v>
      </c>
      <c r="K9" s="20">
        <v>2.5570916297206701</v>
      </c>
      <c r="L9">
        <f t="shared" si="0"/>
        <v>5.4837256181298057</v>
      </c>
      <c r="M9">
        <f t="shared" si="1"/>
        <v>14.7</v>
      </c>
      <c r="N9">
        <f t="shared" si="2"/>
        <v>2.6</v>
      </c>
    </row>
    <row r="10" spans="1:14" x14ac:dyDescent="0.35">
      <c r="K10">
        <f>SUM(K2:K9)</f>
        <v>4.7792142992073279</v>
      </c>
      <c r="L10">
        <f>SUM(L2:L9)</f>
        <v>10.093168446635556</v>
      </c>
      <c r="M10">
        <f>SUM(M2:M9)</f>
        <v>27.2</v>
      </c>
      <c r="N10">
        <f>SUM(N2:N9)</f>
        <v>4.9000000000000004</v>
      </c>
    </row>
    <row r="41" ht="15.75" customHeight="1" x14ac:dyDescent="0.35"/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N2"/>
  <sheetViews>
    <sheetView workbookViewId="0">
      <selection activeCell="L1" sqref="L1:N2"/>
    </sheetView>
  </sheetViews>
  <sheetFormatPr defaultRowHeight="14.5" x14ac:dyDescent="0.35"/>
  <cols>
    <col min="1" max="1" width="11.26953125" bestFit="1" customWidth="1"/>
    <col min="2" max="2" width="12.81640625" bestFit="1" customWidth="1"/>
    <col min="3" max="3" width="12.7265625" bestFit="1" customWidth="1"/>
    <col min="4" max="4" width="8.1796875" bestFit="1" customWidth="1"/>
    <col min="5" max="5" width="13.7265625" bestFit="1" customWidth="1"/>
    <col min="6" max="6" width="14.7265625" bestFit="1" customWidth="1"/>
    <col min="7" max="10" width="13.7265625" bestFit="1" customWidth="1"/>
    <col min="11" max="11" width="19.81640625" bestFit="1" customWidth="1"/>
    <col min="12" max="12" width="13.7265625" customWidth="1"/>
  </cols>
  <sheetData>
    <row r="1" spans="1:14" x14ac:dyDescent="0.35">
      <c r="A1" s="6" t="s">
        <v>144</v>
      </c>
      <c r="B1" s="6" t="s">
        <v>111</v>
      </c>
      <c r="C1" s="6" t="s">
        <v>145</v>
      </c>
      <c r="D1" s="6" t="s">
        <v>88</v>
      </c>
      <c r="E1" s="7" t="s">
        <v>135</v>
      </c>
      <c r="F1" s="7" t="s">
        <v>136</v>
      </c>
      <c r="G1" s="7" t="s">
        <v>137</v>
      </c>
      <c r="H1" s="7" t="s">
        <v>116</v>
      </c>
      <c r="I1" s="7" t="s">
        <v>117</v>
      </c>
      <c r="J1" s="7" t="s">
        <v>101</v>
      </c>
      <c r="K1" s="20" t="s">
        <v>134</v>
      </c>
      <c r="L1" s="12" t="s">
        <v>102</v>
      </c>
      <c r="M1" s="13" t="s">
        <v>103</v>
      </c>
      <c r="N1" s="13" t="s">
        <v>104</v>
      </c>
    </row>
    <row r="2" spans="1:14" x14ac:dyDescent="0.35">
      <c r="A2" s="6" t="s">
        <v>125</v>
      </c>
      <c r="B2" s="6">
        <v>8140</v>
      </c>
      <c r="C2" s="6" t="s">
        <v>98</v>
      </c>
      <c r="D2" s="6" t="s">
        <v>94</v>
      </c>
      <c r="E2" s="7">
        <v>0.19</v>
      </c>
      <c r="F2" s="7">
        <v>57.7</v>
      </c>
      <c r="G2" s="7">
        <v>0</v>
      </c>
      <c r="H2" s="7">
        <v>0.98599999999999999</v>
      </c>
      <c r="I2" s="7">
        <v>0.14299999999999999</v>
      </c>
      <c r="J2" s="7">
        <v>0.44600000000000001</v>
      </c>
      <c r="K2" s="20">
        <v>0.12786575452639901</v>
      </c>
      <c r="L2">
        <f>F2*J2*K2/12</f>
        <v>0.27421024167777147</v>
      </c>
      <c r="M2">
        <f>ROUND(2.721*H2*L2,1)</f>
        <v>0.7</v>
      </c>
      <c r="N2">
        <f>ROUND((2.721*I2*L2)+(E2*K2),1)</f>
        <v>0.1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N7"/>
  <sheetViews>
    <sheetView workbookViewId="0">
      <selection activeCell="L2" sqref="L2"/>
    </sheetView>
  </sheetViews>
  <sheetFormatPr defaultColWidth="9.26953125" defaultRowHeight="14.5" x14ac:dyDescent="0.35"/>
  <cols>
    <col min="1" max="1" width="11.26953125" bestFit="1" customWidth="1"/>
    <col min="2" max="2" width="12.81640625" bestFit="1" customWidth="1"/>
    <col min="3" max="3" width="12.7265625" bestFit="1" customWidth="1"/>
    <col min="4" max="4" width="8.1796875" bestFit="1" customWidth="1"/>
    <col min="5" max="5" width="13.7265625" bestFit="1" customWidth="1"/>
    <col min="6" max="6" width="14.7265625" bestFit="1" customWidth="1"/>
    <col min="7" max="10" width="13.7265625" bestFit="1" customWidth="1"/>
    <col min="11" max="11" width="19.81640625" bestFit="1" customWidth="1"/>
    <col min="12" max="12" width="12" bestFit="1" customWidth="1"/>
  </cols>
  <sheetData>
    <row r="1" spans="1:14" x14ac:dyDescent="0.35">
      <c r="A1" s="6" t="s">
        <v>144</v>
      </c>
      <c r="B1" s="6" t="s">
        <v>111</v>
      </c>
      <c r="C1" s="6" t="s">
        <v>145</v>
      </c>
      <c r="D1" s="6" t="s">
        <v>88</v>
      </c>
      <c r="E1" s="7" t="s">
        <v>135</v>
      </c>
      <c r="F1" s="7" t="s">
        <v>136</v>
      </c>
      <c r="G1" s="7" t="s">
        <v>137</v>
      </c>
      <c r="H1" s="7" t="s">
        <v>116</v>
      </c>
      <c r="I1" s="7" t="s">
        <v>117</v>
      </c>
      <c r="J1" s="7" t="s">
        <v>101</v>
      </c>
      <c r="K1" s="20" t="s">
        <v>134</v>
      </c>
      <c r="L1" s="12" t="s">
        <v>102</v>
      </c>
      <c r="M1" s="13" t="s">
        <v>103</v>
      </c>
      <c r="N1" s="13" t="s">
        <v>104</v>
      </c>
    </row>
    <row r="2" spans="1:14" x14ac:dyDescent="0.35">
      <c r="A2" s="6" t="s">
        <v>126</v>
      </c>
      <c r="B2" s="6">
        <v>6410</v>
      </c>
      <c r="C2" s="6" t="s">
        <v>98</v>
      </c>
      <c r="D2" s="6" t="s">
        <v>94</v>
      </c>
      <c r="E2" s="7">
        <v>0.19</v>
      </c>
      <c r="F2" s="7">
        <v>57.7</v>
      </c>
      <c r="G2" s="7">
        <v>0</v>
      </c>
      <c r="H2" s="7">
        <v>0.60699999999999998</v>
      </c>
      <c r="I2" s="7">
        <v>3.3000000000000002E-2</v>
      </c>
      <c r="J2" s="7">
        <v>2.5999999999999999E-2</v>
      </c>
      <c r="K2" s="20">
        <v>5.6533004894168996E-4</v>
      </c>
      <c r="L2">
        <f>F2*J2*K2/12</f>
        <v>7.0675678285193606E-5</v>
      </c>
      <c r="M2">
        <f>ROUND(2.721*H2*L2,1)</f>
        <v>0</v>
      </c>
      <c r="N2">
        <f>ROUND((2.721*I2*L2)+(E2*K2),1)</f>
        <v>0</v>
      </c>
    </row>
    <row r="3" spans="1:14" x14ac:dyDescent="0.35">
      <c r="A3" s="6" t="s">
        <v>126</v>
      </c>
      <c r="B3" s="6">
        <v>6410</v>
      </c>
      <c r="C3" s="6" t="s">
        <v>98</v>
      </c>
      <c r="D3" s="6" t="s">
        <v>94</v>
      </c>
      <c r="E3" s="7">
        <v>0.19</v>
      </c>
      <c r="F3" s="7">
        <v>57.7</v>
      </c>
      <c r="G3" s="7">
        <v>0</v>
      </c>
      <c r="H3" s="7">
        <v>0.60699999999999998</v>
      </c>
      <c r="I3" s="7">
        <v>3.3000000000000002E-2</v>
      </c>
      <c r="J3" s="7">
        <v>2.5999999999999999E-2</v>
      </c>
      <c r="K3" s="20">
        <v>1.2486581676329401E-2</v>
      </c>
      <c r="L3">
        <f>F3*J3*K3/12</f>
        <v>1.5610308192357805E-3</v>
      </c>
      <c r="M3">
        <f>ROUND(2.721*H3*L3,1)</f>
        <v>0</v>
      </c>
      <c r="N3">
        <f>ROUND((2.721*I3*L3)+(E3*K3),1)</f>
        <v>0</v>
      </c>
    </row>
    <row r="4" spans="1:14" x14ac:dyDescent="0.35">
      <c r="A4" s="6" t="s">
        <v>126</v>
      </c>
      <c r="B4" s="6">
        <v>4110</v>
      </c>
      <c r="C4" s="6" t="s">
        <v>98</v>
      </c>
      <c r="D4" s="6" t="s">
        <v>94</v>
      </c>
      <c r="E4" s="7">
        <v>0.19</v>
      </c>
      <c r="F4" s="7">
        <v>57.7</v>
      </c>
      <c r="G4" s="7">
        <v>0</v>
      </c>
      <c r="H4" s="7">
        <v>0.69099999999999995</v>
      </c>
      <c r="I4" s="7">
        <v>3.5999999999999997E-2</v>
      </c>
      <c r="J4" s="7">
        <v>0.26200000000000001</v>
      </c>
      <c r="K4" s="20">
        <v>1.7780680696749E-3</v>
      </c>
      <c r="L4">
        <f>F4*J4*K4/12</f>
        <v>2.2399805197086116E-3</v>
      </c>
      <c r="M4">
        <f>ROUND(2.721*H4*L4,1)</f>
        <v>0</v>
      </c>
      <c r="N4">
        <f>ROUND((2.721*I4*L4)+(E4*K4),1)</f>
        <v>0</v>
      </c>
    </row>
    <row r="5" spans="1:14" x14ac:dyDescent="0.35">
      <c r="A5" s="6" t="s">
        <v>126</v>
      </c>
      <c r="B5" s="6">
        <v>4110</v>
      </c>
      <c r="C5" s="6" t="s">
        <v>98</v>
      </c>
      <c r="D5" s="6" t="s">
        <v>94</v>
      </c>
      <c r="E5" s="7">
        <v>0.19</v>
      </c>
      <c r="F5" s="7">
        <v>57.7</v>
      </c>
      <c r="G5" s="7">
        <v>0</v>
      </c>
      <c r="H5" s="7">
        <v>0.69099999999999995</v>
      </c>
      <c r="I5" s="7">
        <v>3.5999999999999997E-2</v>
      </c>
      <c r="J5" s="7">
        <v>0.26200000000000001</v>
      </c>
      <c r="K5" s="20">
        <v>0.133005606127265</v>
      </c>
      <c r="L5">
        <f>F5*J5*K5/12</f>
        <v>0.16755824583902634</v>
      </c>
      <c r="M5">
        <f>ROUND(2.721*H5*L5,1)</f>
        <v>0.3</v>
      </c>
      <c r="N5">
        <f>ROUND((2.721*I5*L5)+(E5*K5),1)</f>
        <v>0</v>
      </c>
    </row>
    <row r="6" spans="1:14" x14ac:dyDescent="0.35">
      <c r="A6" s="6" t="s">
        <v>126</v>
      </c>
      <c r="B6" s="6">
        <v>8140</v>
      </c>
      <c r="C6" s="6" t="s">
        <v>98</v>
      </c>
      <c r="D6" s="6" t="s">
        <v>94</v>
      </c>
      <c r="E6" s="7">
        <v>0.19</v>
      </c>
      <c r="F6" s="7">
        <v>57.7</v>
      </c>
      <c r="G6" s="7">
        <v>0</v>
      </c>
      <c r="H6" s="7">
        <v>0.98599999999999999</v>
      </c>
      <c r="I6" s="7">
        <v>0.14299999999999999</v>
      </c>
      <c r="J6" s="7">
        <v>0.44600000000000001</v>
      </c>
      <c r="K6" s="20">
        <v>0.22947118298119101</v>
      </c>
      <c r="L6">
        <f>F6*J6*K6/12</f>
        <v>0.49210477642288053</v>
      </c>
      <c r="M6">
        <f>ROUND(2.721*H6*L6,1)</f>
        <v>1.3</v>
      </c>
      <c r="N6">
        <f>ROUND((2.721*I6*L6)+(E6*K6),1)</f>
        <v>0.2</v>
      </c>
    </row>
    <row r="7" spans="1:14" x14ac:dyDescent="0.35">
      <c r="K7">
        <f>SUM(K2:K6)</f>
        <v>0.37730676890340198</v>
      </c>
      <c r="L7">
        <f>SUM(L2:L6)</f>
        <v>0.66353470927913649</v>
      </c>
      <c r="M7">
        <f>SUM(M2:M6)</f>
        <v>1.6</v>
      </c>
      <c r="N7">
        <f>SUM(N2:N6)</f>
        <v>0.2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N10"/>
  <sheetViews>
    <sheetView topLeftCell="A16" workbookViewId="0">
      <selection activeCell="M2" sqref="M2"/>
    </sheetView>
  </sheetViews>
  <sheetFormatPr defaultRowHeight="14.5" x14ac:dyDescent="0.35"/>
  <cols>
    <col min="1" max="1" width="11.1796875" style="6" bestFit="1" customWidth="1"/>
    <col min="2" max="2" width="12.81640625" style="6" bestFit="1" customWidth="1"/>
    <col min="3" max="3" width="12.7265625" style="6" bestFit="1" customWidth="1"/>
    <col min="4" max="4" width="8.1796875" style="6" bestFit="1" customWidth="1"/>
    <col min="5" max="5" width="20.81640625" style="20" bestFit="1" customWidth="1"/>
    <col min="6" max="6" width="13.7265625" style="7" customWidth="1"/>
    <col min="7" max="7" width="14.7265625" style="7" bestFit="1" customWidth="1"/>
    <col min="8" max="11" width="13.7265625" style="7" customWidth="1"/>
  </cols>
  <sheetData>
    <row r="1" spans="1:14" ht="29" x14ac:dyDescent="0.35">
      <c r="A1" s="6" t="s">
        <v>185</v>
      </c>
      <c r="B1" s="6" t="s">
        <v>111</v>
      </c>
      <c r="C1" s="6" t="s">
        <v>145</v>
      </c>
      <c r="D1" s="6" t="s">
        <v>88</v>
      </c>
      <c r="E1" s="20" t="s">
        <v>134</v>
      </c>
      <c r="F1" s="7" t="s">
        <v>135</v>
      </c>
      <c r="G1" s="7" t="s">
        <v>136</v>
      </c>
      <c r="H1" s="7" t="s">
        <v>137</v>
      </c>
      <c r="I1" s="7" t="s">
        <v>116</v>
      </c>
      <c r="J1" s="7" t="s">
        <v>117</v>
      </c>
      <c r="K1" s="7" t="s">
        <v>101</v>
      </c>
      <c r="L1" s="12" t="s">
        <v>102</v>
      </c>
      <c r="M1" s="13" t="s">
        <v>103</v>
      </c>
      <c r="N1" s="13" t="s">
        <v>104</v>
      </c>
    </row>
    <row r="2" spans="1:14" x14ac:dyDescent="0.35">
      <c r="A2" s="6" t="s">
        <v>187</v>
      </c>
      <c r="B2" s="6">
        <v>1400</v>
      </c>
      <c r="C2" s="6" t="s">
        <v>138</v>
      </c>
      <c r="D2" s="6" t="s">
        <v>94</v>
      </c>
      <c r="E2" s="20">
        <v>0.12678484129166101</v>
      </c>
      <c r="F2" s="7">
        <v>0</v>
      </c>
      <c r="G2" s="7">
        <v>49.3</v>
      </c>
      <c r="H2" s="7">
        <v>0.33</v>
      </c>
      <c r="I2" s="7">
        <v>0.70899999999999996</v>
      </c>
      <c r="J2" s="7">
        <v>0.11700000000000001</v>
      </c>
      <c r="K2" s="7">
        <v>0.43099999999999999</v>
      </c>
      <c r="L2">
        <f t="shared" ref="L2:L9" si="0">G2*K2*E2/12</f>
        <v>0.22449686193480001</v>
      </c>
      <c r="M2">
        <f>ROUND(2.721*I2*L2,1)</f>
        <v>0.4</v>
      </c>
      <c r="N2">
        <f t="shared" ref="N2:N9" si="1">ROUND((2.721*J2*L2)+(E2*F2),1)</f>
        <v>0.1</v>
      </c>
    </row>
    <row r="3" spans="1:14" x14ac:dyDescent="0.35">
      <c r="A3" s="6" t="s">
        <v>187</v>
      </c>
      <c r="B3" s="6">
        <v>1400</v>
      </c>
      <c r="C3" s="6" t="s">
        <v>138</v>
      </c>
      <c r="D3" s="6" t="s">
        <v>94</v>
      </c>
      <c r="E3" s="20">
        <v>1.73341697446982</v>
      </c>
      <c r="F3" s="7">
        <v>0</v>
      </c>
      <c r="G3" s="7">
        <v>49.3</v>
      </c>
      <c r="H3" s="7">
        <v>0.33</v>
      </c>
      <c r="I3" s="7">
        <v>0.70899999999999996</v>
      </c>
      <c r="J3" s="7">
        <v>0.11700000000000001</v>
      </c>
      <c r="K3" s="7">
        <v>0.43099999999999999</v>
      </c>
      <c r="L3">
        <f t="shared" si="0"/>
        <v>3.0693469915522562</v>
      </c>
      <c r="M3">
        <f t="shared" ref="M3:M9" si="2">ROUND(2.721*I3*L3,1)</f>
        <v>5.9</v>
      </c>
      <c r="N3">
        <f t="shared" si="1"/>
        <v>1</v>
      </c>
    </row>
    <row r="4" spans="1:14" x14ac:dyDescent="0.35">
      <c r="A4" s="6" t="s">
        <v>187</v>
      </c>
      <c r="B4" s="6">
        <v>4200</v>
      </c>
      <c r="C4" s="6" t="s">
        <v>138</v>
      </c>
      <c r="D4" s="6" t="s">
        <v>93</v>
      </c>
      <c r="E4" s="20">
        <v>2.65650171895985E-2</v>
      </c>
      <c r="F4" s="7">
        <v>0</v>
      </c>
      <c r="G4" s="7">
        <v>49.3</v>
      </c>
      <c r="H4" s="7">
        <v>0.33</v>
      </c>
      <c r="I4" s="7">
        <v>0.69099999999999995</v>
      </c>
      <c r="J4" s="7">
        <v>3.5999999999999997E-2</v>
      </c>
      <c r="K4" s="7">
        <v>0.26200000000000001</v>
      </c>
      <c r="L4">
        <f t="shared" si="0"/>
        <v>2.8594141752597332E-2</v>
      </c>
      <c r="M4">
        <f t="shared" si="2"/>
        <v>0.1</v>
      </c>
      <c r="N4">
        <f t="shared" si="1"/>
        <v>0</v>
      </c>
    </row>
    <row r="5" spans="1:14" x14ac:dyDescent="0.35">
      <c r="A5" s="6" t="s">
        <v>187</v>
      </c>
      <c r="B5" s="6">
        <v>4200</v>
      </c>
      <c r="C5" s="6" t="s">
        <v>138</v>
      </c>
      <c r="D5" s="6" t="s">
        <v>91</v>
      </c>
      <c r="E5" s="20">
        <v>7.83410153610519</v>
      </c>
      <c r="F5" s="7">
        <v>0</v>
      </c>
      <c r="G5" s="7">
        <v>49.3</v>
      </c>
      <c r="H5" s="7">
        <v>0.33</v>
      </c>
      <c r="I5" s="7">
        <v>0.69099999999999995</v>
      </c>
      <c r="J5" s="7">
        <v>3.5999999999999997E-2</v>
      </c>
      <c r="K5" s="7">
        <v>0.26200000000000001</v>
      </c>
      <c r="L5">
        <f t="shared" si="0"/>
        <v>8.4324963251046903</v>
      </c>
      <c r="M5">
        <f t="shared" si="2"/>
        <v>15.9</v>
      </c>
      <c r="N5">
        <f t="shared" si="1"/>
        <v>0.8</v>
      </c>
    </row>
    <row r="6" spans="1:14" x14ac:dyDescent="0.35">
      <c r="A6" s="6" t="s">
        <v>187</v>
      </c>
      <c r="B6" s="6">
        <v>4200</v>
      </c>
      <c r="C6" s="6" t="s">
        <v>138</v>
      </c>
      <c r="D6" s="6" t="s">
        <v>94</v>
      </c>
      <c r="E6" s="20">
        <v>2.9521516909530798</v>
      </c>
      <c r="F6" s="7">
        <v>0</v>
      </c>
      <c r="G6" s="7">
        <v>49.3</v>
      </c>
      <c r="H6" s="7">
        <v>0.33</v>
      </c>
      <c r="I6" s="7">
        <v>0.69099999999999995</v>
      </c>
      <c r="J6" s="7">
        <v>3.5999999999999997E-2</v>
      </c>
      <c r="K6" s="7">
        <v>0.26200000000000001</v>
      </c>
      <c r="L6">
        <f t="shared" si="0"/>
        <v>3.1776468776137126</v>
      </c>
      <c r="M6">
        <f t="shared" si="2"/>
        <v>6</v>
      </c>
      <c r="N6">
        <f t="shared" si="1"/>
        <v>0.3</v>
      </c>
    </row>
    <row r="7" spans="1:14" x14ac:dyDescent="0.35">
      <c r="A7" s="6" t="s">
        <v>187</v>
      </c>
      <c r="B7" s="6">
        <v>4200</v>
      </c>
      <c r="C7" s="6" t="s">
        <v>138</v>
      </c>
      <c r="D7" s="6" t="s">
        <v>89</v>
      </c>
      <c r="E7" s="20">
        <v>1.87847958096648</v>
      </c>
      <c r="F7" s="7">
        <v>0</v>
      </c>
      <c r="G7" s="7">
        <v>49.3</v>
      </c>
      <c r="H7" s="7">
        <v>0.33</v>
      </c>
      <c r="I7" s="7">
        <v>0.69099999999999995</v>
      </c>
      <c r="J7" s="7">
        <v>3.5999999999999997E-2</v>
      </c>
      <c r="K7" s="7">
        <v>0.26200000000000001</v>
      </c>
      <c r="L7">
        <f t="shared" si="0"/>
        <v>2.0219641129593029</v>
      </c>
      <c r="M7">
        <f t="shared" si="2"/>
        <v>3.8</v>
      </c>
      <c r="N7">
        <f t="shared" si="1"/>
        <v>0.2</v>
      </c>
    </row>
    <row r="8" spans="1:14" x14ac:dyDescent="0.35">
      <c r="A8" s="6" t="s">
        <v>187</v>
      </c>
      <c r="B8" s="6">
        <v>3100</v>
      </c>
      <c r="C8" s="6" t="s">
        <v>138</v>
      </c>
      <c r="D8" s="6" t="s">
        <v>93</v>
      </c>
      <c r="E8" s="20">
        <v>1.4272836567983</v>
      </c>
      <c r="F8" s="7">
        <v>0</v>
      </c>
      <c r="G8" s="7">
        <v>49.3</v>
      </c>
      <c r="H8" s="7">
        <v>0.33</v>
      </c>
      <c r="I8" s="7">
        <v>0.69099999999999995</v>
      </c>
      <c r="J8" s="7">
        <v>3.5999999999999997E-2</v>
      </c>
      <c r="K8" s="7">
        <v>0.26200000000000001</v>
      </c>
      <c r="L8">
        <f t="shared" si="0"/>
        <v>1.5363043401167433</v>
      </c>
      <c r="M8">
        <f t="shared" si="2"/>
        <v>2.9</v>
      </c>
      <c r="N8">
        <f t="shared" si="1"/>
        <v>0.2</v>
      </c>
    </row>
    <row r="9" spans="1:14" x14ac:dyDescent="0.35">
      <c r="A9" s="6" t="s">
        <v>187</v>
      </c>
      <c r="B9" s="6">
        <v>3100</v>
      </c>
      <c r="C9" s="6" t="s">
        <v>138</v>
      </c>
      <c r="D9" s="6" t="s">
        <v>91</v>
      </c>
      <c r="E9" s="20">
        <v>1.4536541111338901</v>
      </c>
      <c r="F9" s="7">
        <v>0</v>
      </c>
      <c r="G9" s="7">
        <v>49.3</v>
      </c>
      <c r="H9" s="7">
        <v>0.33</v>
      </c>
      <c r="I9" s="7">
        <v>0.69099999999999995</v>
      </c>
      <c r="J9" s="7">
        <v>3.5999999999999997E-2</v>
      </c>
      <c r="K9" s="7">
        <v>0.26200000000000001</v>
      </c>
      <c r="L9">
        <f t="shared" si="0"/>
        <v>1.5646890576560004</v>
      </c>
      <c r="M9">
        <f t="shared" si="2"/>
        <v>2.9</v>
      </c>
      <c r="N9">
        <f t="shared" si="1"/>
        <v>0.2</v>
      </c>
    </row>
    <row r="10" spans="1:14" x14ac:dyDescent="0.35">
      <c r="E10" s="20">
        <f>SUM(E2:E9)</f>
        <v>17.432437408908022</v>
      </c>
      <c r="M10">
        <f>SUM(M2:M9)</f>
        <v>37.9</v>
      </c>
      <c r="N10">
        <f>SUM(N2:N9)</f>
        <v>2.8000000000000007</v>
      </c>
    </row>
  </sheetData>
  <sortState xmlns:xlrd2="http://schemas.microsoft.com/office/spreadsheetml/2017/richdata2" ref="B2:O67">
    <sortCondition ref="L1"/>
  </sortState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N13"/>
  <sheetViews>
    <sheetView workbookViewId="0">
      <selection activeCell="E12" sqref="E12"/>
    </sheetView>
  </sheetViews>
  <sheetFormatPr defaultRowHeight="14.5" x14ac:dyDescent="0.35"/>
  <cols>
    <col min="1" max="1" width="11.1796875" bestFit="1" customWidth="1"/>
    <col min="2" max="2" width="12.81640625" bestFit="1" customWidth="1"/>
    <col min="3" max="3" width="12.7265625" bestFit="1" customWidth="1"/>
    <col min="4" max="4" width="8.1796875" bestFit="1" customWidth="1"/>
    <col min="5" max="5" width="20.81640625" bestFit="1" customWidth="1"/>
    <col min="6" max="6" width="13.7265625" bestFit="1" customWidth="1"/>
    <col min="7" max="7" width="14.7265625" bestFit="1" customWidth="1"/>
    <col min="8" max="11" width="13.7265625" bestFit="1" customWidth="1"/>
    <col min="12" max="12" width="12" bestFit="1" customWidth="1"/>
    <col min="13" max="13" width="9" bestFit="1" customWidth="1"/>
    <col min="14" max="14" width="8.7265625" bestFit="1" customWidth="1"/>
  </cols>
  <sheetData>
    <row r="1" spans="1:14" x14ac:dyDescent="0.35">
      <c r="A1" s="6" t="s">
        <v>185</v>
      </c>
      <c r="B1" s="6" t="s">
        <v>111</v>
      </c>
      <c r="C1" s="6" t="s">
        <v>145</v>
      </c>
      <c r="D1" s="6" t="s">
        <v>88</v>
      </c>
      <c r="E1" s="20" t="s">
        <v>134</v>
      </c>
      <c r="F1" s="7" t="s">
        <v>135</v>
      </c>
      <c r="G1" s="7" t="s">
        <v>136</v>
      </c>
      <c r="H1" s="7" t="s">
        <v>137</v>
      </c>
      <c r="I1" s="7" t="s">
        <v>116</v>
      </c>
      <c r="J1" s="7" t="s">
        <v>117</v>
      </c>
      <c r="K1" s="7" t="s">
        <v>101</v>
      </c>
      <c r="L1" s="12" t="s">
        <v>102</v>
      </c>
      <c r="M1" s="13" t="s">
        <v>103</v>
      </c>
      <c r="N1" s="13" t="s">
        <v>104</v>
      </c>
    </row>
    <row r="2" spans="1:14" x14ac:dyDescent="0.35">
      <c r="A2" s="6" t="s">
        <v>186</v>
      </c>
      <c r="B2" s="6">
        <v>4200</v>
      </c>
      <c r="C2" s="6" t="s">
        <v>138</v>
      </c>
      <c r="D2" s="6" t="s">
        <v>94</v>
      </c>
      <c r="E2" s="20">
        <v>3.5128641701109502</v>
      </c>
      <c r="F2" s="7">
        <v>0</v>
      </c>
      <c r="G2" s="7">
        <v>49.3</v>
      </c>
      <c r="H2" s="7">
        <v>0.33</v>
      </c>
      <c r="I2" s="7">
        <v>0.69099999999999995</v>
      </c>
      <c r="J2" s="7">
        <v>3.5999999999999997E-2</v>
      </c>
      <c r="K2" s="7">
        <v>0.26200000000000001</v>
      </c>
      <c r="L2">
        <f t="shared" ref="L2:L12" si="0">G2*K2*E2/12</f>
        <v>3.7811884449712578</v>
      </c>
      <c r="M2">
        <f t="shared" ref="M2:M12" si="1">ROUND(2.721*I2*L2,1)</f>
        <v>7.1</v>
      </c>
      <c r="N2">
        <f t="shared" ref="N2:N12" si="2">ROUND((2.721*J2*L2)+(E2*F2),1)</f>
        <v>0.4</v>
      </c>
    </row>
    <row r="3" spans="1:14" x14ac:dyDescent="0.35">
      <c r="A3" s="6" t="s">
        <v>186</v>
      </c>
      <c r="B3" s="6">
        <v>2110</v>
      </c>
      <c r="C3" s="6" t="s">
        <v>138</v>
      </c>
      <c r="D3" s="6" t="s">
        <v>94</v>
      </c>
      <c r="E3" s="20">
        <v>6.9671829536384899E-2</v>
      </c>
      <c r="F3" s="7">
        <v>0</v>
      </c>
      <c r="G3" s="7">
        <v>49.3</v>
      </c>
      <c r="H3" s="7">
        <v>0.33</v>
      </c>
      <c r="I3" s="7">
        <v>2.0139999999999998</v>
      </c>
      <c r="J3" s="7">
        <v>0.28699999999999998</v>
      </c>
      <c r="K3" s="7">
        <v>0.315</v>
      </c>
      <c r="L3">
        <f t="shared" si="0"/>
        <v>9.0164056398774103E-2</v>
      </c>
      <c r="M3">
        <f t="shared" si="1"/>
        <v>0.5</v>
      </c>
      <c r="N3">
        <f t="shared" si="2"/>
        <v>0.1</v>
      </c>
    </row>
    <row r="4" spans="1:14" x14ac:dyDescent="0.35">
      <c r="A4" s="6" t="s">
        <v>186</v>
      </c>
      <c r="B4" s="6">
        <v>6172</v>
      </c>
      <c r="C4" s="6" t="s">
        <v>138</v>
      </c>
      <c r="D4" s="6" t="s">
        <v>91</v>
      </c>
      <c r="E4" s="20">
        <v>0.411737042861539</v>
      </c>
      <c r="F4" s="7">
        <v>0</v>
      </c>
      <c r="G4" s="7">
        <v>49.3</v>
      </c>
      <c r="H4" s="7">
        <v>0.33</v>
      </c>
      <c r="I4" s="7">
        <v>0.60699999999999998</v>
      </c>
      <c r="J4" s="7">
        <v>3.3000000000000002E-2</v>
      </c>
      <c r="K4" s="7">
        <v>2.5999999999999999E-2</v>
      </c>
      <c r="L4">
        <f t="shared" si="0"/>
        <v>4.3980378461660051E-2</v>
      </c>
      <c r="M4">
        <f t="shared" si="1"/>
        <v>0.1</v>
      </c>
      <c r="N4">
        <f t="shared" si="2"/>
        <v>0</v>
      </c>
    </row>
    <row r="5" spans="1:14" x14ac:dyDescent="0.35">
      <c r="A5" s="6" t="s">
        <v>186</v>
      </c>
      <c r="B5" s="6">
        <v>6172</v>
      </c>
      <c r="C5" s="6" t="s">
        <v>138</v>
      </c>
      <c r="D5" s="6" t="s">
        <v>94</v>
      </c>
      <c r="E5" s="20">
        <v>0.391982473514909</v>
      </c>
      <c r="F5" s="7">
        <v>0</v>
      </c>
      <c r="G5" s="7">
        <v>49.3</v>
      </c>
      <c r="H5" s="7">
        <v>0.33</v>
      </c>
      <c r="I5" s="7">
        <v>0.60699999999999998</v>
      </c>
      <c r="J5" s="7">
        <v>3.3000000000000002E-2</v>
      </c>
      <c r="K5" s="7">
        <v>2.5999999999999999E-2</v>
      </c>
      <c r="L5">
        <f t="shared" si="0"/>
        <v>4.1870261212617527E-2</v>
      </c>
      <c r="M5">
        <f t="shared" si="1"/>
        <v>0.1</v>
      </c>
      <c r="N5">
        <f t="shared" si="2"/>
        <v>0</v>
      </c>
    </row>
    <row r="6" spans="1:14" x14ac:dyDescent="0.35">
      <c r="A6" s="6" t="s">
        <v>186</v>
      </c>
      <c r="B6" s="6">
        <v>3100</v>
      </c>
      <c r="C6" s="6" t="s">
        <v>138</v>
      </c>
      <c r="D6" s="6" t="s">
        <v>93</v>
      </c>
      <c r="E6" s="20">
        <v>2.0018612370489399</v>
      </c>
      <c r="F6" s="7">
        <v>0</v>
      </c>
      <c r="G6" s="7">
        <v>49.3</v>
      </c>
      <c r="H6" s="7">
        <v>0.33</v>
      </c>
      <c r="I6" s="7">
        <v>0.69099999999999995</v>
      </c>
      <c r="J6" s="7">
        <v>3.5999999999999997E-2</v>
      </c>
      <c r="K6" s="7">
        <v>0.26200000000000001</v>
      </c>
      <c r="L6">
        <f t="shared" si="0"/>
        <v>2.1547700712055282</v>
      </c>
      <c r="M6">
        <f t="shared" si="1"/>
        <v>4.0999999999999996</v>
      </c>
      <c r="N6">
        <f t="shared" si="2"/>
        <v>0.2</v>
      </c>
    </row>
    <row r="7" spans="1:14" x14ac:dyDescent="0.35">
      <c r="A7" s="6" t="s">
        <v>186</v>
      </c>
      <c r="B7" s="6">
        <v>3100</v>
      </c>
      <c r="C7" s="6" t="s">
        <v>138</v>
      </c>
      <c r="D7" s="6" t="s">
        <v>94</v>
      </c>
      <c r="E7" s="20">
        <v>13.522346648699999</v>
      </c>
      <c r="F7" s="7">
        <v>0</v>
      </c>
      <c r="G7" s="7">
        <v>49.3</v>
      </c>
      <c r="H7" s="7">
        <v>0.33</v>
      </c>
      <c r="I7" s="7">
        <v>0.69099999999999995</v>
      </c>
      <c r="J7" s="7">
        <v>3.5999999999999997E-2</v>
      </c>
      <c r="K7" s="7">
        <v>0.26200000000000001</v>
      </c>
      <c r="L7">
        <f t="shared" si="0"/>
        <v>14.555228560216534</v>
      </c>
      <c r="M7">
        <f t="shared" si="1"/>
        <v>27.4</v>
      </c>
      <c r="N7">
        <f t="shared" si="2"/>
        <v>1.4</v>
      </c>
    </row>
    <row r="8" spans="1:14" x14ac:dyDescent="0.35">
      <c r="A8" s="6" t="s">
        <v>186</v>
      </c>
      <c r="B8" s="6">
        <v>2210</v>
      </c>
      <c r="C8" s="6" t="s">
        <v>138</v>
      </c>
      <c r="D8" s="6" t="s">
        <v>91</v>
      </c>
      <c r="E8" s="20">
        <v>1.3893853464417001</v>
      </c>
      <c r="F8" s="7">
        <v>0</v>
      </c>
      <c r="G8" s="7">
        <v>49.3</v>
      </c>
      <c r="H8" s="7">
        <v>0.33</v>
      </c>
      <c r="I8" s="7">
        <v>1.347</v>
      </c>
      <c r="J8" s="7">
        <v>0.27400000000000002</v>
      </c>
      <c r="K8" s="7">
        <v>0.315</v>
      </c>
      <c r="L8">
        <f t="shared" si="0"/>
        <v>1.7980383114638652</v>
      </c>
      <c r="M8">
        <f t="shared" si="1"/>
        <v>6.6</v>
      </c>
      <c r="N8">
        <f t="shared" si="2"/>
        <v>1.3</v>
      </c>
    </row>
    <row r="9" spans="1:14" x14ac:dyDescent="0.35">
      <c r="A9" s="6" t="s">
        <v>186</v>
      </c>
      <c r="B9" s="6">
        <v>2210</v>
      </c>
      <c r="C9" s="6" t="s">
        <v>138</v>
      </c>
      <c r="D9" s="6" t="s">
        <v>94</v>
      </c>
      <c r="E9" s="20">
        <v>6.6247059081753203</v>
      </c>
      <c r="F9" s="7">
        <v>0</v>
      </c>
      <c r="G9" s="7">
        <v>49.3</v>
      </c>
      <c r="H9" s="7">
        <v>0.33</v>
      </c>
      <c r="I9" s="7">
        <v>1.347</v>
      </c>
      <c r="J9" s="7">
        <v>0.27400000000000002</v>
      </c>
      <c r="K9" s="7">
        <v>0.315</v>
      </c>
      <c r="L9">
        <f t="shared" si="0"/>
        <v>8.5731975334173853</v>
      </c>
      <c r="M9">
        <f t="shared" si="1"/>
        <v>31.4</v>
      </c>
      <c r="N9">
        <f t="shared" si="2"/>
        <v>6.4</v>
      </c>
    </row>
    <row r="10" spans="1:14" x14ac:dyDescent="0.35">
      <c r="A10" s="6" t="s">
        <v>186</v>
      </c>
      <c r="B10" s="6">
        <v>2130</v>
      </c>
      <c r="C10" s="6" t="s">
        <v>138</v>
      </c>
      <c r="D10" s="6" t="s">
        <v>94</v>
      </c>
      <c r="E10" s="20">
        <v>0.46480779800448802</v>
      </c>
      <c r="F10" s="7">
        <v>0</v>
      </c>
      <c r="G10" s="7">
        <v>49.3</v>
      </c>
      <c r="H10" s="7">
        <v>0.33</v>
      </c>
      <c r="I10" s="7">
        <v>1.022</v>
      </c>
      <c r="J10" s="7">
        <v>0.19600000000000001</v>
      </c>
      <c r="K10" s="7">
        <v>0.26200000000000001</v>
      </c>
      <c r="L10">
        <f t="shared" si="0"/>
        <v>0.50031136697539746</v>
      </c>
      <c r="M10">
        <f t="shared" si="1"/>
        <v>1.4</v>
      </c>
      <c r="N10">
        <f t="shared" si="2"/>
        <v>0.3</v>
      </c>
    </row>
    <row r="11" spans="1:14" x14ac:dyDescent="0.35">
      <c r="A11" s="6" t="s">
        <v>186</v>
      </c>
      <c r="B11" s="6">
        <v>4200</v>
      </c>
      <c r="C11" s="6" t="s">
        <v>138</v>
      </c>
      <c r="D11" s="6" t="s">
        <v>93</v>
      </c>
      <c r="E11" s="20">
        <v>2.2319436469963701E-2</v>
      </c>
      <c r="F11" s="7">
        <v>0</v>
      </c>
      <c r="G11" s="7">
        <v>49.3</v>
      </c>
      <c r="H11" s="7">
        <v>0.33</v>
      </c>
      <c r="I11" s="7">
        <v>0.69099999999999995</v>
      </c>
      <c r="J11" s="7">
        <v>3.5999999999999997E-2</v>
      </c>
      <c r="K11" s="7">
        <v>0.26200000000000001</v>
      </c>
      <c r="L11">
        <f t="shared" si="0"/>
        <v>2.4024269425661094E-2</v>
      </c>
      <c r="M11">
        <f t="shared" si="1"/>
        <v>0</v>
      </c>
      <c r="N11">
        <f t="shared" si="2"/>
        <v>0</v>
      </c>
    </row>
    <row r="12" spans="1:14" x14ac:dyDescent="0.35">
      <c r="A12" s="6" t="s">
        <v>186</v>
      </c>
      <c r="B12" s="6">
        <v>6172</v>
      </c>
      <c r="C12" s="6" t="s">
        <v>138</v>
      </c>
      <c r="D12" s="6" t="s">
        <v>94</v>
      </c>
      <c r="E12" s="20">
        <v>1.94996126198428E-3</v>
      </c>
      <c r="F12" s="7">
        <v>0</v>
      </c>
      <c r="G12" s="7">
        <v>49.3</v>
      </c>
      <c r="H12" s="7">
        <v>0.33</v>
      </c>
      <c r="I12" s="7">
        <v>0.60699999999999998</v>
      </c>
      <c r="J12" s="7">
        <v>3.3000000000000002E-2</v>
      </c>
      <c r="K12" s="7">
        <v>2.5999999999999999E-2</v>
      </c>
      <c r="L12">
        <f t="shared" si="0"/>
        <v>2.0828836213428748E-4</v>
      </c>
      <c r="M12">
        <f t="shared" si="1"/>
        <v>0</v>
      </c>
      <c r="N12">
        <f t="shared" si="2"/>
        <v>0</v>
      </c>
    </row>
    <row r="13" spans="1:14" x14ac:dyDescent="0.35">
      <c r="E13" s="20">
        <f>SUM(E2:E12)</f>
        <v>28.413631852126183</v>
      </c>
      <c r="M13">
        <f>SUM(M2:M12)</f>
        <v>78.7</v>
      </c>
      <c r="N13">
        <f>SUM(N2:N12)</f>
        <v>10.100000000000001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N49"/>
  <sheetViews>
    <sheetView workbookViewId="0">
      <pane ySplit="1" topLeftCell="A23" activePane="bottomLeft" state="frozen"/>
      <selection pane="bottomLeft" activeCell="M23" sqref="M23"/>
    </sheetView>
  </sheetViews>
  <sheetFormatPr defaultRowHeight="14.5" x14ac:dyDescent="0.35"/>
  <cols>
    <col min="1" max="1" width="10.54296875" bestFit="1" customWidth="1"/>
    <col min="2" max="2" width="12.81640625" bestFit="1" customWidth="1"/>
    <col min="3" max="3" width="12.7265625" bestFit="1" customWidth="1"/>
    <col min="4" max="4" width="8.1796875" bestFit="1" customWidth="1"/>
    <col min="5" max="5" width="20.81640625" bestFit="1" customWidth="1"/>
    <col min="6" max="6" width="13.7265625" bestFit="1" customWidth="1"/>
    <col min="7" max="7" width="14.7265625" bestFit="1" customWidth="1"/>
    <col min="8" max="11" width="13.7265625" bestFit="1" customWidth="1"/>
    <col min="12" max="12" width="12" bestFit="1" customWidth="1"/>
    <col min="13" max="13" width="9" bestFit="1" customWidth="1"/>
    <col min="14" max="14" width="8.7265625" bestFit="1" customWidth="1"/>
  </cols>
  <sheetData>
    <row r="1" spans="1:14" x14ac:dyDescent="0.35">
      <c r="A1" s="6" t="s">
        <v>185</v>
      </c>
      <c r="B1" s="6" t="s">
        <v>111</v>
      </c>
      <c r="C1" s="6" t="s">
        <v>145</v>
      </c>
      <c r="D1" s="6" t="s">
        <v>88</v>
      </c>
      <c r="E1" s="20" t="s">
        <v>134</v>
      </c>
      <c r="F1" s="7" t="s">
        <v>135</v>
      </c>
      <c r="G1" s="7" t="s">
        <v>136</v>
      </c>
      <c r="H1" s="7" t="s">
        <v>137</v>
      </c>
      <c r="I1" s="7" t="s">
        <v>116</v>
      </c>
      <c r="J1" s="7" t="s">
        <v>117</v>
      </c>
      <c r="K1" s="7" t="s">
        <v>101</v>
      </c>
      <c r="L1" s="12" t="s">
        <v>102</v>
      </c>
      <c r="M1" s="13" t="s">
        <v>103</v>
      </c>
      <c r="N1" s="13" t="s">
        <v>104</v>
      </c>
    </row>
    <row r="2" spans="1:14" x14ac:dyDescent="0.35">
      <c r="A2" s="6" t="s">
        <v>184</v>
      </c>
      <c r="B2" s="6">
        <v>2120</v>
      </c>
      <c r="C2" s="6" t="s">
        <v>90</v>
      </c>
      <c r="D2" s="6" t="s">
        <v>91</v>
      </c>
      <c r="E2" s="20">
        <v>1.021787872688E-5</v>
      </c>
      <c r="F2" s="7">
        <v>0.22</v>
      </c>
      <c r="G2" s="7">
        <v>50.8</v>
      </c>
      <c r="H2" s="7">
        <v>0</v>
      </c>
      <c r="I2" s="7">
        <v>1.022</v>
      </c>
      <c r="J2" s="7">
        <v>0.19600000000000001</v>
      </c>
      <c r="K2" s="7">
        <v>0.26200000000000001</v>
      </c>
      <c r="L2">
        <f t="shared" ref="L2:L48" si="0">G2*K2*E2/12</f>
        <v>1.1332989891940171E-5</v>
      </c>
      <c r="M2">
        <f t="shared" ref="M2:M48" si="1">ROUND(2.721*I2*L2,1)</f>
        <v>0</v>
      </c>
      <c r="N2">
        <f t="shared" ref="N2:N48" si="2">ROUND((2.721*J2*L2)+(E2*F2),1)</f>
        <v>0</v>
      </c>
    </row>
    <row r="3" spans="1:14" x14ac:dyDescent="0.35">
      <c r="A3" s="6" t="s">
        <v>184</v>
      </c>
      <c r="B3" s="6">
        <v>2120</v>
      </c>
      <c r="C3" s="6" t="s">
        <v>90</v>
      </c>
      <c r="D3" s="6" t="s">
        <v>91</v>
      </c>
      <c r="E3" s="20">
        <v>5.0223676550468402E-2</v>
      </c>
      <c r="F3" s="7">
        <v>0.22</v>
      </c>
      <c r="G3" s="7">
        <v>50.8</v>
      </c>
      <c r="H3" s="7">
        <v>0</v>
      </c>
      <c r="I3" s="7">
        <v>1.022</v>
      </c>
      <c r="J3" s="7">
        <v>0.19600000000000001</v>
      </c>
      <c r="K3" s="7">
        <v>0.26200000000000001</v>
      </c>
      <c r="L3">
        <f t="shared" si="0"/>
        <v>5.5704753784676181E-2</v>
      </c>
      <c r="M3">
        <f t="shared" si="1"/>
        <v>0.2</v>
      </c>
      <c r="N3">
        <f t="shared" si="2"/>
        <v>0</v>
      </c>
    </row>
    <row r="4" spans="1:14" x14ac:dyDescent="0.35">
      <c r="A4" s="6" t="s">
        <v>184</v>
      </c>
      <c r="B4" s="6">
        <v>2110</v>
      </c>
      <c r="C4" s="6" t="s">
        <v>90</v>
      </c>
      <c r="D4" s="6" t="s">
        <v>91</v>
      </c>
      <c r="E4" s="20">
        <v>0.23418198330680901</v>
      </c>
      <c r="F4" s="7">
        <v>0.22</v>
      </c>
      <c r="G4" s="7">
        <v>50.8</v>
      </c>
      <c r="H4" s="7">
        <v>0</v>
      </c>
      <c r="I4" s="7">
        <v>2.0139999999999998</v>
      </c>
      <c r="J4" s="7">
        <v>0.28699999999999998</v>
      </c>
      <c r="K4" s="7">
        <v>0.315</v>
      </c>
      <c r="L4">
        <f t="shared" si="0"/>
        <v>0.31228167473962981</v>
      </c>
      <c r="M4">
        <f t="shared" si="1"/>
        <v>1.7</v>
      </c>
      <c r="N4">
        <f t="shared" si="2"/>
        <v>0.3</v>
      </c>
    </row>
    <row r="5" spans="1:14" x14ac:dyDescent="0.35">
      <c r="A5" s="6" t="s">
        <v>184</v>
      </c>
      <c r="B5" s="6">
        <v>2110</v>
      </c>
      <c r="C5" s="6" t="s">
        <v>90</v>
      </c>
      <c r="D5" s="6" t="s">
        <v>91</v>
      </c>
      <c r="E5" s="20">
        <v>6.5535848735333593E-2</v>
      </c>
      <c r="F5" s="7">
        <v>0.22</v>
      </c>
      <c r="G5" s="7">
        <v>50.8</v>
      </c>
      <c r="H5" s="7">
        <v>0</v>
      </c>
      <c r="I5" s="7">
        <v>2.0139999999999998</v>
      </c>
      <c r="J5" s="7">
        <v>0.28699999999999998</v>
      </c>
      <c r="K5" s="7">
        <v>0.315</v>
      </c>
      <c r="L5">
        <f t="shared" si="0"/>
        <v>8.7392054288567333E-2</v>
      </c>
      <c r="M5">
        <f t="shared" si="1"/>
        <v>0.5</v>
      </c>
      <c r="N5">
        <f t="shared" si="2"/>
        <v>0.1</v>
      </c>
    </row>
    <row r="6" spans="1:14" x14ac:dyDescent="0.35">
      <c r="A6" s="6" t="s">
        <v>184</v>
      </c>
      <c r="B6" s="6">
        <v>2110</v>
      </c>
      <c r="C6" s="6" t="s">
        <v>90</v>
      </c>
      <c r="D6" s="6" t="s">
        <v>91</v>
      </c>
      <c r="E6" s="20">
        <v>1.2088776281400999</v>
      </c>
      <c r="F6" s="7">
        <v>0.22</v>
      </c>
      <c r="G6" s="7">
        <v>50.8</v>
      </c>
      <c r="H6" s="7">
        <v>0</v>
      </c>
      <c r="I6" s="7">
        <v>2.0139999999999998</v>
      </c>
      <c r="J6" s="7">
        <v>0.28699999999999998</v>
      </c>
      <c r="K6" s="7">
        <v>0.315</v>
      </c>
      <c r="L6">
        <f t="shared" si="0"/>
        <v>1.6120383171248232</v>
      </c>
      <c r="M6">
        <f t="shared" si="1"/>
        <v>8.8000000000000007</v>
      </c>
      <c r="N6">
        <f t="shared" si="2"/>
        <v>1.5</v>
      </c>
    </row>
    <row r="7" spans="1:14" x14ac:dyDescent="0.35">
      <c r="A7" s="6" t="s">
        <v>184</v>
      </c>
      <c r="B7" s="6">
        <v>2110</v>
      </c>
      <c r="C7" s="6" t="s">
        <v>90</v>
      </c>
      <c r="D7" s="6" t="s">
        <v>91</v>
      </c>
      <c r="E7" s="20">
        <v>0.16442586492724701</v>
      </c>
      <c r="F7" s="7">
        <v>0.22</v>
      </c>
      <c r="G7" s="7">
        <v>50.8</v>
      </c>
      <c r="H7" s="7">
        <v>0</v>
      </c>
      <c r="I7" s="7">
        <v>2.0139999999999998</v>
      </c>
      <c r="J7" s="7">
        <v>0.28699999999999998</v>
      </c>
      <c r="K7" s="7">
        <v>0.315</v>
      </c>
      <c r="L7">
        <f t="shared" si="0"/>
        <v>0.21926189088048387</v>
      </c>
      <c r="M7">
        <f t="shared" si="1"/>
        <v>1.2</v>
      </c>
      <c r="N7">
        <f t="shared" si="2"/>
        <v>0.2</v>
      </c>
    </row>
    <row r="8" spans="1:14" x14ac:dyDescent="0.35">
      <c r="A8" s="6" t="s">
        <v>184</v>
      </c>
      <c r="B8" s="6">
        <v>2110</v>
      </c>
      <c r="C8" s="6" t="s">
        <v>90</v>
      </c>
      <c r="D8" s="6" t="s">
        <v>91</v>
      </c>
      <c r="E8" s="20">
        <v>0.33779950743376802</v>
      </c>
      <c r="F8" s="7">
        <v>0.22</v>
      </c>
      <c r="G8" s="7">
        <v>50.8</v>
      </c>
      <c r="H8" s="7">
        <v>0</v>
      </c>
      <c r="I8" s="7">
        <v>2.0139999999999998</v>
      </c>
      <c r="J8" s="7">
        <v>0.28699999999999998</v>
      </c>
      <c r="K8" s="7">
        <v>0.315</v>
      </c>
      <c r="L8">
        <f t="shared" si="0"/>
        <v>0.45045564316292963</v>
      </c>
      <c r="M8">
        <f t="shared" si="1"/>
        <v>2.5</v>
      </c>
      <c r="N8">
        <f t="shared" si="2"/>
        <v>0.4</v>
      </c>
    </row>
    <row r="9" spans="1:14" x14ac:dyDescent="0.35">
      <c r="A9" s="6" t="s">
        <v>184</v>
      </c>
      <c r="B9" s="6">
        <v>4110</v>
      </c>
      <c r="C9" s="6" t="s">
        <v>90</v>
      </c>
      <c r="D9" s="6" t="s">
        <v>91</v>
      </c>
      <c r="E9" s="20">
        <v>3.5017810003017201E-2</v>
      </c>
      <c r="F9" s="7">
        <v>0.22</v>
      </c>
      <c r="G9" s="7">
        <v>50.8</v>
      </c>
      <c r="H9" s="7">
        <v>0</v>
      </c>
      <c r="I9" s="7">
        <v>0.69099999999999995</v>
      </c>
      <c r="J9" s="7">
        <v>3.5999999999999997E-2</v>
      </c>
      <c r="K9" s="7">
        <v>0.26200000000000001</v>
      </c>
      <c r="L9">
        <f t="shared" si="0"/>
        <v>3.8839420334679811E-2</v>
      </c>
      <c r="M9">
        <f t="shared" si="1"/>
        <v>0.1</v>
      </c>
      <c r="N9">
        <f t="shared" si="2"/>
        <v>0</v>
      </c>
    </row>
    <row r="10" spans="1:14" x14ac:dyDescent="0.35">
      <c r="A10" s="6" t="s">
        <v>184</v>
      </c>
      <c r="B10" s="6">
        <v>4110</v>
      </c>
      <c r="C10" s="6" t="s">
        <v>90</v>
      </c>
      <c r="D10" s="6" t="s">
        <v>91</v>
      </c>
      <c r="E10" s="20">
        <v>1.1527721845350301</v>
      </c>
      <c r="F10" s="7">
        <v>0.22</v>
      </c>
      <c r="G10" s="7">
        <v>50.8</v>
      </c>
      <c r="H10" s="7">
        <v>0</v>
      </c>
      <c r="I10" s="7">
        <v>0.69099999999999995</v>
      </c>
      <c r="J10" s="7">
        <v>3.5999999999999997E-2</v>
      </c>
      <c r="K10" s="7">
        <v>0.26200000000000001</v>
      </c>
      <c r="L10">
        <f t="shared" si="0"/>
        <v>1.2785780556072863</v>
      </c>
      <c r="M10">
        <f t="shared" si="1"/>
        <v>2.4</v>
      </c>
      <c r="N10">
        <f t="shared" si="2"/>
        <v>0.4</v>
      </c>
    </row>
    <row r="11" spans="1:14" x14ac:dyDescent="0.35">
      <c r="A11" s="6" t="s">
        <v>184</v>
      </c>
      <c r="B11" s="6">
        <v>4110</v>
      </c>
      <c r="C11" s="6" t="s">
        <v>90</v>
      </c>
      <c r="D11" s="6" t="s">
        <v>91</v>
      </c>
      <c r="E11" s="20">
        <v>0.36524393526261201</v>
      </c>
      <c r="F11" s="7">
        <v>0.22</v>
      </c>
      <c r="G11" s="7">
        <v>50.8</v>
      </c>
      <c r="H11" s="7">
        <v>0</v>
      </c>
      <c r="I11" s="7">
        <v>0.69099999999999995</v>
      </c>
      <c r="J11" s="7">
        <v>3.5999999999999997E-2</v>
      </c>
      <c r="K11" s="7">
        <v>0.26200000000000001</v>
      </c>
      <c r="L11">
        <f t="shared" si="0"/>
        <v>0.40510422339760505</v>
      </c>
      <c r="M11">
        <f t="shared" si="1"/>
        <v>0.8</v>
      </c>
      <c r="N11">
        <f t="shared" si="2"/>
        <v>0.1</v>
      </c>
    </row>
    <row r="12" spans="1:14" x14ac:dyDescent="0.35">
      <c r="A12" s="6" t="s">
        <v>184</v>
      </c>
      <c r="B12" s="6">
        <v>4110</v>
      </c>
      <c r="C12" s="6" t="s">
        <v>90</v>
      </c>
      <c r="D12" s="6" t="s">
        <v>91</v>
      </c>
      <c r="E12" s="20">
        <v>1.6094545397695999E-2</v>
      </c>
      <c r="F12" s="7">
        <v>0.22</v>
      </c>
      <c r="G12" s="7">
        <v>50.8</v>
      </c>
      <c r="H12" s="7">
        <v>0</v>
      </c>
      <c r="I12" s="7">
        <v>0.69099999999999995</v>
      </c>
      <c r="J12" s="7">
        <v>3.5999999999999997E-2</v>
      </c>
      <c r="K12" s="7">
        <v>0.26200000000000001</v>
      </c>
      <c r="L12">
        <f t="shared" si="0"/>
        <v>1.7850996785431224E-2</v>
      </c>
      <c r="M12">
        <f t="shared" si="1"/>
        <v>0</v>
      </c>
      <c r="N12">
        <f t="shared" si="2"/>
        <v>0</v>
      </c>
    </row>
    <row r="13" spans="1:14" x14ac:dyDescent="0.35">
      <c r="A13" s="6" t="s">
        <v>184</v>
      </c>
      <c r="B13" s="6">
        <v>4110</v>
      </c>
      <c r="C13" s="6" t="s">
        <v>90</v>
      </c>
      <c r="D13" s="6" t="s">
        <v>91</v>
      </c>
      <c r="E13" s="20">
        <v>0.64191642356049206</v>
      </c>
      <c r="F13" s="7">
        <v>0.22</v>
      </c>
      <c r="G13" s="7">
        <v>50.8</v>
      </c>
      <c r="H13" s="7">
        <v>0</v>
      </c>
      <c r="I13" s="7">
        <v>0.69099999999999995</v>
      </c>
      <c r="J13" s="7">
        <v>3.5999999999999997E-2</v>
      </c>
      <c r="K13" s="7">
        <v>0.26200000000000001</v>
      </c>
      <c r="L13">
        <f t="shared" si="0"/>
        <v>0.71197090258506046</v>
      </c>
      <c r="M13">
        <f t="shared" si="1"/>
        <v>1.3</v>
      </c>
      <c r="N13">
        <f t="shared" si="2"/>
        <v>0.2</v>
      </c>
    </row>
    <row r="14" spans="1:14" x14ac:dyDescent="0.35">
      <c r="A14" s="6" t="s">
        <v>184</v>
      </c>
      <c r="B14" s="6">
        <v>4340</v>
      </c>
      <c r="C14" s="6" t="s">
        <v>90</v>
      </c>
      <c r="D14" s="6" t="s">
        <v>91</v>
      </c>
      <c r="E14" s="20">
        <v>0.18960030456163701</v>
      </c>
      <c r="F14" s="7">
        <v>0.22</v>
      </c>
      <c r="G14" s="7">
        <v>50.8</v>
      </c>
      <c r="H14" s="7">
        <v>0</v>
      </c>
      <c r="I14" s="7">
        <v>0.69099999999999995</v>
      </c>
      <c r="J14" s="7">
        <v>3.5999999999999997E-2</v>
      </c>
      <c r="K14" s="7">
        <v>0.26200000000000001</v>
      </c>
      <c r="L14">
        <f t="shared" si="0"/>
        <v>0.21029201779946363</v>
      </c>
      <c r="M14">
        <f t="shared" si="1"/>
        <v>0.4</v>
      </c>
      <c r="N14">
        <f t="shared" si="2"/>
        <v>0.1</v>
      </c>
    </row>
    <row r="15" spans="1:14" x14ac:dyDescent="0.35">
      <c r="A15" s="6" t="s">
        <v>184</v>
      </c>
      <c r="B15" s="6">
        <v>2110</v>
      </c>
      <c r="C15" s="6" t="s">
        <v>90</v>
      </c>
      <c r="D15" s="6" t="s">
        <v>91</v>
      </c>
      <c r="E15" s="20">
        <v>1.15342548367379E-2</v>
      </c>
      <c r="F15" s="7">
        <v>0.22</v>
      </c>
      <c r="G15" s="7">
        <v>50.8</v>
      </c>
      <c r="H15" s="7">
        <v>0</v>
      </c>
      <c r="I15" s="7">
        <v>2.0139999999999998</v>
      </c>
      <c r="J15" s="7">
        <v>0.28699999999999998</v>
      </c>
      <c r="K15" s="7">
        <v>0.315</v>
      </c>
      <c r="L15">
        <f t="shared" si="0"/>
        <v>1.5380928824789988E-2</v>
      </c>
      <c r="M15">
        <f t="shared" si="1"/>
        <v>0.1</v>
      </c>
      <c r="N15">
        <f t="shared" si="2"/>
        <v>0</v>
      </c>
    </row>
    <row r="16" spans="1:14" x14ac:dyDescent="0.35">
      <c r="A16" s="6" t="s">
        <v>184</v>
      </c>
      <c r="B16" s="6">
        <v>2120</v>
      </c>
      <c r="C16" s="6" t="s">
        <v>90</v>
      </c>
      <c r="D16" s="6" t="s">
        <v>91</v>
      </c>
      <c r="E16" s="20">
        <v>1.13180859405654E-2</v>
      </c>
      <c r="F16" s="7">
        <v>0.22</v>
      </c>
      <c r="G16" s="7">
        <v>50.8</v>
      </c>
      <c r="H16" s="7">
        <v>0</v>
      </c>
      <c r="I16" s="7">
        <v>1.022</v>
      </c>
      <c r="J16" s="7">
        <v>0.19600000000000001</v>
      </c>
      <c r="K16" s="7">
        <v>0.26200000000000001</v>
      </c>
      <c r="L16">
        <f t="shared" si="0"/>
        <v>1.2553266386212437E-2</v>
      </c>
      <c r="M16">
        <f t="shared" si="1"/>
        <v>0</v>
      </c>
      <c r="N16">
        <f t="shared" si="2"/>
        <v>0</v>
      </c>
    </row>
    <row r="17" spans="1:14" x14ac:dyDescent="0.35">
      <c r="A17" s="6" t="s">
        <v>184</v>
      </c>
      <c r="B17" s="6">
        <v>3200</v>
      </c>
      <c r="C17" s="6" t="s">
        <v>90</v>
      </c>
      <c r="D17" s="6" t="s">
        <v>91</v>
      </c>
      <c r="E17" s="20">
        <v>1.78745665915086E-3</v>
      </c>
      <c r="F17" s="7">
        <v>0.22</v>
      </c>
      <c r="G17" s="7">
        <v>50.8</v>
      </c>
      <c r="H17" s="7">
        <v>0</v>
      </c>
      <c r="I17" s="7">
        <v>0.69099999999999995</v>
      </c>
      <c r="J17" s="7">
        <v>3.5999999999999997E-2</v>
      </c>
      <c r="K17" s="7">
        <v>0.26200000000000001</v>
      </c>
      <c r="L17">
        <f t="shared" si="0"/>
        <v>1.9825277625528572E-3</v>
      </c>
      <c r="M17">
        <f t="shared" si="1"/>
        <v>0</v>
      </c>
      <c r="N17">
        <f t="shared" si="2"/>
        <v>0</v>
      </c>
    </row>
    <row r="18" spans="1:14" x14ac:dyDescent="0.35">
      <c r="A18" s="6" t="s">
        <v>184</v>
      </c>
      <c r="B18" s="6">
        <v>1110</v>
      </c>
      <c r="C18" s="6" t="s">
        <v>90</v>
      </c>
      <c r="D18" s="6" t="s">
        <v>91</v>
      </c>
      <c r="E18" s="20">
        <v>0.198281023382986</v>
      </c>
      <c r="F18" s="7">
        <v>0.22</v>
      </c>
      <c r="G18" s="7">
        <v>50.8</v>
      </c>
      <c r="H18" s="7">
        <v>0</v>
      </c>
      <c r="I18" s="7">
        <v>0.96799999999999997</v>
      </c>
      <c r="J18" s="7">
        <v>0.125</v>
      </c>
      <c r="K18" s="7">
        <v>0.28799999999999998</v>
      </c>
      <c r="L18">
        <f t="shared" si="0"/>
        <v>0.24174422370853652</v>
      </c>
      <c r="M18">
        <f t="shared" si="1"/>
        <v>0.6</v>
      </c>
      <c r="N18">
        <f t="shared" si="2"/>
        <v>0.1</v>
      </c>
    </row>
    <row r="19" spans="1:14" x14ac:dyDescent="0.35">
      <c r="A19" s="6" t="s">
        <v>184</v>
      </c>
      <c r="B19" s="6">
        <v>1110</v>
      </c>
      <c r="C19" s="6" t="s">
        <v>90</v>
      </c>
      <c r="D19" s="6" t="s">
        <v>91</v>
      </c>
      <c r="E19" s="20">
        <v>0.54008319067444899</v>
      </c>
      <c r="F19" s="7">
        <v>0.22</v>
      </c>
      <c r="G19" s="7">
        <v>50.8</v>
      </c>
      <c r="H19" s="7">
        <v>0</v>
      </c>
      <c r="I19" s="7">
        <v>0.96799999999999997</v>
      </c>
      <c r="J19" s="7">
        <v>0.125</v>
      </c>
      <c r="K19" s="7">
        <v>0.28799999999999998</v>
      </c>
      <c r="L19">
        <f t="shared" si="0"/>
        <v>0.65846942607028813</v>
      </c>
      <c r="M19">
        <f t="shared" si="1"/>
        <v>1.7</v>
      </c>
      <c r="N19">
        <f t="shared" si="2"/>
        <v>0.3</v>
      </c>
    </row>
    <row r="20" spans="1:14" x14ac:dyDescent="0.35">
      <c r="A20" s="6" t="s">
        <v>184</v>
      </c>
      <c r="B20" s="6">
        <v>1110</v>
      </c>
      <c r="C20" s="6" t="s">
        <v>90</v>
      </c>
      <c r="D20" s="6" t="s">
        <v>91</v>
      </c>
      <c r="E20" s="20">
        <v>0.11770218356637401</v>
      </c>
      <c r="F20" s="7">
        <v>0.22</v>
      </c>
      <c r="G20" s="7">
        <v>50.8</v>
      </c>
      <c r="H20" s="7">
        <v>0</v>
      </c>
      <c r="I20" s="7">
        <v>0.96799999999999997</v>
      </c>
      <c r="J20" s="7">
        <v>0.125</v>
      </c>
      <c r="K20" s="7">
        <v>0.28799999999999998</v>
      </c>
      <c r="L20">
        <f t="shared" si="0"/>
        <v>0.14350250220412317</v>
      </c>
      <c r="M20">
        <f t="shared" si="1"/>
        <v>0.4</v>
      </c>
      <c r="N20">
        <f t="shared" si="2"/>
        <v>0.1</v>
      </c>
    </row>
    <row r="21" spans="1:14" x14ac:dyDescent="0.35">
      <c r="A21" s="6" t="s">
        <v>184</v>
      </c>
      <c r="B21" s="6">
        <v>4200</v>
      </c>
      <c r="C21" s="6" t="s">
        <v>90</v>
      </c>
      <c r="D21" s="6" t="s">
        <v>91</v>
      </c>
      <c r="E21" s="20">
        <v>0.21772078210262</v>
      </c>
      <c r="F21" s="7">
        <v>0.22</v>
      </c>
      <c r="G21" s="7">
        <v>50.8</v>
      </c>
      <c r="H21" s="7">
        <v>0</v>
      </c>
      <c r="I21" s="7">
        <v>0.69099999999999995</v>
      </c>
      <c r="J21" s="7">
        <v>3.5999999999999997E-2</v>
      </c>
      <c r="K21" s="7">
        <v>0.26200000000000001</v>
      </c>
      <c r="L21">
        <f t="shared" si="0"/>
        <v>0.24148137678941925</v>
      </c>
      <c r="M21">
        <f t="shared" si="1"/>
        <v>0.5</v>
      </c>
      <c r="N21">
        <f t="shared" si="2"/>
        <v>0.1</v>
      </c>
    </row>
    <row r="22" spans="1:14" x14ac:dyDescent="0.35">
      <c r="A22" s="6" t="s">
        <v>184</v>
      </c>
      <c r="B22" s="6">
        <v>4220</v>
      </c>
      <c r="C22" s="6" t="s">
        <v>90</v>
      </c>
      <c r="D22" s="6" t="s">
        <v>91</v>
      </c>
      <c r="E22" s="20">
        <v>7.20018051539148E-2</v>
      </c>
      <c r="F22" s="7">
        <v>0.22</v>
      </c>
      <c r="G22" s="7">
        <v>50.8</v>
      </c>
      <c r="H22" s="7">
        <v>0</v>
      </c>
      <c r="I22" s="7">
        <v>0.69099999999999995</v>
      </c>
      <c r="J22" s="7">
        <v>3.5999999999999997E-2</v>
      </c>
      <c r="K22" s="7">
        <v>0.26200000000000001</v>
      </c>
      <c r="L22">
        <f t="shared" si="0"/>
        <v>7.9859602156378703E-2</v>
      </c>
      <c r="M22">
        <f t="shared" si="1"/>
        <v>0.2</v>
      </c>
      <c r="N22">
        <f t="shared" si="2"/>
        <v>0</v>
      </c>
    </row>
    <row r="23" spans="1:14" x14ac:dyDescent="0.35">
      <c r="A23" s="6" t="s">
        <v>184</v>
      </c>
      <c r="B23" s="6">
        <v>8140</v>
      </c>
      <c r="C23" s="6" t="s">
        <v>90</v>
      </c>
      <c r="D23" s="6" t="s">
        <v>91</v>
      </c>
      <c r="E23" s="20">
        <v>1.66702969671609</v>
      </c>
      <c r="F23" s="7">
        <v>0.22</v>
      </c>
      <c r="G23" s="7">
        <v>50.8</v>
      </c>
      <c r="H23" s="7">
        <v>0</v>
      </c>
      <c r="I23" s="7">
        <v>0.98599999999999999</v>
      </c>
      <c r="J23" s="7">
        <v>0.14299999999999999</v>
      </c>
      <c r="K23" s="7">
        <v>0.44600000000000001</v>
      </c>
      <c r="L23">
        <f t="shared" si="0"/>
        <v>3.1474632027130927</v>
      </c>
      <c r="M23">
        <f t="shared" si="1"/>
        <v>8.4</v>
      </c>
      <c r="N23">
        <f t="shared" si="2"/>
        <v>1.6</v>
      </c>
    </row>
    <row r="24" spans="1:14" x14ac:dyDescent="0.35">
      <c r="A24" s="6" t="s">
        <v>184</v>
      </c>
      <c r="B24" s="6">
        <v>8140</v>
      </c>
      <c r="C24" s="6" t="s">
        <v>90</v>
      </c>
      <c r="D24" s="6" t="s">
        <v>91</v>
      </c>
      <c r="E24" s="20">
        <v>28.5784304162</v>
      </c>
      <c r="F24" s="7">
        <v>0.22</v>
      </c>
      <c r="G24" s="7">
        <v>50.8</v>
      </c>
      <c r="H24" s="7">
        <v>0</v>
      </c>
      <c r="I24" s="7">
        <v>0.98599999999999999</v>
      </c>
      <c r="J24" s="7">
        <v>0.14299999999999999</v>
      </c>
      <c r="K24" s="7">
        <v>0.44600000000000001</v>
      </c>
      <c r="L24">
        <f t="shared" si="0"/>
        <v>53.95798185448001</v>
      </c>
      <c r="M24">
        <f t="shared" si="1"/>
        <v>144.80000000000001</v>
      </c>
      <c r="N24">
        <f t="shared" si="2"/>
        <v>27.3</v>
      </c>
    </row>
    <row r="25" spans="1:14" x14ac:dyDescent="0.35">
      <c r="A25" s="6" t="s">
        <v>184</v>
      </c>
      <c r="B25" s="6">
        <v>8140</v>
      </c>
      <c r="C25" s="6" t="s">
        <v>90</v>
      </c>
      <c r="D25" s="6" t="s">
        <v>91</v>
      </c>
      <c r="E25" s="20">
        <v>33.530438247200003</v>
      </c>
      <c r="F25" s="7">
        <v>0.22</v>
      </c>
      <c r="G25" s="7">
        <v>50.8</v>
      </c>
      <c r="H25" s="7">
        <v>0</v>
      </c>
      <c r="I25" s="7">
        <v>0.98599999999999999</v>
      </c>
      <c r="J25" s="7">
        <v>0.14299999999999999</v>
      </c>
      <c r="K25" s="7">
        <v>0.44600000000000001</v>
      </c>
      <c r="L25">
        <f t="shared" si="0"/>
        <v>63.307702773263422</v>
      </c>
      <c r="M25">
        <f t="shared" si="1"/>
        <v>169.8</v>
      </c>
      <c r="N25">
        <f t="shared" si="2"/>
        <v>32</v>
      </c>
    </row>
    <row r="26" spans="1:14" x14ac:dyDescent="0.35">
      <c r="A26" s="6" t="s">
        <v>184</v>
      </c>
      <c r="B26" s="6">
        <v>8140</v>
      </c>
      <c r="C26" s="6" t="s">
        <v>90</v>
      </c>
      <c r="D26" s="6" t="s">
        <v>91</v>
      </c>
      <c r="E26" s="20">
        <v>15.3906475013</v>
      </c>
      <c r="F26" s="7">
        <v>0.22</v>
      </c>
      <c r="G26" s="7">
        <v>50.8</v>
      </c>
      <c r="H26" s="7">
        <v>0</v>
      </c>
      <c r="I26" s="7">
        <v>0.98599999999999999</v>
      </c>
      <c r="J26" s="7">
        <v>0.14299999999999999</v>
      </c>
      <c r="K26" s="7">
        <v>0.44600000000000001</v>
      </c>
      <c r="L26">
        <f t="shared" si="0"/>
        <v>29.058568525621155</v>
      </c>
      <c r="M26">
        <f t="shared" si="1"/>
        <v>78</v>
      </c>
      <c r="N26">
        <f t="shared" si="2"/>
        <v>14.7</v>
      </c>
    </row>
    <row r="27" spans="1:14" x14ac:dyDescent="0.35">
      <c r="A27" s="6" t="s">
        <v>184</v>
      </c>
      <c r="B27" s="6">
        <v>8140</v>
      </c>
      <c r="C27" s="6" t="s">
        <v>90</v>
      </c>
      <c r="D27" s="6" t="s">
        <v>91</v>
      </c>
      <c r="E27" s="20">
        <v>18.557846121299999</v>
      </c>
      <c r="F27" s="7">
        <v>0.22</v>
      </c>
      <c r="G27" s="7">
        <v>50.8</v>
      </c>
      <c r="H27" s="7">
        <v>0</v>
      </c>
      <c r="I27" s="7">
        <v>0.98599999999999999</v>
      </c>
      <c r="J27" s="7">
        <v>0.14299999999999999</v>
      </c>
      <c r="K27" s="7">
        <v>0.44600000000000001</v>
      </c>
      <c r="L27">
        <f t="shared" si="0"/>
        <v>35.038450666755814</v>
      </c>
      <c r="M27">
        <f t="shared" si="1"/>
        <v>94</v>
      </c>
      <c r="N27">
        <f t="shared" si="2"/>
        <v>17.7</v>
      </c>
    </row>
    <row r="28" spans="1:14" x14ac:dyDescent="0.35">
      <c r="A28" s="6" t="s">
        <v>184</v>
      </c>
      <c r="B28" s="6">
        <v>8140</v>
      </c>
      <c r="C28" s="6" t="s">
        <v>90</v>
      </c>
      <c r="D28" s="6" t="s">
        <v>91</v>
      </c>
      <c r="E28" s="20">
        <v>2.3206604551579599</v>
      </c>
      <c r="F28" s="7">
        <v>0.22</v>
      </c>
      <c r="G28" s="7">
        <v>50.8</v>
      </c>
      <c r="H28" s="7">
        <v>0</v>
      </c>
      <c r="I28" s="7">
        <v>0.98599999999999999</v>
      </c>
      <c r="J28" s="7">
        <v>0.14299999999999999</v>
      </c>
      <c r="K28" s="7">
        <v>0.44600000000000001</v>
      </c>
      <c r="L28">
        <f t="shared" si="0"/>
        <v>4.3815616500352386</v>
      </c>
      <c r="M28">
        <f t="shared" si="1"/>
        <v>11.8</v>
      </c>
      <c r="N28">
        <f t="shared" si="2"/>
        <v>2.2000000000000002</v>
      </c>
    </row>
    <row r="29" spans="1:14" x14ac:dyDescent="0.35">
      <c r="A29" s="6" t="s">
        <v>184</v>
      </c>
      <c r="B29" s="6">
        <v>8140</v>
      </c>
      <c r="C29" s="6" t="s">
        <v>90</v>
      </c>
      <c r="D29" s="6" t="s">
        <v>91</v>
      </c>
      <c r="E29" s="20">
        <v>34.160112365499998</v>
      </c>
      <c r="F29" s="7">
        <v>0.22</v>
      </c>
      <c r="G29" s="7">
        <v>50.8</v>
      </c>
      <c r="H29" s="7">
        <v>0</v>
      </c>
      <c r="I29" s="7">
        <v>0.98599999999999999</v>
      </c>
      <c r="J29" s="7">
        <v>0.14299999999999999</v>
      </c>
      <c r="K29" s="7">
        <v>0.44600000000000001</v>
      </c>
      <c r="L29">
        <f t="shared" si="0"/>
        <v>64.496569486888362</v>
      </c>
      <c r="M29">
        <f t="shared" si="1"/>
        <v>173</v>
      </c>
      <c r="N29">
        <f t="shared" si="2"/>
        <v>32.6</v>
      </c>
    </row>
    <row r="30" spans="1:14" x14ac:dyDescent="0.35">
      <c r="A30" s="6" t="s">
        <v>184</v>
      </c>
      <c r="B30" s="6">
        <v>8140</v>
      </c>
      <c r="C30" s="6" t="s">
        <v>90</v>
      </c>
      <c r="D30" s="6" t="s">
        <v>91</v>
      </c>
      <c r="E30" s="20">
        <v>2.7476068313958302</v>
      </c>
      <c r="F30" s="7">
        <v>0.22</v>
      </c>
      <c r="G30" s="7">
        <v>50.8</v>
      </c>
      <c r="H30" s="7">
        <v>0</v>
      </c>
      <c r="I30" s="7">
        <v>0.98599999999999999</v>
      </c>
      <c r="J30" s="7">
        <v>0.14299999999999999</v>
      </c>
      <c r="K30" s="7">
        <v>0.44600000000000001</v>
      </c>
      <c r="L30">
        <f t="shared" si="0"/>
        <v>5.1876648714640874</v>
      </c>
      <c r="M30">
        <f t="shared" si="1"/>
        <v>13.9</v>
      </c>
      <c r="N30">
        <f t="shared" si="2"/>
        <v>2.6</v>
      </c>
    </row>
    <row r="31" spans="1:14" x14ac:dyDescent="0.35">
      <c r="A31" s="6" t="s">
        <v>184</v>
      </c>
      <c r="B31" s="6">
        <v>8140</v>
      </c>
      <c r="C31" s="6" t="s">
        <v>90</v>
      </c>
      <c r="D31" s="6" t="s">
        <v>91</v>
      </c>
      <c r="E31" s="20">
        <v>1.3495845378167299</v>
      </c>
      <c r="F31" s="7">
        <v>0.22</v>
      </c>
      <c r="G31" s="7">
        <v>50.8</v>
      </c>
      <c r="H31" s="7">
        <v>0</v>
      </c>
      <c r="I31" s="7">
        <v>0.98599999999999999</v>
      </c>
      <c r="J31" s="7">
        <v>0.14299999999999999</v>
      </c>
      <c r="K31" s="7">
        <v>0.44600000000000001</v>
      </c>
      <c r="L31">
        <f t="shared" si="0"/>
        <v>2.5481055797005072</v>
      </c>
      <c r="M31">
        <f t="shared" si="1"/>
        <v>6.8</v>
      </c>
      <c r="N31">
        <f t="shared" si="2"/>
        <v>1.3</v>
      </c>
    </row>
    <row r="32" spans="1:14" x14ac:dyDescent="0.35">
      <c r="A32" s="6" t="s">
        <v>184</v>
      </c>
      <c r="B32" s="6">
        <v>8140</v>
      </c>
      <c r="C32" s="6" t="s">
        <v>90</v>
      </c>
      <c r="D32" s="6" t="s">
        <v>91</v>
      </c>
      <c r="E32" s="20">
        <v>3.1899582789233301</v>
      </c>
      <c r="F32" s="7">
        <v>0.22</v>
      </c>
      <c r="G32" s="7">
        <v>50.8</v>
      </c>
      <c r="H32" s="7">
        <v>0</v>
      </c>
      <c r="I32" s="7">
        <v>0.98599999999999999</v>
      </c>
      <c r="J32" s="7">
        <v>0.14299999999999999</v>
      </c>
      <c r="K32" s="7">
        <v>0.44600000000000001</v>
      </c>
      <c r="L32">
        <f t="shared" si="0"/>
        <v>6.022853894492509</v>
      </c>
      <c r="M32">
        <f t="shared" si="1"/>
        <v>16.2</v>
      </c>
      <c r="N32">
        <f t="shared" si="2"/>
        <v>3</v>
      </c>
    </row>
    <row r="33" spans="1:14" x14ac:dyDescent="0.35">
      <c r="A33" s="6" t="s">
        <v>184</v>
      </c>
      <c r="B33" s="6">
        <v>3100</v>
      </c>
      <c r="C33" s="6" t="s">
        <v>90</v>
      </c>
      <c r="D33" s="6" t="s">
        <v>91</v>
      </c>
      <c r="E33" s="20">
        <v>4.5187436376638801E-2</v>
      </c>
      <c r="F33" s="7">
        <v>0.22</v>
      </c>
      <c r="G33" s="7">
        <v>50.8</v>
      </c>
      <c r="H33" s="7">
        <v>0</v>
      </c>
      <c r="I33" s="7">
        <v>0.69099999999999995</v>
      </c>
      <c r="J33" s="7">
        <v>3.5999999999999997E-2</v>
      </c>
      <c r="K33" s="7">
        <v>0.26200000000000001</v>
      </c>
      <c r="L33">
        <f t="shared" si="0"/>
        <v>5.0118891933209314E-2</v>
      </c>
      <c r="M33">
        <f t="shared" si="1"/>
        <v>0.1</v>
      </c>
      <c r="N33">
        <f t="shared" si="2"/>
        <v>0</v>
      </c>
    </row>
    <row r="34" spans="1:14" x14ac:dyDescent="0.35">
      <c r="A34" s="6" t="s">
        <v>184</v>
      </c>
      <c r="B34" s="6">
        <v>3100</v>
      </c>
      <c r="C34" s="6" t="s">
        <v>90</v>
      </c>
      <c r="D34" s="6" t="s">
        <v>91</v>
      </c>
      <c r="E34" s="20">
        <v>0.15678906673276199</v>
      </c>
      <c r="F34" s="7">
        <v>0.22</v>
      </c>
      <c r="G34" s="7">
        <v>50.8</v>
      </c>
      <c r="H34" s="7">
        <v>0</v>
      </c>
      <c r="I34" s="7">
        <v>0.69099999999999995</v>
      </c>
      <c r="J34" s="7">
        <v>3.5999999999999997E-2</v>
      </c>
      <c r="K34" s="7">
        <v>0.26200000000000001</v>
      </c>
      <c r="L34">
        <f t="shared" si="0"/>
        <v>0.17389998021553074</v>
      </c>
      <c r="M34">
        <f t="shared" si="1"/>
        <v>0.3</v>
      </c>
      <c r="N34">
        <f t="shared" si="2"/>
        <v>0.1</v>
      </c>
    </row>
    <row r="35" spans="1:14" x14ac:dyDescent="0.35">
      <c r="A35" s="6" t="s">
        <v>184</v>
      </c>
      <c r="B35" s="6">
        <v>3100</v>
      </c>
      <c r="C35" s="6" t="s">
        <v>90</v>
      </c>
      <c r="D35" s="6" t="s">
        <v>91</v>
      </c>
      <c r="E35" s="20">
        <v>7.7861531339978293E-2</v>
      </c>
      <c r="F35" s="7">
        <v>0.22</v>
      </c>
      <c r="G35" s="7">
        <v>50.8</v>
      </c>
      <c r="H35" s="7">
        <v>0</v>
      </c>
      <c r="I35" s="7">
        <v>0.69099999999999995</v>
      </c>
      <c r="J35" s="7">
        <v>3.5999999999999997E-2</v>
      </c>
      <c r="K35" s="7">
        <v>0.26200000000000001</v>
      </c>
      <c r="L35">
        <f t="shared" si="0"/>
        <v>8.6358819793547925E-2</v>
      </c>
      <c r="M35">
        <f t="shared" si="1"/>
        <v>0.2</v>
      </c>
      <c r="N35">
        <f t="shared" si="2"/>
        <v>0</v>
      </c>
    </row>
    <row r="36" spans="1:14" x14ac:dyDescent="0.35">
      <c r="A36" s="6" t="s">
        <v>184</v>
      </c>
      <c r="B36" s="6">
        <v>1110</v>
      </c>
      <c r="C36" s="6" t="s">
        <v>90</v>
      </c>
      <c r="D36" s="6" t="s">
        <v>91</v>
      </c>
      <c r="E36" s="20">
        <v>0.54801041305970499</v>
      </c>
      <c r="F36" s="7">
        <v>0.22</v>
      </c>
      <c r="G36" s="7">
        <v>50.8</v>
      </c>
      <c r="H36" s="7">
        <v>0</v>
      </c>
      <c r="I36" s="7">
        <v>0.96799999999999997</v>
      </c>
      <c r="J36" s="7">
        <v>0.125</v>
      </c>
      <c r="K36" s="7">
        <v>0.28799999999999998</v>
      </c>
      <c r="L36">
        <f t="shared" si="0"/>
        <v>0.66813429560239224</v>
      </c>
      <c r="M36">
        <f t="shared" si="1"/>
        <v>1.8</v>
      </c>
      <c r="N36">
        <f t="shared" si="2"/>
        <v>0.3</v>
      </c>
    </row>
    <row r="37" spans="1:14" x14ac:dyDescent="0.35">
      <c r="A37" s="6" t="s">
        <v>184</v>
      </c>
      <c r="B37" s="6">
        <v>1110</v>
      </c>
      <c r="C37" s="6" t="s">
        <v>90</v>
      </c>
      <c r="D37" s="6" t="s">
        <v>91</v>
      </c>
      <c r="E37" s="20">
        <v>7.3059320058430105E-2</v>
      </c>
      <c r="F37" s="7">
        <v>0.22</v>
      </c>
      <c r="G37" s="7">
        <v>50.8</v>
      </c>
      <c r="H37" s="7">
        <v>0</v>
      </c>
      <c r="I37" s="7">
        <v>0.96799999999999997</v>
      </c>
      <c r="J37" s="7">
        <v>0.125</v>
      </c>
      <c r="K37" s="7">
        <v>0.28799999999999998</v>
      </c>
      <c r="L37">
        <f t="shared" si="0"/>
        <v>8.9073923015237977E-2</v>
      </c>
      <c r="M37">
        <f t="shared" si="1"/>
        <v>0.2</v>
      </c>
      <c r="N37">
        <f t="shared" si="2"/>
        <v>0</v>
      </c>
    </row>
    <row r="38" spans="1:14" x14ac:dyDescent="0.35">
      <c r="A38" s="6" t="s">
        <v>184</v>
      </c>
      <c r="B38" s="6">
        <v>1110</v>
      </c>
      <c r="C38" s="6" t="s">
        <v>90</v>
      </c>
      <c r="D38" s="6" t="s">
        <v>91</v>
      </c>
      <c r="E38" s="20">
        <v>3.2606587686894901E-3</v>
      </c>
      <c r="F38" s="7">
        <v>0.22</v>
      </c>
      <c r="G38" s="7">
        <v>50.8</v>
      </c>
      <c r="H38" s="7">
        <v>0</v>
      </c>
      <c r="I38" s="7">
        <v>0.96799999999999997</v>
      </c>
      <c r="J38" s="7">
        <v>0.125</v>
      </c>
      <c r="K38" s="7">
        <v>0.28799999999999998</v>
      </c>
      <c r="L38">
        <f t="shared" si="0"/>
        <v>3.9753951707862259E-3</v>
      </c>
      <c r="M38">
        <f t="shared" si="1"/>
        <v>0</v>
      </c>
      <c r="N38">
        <f t="shared" si="2"/>
        <v>0</v>
      </c>
    </row>
    <row r="39" spans="1:14" x14ac:dyDescent="0.35">
      <c r="A39" s="6" t="s">
        <v>184</v>
      </c>
      <c r="B39" s="6">
        <v>3100</v>
      </c>
      <c r="C39" s="6" t="s">
        <v>90</v>
      </c>
      <c r="D39" s="6" t="s">
        <v>91</v>
      </c>
      <c r="E39" s="20">
        <v>0.31429823515542399</v>
      </c>
      <c r="F39" s="7">
        <v>0.22</v>
      </c>
      <c r="G39" s="7">
        <v>50.8</v>
      </c>
      <c r="H39" s="7">
        <v>0</v>
      </c>
      <c r="I39" s="7">
        <v>0.69099999999999995</v>
      </c>
      <c r="J39" s="7">
        <v>3.5999999999999997E-2</v>
      </c>
      <c r="K39" s="7">
        <v>0.26200000000000001</v>
      </c>
      <c r="L39">
        <f t="shared" si="0"/>
        <v>0.34859864921871925</v>
      </c>
      <c r="M39">
        <f t="shared" si="1"/>
        <v>0.7</v>
      </c>
      <c r="N39">
        <f t="shared" si="2"/>
        <v>0.1</v>
      </c>
    </row>
    <row r="40" spans="1:14" x14ac:dyDescent="0.35">
      <c r="A40" s="6" t="s">
        <v>184</v>
      </c>
      <c r="B40" s="6">
        <v>4340</v>
      </c>
      <c r="C40" s="6" t="s">
        <v>90</v>
      </c>
      <c r="D40" s="6" t="s">
        <v>91</v>
      </c>
      <c r="E40" s="20">
        <v>5.1134192022295202E-2</v>
      </c>
      <c r="F40" s="7">
        <v>0.22</v>
      </c>
      <c r="G40" s="7">
        <v>50.8</v>
      </c>
      <c r="H40" s="7">
        <v>0</v>
      </c>
      <c r="I40" s="7">
        <v>0.69099999999999995</v>
      </c>
      <c r="J40" s="7">
        <v>3.5999999999999997E-2</v>
      </c>
      <c r="K40" s="7">
        <v>0.26200000000000001</v>
      </c>
      <c r="L40">
        <f t="shared" si="0"/>
        <v>5.6714636844995024E-2</v>
      </c>
      <c r="M40">
        <f t="shared" si="1"/>
        <v>0.1</v>
      </c>
      <c r="N40">
        <f t="shared" si="2"/>
        <v>0</v>
      </c>
    </row>
    <row r="41" spans="1:14" x14ac:dyDescent="0.35">
      <c r="A41" s="6" t="s">
        <v>184</v>
      </c>
      <c r="B41" s="6">
        <v>1110</v>
      </c>
      <c r="C41" s="6" t="s">
        <v>90</v>
      </c>
      <c r="D41" s="6" t="s">
        <v>91</v>
      </c>
      <c r="E41" s="20">
        <v>8.5803479953385393E-3</v>
      </c>
      <c r="F41" s="7">
        <v>0.22</v>
      </c>
      <c r="G41" s="7">
        <v>50.8</v>
      </c>
      <c r="H41" s="7">
        <v>0</v>
      </c>
      <c r="I41" s="7">
        <v>0.96799999999999997</v>
      </c>
      <c r="J41" s="7">
        <v>0.125</v>
      </c>
      <c r="K41" s="7">
        <v>0.28799999999999998</v>
      </c>
      <c r="L41">
        <f t="shared" si="0"/>
        <v>1.0461160275916745E-2</v>
      </c>
      <c r="M41">
        <f t="shared" si="1"/>
        <v>0</v>
      </c>
      <c r="N41">
        <f t="shared" si="2"/>
        <v>0</v>
      </c>
    </row>
    <row r="42" spans="1:14" x14ac:dyDescent="0.35">
      <c r="A42" s="6" t="s">
        <v>184</v>
      </c>
      <c r="B42" s="6">
        <v>1110</v>
      </c>
      <c r="C42" s="6" t="s">
        <v>90</v>
      </c>
      <c r="D42" s="6" t="s">
        <v>91</v>
      </c>
      <c r="E42" s="20">
        <v>0.153636912638831</v>
      </c>
      <c r="F42" s="7">
        <v>0.22</v>
      </c>
      <c r="G42" s="7">
        <v>50.8</v>
      </c>
      <c r="H42" s="7">
        <v>0</v>
      </c>
      <c r="I42" s="7">
        <v>0.96799999999999997</v>
      </c>
      <c r="J42" s="7">
        <v>0.125</v>
      </c>
      <c r="K42" s="7">
        <v>0.28799999999999998</v>
      </c>
      <c r="L42">
        <f t="shared" si="0"/>
        <v>0.18731412388926272</v>
      </c>
      <c r="M42">
        <f t="shared" si="1"/>
        <v>0.5</v>
      </c>
      <c r="N42">
        <f t="shared" si="2"/>
        <v>0.1</v>
      </c>
    </row>
    <row r="43" spans="1:14" x14ac:dyDescent="0.35">
      <c r="A43" s="6" t="s">
        <v>184</v>
      </c>
      <c r="B43" s="6">
        <v>3300</v>
      </c>
      <c r="C43" s="6" t="s">
        <v>90</v>
      </c>
      <c r="D43" s="6" t="s">
        <v>91</v>
      </c>
      <c r="E43" s="20">
        <v>0.62826018389077198</v>
      </c>
      <c r="F43" s="7">
        <v>0.22</v>
      </c>
      <c r="G43" s="7">
        <v>50.8</v>
      </c>
      <c r="H43" s="7">
        <v>0</v>
      </c>
      <c r="I43" s="7">
        <v>0.69099999999999995</v>
      </c>
      <c r="J43" s="7">
        <v>3.5999999999999997E-2</v>
      </c>
      <c r="K43" s="7">
        <v>0.26200000000000001</v>
      </c>
      <c r="L43">
        <f t="shared" si="0"/>
        <v>0.69682431195938488</v>
      </c>
      <c r="M43">
        <f t="shared" si="1"/>
        <v>1.3</v>
      </c>
      <c r="N43">
        <f t="shared" si="2"/>
        <v>0.2</v>
      </c>
    </row>
    <row r="44" spans="1:14" x14ac:dyDescent="0.35">
      <c r="A44" s="6" t="s">
        <v>184</v>
      </c>
      <c r="B44" s="6">
        <v>4340</v>
      </c>
      <c r="C44" s="6" t="s">
        <v>90</v>
      </c>
      <c r="D44" s="6" t="s">
        <v>91</v>
      </c>
      <c r="E44" s="20">
        <v>1.48509968297034</v>
      </c>
      <c r="F44" s="7">
        <v>0.22</v>
      </c>
      <c r="G44" s="7">
        <v>50.8</v>
      </c>
      <c r="H44" s="7">
        <v>0</v>
      </c>
      <c r="I44" s="7">
        <v>0.69099999999999995</v>
      </c>
      <c r="J44" s="7">
        <v>3.5999999999999997E-2</v>
      </c>
      <c r="K44" s="7">
        <v>0.26200000000000001</v>
      </c>
      <c r="L44">
        <f t="shared" si="0"/>
        <v>1.6471735617051697</v>
      </c>
      <c r="M44">
        <f t="shared" si="1"/>
        <v>3.1</v>
      </c>
      <c r="N44">
        <f t="shared" si="2"/>
        <v>0.5</v>
      </c>
    </row>
    <row r="45" spans="1:14" x14ac:dyDescent="0.35">
      <c r="A45" s="6" t="s">
        <v>184</v>
      </c>
      <c r="B45" s="6">
        <v>4340</v>
      </c>
      <c r="C45" s="6" t="s">
        <v>90</v>
      </c>
      <c r="D45" s="6" t="s">
        <v>91</v>
      </c>
      <c r="E45" s="20">
        <v>0.76744290472059695</v>
      </c>
      <c r="F45" s="7">
        <v>0.22</v>
      </c>
      <c r="G45" s="7">
        <v>50.8</v>
      </c>
      <c r="H45" s="7">
        <v>0</v>
      </c>
      <c r="I45" s="7">
        <v>0.69099999999999995</v>
      </c>
      <c r="J45" s="7">
        <v>3.5999999999999997E-2</v>
      </c>
      <c r="K45" s="7">
        <v>0.26200000000000001</v>
      </c>
      <c r="L45">
        <f t="shared" si="0"/>
        <v>0.85119650705577143</v>
      </c>
      <c r="M45">
        <f t="shared" si="1"/>
        <v>1.6</v>
      </c>
      <c r="N45">
        <f t="shared" si="2"/>
        <v>0.3</v>
      </c>
    </row>
    <row r="46" spans="1:14" x14ac:dyDescent="0.35">
      <c r="A46" s="6" t="s">
        <v>184</v>
      </c>
      <c r="B46" s="6">
        <v>4340</v>
      </c>
      <c r="C46" s="6" t="s">
        <v>90</v>
      </c>
      <c r="D46" s="6" t="s">
        <v>91</v>
      </c>
      <c r="E46" s="20">
        <v>5.3780756184208897E-2</v>
      </c>
      <c r="F46" s="7">
        <v>0.22</v>
      </c>
      <c r="G46" s="7">
        <v>50.8</v>
      </c>
      <c r="H46" s="7">
        <v>0</v>
      </c>
      <c r="I46" s="7">
        <v>0.69099999999999995</v>
      </c>
      <c r="J46" s="7">
        <v>3.5999999999999997E-2</v>
      </c>
      <c r="K46" s="7">
        <v>0.26200000000000001</v>
      </c>
      <c r="L46">
        <f t="shared" si="0"/>
        <v>5.9650029375778894E-2</v>
      </c>
      <c r="M46">
        <f t="shared" si="1"/>
        <v>0.1</v>
      </c>
      <c r="N46">
        <f t="shared" si="2"/>
        <v>0</v>
      </c>
    </row>
    <row r="47" spans="1:14" x14ac:dyDescent="0.35">
      <c r="A47" s="6" t="s">
        <v>184</v>
      </c>
      <c r="B47" s="6">
        <v>2210</v>
      </c>
      <c r="C47" s="6" t="s">
        <v>90</v>
      </c>
      <c r="D47" s="6" t="s">
        <v>91</v>
      </c>
      <c r="E47" s="20">
        <v>0.32331002534964698</v>
      </c>
      <c r="F47" s="7">
        <v>0.22</v>
      </c>
      <c r="G47" s="7">
        <v>50.8</v>
      </c>
      <c r="H47" s="7">
        <v>0</v>
      </c>
      <c r="I47" s="7">
        <v>1.347</v>
      </c>
      <c r="J47" s="7">
        <v>0.27400000000000002</v>
      </c>
      <c r="K47" s="7">
        <v>0.315</v>
      </c>
      <c r="L47">
        <f t="shared" si="0"/>
        <v>0.43113391880375423</v>
      </c>
      <c r="M47">
        <f t="shared" si="1"/>
        <v>1.6</v>
      </c>
      <c r="N47">
        <f t="shared" si="2"/>
        <v>0.4</v>
      </c>
    </row>
    <row r="48" spans="1:14" x14ac:dyDescent="0.35">
      <c r="A48" s="6" t="s">
        <v>184</v>
      </c>
      <c r="B48" s="6">
        <v>2210</v>
      </c>
      <c r="C48" s="6" t="s">
        <v>90</v>
      </c>
      <c r="D48" s="6" t="s">
        <v>91</v>
      </c>
      <c r="E48" s="20">
        <v>0.14975913311306199</v>
      </c>
      <c r="F48" s="7">
        <v>0.22</v>
      </c>
      <c r="G48" s="7">
        <v>50.8</v>
      </c>
      <c r="H48" s="7">
        <v>0</v>
      </c>
      <c r="I48" s="7">
        <v>1.347</v>
      </c>
      <c r="J48" s="7">
        <v>0.27400000000000002</v>
      </c>
      <c r="K48" s="7">
        <v>0.315</v>
      </c>
      <c r="L48">
        <f t="shared" si="0"/>
        <v>0.19970380400626817</v>
      </c>
      <c r="M48">
        <f t="shared" si="1"/>
        <v>0.7</v>
      </c>
      <c r="N48">
        <f t="shared" si="2"/>
        <v>0.2</v>
      </c>
    </row>
    <row r="49" spans="5:14" x14ac:dyDescent="0.35">
      <c r="E49" s="20">
        <f>SUM(E2:E48)</f>
        <v>151.96391396449644</v>
      </c>
      <c r="M49">
        <f>SUM(M2:M48)</f>
        <v>752.4000000000002</v>
      </c>
      <c r="N49">
        <f>SUM(N2:N48)</f>
        <v>141.1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325C6-EA86-4C17-9A18-FBEF19ED1076}">
  <dimension ref="A1:I34"/>
  <sheetViews>
    <sheetView workbookViewId="0">
      <selection activeCell="O17" sqref="O17"/>
    </sheetView>
  </sheetViews>
  <sheetFormatPr defaultRowHeight="14.5" x14ac:dyDescent="0.35"/>
  <sheetData>
    <row r="1" spans="1:9" x14ac:dyDescent="0.35">
      <c r="A1" s="157" t="s">
        <v>735</v>
      </c>
      <c r="B1" s="155"/>
      <c r="C1" s="155"/>
      <c r="D1" s="155"/>
      <c r="E1" s="155"/>
      <c r="F1" s="155"/>
      <c r="G1" s="155"/>
      <c r="H1" s="155"/>
      <c r="I1" s="155"/>
    </row>
    <row r="2" spans="1:9" x14ac:dyDescent="0.35">
      <c r="A2" s="157" t="s">
        <v>736</v>
      </c>
      <c r="B2" s="155"/>
      <c r="C2" s="155"/>
      <c r="D2" s="155"/>
      <c r="E2" s="155"/>
      <c r="F2" s="155"/>
      <c r="G2" s="155"/>
      <c r="H2" s="155"/>
      <c r="I2" s="155"/>
    </row>
    <row r="3" spans="1:9" x14ac:dyDescent="0.35">
      <c r="A3" s="157"/>
      <c r="B3" s="155"/>
      <c r="C3" s="155"/>
      <c r="D3" s="155"/>
      <c r="E3" s="155"/>
      <c r="F3" s="155"/>
      <c r="G3" s="155"/>
      <c r="H3" s="155"/>
      <c r="I3" s="155"/>
    </row>
    <row r="4" spans="1:9" x14ac:dyDescent="0.35">
      <c r="A4" s="158" t="s">
        <v>737</v>
      </c>
      <c r="B4" s="155"/>
      <c r="C4" s="155"/>
      <c r="D4" s="155"/>
      <c r="E4" s="155"/>
      <c r="F4" s="155"/>
      <c r="G4" s="155"/>
      <c r="H4" s="155"/>
      <c r="I4" s="155"/>
    </row>
    <row r="5" spans="1:9" x14ac:dyDescent="0.35">
      <c r="A5" s="159" t="s">
        <v>738</v>
      </c>
      <c r="B5" s="155"/>
      <c r="C5" s="155"/>
      <c r="D5" s="159" t="s">
        <v>739</v>
      </c>
      <c r="E5" s="155"/>
      <c r="F5" s="155"/>
      <c r="G5" s="155"/>
      <c r="H5" s="155"/>
      <c r="I5" s="155"/>
    </row>
    <row r="6" spans="1:9" x14ac:dyDescent="0.35">
      <c r="A6" s="159" t="s">
        <v>740</v>
      </c>
      <c r="B6" s="155"/>
      <c r="C6" s="155"/>
      <c r="D6" s="169" t="s">
        <v>741</v>
      </c>
      <c r="E6" s="155"/>
      <c r="F6" s="155"/>
      <c r="G6" s="155"/>
      <c r="H6" s="155"/>
      <c r="I6" s="155"/>
    </row>
    <row r="7" spans="1:9" x14ac:dyDescent="0.35">
      <c r="A7" s="159" t="s">
        <v>742</v>
      </c>
      <c r="B7" s="155"/>
      <c r="C7" s="155"/>
      <c r="D7" s="159" t="s">
        <v>743</v>
      </c>
      <c r="E7" s="155"/>
      <c r="F7" s="155"/>
      <c r="G7" s="155"/>
      <c r="H7" s="155"/>
      <c r="I7" s="155"/>
    </row>
    <row r="8" spans="1:9" x14ac:dyDescent="0.35">
      <c r="A8" s="159" t="s">
        <v>744</v>
      </c>
      <c r="B8" s="155"/>
      <c r="C8" s="155"/>
      <c r="D8" s="178">
        <v>121.38734578088044</v>
      </c>
      <c r="E8" s="155" t="s">
        <v>745</v>
      </c>
      <c r="F8" s="155"/>
      <c r="G8" s="155"/>
      <c r="H8" s="155"/>
      <c r="I8" s="155"/>
    </row>
    <row r="9" spans="1:9" x14ac:dyDescent="0.35">
      <c r="A9" s="159"/>
      <c r="B9" s="155"/>
      <c r="C9" s="155"/>
      <c r="D9" s="159"/>
      <c r="E9" s="155"/>
      <c r="F9" s="155"/>
      <c r="G9" s="155"/>
      <c r="H9" s="155"/>
      <c r="I9" s="155"/>
    </row>
    <row r="10" spans="1:9" x14ac:dyDescent="0.35">
      <c r="A10" s="167" t="s">
        <v>746</v>
      </c>
      <c r="B10" s="156"/>
      <c r="C10" s="156"/>
      <c r="D10" s="156"/>
      <c r="E10" s="156"/>
      <c r="F10" s="155"/>
      <c r="G10" s="155"/>
      <c r="H10" s="155"/>
      <c r="I10" s="155"/>
    </row>
    <row r="11" spans="1:9" x14ac:dyDescent="0.35">
      <c r="A11" s="155"/>
      <c r="B11" s="155"/>
      <c r="C11" s="155"/>
      <c r="D11" s="155"/>
      <c r="E11" s="155"/>
      <c r="F11" s="155"/>
      <c r="G11" s="155"/>
      <c r="H11" s="155"/>
      <c r="I11" s="155"/>
    </row>
    <row r="12" spans="1:9" x14ac:dyDescent="0.35">
      <c r="A12" s="160" t="s">
        <v>747</v>
      </c>
      <c r="B12" s="161" t="s">
        <v>748</v>
      </c>
      <c r="C12" s="155"/>
      <c r="D12" s="155"/>
      <c r="E12" s="155"/>
      <c r="F12" s="155"/>
      <c r="G12" s="155"/>
      <c r="H12" s="155"/>
      <c r="I12" s="155"/>
    </row>
    <row r="13" spans="1:9" x14ac:dyDescent="0.35">
      <c r="A13" s="162"/>
      <c r="B13" s="170"/>
      <c r="C13" s="165"/>
      <c r="D13" s="165"/>
      <c r="E13" s="165"/>
      <c r="F13" s="165"/>
      <c r="G13" s="165"/>
      <c r="H13" s="165"/>
      <c r="I13" s="156"/>
    </row>
    <row r="14" spans="1:9" x14ac:dyDescent="0.35">
      <c r="A14" s="162"/>
      <c r="B14" s="226" t="s">
        <v>749</v>
      </c>
      <c r="C14" s="226"/>
      <c r="D14" s="226"/>
      <c r="E14" s="226"/>
      <c r="F14" s="226"/>
      <c r="G14" s="226"/>
      <c r="H14" s="226"/>
      <c r="I14" s="226"/>
    </row>
    <row r="15" spans="1:9" x14ac:dyDescent="0.35">
      <c r="A15" s="162"/>
      <c r="B15" s="170"/>
      <c r="C15" s="165"/>
      <c r="D15" s="165"/>
      <c r="E15" s="165"/>
      <c r="F15" s="165"/>
      <c r="G15" s="165"/>
      <c r="H15" s="165"/>
      <c r="I15" s="156"/>
    </row>
    <row r="16" spans="1:9" x14ac:dyDescent="0.35">
      <c r="A16" s="162"/>
      <c r="B16" s="170" t="s">
        <v>750</v>
      </c>
      <c r="C16" s="165"/>
      <c r="D16" s="165"/>
      <c r="E16" s="165"/>
      <c r="F16" s="165"/>
      <c r="G16" s="165"/>
      <c r="H16" s="165"/>
      <c r="I16" s="156"/>
    </row>
    <row r="17" spans="1:9" x14ac:dyDescent="0.35">
      <c r="A17" s="154"/>
      <c r="B17" s="155" t="s">
        <v>751</v>
      </c>
      <c r="C17" s="154"/>
      <c r="D17" s="154"/>
      <c r="E17" s="154"/>
      <c r="F17" s="171">
        <v>219.1</v>
      </c>
      <c r="G17" s="166" t="s">
        <v>752</v>
      </c>
      <c r="H17" s="154"/>
      <c r="I17" s="154"/>
    </row>
    <row r="18" spans="1:9" x14ac:dyDescent="0.35">
      <c r="A18" s="154"/>
      <c r="B18" s="225" t="s">
        <v>753</v>
      </c>
      <c r="C18" s="225"/>
      <c r="D18" s="225"/>
      <c r="E18" s="225"/>
      <c r="F18" s="171">
        <v>166.51599999999999</v>
      </c>
      <c r="G18" s="166" t="s">
        <v>754</v>
      </c>
      <c r="H18" s="154"/>
      <c r="I18" s="154"/>
    </row>
    <row r="19" spans="1:9" x14ac:dyDescent="0.35">
      <c r="A19" s="154"/>
      <c r="B19" s="155" t="s">
        <v>755</v>
      </c>
      <c r="C19" s="154"/>
      <c r="D19" s="154"/>
      <c r="E19" s="154"/>
      <c r="F19" s="172">
        <v>0.1</v>
      </c>
      <c r="G19" s="155"/>
      <c r="H19" s="154"/>
      <c r="I19" s="154"/>
    </row>
    <row r="20" spans="1:9" x14ac:dyDescent="0.35">
      <c r="A20" s="154"/>
      <c r="B20" s="155" t="s">
        <v>756</v>
      </c>
      <c r="C20" s="154"/>
      <c r="D20" s="154"/>
      <c r="E20" s="154"/>
      <c r="F20" s="173">
        <v>16.651599999999998</v>
      </c>
      <c r="G20" s="166" t="s">
        <v>757</v>
      </c>
      <c r="H20" s="154"/>
      <c r="I20" s="154"/>
    </row>
    <row r="21" spans="1:9" x14ac:dyDescent="0.35">
      <c r="A21" s="154"/>
      <c r="B21" s="155" t="s">
        <v>758</v>
      </c>
      <c r="C21" s="154"/>
      <c r="D21" s="154"/>
      <c r="E21" s="154"/>
      <c r="F21" s="173">
        <v>8.3257999999999992</v>
      </c>
      <c r="G21" s="227" t="s">
        <v>759</v>
      </c>
      <c r="H21" s="227"/>
      <c r="I21" s="227"/>
    </row>
    <row r="22" spans="1:9" x14ac:dyDescent="0.35">
      <c r="A22" s="154"/>
      <c r="B22" s="163"/>
      <c r="C22" s="154"/>
      <c r="D22" s="154"/>
      <c r="E22" s="154"/>
      <c r="F22" s="176"/>
      <c r="G22" s="227"/>
      <c r="H22" s="227"/>
      <c r="I22" s="227"/>
    </row>
    <row r="23" spans="1:9" x14ac:dyDescent="0.35">
      <c r="A23" s="154"/>
      <c r="B23" s="163"/>
      <c r="C23" s="154"/>
      <c r="D23" s="154"/>
      <c r="E23" s="154"/>
      <c r="F23" s="176"/>
      <c r="G23" s="179"/>
      <c r="H23" s="179"/>
      <c r="I23" s="179"/>
    </row>
    <row r="24" spans="1:9" x14ac:dyDescent="0.35">
      <c r="A24" s="154"/>
      <c r="B24" s="164" t="s">
        <v>760</v>
      </c>
      <c r="C24" s="154"/>
      <c r="D24" s="154"/>
      <c r="E24" s="154"/>
      <c r="F24" s="174">
        <v>6.6646097205719945</v>
      </c>
      <c r="G24" s="166" t="s">
        <v>761</v>
      </c>
      <c r="H24" s="154"/>
      <c r="I24" s="154"/>
    </row>
    <row r="25" spans="1:9" x14ac:dyDescent="0.35">
      <c r="A25" s="154"/>
      <c r="B25" s="225" t="s">
        <v>762</v>
      </c>
      <c r="C25" s="225"/>
      <c r="D25" s="225"/>
      <c r="E25" s="225"/>
      <c r="F25" s="174">
        <v>5.065103387634716</v>
      </c>
      <c r="G25" s="166" t="s">
        <v>763</v>
      </c>
      <c r="H25" s="154"/>
      <c r="I25" s="154"/>
    </row>
    <row r="26" spans="1:9" x14ac:dyDescent="0.35">
      <c r="A26" s="154"/>
      <c r="B26" s="155" t="s">
        <v>764</v>
      </c>
      <c r="C26" s="154"/>
      <c r="D26" s="154"/>
      <c r="E26" s="154"/>
      <c r="F26" s="172">
        <v>0.1</v>
      </c>
      <c r="G26" s="155"/>
      <c r="H26" s="154"/>
      <c r="I26" s="154"/>
    </row>
    <row r="27" spans="1:9" x14ac:dyDescent="0.35">
      <c r="A27" s="154"/>
      <c r="B27" s="155" t="s">
        <v>765</v>
      </c>
      <c r="C27" s="154"/>
      <c r="D27" s="154"/>
      <c r="E27" s="154"/>
      <c r="F27" s="173">
        <v>0.50651033876347162</v>
      </c>
      <c r="G27" s="166" t="s">
        <v>766</v>
      </c>
      <c r="H27" s="154"/>
      <c r="I27" s="154"/>
    </row>
    <row r="28" spans="1:9" x14ac:dyDescent="0.35">
      <c r="A28" s="154"/>
      <c r="B28" s="155" t="s">
        <v>767</v>
      </c>
      <c r="C28" s="154"/>
      <c r="D28" s="154"/>
      <c r="E28" s="154"/>
      <c r="F28" s="173">
        <v>0.25325516938173581</v>
      </c>
      <c r="G28" s="227" t="s">
        <v>759</v>
      </c>
      <c r="H28" s="227"/>
      <c r="I28" s="227"/>
    </row>
    <row r="29" spans="1:9" x14ac:dyDescent="0.35">
      <c r="A29" s="154"/>
      <c r="B29" s="175"/>
      <c r="C29" s="154"/>
      <c r="D29" s="154"/>
      <c r="E29" s="154"/>
      <c r="F29" s="168"/>
      <c r="G29" s="227"/>
      <c r="H29" s="227"/>
      <c r="I29" s="227"/>
    </row>
    <row r="30" spans="1:9" x14ac:dyDescent="0.35">
      <c r="A30" s="154"/>
      <c r="B30" s="175"/>
      <c r="C30" s="154"/>
      <c r="D30" s="154"/>
      <c r="E30" s="154"/>
      <c r="F30" s="168"/>
      <c r="G30" s="179"/>
      <c r="H30" s="179"/>
      <c r="I30" s="179"/>
    </row>
    <row r="31" spans="1:9" x14ac:dyDescent="0.35">
      <c r="A31" s="160" t="s">
        <v>747</v>
      </c>
      <c r="B31" s="161" t="s">
        <v>768</v>
      </c>
      <c r="C31" s="161"/>
      <c r="D31" s="154"/>
      <c r="E31" s="154"/>
      <c r="F31" s="154"/>
      <c r="G31" s="154"/>
      <c r="H31" s="154"/>
      <c r="I31" s="154"/>
    </row>
    <row r="32" spans="1:9" x14ac:dyDescent="0.35">
      <c r="A32" s="154"/>
      <c r="B32" s="154"/>
      <c r="C32" s="154"/>
      <c r="D32" s="154"/>
      <c r="E32" s="154"/>
      <c r="F32" s="154"/>
      <c r="G32" s="154"/>
      <c r="H32" s="154"/>
      <c r="I32" s="154"/>
    </row>
    <row r="33" spans="1:9" x14ac:dyDescent="0.35">
      <c r="A33" s="154"/>
      <c r="B33" s="155" t="s">
        <v>769</v>
      </c>
      <c r="C33" s="155"/>
      <c r="D33" s="155"/>
      <c r="E33" s="155"/>
      <c r="F33" s="177">
        <v>8.3257999999999992</v>
      </c>
      <c r="G33" s="155" t="s">
        <v>770</v>
      </c>
      <c r="H33" s="154"/>
      <c r="I33" s="154"/>
    </row>
    <row r="34" spans="1:9" x14ac:dyDescent="0.35">
      <c r="A34" s="154"/>
      <c r="B34" s="155" t="s">
        <v>771</v>
      </c>
      <c r="C34" s="155"/>
      <c r="D34" s="155"/>
      <c r="E34" s="155"/>
      <c r="F34" s="177">
        <v>0.25325516938173581</v>
      </c>
      <c r="G34" s="155" t="s">
        <v>770</v>
      </c>
      <c r="H34" s="154"/>
      <c r="I34" s="154"/>
    </row>
  </sheetData>
  <mergeCells count="5">
    <mergeCell ref="B18:E18"/>
    <mergeCell ref="B14:I14"/>
    <mergeCell ref="B25:E25"/>
    <mergeCell ref="G21:I22"/>
    <mergeCell ref="G28:I29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3BE8B-ED3F-43BE-8D76-E2FF097ABD4C}">
  <dimension ref="A1:I34"/>
  <sheetViews>
    <sheetView workbookViewId="0">
      <selection activeCell="S14" sqref="S14"/>
    </sheetView>
  </sheetViews>
  <sheetFormatPr defaultRowHeight="14.5" x14ac:dyDescent="0.35"/>
  <sheetData>
    <row r="1" spans="1:9" x14ac:dyDescent="0.35">
      <c r="A1" s="183" t="s">
        <v>772</v>
      </c>
      <c r="B1" s="181"/>
      <c r="C1" s="181"/>
      <c r="D1" s="181"/>
      <c r="E1" s="181"/>
      <c r="F1" s="181"/>
      <c r="G1" s="181"/>
      <c r="H1" s="181"/>
      <c r="I1" s="181"/>
    </row>
    <row r="2" spans="1:9" x14ac:dyDescent="0.35">
      <c r="A2" s="183" t="s">
        <v>736</v>
      </c>
      <c r="B2" s="181"/>
      <c r="C2" s="181"/>
      <c r="D2" s="181"/>
      <c r="E2" s="181"/>
      <c r="F2" s="181"/>
      <c r="G2" s="181"/>
      <c r="H2" s="181"/>
      <c r="I2" s="181"/>
    </row>
    <row r="3" spans="1:9" x14ac:dyDescent="0.35">
      <c r="A3" s="183"/>
      <c r="B3" s="181"/>
      <c r="C3" s="181"/>
      <c r="D3" s="181"/>
      <c r="E3" s="181"/>
      <c r="F3" s="181"/>
      <c r="G3" s="181"/>
      <c r="H3" s="181"/>
      <c r="I3" s="181"/>
    </row>
    <row r="4" spans="1:9" x14ac:dyDescent="0.35">
      <c r="A4" s="184" t="s">
        <v>737</v>
      </c>
      <c r="B4" s="181"/>
      <c r="C4" s="181"/>
      <c r="D4" s="181"/>
      <c r="E4" s="181"/>
      <c r="F4" s="181"/>
      <c r="G4" s="181"/>
      <c r="H4" s="181"/>
      <c r="I4" s="181"/>
    </row>
    <row r="5" spans="1:9" x14ac:dyDescent="0.35">
      <c r="A5" s="185" t="s">
        <v>738</v>
      </c>
      <c r="B5" s="181"/>
      <c r="C5" s="181"/>
      <c r="D5" s="185" t="s">
        <v>773</v>
      </c>
      <c r="E5" s="181"/>
      <c r="F5" s="181"/>
      <c r="G5" s="181"/>
      <c r="H5" s="181"/>
      <c r="I5" s="181"/>
    </row>
    <row r="6" spans="1:9" x14ac:dyDescent="0.35">
      <c r="A6" s="185" t="s">
        <v>740</v>
      </c>
      <c r="B6" s="181"/>
      <c r="C6" s="181"/>
      <c r="D6" s="197" t="s">
        <v>741</v>
      </c>
      <c r="E6" s="181"/>
      <c r="F6" s="181"/>
      <c r="G6" s="181"/>
      <c r="H6" s="181"/>
      <c r="I6" s="181"/>
    </row>
    <row r="7" spans="1:9" x14ac:dyDescent="0.35">
      <c r="A7" s="185" t="s">
        <v>742</v>
      </c>
      <c r="B7" s="181"/>
      <c r="C7" s="181"/>
      <c r="D7" s="185" t="s">
        <v>743</v>
      </c>
      <c r="E7" s="181"/>
      <c r="F7" s="181"/>
      <c r="G7" s="181"/>
      <c r="H7" s="181"/>
      <c r="I7" s="181"/>
    </row>
    <row r="8" spans="1:9" x14ac:dyDescent="0.35">
      <c r="A8" s="185" t="s">
        <v>744</v>
      </c>
      <c r="B8" s="181"/>
      <c r="C8" s="181"/>
      <c r="D8" s="205">
        <v>37.662654219119553</v>
      </c>
      <c r="E8" s="181" t="s">
        <v>774</v>
      </c>
      <c r="F8" s="181"/>
      <c r="G8" s="181"/>
      <c r="H8" s="181"/>
      <c r="I8" s="181"/>
    </row>
    <row r="9" spans="1:9" x14ac:dyDescent="0.35">
      <c r="A9" s="185"/>
      <c r="B9" s="181"/>
      <c r="C9" s="181"/>
      <c r="D9" s="185"/>
      <c r="E9" s="181"/>
      <c r="F9" s="181"/>
      <c r="G9" s="181"/>
      <c r="H9" s="181"/>
      <c r="I9" s="181"/>
    </row>
    <row r="10" spans="1:9" x14ac:dyDescent="0.35">
      <c r="A10" s="194" t="s">
        <v>746</v>
      </c>
      <c r="B10" s="182"/>
      <c r="C10" s="182"/>
      <c r="D10" s="182"/>
      <c r="E10" s="182"/>
      <c r="F10" s="181"/>
      <c r="G10" s="181"/>
      <c r="H10" s="181"/>
      <c r="I10" s="181"/>
    </row>
    <row r="11" spans="1:9" x14ac:dyDescent="0.35">
      <c r="A11" s="181"/>
      <c r="B11" s="181"/>
      <c r="C11" s="181"/>
      <c r="D11" s="181"/>
      <c r="E11" s="181"/>
      <c r="F11" s="181"/>
      <c r="G11" s="181"/>
      <c r="H11" s="181"/>
      <c r="I11" s="181"/>
    </row>
    <row r="12" spans="1:9" x14ac:dyDescent="0.35">
      <c r="A12" s="186" t="s">
        <v>747</v>
      </c>
      <c r="B12" s="187" t="s">
        <v>748</v>
      </c>
      <c r="C12" s="181"/>
      <c r="D12" s="181"/>
      <c r="E12" s="181"/>
      <c r="F12" s="181"/>
      <c r="G12" s="181"/>
      <c r="H12" s="181"/>
      <c r="I12" s="181"/>
    </row>
    <row r="13" spans="1:9" x14ac:dyDescent="0.35">
      <c r="A13" s="188"/>
      <c r="B13" s="198"/>
      <c r="C13" s="191"/>
      <c r="D13" s="191"/>
      <c r="E13" s="191"/>
      <c r="F13" s="191"/>
      <c r="G13" s="191"/>
      <c r="H13" s="191"/>
      <c r="I13" s="182"/>
    </row>
    <row r="14" spans="1:9" x14ac:dyDescent="0.35">
      <c r="A14" s="188"/>
      <c r="B14" s="226" t="s">
        <v>749</v>
      </c>
      <c r="C14" s="226"/>
      <c r="D14" s="226"/>
      <c r="E14" s="226"/>
      <c r="F14" s="226"/>
      <c r="G14" s="226"/>
      <c r="H14" s="226"/>
      <c r="I14" s="226"/>
    </row>
    <row r="15" spans="1:9" x14ac:dyDescent="0.35">
      <c r="A15" s="188"/>
      <c r="B15" s="198"/>
      <c r="C15" s="191"/>
      <c r="D15" s="191"/>
      <c r="E15" s="191"/>
      <c r="F15" s="191"/>
      <c r="G15" s="191"/>
      <c r="H15" s="191"/>
      <c r="I15" s="182"/>
    </row>
    <row r="16" spans="1:9" x14ac:dyDescent="0.35">
      <c r="A16" s="180"/>
      <c r="B16" s="203" t="s">
        <v>775</v>
      </c>
      <c r="C16" s="180"/>
      <c r="D16" s="180"/>
      <c r="E16" s="180"/>
      <c r="F16" s="195"/>
      <c r="G16" s="193"/>
      <c r="H16" s="180"/>
      <c r="I16" s="180"/>
    </row>
    <row r="17" spans="1:9" x14ac:dyDescent="0.35">
      <c r="A17" s="180"/>
      <c r="B17" s="181" t="s">
        <v>751</v>
      </c>
      <c r="C17" s="180"/>
      <c r="D17" s="180"/>
      <c r="E17" s="180"/>
      <c r="F17" s="199">
        <v>33.576684593874418</v>
      </c>
      <c r="G17" s="193" t="s">
        <v>752</v>
      </c>
      <c r="H17" s="180"/>
      <c r="I17" s="180"/>
    </row>
    <row r="18" spans="1:9" x14ac:dyDescent="0.35">
      <c r="A18" s="180"/>
      <c r="B18" s="225" t="s">
        <v>776</v>
      </c>
      <c r="C18" s="225"/>
      <c r="D18" s="225"/>
      <c r="E18" s="225"/>
      <c r="F18" s="199">
        <v>8.0584043025298602</v>
      </c>
      <c r="G18" s="193" t="s">
        <v>777</v>
      </c>
      <c r="H18" s="180"/>
      <c r="I18" s="180"/>
    </row>
    <row r="19" spans="1:9" x14ac:dyDescent="0.35">
      <c r="A19" s="180"/>
      <c r="B19" s="181" t="s">
        <v>755</v>
      </c>
      <c r="C19" s="180"/>
      <c r="D19" s="180"/>
      <c r="E19" s="180"/>
      <c r="F19" s="200">
        <v>0.74</v>
      </c>
      <c r="G19" s="181"/>
      <c r="H19" s="180"/>
      <c r="I19" s="180"/>
    </row>
    <row r="20" spans="1:9" x14ac:dyDescent="0.35">
      <c r="A20" s="180"/>
      <c r="B20" s="181" t="s">
        <v>756</v>
      </c>
      <c r="C20" s="180"/>
      <c r="D20" s="180"/>
      <c r="E20" s="180"/>
      <c r="F20" s="201">
        <v>5.9632191838720967</v>
      </c>
      <c r="G20" s="193" t="s">
        <v>757</v>
      </c>
      <c r="H20" s="180"/>
      <c r="I20" s="180"/>
    </row>
    <row r="21" spans="1:9" x14ac:dyDescent="0.35">
      <c r="A21" s="180"/>
      <c r="B21" s="181" t="s">
        <v>758</v>
      </c>
      <c r="C21" s="180"/>
      <c r="D21" s="180"/>
      <c r="E21" s="180"/>
      <c r="F21" s="201">
        <v>2.9816095919360484</v>
      </c>
      <c r="G21" s="227" t="s">
        <v>759</v>
      </c>
      <c r="H21" s="227"/>
      <c r="I21" s="227"/>
    </row>
    <row r="22" spans="1:9" x14ac:dyDescent="0.35">
      <c r="A22" s="180"/>
      <c r="B22" s="181"/>
      <c r="C22" s="180"/>
      <c r="D22" s="180"/>
      <c r="E22" s="180"/>
      <c r="F22" s="201"/>
      <c r="G22" s="227"/>
      <c r="H22" s="227"/>
      <c r="I22" s="227"/>
    </row>
    <row r="23" spans="1:9" x14ac:dyDescent="0.35">
      <c r="A23" s="180"/>
      <c r="B23" s="189"/>
      <c r="C23" s="180"/>
      <c r="D23" s="180"/>
      <c r="E23" s="180"/>
      <c r="F23" s="196"/>
      <c r="G23" s="189"/>
      <c r="H23" s="180"/>
      <c r="I23" s="180"/>
    </row>
    <row r="24" spans="1:9" x14ac:dyDescent="0.35">
      <c r="A24" s="180"/>
      <c r="B24" s="190" t="s">
        <v>760</v>
      </c>
      <c r="C24" s="180"/>
      <c r="D24" s="180"/>
      <c r="E24" s="180"/>
      <c r="F24" s="202">
        <v>6.6646097205719945</v>
      </c>
      <c r="G24" s="193" t="s">
        <v>761</v>
      </c>
      <c r="H24" s="180"/>
      <c r="I24" s="180"/>
    </row>
    <row r="25" spans="1:9" x14ac:dyDescent="0.35">
      <c r="A25" s="180"/>
      <c r="B25" s="225" t="s">
        <v>778</v>
      </c>
      <c r="C25" s="225"/>
      <c r="D25" s="225"/>
      <c r="E25" s="225"/>
      <c r="F25" s="202">
        <v>1.5995063329372787</v>
      </c>
      <c r="G25" s="193" t="s">
        <v>779</v>
      </c>
      <c r="H25" s="180"/>
      <c r="I25" s="180"/>
    </row>
    <row r="26" spans="1:9" x14ac:dyDescent="0.35">
      <c r="A26" s="180"/>
      <c r="B26" s="181" t="s">
        <v>764</v>
      </c>
      <c r="C26" s="180"/>
      <c r="D26" s="180"/>
      <c r="E26" s="180"/>
      <c r="F26" s="200">
        <v>0.74</v>
      </c>
      <c r="G26" s="181"/>
      <c r="H26" s="180"/>
      <c r="I26" s="180"/>
    </row>
    <row r="27" spans="1:9" x14ac:dyDescent="0.35">
      <c r="A27" s="180"/>
      <c r="B27" s="181" t="s">
        <v>765</v>
      </c>
      <c r="C27" s="180"/>
      <c r="D27" s="180"/>
      <c r="E27" s="180"/>
      <c r="F27" s="201">
        <v>1.1836346863735863</v>
      </c>
      <c r="G27" s="193" t="s">
        <v>766</v>
      </c>
      <c r="H27" s="180"/>
      <c r="I27" s="180"/>
    </row>
    <row r="28" spans="1:9" x14ac:dyDescent="0.35">
      <c r="A28" s="180"/>
      <c r="B28" s="181" t="s">
        <v>767</v>
      </c>
      <c r="C28" s="180"/>
      <c r="D28" s="180"/>
      <c r="E28" s="180"/>
      <c r="F28" s="201">
        <v>0.59181734318679313</v>
      </c>
      <c r="G28" s="227" t="s">
        <v>759</v>
      </c>
      <c r="H28" s="227"/>
      <c r="I28" s="227"/>
    </row>
    <row r="29" spans="1:9" x14ac:dyDescent="0.35">
      <c r="A29" s="180"/>
      <c r="B29" s="181"/>
      <c r="C29" s="180"/>
      <c r="D29" s="180"/>
      <c r="E29" s="180"/>
      <c r="F29" s="201"/>
      <c r="G29" s="227"/>
      <c r="H29" s="227"/>
      <c r="I29" s="227"/>
    </row>
    <row r="30" spans="1:9" x14ac:dyDescent="0.35">
      <c r="A30" s="180"/>
      <c r="B30" s="181"/>
      <c r="C30" s="180"/>
      <c r="D30" s="180"/>
      <c r="E30" s="180"/>
      <c r="F30" s="195"/>
      <c r="G30" s="193"/>
      <c r="H30" s="180"/>
      <c r="I30" s="180"/>
    </row>
    <row r="31" spans="1:9" x14ac:dyDescent="0.35">
      <c r="A31" s="186" t="s">
        <v>747</v>
      </c>
      <c r="B31" s="187" t="s">
        <v>768</v>
      </c>
      <c r="C31" s="187"/>
      <c r="D31" s="180"/>
      <c r="E31" s="180"/>
      <c r="F31" s="180"/>
      <c r="G31" s="180"/>
      <c r="H31" s="180"/>
      <c r="I31" s="180"/>
    </row>
    <row r="32" spans="1:9" x14ac:dyDescent="0.35">
      <c r="A32" s="154"/>
      <c r="B32" s="154"/>
      <c r="C32" s="154"/>
      <c r="D32" s="154"/>
      <c r="E32" s="154"/>
      <c r="F32" s="154"/>
      <c r="G32" s="154"/>
      <c r="H32" s="154"/>
      <c r="I32" s="154"/>
    </row>
    <row r="33" spans="1:9" x14ac:dyDescent="0.35">
      <c r="A33" s="154"/>
      <c r="B33" s="181" t="s">
        <v>769</v>
      </c>
      <c r="C33" s="181"/>
      <c r="D33" s="181"/>
      <c r="E33" s="181"/>
      <c r="F33" s="204">
        <v>2.9816095919360484</v>
      </c>
      <c r="G33" s="181" t="s">
        <v>770</v>
      </c>
      <c r="H33" s="154"/>
      <c r="I33" s="154"/>
    </row>
    <row r="34" spans="1:9" x14ac:dyDescent="0.35">
      <c r="A34" s="154"/>
      <c r="B34" s="181" t="s">
        <v>771</v>
      </c>
      <c r="C34" s="181"/>
      <c r="D34" s="181"/>
      <c r="E34" s="181"/>
      <c r="F34" s="204">
        <v>0.59181734318679313</v>
      </c>
      <c r="G34" s="181" t="s">
        <v>770</v>
      </c>
      <c r="H34" s="154"/>
      <c r="I34" s="154"/>
    </row>
  </sheetData>
  <mergeCells count="5">
    <mergeCell ref="B14:I14"/>
    <mergeCell ref="B18:E18"/>
    <mergeCell ref="B25:E25"/>
    <mergeCell ref="G28:I29"/>
    <mergeCell ref="G21:I22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AF88F-DB04-4E50-8072-480F3392214B}">
  <dimension ref="A1:AQ58"/>
  <sheetViews>
    <sheetView topLeftCell="U1" workbookViewId="0">
      <pane ySplit="1" topLeftCell="A2" activePane="bottomLeft" state="frozen"/>
      <selection pane="bottomLeft" activeCell="AN8" sqref="AN8"/>
    </sheetView>
  </sheetViews>
  <sheetFormatPr defaultRowHeight="14.5" x14ac:dyDescent="0.35"/>
  <cols>
    <col min="22" max="22" width="9.1796875" style="180"/>
    <col min="23" max="23" width="12.453125" style="180" bestFit="1" customWidth="1"/>
    <col min="24" max="24" width="12.453125" style="180" customWidth="1"/>
    <col min="26" max="26" width="10.1796875" bestFit="1" customWidth="1"/>
    <col min="27" max="27" width="12.26953125" bestFit="1" customWidth="1"/>
    <col min="28" max="28" width="12" bestFit="1" customWidth="1"/>
    <col min="34" max="34" width="11.26953125" style="180" bestFit="1" customWidth="1"/>
    <col min="40" max="41" width="12.54296875" bestFit="1" customWidth="1"/>
    <col min="42" max="42" width="11.81640625" bestFit="1" customWidth="1"/>
    <col min="43" max="43" width="10.7265625" bestFit="1" customWidth="1"/>
  </cols>
  <sheetData>
    <row r="1" spans="1:43" x14ac:dyDescent="0.35">
      <c r="A1" t="s">
        <v>780</v>
      </c>
      <c r="B1" t="s">
        <v>473</v>
      </c>
      <c r="C1" t="s">
        <v>807</v>
      </c>
      <c r="D1" t="s">
        <v>144</v>
      </c>
      <c r="E1" t="s">
        <v>781</v>
      </c>
      <c r="F1" t="s">
        <v>782</v>
      </c>
      <c r="G1" t="s">
        <v>808</v>
      </c>
      <c r="H1" t="s">
        <v>809</v>
      </c>
      <c r="I1" t="s">
        <v>783</v>
      </c>
      <c r="J1" t="s">
        <v>784</v>
      </c>
      <c r="K1" t="s">
        <v>810</v>
      </c>
      <c r="L1" t="s">
        <v>134</v>
      </c>
      <c r="M1" t="s">
        <v>811</v>
      </c>
      <c r="N1" t="s">
        <v>812</v>
      </c>
      <c r="O1" t="s">
        <v>785</v>
      </c>
      <c r="P1" t="s">
        <v>786</v>
      </c>
      <c r="Q1" t="s">
        <v>231</v>
      </c>
      <c r="R1" t="s">
        <v>232</v>
      </c>
      <c r="S1" t="s">
        <v>234</v>
      </c>
      <c r="T1" t="s">
        <v>134</v>
      </c>
      <c r="U1" t="s">
        <v>139</v>
      </c>
      <c r="V1" s="180" t="s">
        <v>787</v>
      </c>
      <c r="W1" s="180" t="s">
        <v>788</v>
      </c>
      <c r="X1" s="180" t="s">
        <v>237</v>
      </c>
      <c r="Y1" t="s">
        <v>238</v>
      </c>
      <c r="Z1" t="s">
        <v>475</v>
      </c>
      <c r="AA1" t="s">
        <v>235</v>
      </c>
      <c r="AB1" t="s">
        <v>236</v>
      </c>
      <c r="AC1" t="s">
        <v>476</v>
      </c>
      <c r="AD1" t="s">
        <v>796</v>
      </c>
      <c r="AE1" t="s">
        <v>797</v>
      </c>
      <c r="AF1" t="s">
        <v>798</v>
      </c>
      <c r="AG1" t="s">
        <v>813</v>
      </c>
      <c r="AH1" s="180" t="s">
        <v>144</v>
      </c>
      <c r="AI1" t="s">
        <v>823</v>
      </c>
      <c r="AJ1" t="s">
        <v>824</v>
      </c>
      <c r="AK1" t="s">
        <v>825</v>
      </c>
      <c r="AN1" t="s">
        <v>829</v>
      </c>
      <c r="AO1" t="s">
        <v>830</v>
      </c>
      <c r="AP1" t="s">
        <v>831</v>
      </c>
      <c r="AQ1" t="s">
        <v>832</v>
      </c>
    </row>
    <row r="2" spans="1:43" x14ac:dyDescent="0.35">
      <c r="A2">
        <v>1</v>
      </c>
      <c r="B2" t="s">
        <v>239</v>
      </c>
      <c r="C2">
        <v>0</v>
      </c>
      <c r="D2" t="s">
        <v>124</v>
      </c>
      <c r="E2" t="s">
        <v>187</v>
      </c>
      <c r="F2">
        <v>2014</v>
      </c>
      <c r="G2" t="s">
        <v>814</v>
      </c>
      <c r="H2" t="s">
        <v>815</v>
      </c>
      <c r="I2" t="s">
        <v>816</v>
      </c>
      <c r="J2" t="s">
        <v>790</v>
      </c>
      <c r="K2" t="s">
        <v>817</v>
      </c>
      <c r="L2">
        <v>17.419733000000001</v>
      </c>
      <c r="M2">
        <v>710</v>
      </c>
      <c r="N2" t="s">
        <v>818</v>
      </c>
      <c r="O2">
        <v>5652</v>
      </c>
      <c r="P2">
        <v>5653</v>
      </c>
      <c r="Q2">
        <v>140</v>
      </c>
      <c r="R2" t="s">
        <v>243</v>
      </c>
      <c r="S2" t="s">
        <v>612</v>
      </c>
      <c r="T2">
        <v>88.188900000000004</v>
      </c>
      <c r="U2" t="s">
        <v>511</v>
      </c>
      <c r="V2" s="180">
        <v>140</v>
      </c>
      <c r="W2" s="180" t="s">
        <v>612</v>
      </c>
      <c r="X2" s="180">
        <v>5.4309019999999997</v>
      </c>
      <c r="Y2">
        <v>0.88937200000000005</v>
      </c>
      <c r="Z2">
        <v>1.0928279999999999</v>
      </c>
      <c r="AA2">
        <v>478.94500699999998</v>
      </c>
      <c r="AB2" s="180">
        <v>78.432700999999994</v>
      </c>
      <c r="AC2" s="180">
        <v>96.375299999999996</v>
      </c>
      <c r="AD2">
        <v>5387.0361469999998</v>
      </c>
      <c r="AE2">
        <v>430.63523900000001</v>
      </c>
      <c r="AF2">
        <v>7522.4829829999999</v>
      </c>
      <c r="AG2">
        <v>1.8602030000000001</v>
      </c>
      <c r="AH2" s="180" t="s">
        <v>124</v>
      </c>
      <c r="AI2">
        <f>X2*AG2</f>
        <v>10.102580193106</v>
      </c>
      <c r="AJ2">
        <f>Y2*AG2</f>
        <v>1.6544124625160002</v>
      </c>
      <c r="AK2">
        <f>Z2*AG2</f>
        <v>2.0328819240839997</v>
      </c>
      <c r="AM2" t="s">
        <v>826</v>
      </c>
      <c r="AN2">
        <f>SUM(AI2:AI4)</f>
        <v>81.796161387376003</v>
      </c>
      <c r="AO2" s="180">
        <f t="shared" ref="AO2:AP2" si="0">SUM(AJ2:AJ4)</f>
        <v>13.650298077338</v>
      </c>
      <c r="AP2" s="180">
        <f t="shared" si="0"/>
        <v>17.218963474429</v>
      </c>
      <c r="AQ2">
        <f>SUM(AG2:AG4)</f>
        <v>17.432431000000001</v>
      </c>
    </row>
    <row r="3" spans="1:43" x14ac:dyDescent="0.35">
      <c r="A3">
        <v>2</v>
      </c>
      <c r="B3" t="s">
        <v>239</v>
      </c>
      <c r="C3">
        <v>0</v>
      </c>
      <c r="D3" t="s">
        <v>124</v>
      </c>
      <c r="E3" t="s">
        <v>187</v>
      </c>
      <c r="F3">
        <v>2014</v>
      </c>
      <c r="G3" t="s">
        <v>814</v>
      </c>
      <c r="H3" t="s">
        <v>815</v>
      </c>
      <c r="I3" t="s">
        <v>816</v>
      </c>
      <c r="J3" t="s">
        <v>790</v>
      </c>
      <c r="K3" t="s">
        <v>817</v>
      </c>
      <c r="L3">
        <v>17.419733000000001</v>
      </c>
      <c r="M3">
        <v>710</v>
      </c>
      <c r="N3" t="s">
        <v>818</v>
      </c>
      <c r="O3">
        <v>6083</v>
      </c>
      <c r="P3">
        <v>6084</v>
      </c>
      <c r="Q3">
        <v>310</v>
      </c>
      <c r="R3" t="s">
        <v>264</v>
      </c>
      <c r="S3" t="s">
        <v>510</v>
      </c>
      <c r="T3">
        <v>17.173500000000001</v>
      </c>
      <c r="U3" s="180" t="s">
        <v>511</v>
      </c>
      <c r="V3" s="180">
        <v>310</v>
      </c>
      <c r="W3" s="180" t="s">
        <v>510</v>
      </c>
      <c r="X3" s="180">
        <v>5.4832679999999998</v>
      </c>
      <c r="Y3">
        <v>1.013727</v>
      </c>
      <c r="Z3">
        <v>0.97558999999999996</v>
      </c>
      <c r="AA3">
        <v>94.166900999999996</v>
      </c>
      <c r="AB3" s="180">
        <v>17.409200999999999</v>
      </c>
      <c r="AC3" s="180">
        <v>16.754300000000001</v>
      </c>
      <c r="AD3">
        <v>1851.1924819999999</v>
      </c>
      <c r="AE3">
        <v>509.55487499999998</v>
      </c>
      <c r="AF3">
        <v>11650.241379999999</v>
      </c>
      <c r="AG3">
        <v>2.880935</v>
      </c>
      <c r="AH3" s="180" t="s">
        <v>124</v>
      </c>
      <c r="AI3" s="180">
        <f t="shared" ref="AI3:AI28" si="1">X3*AG3</f>
        <v>15.79693869558</v>
      </c>
      <c r="AJ3" s="180">
        <f t="shared" ref="AJ3:AJ28" si="2">Y3*AG3</f>
        <v>2.920481594745</v>
      </c>
      <c r="AK3" s="180">
        <f t="shared" ref="AK3:AK28" si="3">Z3*AG3</f>
        <v>2.8106113766499998</v>
      </c>
      <c r="AM3" t="s">
        <v>827</v>
      </c>
      <c r="AN3">
        <f>SUM(AI24:AI28)</f>
        <v>164.16913982631002</v>
      </c>
      <c r="AO3" s="180">
        <f>SUM(AJ24:AJ28)</f>
        <v>30.565265130499998</v>
      </c>
      <c r="AP3" s="180">
        <f>SUM(AK24:AK28)</f>
        <v>28.245930738185002</v>
      </c>
      <c r="AQ3">
        <f>SUM(AG24:AG28)</f>
        <v>28.413639999999997</v>
      </c>
    </row>
    <row r="4" spans="1:43" x14ac:dyDescent="0.35">
      <c r="A4">
        <v>3</v>
      </c>
      <c r="B4" t="s">
        <v>239</v>
      </c>
      <c r="C4">
        <v>0</v>
      </c>
      <c r="D4" t="s">
        <v>124</v>
      </c>
      <c r="E4" t="s">
        <v>187</v>
      </c>
      <c r="F4">
        <v>2014</v>
      </c>
      <c r="G4" t="s">
        <v>814</v>
      </c>
      <c r="H4" t="s">
        <v>815</v>
      </c>
      <c r="I4" t="s">
        <v>816</v>
      </c>
      <c r="J4" t="s">
        <v>790</v>
      </c>
      <c r="K4" t="s">
        <v>817</v>
      </c>
      <c r="L4">
        <v>17.419733000000001</v>
      </c>
      <c r="M4">
        <v>710</v>
      </c>
      <c r="N4" t="s">
        <v>818</v>
      </c>
      <c r="O4">
        <v>6361</v>
      </c>
      <c r="P4">
        <v>6362</v>
      </c>
      <c r="Q4">
        <v>427</v>
      </c>
      <c r="R4" t="s">
        <v>266</v>
      </c>
      <c r="S4" t="s">
        <v>634</v>
      </c>
      <c r="T4">
        <v>362.36</v>
      </c>
      <c r="U4" s="180" t="s">
        <v>511</v>
      </c>
      <c r="V4" s="180">
        <v>427</v>
      </c>
      <c r="W4" s="180" t="s">
        <v>634</v>
      </c>
      <c r="X4" s="180">
        <v>4.4043299999999999</v>
      </c>
      <c r="Y4">
        <v>0.71508899999999997</v>
      </c>
      <c r="Z4">
        <v>0.97511499999999995</v>
      </c>
      <c r="AA4">
        <v>1595.9499510000001</v>
      </c>
      <c r="AB4" s="180">
        <v>259.11999500000002</v>
      </c>
      <c r="AC4" s="180">
        <v>353.34300000000002</v>
      </c>
      <c r="AD4">
        <v>17833.749637000001</v>
      </c>
      <c r="AE4">
        <v>1593.0155520000001</v>
      </c>
      <c r="AF4">
        <v>51322.416191999997</v>
      </c>
      <c r="AG4">
        <v>12.691293</v>
      </c>
      <c r="AH4" s="180" t="s">
        <v>124</v>
      </c>
      <c r="AI4" s="180">
        <f t="shared" si="1"/>
        <v>55.896642498689999</v>
      </c>
      <c r="AJ4" s="180">
        <f t="shared" si="2"/>
        <v>9.0754040200770003</v>
      </c>
      <c r="AK4" s="180">
        <f t="shared" si="3"/>
        <v>12.375470173695</v>
      </c>
      <c r="AM4" t="s">
        <v>828</v>
      </c>
      <c r="AN4">
        <f>SUM(AI5:AI23)</f>
        <v>1450.2254456977741</v>
      </c>
      <c r="AO4" s="180">
        <f>SUM(AJ5:AJ23)</f>
        <v>239.07073649511904</v>
      </c>
      <c r="AP4" s="180">
        <f>SUM(AK5:AK23)</f>
        <v>280.03017121478797</v>
      </c>
      <c r="AQ4">
        <f>SUM(AG5:AG23)</f>
        <v>152.07291700000002</v>
      </c>
    </row>
    <row r="5" spans="1:43" x14ac:dyDescent="0.35">
      <c r="A5">
        <v>4</v>
      </c>
      <c r="B5" t="s">
        <v>239</v>
      </c>
      <c r="C5">
        <v>1</v>
      </c>
      <c r="D5" t="s">
        <v>125</v>
      </c>
      <c r="E5" t="s">
        <v>184</v>
      </c>
      <c r="F5">
        <v>2014</v>
      </c>
      <c r="G5" t="s">
        <v>819</v>
      </c>
      <c r="H5" t="s">
        <v>820</v>
      </c>
      <c r="I5" t="s">
        <v>789</v>
      </c>
      <c r="J5" t="s">
        <v>790</v>
      </c>
      <c r="K5" t="s">
        <v>821</v>
      </c>
      <c r="L5">
        <v>151.964958</v>
      </c>
      <c r="M5">
        <v>9</v>
      </c>
      <c r="N5" t="s">
        <v>822</v>
      </c>
      <c r="O5">
        <v>8112</v>
      </c>
      <c r="P5">
        <v>8113</v>
      </c>
      <c r="Q5">
        <v>111</v>
      </c>
      <c r="R5" t="s">
        <v>270</v>
      </c>
      <c r="S5" t="s">
        <v>271</v>
      </c>
      <c r="T5">
        <v>4.1155799999999996</v>
      </c>
      <c r="U5" s="180" t="s">
        <v>477</v>
      </c>
      <c r="V5" s="180">
        <v>111</v>
      </c>
      <c r="W5" s="180" t="s">
        <v>271</v>
      </c>
      <c r="X5" s="180">
        <v>10.413732</v>
      </c>
      <c r="Y5">
        <v>1.734764</v>
      </c>
      <c r="Z5">
        <v>1.937713</v>
      </c>
      <c r="AA5">
        <v>42.858500999999997</v>
      </c>
      <c r="AB5">
        <v>7.1395600000000004</v>
      </c>
      <c r="AC5">
        <v>7.9748099999999997</v>
      </c>
      <c r="AD5">
        <v>529.297595</v>
      </c>
      <c r="AE5">
        <v>333.966995</v>
      </c>
      <c r="AF5">
        <v>656.01641099999995</v>
      </c>
      <c r="AG5">
        <v>0.16222</v>
      </c>
      <c r="AH5" s="180" t="s">
        <v>125</v>
      </c>
      <c r="AI5" s="180">
        <f t="shared" si="1"/>
        <v>1.68931560504</v>
      </c>
      <c r="AJ5" s="180">
        <f t="shared" si="2"/>
        <v>0.28141341607999998</v>
      </c>
      <c r="AK5" s="180">
        <f t="shared" si="3"/>
        <v>0.31433580286000001</v>
      </c>
    </row>
    <row r="6" spans="1:43" x14ac:dyDescent="0.35">
      <c r="A6">
        <v>5</v>
      </c>
      <c r="B6" t="s">
        <v>239</v>
      </c>
      <c r="C6">
        <v>1</v>
      </c>
      <c r="D6" t="s">
        <v>125</v>
      </c>
      <c r="E6" t="s">
        <v>184</v>
      </c>
      <c r="F6">
        <v>2014</v>
      </c>
      <c r="G6" t="s">
        <v>819</v>
      </c>
      <c r="H6" t="s">
        <v>820</v>
      </c>
      <c r="I6" t="s">
        <v>789</v>
      </c>
      <c r="J6" t="s">
        <v>790</v>
      </c>
      <c r="K6" t="s">
        <v>821</v>
      </c>
      <c r="L6">
        <v>151.964958</v>
      </c>
      <c r="M6">
        <v>9</v>
      </c>
      <c r="N6" t="s">
        <v>822</v>
      </c>
      <c r="O6">
        <v>8120</v>
      </c>
      <c r="P6">
        <v>8121</v>
      </c>
      <c r="Q6">
        <v>111</v>
      </c>
      <c r="R6" t="s">
        <v>270</v>
      </c>
      <c r="S6" t="s">
        <v>271</v>
      </c>
      <c r="T6">
        <v>46.732300000000002</v>
      </c>
      <c r="U6" s="180" t="s">
        <v>477</v>
      </c>
      <c r="V6" s="180">
        <v>111</v>
      </c>
      <c r="W6" s="180" t="s">
        <v>271</v>
      </c>
      <c r="X6" s="180">
        <v>10.413732</v>
      </c>
      <c r="Y6">
        <v>1.734764</v>
      </c>
      <c r="Z6">
        <v>1.937713</v>
      </c>
      <c r="AA6">
        <v>486.65798999999998</v>
      </c>
      <c r="AB6">
        <v>81.069503999999995</v>
      </c>
      <c r="AC6">
        <v>90.553799999999995</v>
      </c>
      <c r="AD6">
        <v>3756.3393620000002</v>
      </c>
      <c r="AE6">
        <v>953.65648699999997</v>
      </c>
      <c r="AF6">
        <v>2524.758249</v>
      </c>
      <c r="AG6">
        <v>0.62432500000000002</v>
      </c>
      <c r="AH6" s="180" t="s">
        <v>125</v>
      </c>
      <c r="AI6" s="180">
        <f t="shared" si="1"/>
        <v>6.5015532308999999</v>
      </c>
      <c r="AJ6" s="180">
        <f t="shared" si="2"/>
        <v>1.0830565343</v>
      </c>
      <c r="AK6" s="180">
        <f t="shared" si="3"/>
        <v>1.209762668725</v>
      </c>
    </row>
    <row r="7" spans="1:43" x14ac:dyDescent="0.35">
      <c r="A7">
        <v>6</v>
      </c>
      <c r="B7" t="s">
        <v>239</v>
      </c>
      <c r="C7">
        <v>1</v>
      </c>
      <c r="D7" t="s">
        <v>125</v>
      </c>
      <c r="E7" t="s">
        <v>184</v>
      </c>
      <c r="F7">
        <v>2014</v>
      </c>
      <c r="G7" t="s">
        <v>819</v>
      </c>
      <c r="H7" t="s">
        <v>820</v>
      </c>
      <c r="I7" t="s">
        <v>789</v>
      </c>
      <c r="J7" t="s">
        <v>790</v>
      </c>
      <c r="K7" t="s">
        <v>821</v>
      </c>
      <c r="L7">
        <v>151.964958</v>
      </c>
      <c r="M7">
        <v>9</v>
      </c>
      <c r="N7" t="s">
        <v>822</v>
      </c>
      <c r="O7">
        <v>8121</v>
      </c>
      <c r="P7">
        <v>8122</v>
      </c>
      <c r="Q7">
        <v>111</v>
      </c>
      <c r="R7" t="s">
        <v>270</v>
      </c>
      <c r="S7" t="s">
        <v>271</v>
      </c>
      <c r="T7">
        <v>57.149299999999997</v>
      </c>
      <c r="U7" s="180" t="s">
        <v>477</v>
      </c>
      <c r="V7" s="180">
        <v>111</v>
      </c>
      <c r="W7" s="180" t="s">
        <v>271</v>
      </c>
      <c r="X7" s="180">
        <v>10.413732</v>
      </c>
      <c r="Y7">
        <v>1.734764</v>
      </c>
      <c r="Z7">
        <v>1.937713</v>
      </c>
      <c r="AA7">
        <v>595.13800000000003</v>
      </c>
      <c r="AB7">
        <v>99.140502999999995</v>
      </c>
      <c r="AC7">
        <v>110.739</v>
      </c>
      <c r="AD7">
        <v>2898.9007900000001</v>
      </c>
      <c r="AE7">
        <v>895.67805299999998</v>
      </c>
      <c r="AF7">
        <v>3461.9313999999999</v>
      </c>
      <c r="AG7">
        <v>0.85606800000000005</v>
      </c>
      <c r="AH7" s="180" t="s">
        <v>125</v>
      </c>
      <c r="AI7" s="180">
        <f t="shared" si="1"/>
        <v>8.9148627257760005</v>
      </c>
      <c r="AJ7" s="180">
        <f t="shared" si="2"/>
        <v>1.4850759479520002</v>
      </c>
      <c r="AK7" s="180">
        <f t="shared" si="3"/>
        <v>1.658814092484</v>
      </c>
    </row>
    <row r="8" spans="1:43" x14ac:dyDescent="0.35">
      <c r="A8">
        <v>7</v>
      </c>
      <c r="B8" t="s">
        <v>239</v>
      </c>
      <c r="C8">
        <v>1</v>
      </c>
      <c r="D8" t="s">
        <v>125</v>
      </c>
      <c r="E8" t="s">
        <v>184</v>
      </c>
      <c r="F8">
        <v>2014</v>
      </c>
      <c r="G8" t="s">
        <v>819</v>
      </c>
      <c r="H8" t="s">
        <v>820</v>
      </c>
      <c r="I8" t="s">
        <v>789</v>
      </c>
      <c r="J8" t="s">
        <v>790</v>
      </c>
      <c r="K8" t="s">
        <v>821</v>
      </c>
      <c r="L8">
        <v>151.964958</v>
      </c>
      <c r="M8">
        <v>9</v>
      </c>
      <c r="N8" t="s">
        <v>822</v>
      </c>
      <c r="O8">
        <v>8177</v>
      </c>
      <c r="P8">
        <v>8178</v>
      </c>
      <c r="Q8">
        <v>118</v>
      </c>
      <c r="R8" t="s">
        <v>256</v>
      </c>
      <c r="S8" t="s">
        <v>272</v>
      </c>
      <c r="T8">
        <v>23.6357</v>
      </c>
      <c r="U8" s="180" t="s">
        <v>477</v>
      </c>
      <c r="V8" s="180">
        <v>118</v>
      </c>
      <c r="W8" s="180" t="s">
        <v>272</v>
      </c>
      <c r="X8" s="180">
        <v>8.6339380000000006</v>
      </c>
      <c r="Y8">
        <v>1.5375620000000001</v>
      </c>
      <c r="Z8">
        <v>1.7281679999999999</v>
      </c>
      <c r="AA8">
        <v>204.06899999999999</v>
      </c>
      <c r="AB8">
        <v>36.3414</v>
      </c>
      <c r="AC8">
        <v>40.846499999999999</v>
      </c>
      <c r="AD8">
        <v>1725.310778</v>
      </c>
      <c r="AE8">
        <v>88.110328999999993</v>
      </c>
      <c r="AF8">
        <v>206.783478</v>
      </c>
      <c r="AG8">
        <v>5.1133999999999999E-2</v>
      </c>
      <c r="AH8" s="180" t="s">
        <v>125</v>
      </c>
      <c r="AI8" s="180">
        <f t="shared" si="1"/>
        <v>0.44148778569200003</v>
      </c>
      <c r="AJ8" s="180">
        <f t="shared" si="2"/>
        <v>7.8621695308000006E-2</v>
      </c>
      <c r="AK8" s="180">
        <f t="shared" si="3"/>
        <v>8.8368142511999995E-2</v>
      </c>
    </row>
    <row r="9" spans="1:43" x14ac:dyDescent="0.35">
      <c r="A9">
        <v>8</v>
      </c>
      <c r="B9" t="s">
        <v>239</v>
      </c>
      <c r="C9">
        <v>1</v>
      </c>
      <c r="D9" t="s">
        <v>125</v>
      </c>
      <c r="E9" t="s">
        <v>184</v>
      </c>
      <c r="F9">
        <v>2014</v>
      </c>
      <c r="G9" t="s">
        <v>819</v>
      </c>
      <c r="H9" t="s">
        <v>820</v>
      </c>
      <c r="I9" t="s">
        <v>789</v>
      </c>
      <c r="J9" t="s">
        <v>790</v>
      </c>
      <c r="K9" t="s">
        <v>821</v>
      </c>
      <c r="L9">
        <v>151.964958</v>
      </c>
      <c r="M9">
        <v>9</v>
      </c>
      <c r="N9" t="s">
        <v>822</v>
      </c>
      <c r="O9">
        <v>8733</v>
      </c>
      <c r="P9">
        <v>8734</v>
      </c>
      <c r="Q9">
        <v>170</v>
      </c>
      <c r="R9" t="s">
        <v>313</v>
      </c>
      <c r="S9" t="s">
        <v>326</v>
      </c>
      <c r="T9">
        <v>37.257899999999999</v>
      </c>
      <c r="U9" s="180" t="s">
        <v>477</v>
      </c>
      <c r="V9" s="180">
        <v>170</v>
      </c>
      <c r="W9" s="180" t="s">
        <v>326</v>
      </c>
      <c r="X9" s="180">
        <v>10.26698</v>
      </c>
      <c r="Y9">
        <v>1.78047</v>
      </c>
      <c r="Z9">
        <v>1.989349</v>
      </c>
      <c r="AA9">
        <v>382.52600100000001</v>
      </c>
      <c r="AB9">
        <v>66.336601000000002</v>
      </c>
      <c r="AC9">
        <v>74.118899999999996</v>
      </c>
      <c r="AD9">
        <v>2228.5091510000002</v>
      </c>
      <c r="AE9">
        <v>193.95777000000001</v>
      </c>
      <c r="AF9">
        <v>141.593873</v>
      </c>
      <c r="AG9">
        <v>3.5013000000000002E-2</v>
      </c>
      <c r="AH9" s="180" t="s">
        <v>125</v>
      </c>
      <c r="AI9" s="180">
        <f t="shared" si="1"/>
        <v>0.35947777074000004</v>
      </c>
      <c r="AJ9" s="180">
        <f t="shared" si="2"/>
        <v>6.2339596110000006E-2</v>
      </c>
      <c r="AK9" s="180">
        <f t="shared" si="3"/>
        <v>6.9653076537000008E-2</v>
      </c>
    </row>
    <row r="10" spans="1:43" x14ac:dyDescent="0.35">
      <c r="A10">
        <v>9</v>
      </c>
      <c r="B10" t="s">
        <v>239</v>
      </c>
      <c r="C10">
        <v>1</v>
      </c>
      <c r="D10" t="s">
        <v>125</v>
      </c>
      <c r="E10" t="s">
        <v>184</v>
      </c>
      <c r="F10">
        <v>2014</v>
      </c>
      <c r="G10" t="s">
        <v>819</v>
      </c>
      <c r="H10" t="s">
        <v>820</v>
      </c>
      <c r="I10" t="s">
        <v>789</v>
      </c>
      <c r="J10" t="s">
        <v>790</v>
      </c>
      <c r="K10" t="s">
        <v>821</v>
      </c>
      <c r="L10">
        <v>151.964958</v>
      </c>
      <c r="M10">
        <v>9</v>
      </c>
      <c r="N10" t="s">
        <v>822</v>
      </c>
      <c r="O10">
        <v>8904</v>
      </c>
      <c r="P10">
        <v>8905</v>
      </c>
      <c r="Q10">
        <v>190</v>
      </c>
      <c r="R10" t="s">
        <v>335</v>
      </c>
      <c r="S10" t="s">
        <v>336</v>
      </c>
      <c r="T10">
        <v>24.907299999999999</v>
      </c>
      <c r="U10" s="180" t="s">
        <v>477</v>
      </c>
      <c r="V10" s="180">
        <v>190</v>
      </c>
      <c r="W10" s="180" t="s">
        <v>336</v>
      </c>
      <c r="X10" s="180">
        <v>9.8502130000000001</v>
      </c>
      <c r="Y10">
        <v>1.689322</v>
      </c>
      <c r="Z10">
        <v>1.9439409999999999</v>
      </c>
      <c r="AA10">
        <v>245.341995</v>
      </c>
      <c r="AB10">
        <v>42.076400999999997</v>
      </c>
      <c r="AC10">
        <v>48.418300000000002</v>
      </c>
      <c r="AD10">
        <v>2508.5295599999999</v>
      </c>
      <c r="AE10">
        <v>589.22668999999996</v>
      </c>
      <c r="AF10">
        <v>1271.095562</v>
      </c>
      <c r="AG10">
        <v>0.31431700000000001</v>
      </c>
      <c r="AH10" s="180" t="s">
        <v>125</v>
      </c>
      <c r="AI10" s="180">
        <f t="shared" si="1"/>
        <v>3.0960893995210004</v>
      </c>
      <c r="AJ10" s="180">
        <f t="shared" si="2"/>
        <v>0.53098262307400002</v>
      </c>
      <c r="AK10" s="180">
        <f t="shared" si="3"/>
        <v>0.611013703297</v>
      </c>
    </row>
    <row r="11" spans="1:43" x14ac:dyDescent="0.35">
      <c r="A11">
        <v>10</v>
      </c>
      <c r="B11" t="s">
        <v>239</v>
      </c>
      <c r="C11">
        <v>1</v>
      </c>
      <c r="D11" t="s">
        <v>125</v>
      </c>
      <c r="E11" t="s">
        <v>184</v>
      </c>
      <c r="F11">
        <v>2014</v>
      </c>
      <c r="G11" t="s">
        <v>819</v>
      </c>
      <c r="H11" t="s">
        <v>820</v>
      </c>
      <c r="I11" t="s">
        <v>789</v>
      </c>
      <c r="J11" t="s">
        <v>790</v>
      </c>
      <c r="K11" t="s">
        <v>821</v>
      </c>
      <c r="L11">
        <v>151.964958</v>
      </c>
      <c r="M11">
        <v>9</v>
      </c>
      <c r="N11" t="s">
        <v>822</v>
      </c>
      <c r="O11">
        <v>8941</v>
      </c>
      <c r="P11">
        <v>8942</v>
      </c>
      <c r="Q11">
        <v>211</v>
      </c>
      <c r="R11" t="s">
        <v>246</v>
      </c>
      <c r="S11" t="s">
        <v>528</v>
      </c>
      <c r="T11">
        <v>64.770099999999999</v>
      </c>
      <c r="U11" s="180" t="s">
        <v>477</v>
      </c>
      <c r="V11" s="180">
        <v>211</v>
      </c>
      <c r="W11" s="180" t="s">
        <v>528</v>
      </c>
      <c r="X11" s="180">
        <v>7.8974780000000004</v>
      </c>
      <c r="Y11">
        <v>1.637222</v>
      </c>
      <c r="Z11">
        <v>1.317555</v>
      </c>
      <c r="AA11">
        <v>511.51998900000001</v>
      </c>
      <c r="AB11">
        <v>106.04299899999999</v>
      </c>
      <c r="AC11">
        <v>85.338099999999997</v>
      </c>
      <c r="AD11">
        <v>3454.3121120000001</v>
      </c>
      <c r="AE11">
        <v>1626.587295</v>
      </c>
      <c r="AF11">
        <v>8131.7225520000002</v>
      </c>
      <c r="AG11">
        <v>2.0108079999999999</v>
      </c>
      <c r="AH11" s="180" t="s">
        <v>125</v>
      </c>
      <c r="AI11" s="180">
        <f t="shared" si="1"/>
        <v>15.880311942224001</v>
      </c>
      <c r="AJ11" s="180">
        <f t="shared" si="2"/>
        <v>3.2921390953759997</v>
      </c>
      <c r="AK11" s="180">
        <f t="shared" si="3"/>
        <v>2.6493501344400001</v>
      </c>
    </row>
    <row r="12" spans="1:43" x14ac:dyDescent="0.35">
      <c r="A12">
        <v>11</v>
      </c>
      <c r="B12" t="s">
        <v>239</v>
      </c>
      <c r="C12">
        <v>1</v>
      </c>
      <c r="D12" t="s">
        <v>125</v>
      </c>
      <c r="E12" t="s">
        <v>184</v>
      </c>
      <c r="F12">
        <v>2014</v>
      </c>
      <c r="G12" t="s">
        <v>819</v>
      </c>
      <c r="H12" t="s">
        <v>820</v>
      </c>
      <c r="I12" t="s">
        <v>789</v>
      </c>
      <c r="J12" t="s">
        <v>790</v>
      </c>
      <c r="K12" t="s">
        <v>821</v>
      </c>
      <c r="L12">
        <v>151.964958</v>
      </c>
      <c r="M12">
        <v>9</v>
      </c>
      <c r="N12" t="s">
        <v>822</v>
      </c>
      <c r="O12">
        <v>8948</v>
      </c>
      <c r="P12">
        <v>8949</v>
      </c>
      <c r="Q12">
        <v>211</v>
      </c>
      <c r="R12" t="s">
        <v>246</v>
      </c>
      <c r="S12" t="s">
        <v>528</v>
      </c>
      <c r="T12">
        <v>95.851600000000005</v>
      </c>
      <c r="U12" s="180" t="s">
        <v>477</v>
      </c>
      <c r="V12" s="180">
        <v>211</v>
      </c>
      <c r="W12" s="180" t="s">
        <v>528</v>
      </c>
      <c r="X12" s="180">
        <v>7.8974780000000004</v>
      </c>
      <c r="Y12">
        <v>1.637222</v>
      </c>
      <c r="Z12">
        <v>1.317555</v>
      </c>
      <c r="AA12">
        <v>756.98602300000005</v>
      </c>
      <c r="AB12">
        <v>156.929993</v>
      </c>
      <c r="AC12">
        <v>126.29</v>
      </c>
      <c r="AD12">
        <v>4345.7161079999996</v>
      </c>
      <c r="AE12">
        <v>209.02396100000001</v>
      </c>
      <c r="AF12">
        <v>92.415482999999995</v>
      </c>
      <c r="AG12">
        <v>2.2852999999999998E-2</v>
      </c>
      <c r="AH12" s="180" t="s">
        <v>125</v>
      </c>
      <c r="AI12" s="180">
        <f t="shared" si="1"/>
        <v>0.180481064734</v>
      </c>
      <c r="AJ12" s="180">
        <f t="shared" si="2"/>
        <v>3.7415434365999999E-2</v>
      </c>
      <c r="AK12" s="180">
        <f t="shared" si="3"/>
        <v>3.0110084414999998E-2</v>
      </c>
    </row>
    <row r="13" spans="1:43" x14ac:dyDescent="0.35">
      <c r="A13">
        <v>12</v>
      </c>
      <c r="B13" t="s">
        <v>239</v>
      </c>
      <c r="C13">
        <v>1</v>
      </c>
      <c r="D13" t="s">
        <v>125</v>
      </c>
      <c r="E13" t="s">
        <v>184</v>
      </c>
      <c r="F13">
        <v>2014</v>
      </c>
      <c r="G13" t="s">
        <v>819</v>
      </c>
      <c r="H13" t="s">
        <v>820</v>
      </c>
      <c r="I13" t="s">
        <v>789</v>
      </c>
      <c r="J13" t="s">
        <v>790</v>
      </c>
      <c r="K13" t="s">
        <v>821</v>
      </c>
      <c r="L13">
        <v>151.964958</v>
      </c>
      <c r="M13">
        <v>9</v>
      </c>
      <c r="N13" t="s">
        <v>822</v>
      </c>
      <c r="O13">
        <v>8963</v>
      </c>
      <c r="P13">
        <v>8964</v>
      </c>
      <c r="Q13">
        <v>212</v>
      </c>
      <c r="R13" t="s">
        <v>289</v>
      </c>
      <c r="S13" t="s">
        <v>290</v>
      </c>
      <c r="T13">
        <v>88.504999999999995</v>
      </c>
      <c r="U13" s="180" t="s">
        <v>477</v>
      </c>
      <c r="V13" s="180">
        <v>212</v>
      </c>
      <c r="W13" s="180" t="s">
        <v>290</v>
      </c>
      <c r="X13" s="180">
        <v>9.0944760000000002</v>
      </c>
      <c r="Y13">
        <v>1.885445</v>
      </c>
      <c r="Z13">
        <v>1.4384889999999999</v>
      </c>
      <c r="AA13">
        <v>804.90698199999997</v>
      </c>
      <c r="AB13">
        <v>166.871002</v>
      </c>
      <c r="AC13">
        <v>127.313</v>
      </c>
      <c r="AD13">
        <v>2972.9661740000001</v>
      </c>
      <c r="AE13">
        <v>212.00618800000001</v>
      </c>
      <c r="AF13">
        <v>203.14389700000001</v>
      </c>
      <c r="AG13">
        <v>5.0234000000000001E-2</v>
      </c>
      <c r="AH13" s="180" t="s">
        <v>125</v>
      </c>
      <c r="AI13" s="180">
        <f t="shared" si="1"/>
        <v>0.456851907384</v>
      </c>
      <c r="AJ13" s="180">
        <f t="shared" si="2"/>
        <v>9.4713444130000005E-2</v>
      </c>
      <c r="AK13" s="180">
        <f t="shared" si="3"/>
        <v>7.2261056426000003E-2</v>
      </c>
    </row>
    <row r="14" spans="1:43" x14ac:dyDescent="0.35">
      <c r="A14">
        <v>13</v>
      </c>
      <c r="B14" t="s">
        <v>239</v>
      </c>
      <c r="C14">
        <v>1</v>
      </c>
      <c r="D14" t="s">
        <v>125</v>
      </c>
      <c r="E14" t="s">
        <v>184</v>
      </c>
      <c r="F14">
        <v>2014</v>
      </c>
      <c r="G14" t="s">
        <v>819</v>
      </c>
      <c r="H14" t="s">
        <v>820</v>
      </c>
      <c r="I14" t="s">
        <v>789</v>
      </c>
      <c r="J14" t="s">
        <v>790</v>
      </c>
      <c r="K14" t="s">
        <v>821</v>
      </c>
      <c r="L14">
        <v>151.964958</v>
      </c>
      <c r="M14">
        <v>9</v>
      </c>
      <c r="N14" t="s">
        <v>822</v>
      </c>
      <c r="O14">
        <v>9228</v>
      </c>
      <c r="P14">
        <v>9229</v>
      </c>
      <c r="Q14">
        <v>330</v>
      </c>
      <c r="R14" t="s">
        <v>307</v>
      </c>
      <c r="S14" t="s">
        <v>322</v>
      </c>
      <c r="T14">
        <v>19.2958</v>
      </c>
      <c r="U14" s="180" t="s">
        <v>477</v>
      </c>
      <c r="V14" s="180">
        <v>330</v>
      </c>
      <c r="W14" s="180" t="s">
        <v>322</v>
      </c>
      <c r="X14" s="180">
        <v>7.1904899999999996</v>
      </c>
      <c r="Y14">
        <v>1.3489420000000001</v>
      </c>
      <c r="Z14">
        <v>1.4049320000000001</v>
      </c>
      <c r="AA14">
        <v>138.746002</v>
      </c>
      <c r="AB14">
        <v>26.0289</v>
      </c>
      <c r="AC14">
        <v>27.109300000000001</v>
      </c>
      <c r="AD14">
        <v>1511.122631</v>
      </c>
      <c r="AE14">
        <v>76.532148000000007</v>
      </c>
      <c r="AF14">
        <v>142.36591200000001</v>
      </c>
      <c r="AG14">
        <v>3.5203999999999999E-2</v>
      </c>
      <c r="AH14" s="180" t="s">
        <v>125</v>
      </c>
      <c r="AI14" s="180">
        <f t="shared" si="1"/>
        <v>0.25313400995999996</v>
      </c>
      <c r="AJ14" s="180">
        <f t="shared" si="2"/>
        <v>4.7488154168E-2</v>
      </c>
      <c r="AK14" s="180">
        <f t="shared" si="3"/>
        <v>4.9459226128000001E-2</v>
      </c>
    </row>
    <row r="15" spans="1:43" x14ac:dyDescent="0.35">
      <c r="A15">
        <v>14</v>
      </c>
      <c r="B15" t="s">
        <v>239</v>
      </c>
      <c r="C15">
        <v>1</v>
      </c>
      <c r="D15" t="s">
        <v>125</v>
      </c>
      <c r="E15" t="s">
        <v>184</v>
      </c>
      <c r="F15">
        <v>2014</v>
      </c>
      <c r="G15" t="s">
        <v>819</v>
      </c>
      <c r="H15" t="s">
        <v>820</v>
      </c>
      <c r="I15" t="s">
        <v>789</v>
      </c>
      <c r="J15" t="s">
        <v>790</v>
      </c>
      <c r="K15" t="s">
        <v>821</v>
      </c>
      <c r="L15">
        <v>151.964958</v>
      </c>
      <c r="M15">
        <v>9</v>
      </c>
      <c r="N15" t="s">
        <v>822</v>
      </c>
      <c r="O15">
        <v>9232</v>
      </c>
      <c r="P15">
        <v>9233</v>
      </c>
      <c r="Q15">
        <v>330</v>
      </c>
      <c r="R15" t="s">
        <v>307</v>
      </c>
      <c r="S15" t="s">
        <v>322</v>
      </c>
      <c r="T15">
        <v>50.691899999999997</v>
      </c>
      <c r="U15" s="180" t="s">
        <v>477</v>
      </c>
      <c r="V15" s="180">
        <v>330</v>
      </c>
      <c r="W15" s="180" t="s">
        <v>322</v>
      </c>
      <c r="X15" s="180">
        <v>7.1904899999999996</v>
      </c>
      <c r="Y15">
        <v>1.3489420000000001</v>
      </c>
      <c r="Z15">
        <v>1.4049320000000001</v>
      </c>
      <c r="AA15">
        <v>364.5</v>
      </c>
      <c r="AB15">
        <v>68.380500999999995</v>
      </c>
      <c r="AC15">
        <v>71.218699999999998</v>
      </c>
      <c r="AD15">
        <v>1827.3640660000001</v>
      </c>
      <c r="AE15">
        <v>818.50356899999997</v>
      </c>
      <c r="AF15">
        <v>1917.6690020000001</v>
      </c>
      <c r="AG15">
        <v>0.47420400000000001</v>
      </c>
      <c r="AH15" s="180" t="s">
        <v>125</v>
      </c>
      <c r="AI15" s="180">
        <f t="shared" si="1"/>
        <v>3.4097591199599999</v>
      </c>
      <c r="AJ15" s="180">
        <f t="shared" si="2"/>
        <v>0.63967369216800007</v>
      </c>
      <c r="AK15" s="180">
        <f t="shared" si="3"/>
        <v>0.66622437412800006</v>
      </c>
    </row>
    <row r="16" spans="1:43" x14ac:dyDescent="0.35">
      <c r="A16">
        <v>15</v>
      </c>
      <c r="B16" t="s">
        <v>239</v>
      </c>
      <c r="C16">
        <v>1</v>
      </c>
      <c r="D16" t="s">
        <v>125</v>
      </c>
      <c r="E16" t="s">
        <v>184</v>
      </c>
      <c r="F16">
        <v>2014</v>
      </c>
      <c r="G16" t="s">
        <v>819</v>
      </c>
      <c r="H16" t="s">
        <v>820</v>
      </c>
      <c r="I16" t="s">
        <v>789</v>
      </c>
      <c r="J16" t="s">
        <v>790</v>
      </c>
      <c r="K16" t="s">
        <v>821</v>
      </c>
      <c r="L16">
        <v>151.964958</v>
      </c>
      <c r="M16">
        <v>9</v>
      </c>
      <c r="N16" t="s">
        <v>822</v>
      </c>
      <c r="O16">
        <v>9426</v>
      </c>
      <c r="P16">
        <v>9427</v>
      </c>
      <c r="Q16">
        <v>411</v>
      </c>
      <c r="R16" t="s">
        <v>308</v>
      </c>
      <c r="S16" t="s">
        <v>390</v>
      </c>
      <c r="T16">
        <v>83.258700000000005</v>
      </c>
      <c r="U16" s="180" t="s">
        <v>477</v>
      </c>
      <c r="V16" s="180">
        <v>411</v>
      </c>
      <c r="W16" s="180" t="s">
        <v>390</v>
      </c>
      <c r="X16" s="180">
        <v>6.8228039999999996</v>
      </c>
      <c r="Y16">
        <v>1.0638179999999999</v>
      </c>
      <c r="Z16">
        <v>1.5540670000000001</v>
      </c>
      <c r="AA16">
        <v>568.05798300000004</v>
      </c>
      <c r="AB16">
        <v>88.572097999999997</v>
      </c>
      <c r="AC16">
        <v>129.38999999999999</v>
      </c>
      <c r="AD16">
        <v>3412.3905490000002</v>
      </c>
      <c r="AE16">
        <v>683.82885499999998</v>
      </c>
      <c r="AF16">
        <v>2595.8921770000002</v>
      </c>
      <c r="AG16">
        <v>0.64191399999999998</v>
      </c>
      <c r="AH16" s="180" t="s">
        <v>125</v>
      </c>
      <c r="AI16" s="180">
        <f t="shared" si="1"/>
        <v>4.3796534068559998</v>
      </c>
      <c r="AJ16" s="180">
        <f t="shared" si="2"/>
        <v>0.68287966765199992</v>
      </c>
      <c r="AK16" s="180">
        <f t="shared" si="3"/>
        <v>0.99757736423800003</v>
      </c>
    </row>
    <row r="17" spans="1:37" x14ac:dyDescent="0.35">
      <c r="A17">
        <v>16</v>
      </c>
      <c r="B17" t="s">
        <v>239</v>
      </c>
      <c r="C17">
        <v>1</v>
      </c>
      <c r="D17" t="s">
        <v>125</v>
      </c>
      <c r="E17" t="s">
        <v>184</v>
      </c>
      <c r="F17">
        <v>2014</v>
      </c>
      <c r="G17" t="s">
        <v>819</v>
      </c>
      <c r="H17" t="s">
        <v>820</v>
      </c>
      <c r="I17" t="s">
        <v>789</v>
      </c>
      <c r="J17" t="s">
        <v>790</v>
      </c>
      <c r="K17" t="s">
        <v>821</v>
      </c>
      <c r="L17">
        <v>151.964958</v>
      </c>
      <c r="M17">
        <v>9</v>
      </c>
      <c r="N17" t="s">
        <v>822</v>
      </c>
      <c r="O17">
        <v>9548</v>
      </c>
      <c r="P17">
        <v>9549</v>
      </c>
      <c r="Q17">
        <v>422</v>
      </c>
      <c r="R17" t="s">
        <v>301</v>
      </c>
      <c r="S17" t="s">
        <v>407</v>
      </c>
      <c r="T17">
        <v>6.1319800000000004</v>
      </c>
      <c r="U17" s="180" t="s">
        <v>477</v>
      </c>
      <c r="V17" s="180">
        <v>422</v>
      </c>
      <c r="W17" s="180" t="s">
        <v>407</v>
      </c>
      <c r="X17" s="180">
        <v>7.7566790000000001</v>
      </c>
      <c r="Y17">
        <v>1.308298</v>
      </c>
      <c r="Z17">
        <v>1.60548</v>
      </c>
      <c r="AA17">
        <v>47.563800999999998</v>
      </c>
      <c r="AB17">
        <v>8.0224600000000006</v>
      </c>
      <c r="AC17">
        <v>9.8447700000000005</v>
      </c>
      <c r="AD17">
        <v>644.79486299999996</v>
      </c>
      <c r="AE17">
        <v>327.64527700000002</v>
      </c>
      <c r="AF17">
        <v>291.15808800000002</v>
      </c>
      <c r="AG17">
        <v>7.1998000000000006E-2</v>
      </c>
      <c r="AH17" s="180" t="s">
        <v>125</v>
      </c>
      <c r="AI17" s="180">
        <f t="shared" si="1"/>
        <v>0.55846537464200008</v>
      </c>
      <c r="AJ17" s="180">
        <f t="shared" si="2"/>
        <v>9.4194839404000003E-2</v>
      </c>
      <c r="AK17" s="180">
        <f t="shared" si="3"/>
        <v>0.11559134904000001</v>
      </c>
    </row>
    <row r="18" spans="1:37" x14ac:dyDescent="0.35">
      <c r="A18">
        <v>17</v>
      </c>
      <c r="B18" t="s">
        <v>239</v>
      </c>
      <c r="C18">
        <v>1</v>
      </c>
      <c r="D18" t="s">
        <v>125</v>
      </c>
      <c r="E18" t="s">
        <v>184</v>
      </c>
      <c r="F18">
        <v>2014</v>
      </c>
      <c r="G18" t="s">
        <v>819</v>
      </c>
      <c r="H18" t="s">
        <v>820</v>
      </c>
      <c r="I18" t="s">
        <v>789</v>
      </c>
      <c r="J18" t="s">
        <v>790</v>
      </c>
      <c r="K18" t="s">
        <v>821</v>
      </c>
      <c r="L18">
        <v>151.964958</v>
      </c>
      <c r="M18">
        <v>9</v>
      </c>
      <c r="N18" t="s">
        <v>822</v>
      </c>
      <c r="O18">
        <v>9550</v>
      </c>
      <c r="P18">
        <v>9551</v>
      </c>
      <c r="Q18">
        <v>422</v>
      </c>
      <c r="R18" t="s">
        <v>301</v>
      </c>
      <c r="S18" t="s">
        <v>407</v>
      </c>
      <c r="T18">
        <v>8.5661299999999994</v>
      </c>
      <c r="U18" s="180" t="s">
        <v>477</v>
      </c>
      <c r="V18" s="180">
        <v>422</v>
      </c>
      <c r="W18" s="180" t="s">
        <v>407</v>
      </c>
      <c r="X18" s="180">
        <v>7.7566790000000001</v>
      </c>
      <c r="Y18">
        <v>1.308298</v>
      </c>
      <c r="Z18">
        <v>1.60548</v>
      </c>
      <c r="AA18">
        <v>66.444702000000007</v>
      </c>
      <c r="AB18">
        <v>11.207100000000001</v>
      </c>
      <c r="AC18">
        <v>13.752800000000001</v>
      </c>
      <c r="AD18">
        <v>754.17744300000004</v>
      </c>
      <c r="AE18">
        <v>30.959465999999999</v>
      </c>
      <c r="AF18">
        <v>7.2308440000000003</v>
      </c>
      <c r="AG18">
        <v>1.7880000000000001E-3</v>
      </c>
      <c r="AH18" s="180" t="s">
        <v>125</v>
      </c>
      <c r="AI18" s="180">
        <f t="shared" si="1"/>
        <v>1.3868942052E-2</v>
      </c>
      <c r="AJ18" s="180">
        <f t="shared" si="2"/>
        <v>2.3392368239999999E-3</v>
      </c>
      <c r="AK18" s="180">
        <f t="shared" si="3"/>
        <v>2.8705982400000002E-3</v>
      </c>
    </row>
    <row r="19" spans="1:37" x14ac:dyDescent="0.35">
      <c r="A19">
        <v>18</v>
      </c>
      <c r="B19" t="s">
        <v>239</v>
      </c>
      <c r="C19">
        <v>1</v>
      </c>
      <c r="D19" t="s">
        <v>125</v>
      </c>
      <c r="E19" t="s">
        <v>184</v>
      </c>
      <c r="F19">
        <v>2014</v>
      </c>
      <c r="G19" t="s">
        <v>819</v>
      </c>
      <c r="H19" t="s">
        <v>820</v>
      </c>
      <c r="I19" t="s">
        <v>789</v>
      </c>
      <c r="J19" t="s">
        <v>790</v>
      </c>
      <c r="K19" t="s">
        <v>821</v>
      </c>
      <c r="L19">
        <v>151.964958</v>
      </c>
      <c r="M19">
        <v>9</v>
      </c>
      <c r="N19" t="s">
        <v>822</v>
      </c>
      <c r="O19">
        <v>9552</v>
      </c>
      <c r="P19">
        <v>9553</v>
      </c>
      <c r="Q19">
        <v>422</v>
      </c>
      <c r="R19" t="s">
        <v>301</v>
      </c>
      <c r="S19" t="s">
        <v>407</v>
      </c>
      <c r="T19">
        <v>11.7257</v>
      </c>
      <c r="U19" s="180" t="s">
        <v>477</v>
      </c>
      <c r="V19" s="180">
        <v>422</v>
      </c>
      <c r="W19" s="180" t="s">
        <v>407</v>
      </c>
      <c r="X19" s="180">
        <v>7.7566790000000001</v>
      </c>
      <c r="Y19">
        <v>1.308298</v>
      </c>
      <c r="Z19">
        <v>1.60548</v>
      </c>
      <c r="AA19">
        <v>90.952499000000003</v>
      </c>
      <c r="AB19">
        <v>15.3407</v>
      </c>
      <c r="AC19">
        <v>18.825399999999998</v>
      </c>
      <c r="AD19">
        <v>1114.0826159999999</v>
      </c>
      <c r="AE19">
        <v>496.459858</v>
      </c>
      <c r="AF19">
        <v>1127.00728</v>
      </c>
      <c r="AG19">
        <v>0.27868700000000002</v>
      </c>
      <c r="AH19" s="180" t="s">
        <v>125</v>
      </c>
      <c r="AI19" s="180">
        <f t="shared" si="1"/>
        <v>2.1616856004730001</v>
      </c>
      <c r="AJ19" s="180">
        <f t="shared" si="2"/>
        <v>0.36460564472599999</v>
      </c>
      <c r="AK19" s="180">
        <f t="shared" si="3"/>
        <v>0.44742640476000001</v>
      </c>
    </row>
    <row r="20" spans="1:37" x14ac:dyDescent="0.35">
      <c r="A20">
        <v>19</v>
      </c>
      <c r="B20" t="s">
        <v>239</v>
      </c>
      <c r="C20">
        <v>1</v>
      </c>
      <c r="D20" t="s">
        <v>125</v>
      </c>
      <c r="E20" t="s">
        <v>184</v>
      </c>
      <c r="F20">
        <v>2014</v>
      </c>
      <c r="G20" t="s">
        <v>819</v>
      </c>
      <c r="H20" t="s">
        <v>820</v>
      </c>
      <c r="I20" t="s">
        <v>789</v>
      </c>
      <c r="J20" t="s">
        <v>790</v>
      </c>
      <c r="K20" t="s">
        <v>821</v>
      </c>
      <c r="L20">
        <v>151.964958</v>
      </c>
      <c r="M20">
        <v>9</v>
      </c>
      <c r="N20" t="s">
        <v>822</v>
      </c>
      <c r="O20">
        <v>9606</v>
      </c>
      <c r="P20">
        <v>9607</v>
      </c>
      <c r="Q20">
        <v>434</v>
      </c>
      <c r="R20" t="s">
        <v>277</v>
      </c>
      <c r="S20" t="s">
        <v>278</v>
      </c>
      <c r="T20">
        <v>24.026499999999999</v>
      </c>
      <c r="U20" s="180" t="s">
        <v>477</v>
      </c>
      <c r="V20" s="180">
        <v>434</v>
      </c>
      <c r="W20" s="180" t="s">
        <v>278</v>
      </c>
      <c r="X20" s="180">
        <v>8.9793509999999994</v>
      </c>
      <c r="Y20">
        <v>1.6037250000000001</v>
      </c>
      <c r="Z20">
        <v>1.662954</v>
      </c>
      <c r="AA20">
        <v>215.74200400000001</v>
      </c>
      <c r="AB20">
        <v>38.531897999999998</v>
      </c>
      <c r="AC20">
        <v>39.954999999999998</v>
      </c>
      <c r="AD20">
        <v>2547.1482139999998</v>
      </c>
      <c r="AE20">
        <v>865.26787300000001</v>
      </c>
      <c r="AF20">
        <v>3023.3117010000001</v>
      </c>
      <c r="AG20">
        <v>0.74760899999999997</v>
      </c>
      <c r="AH20" s="180" t="s">
        <v>125</v>
      </c>
      <c r="AI20" s="180">
        <f t="shared" si="1"/>
        <v>6.7130436217589997</v>
      </c>
      <c r="AJ20" s="180">
        <f t="shared" si="2"/>
        <v>1.1989592435250001</v>
      </c>
      <c r="AK20" s="180">
        <f t="shared" si="3"/>
        <v>1.243239376986</v>
      </c>
    </row>
    <row r="21" spans="1:37" x14ac:dyDescent="0.35">
      <c r="A21">
        <v>20</v>
      </c>
      <c r="B21" t="s">
        <v>239</v>
      </c>
      <c r="C21">
        <v>1</v>
      </c>
      <c r="D21" t="s">
        <v>125</v>
      </c>
      <c r="E21" t="s">
        <v>184</v>
      </c>
      <c r="F21">
        <v>2014</v>
      </c>
      <c r="G21" t="s">
        <v>819</v>
      </c>
      <c r="H21" t="s">
        <v>820</v>
      </c>
      <c r="I21" t="s">
        <v>789</v>
      </c>
      <c r="J21" t="s">
        <v>790</v>
      </c>
      <c r="K21" t="s">
        <v>821</v>
      </c>
      <c r="L21">
        <v>151.964958</v>
      </c>
      <c r="M21">
        <v>9</v>
      </c>
      <c r="N21" t="s">
        <v>822</v>
      </c>
      <c r="O21">
        <v>9621</v>
      </c>
      <c r="P21">
        <v>9622</v>
      </c>
      <c r="Q21">
        <v>434</v>
      </c>
      <c r="R21" t="s">
        <v>277</v>
      </c>
      <c r="S21" t="s">
        <v>278</v>
      </c>
      <c r="T21">
        <v>8.4195799999999998</v>
      </c>
      <c r="U21" s="180" t="s">
        <v>477</v>
      </c>
      <c r="V21" s="180">
        <v>434</v>
      </c>
      <c r="W21" s="180" t="s">
        <v>278</v>
      </c>
      <c r="X21" s="180">
        <v>8.9793509999999994</v>
      </c>
      <c r="Y21">
        <v>1.6037250000000001</v>
      </c>
      <c r="Z21">
        <v>1.662954</v>
      </c>
      <c r="AA21">
        <v>75.602401999999998</v>
      </c>
      <c r="AB21">
        <v>13.502700000000001</v>
      </c>
      <c r="AC21">
        <v>14.0014</v>
      </c>
      <c r="AD21">
        <v>1761.4832960000001</v>
      </c>
      <c r="AE21">
        <v>1244.0073970000001</v>
      </c>
      <c r="AF21">
        <v>9326.6898920000003</v>
      </c>
      <c r="AG21">
        <v>2.3063129999999998</v>
      </c>
      <c r="AH21" s="180" t="s">
        <v>125</v>
      </c>
      <c r="AI21" s="180">
        <f t="shared" si="1"/>
        <v>20.709193942862996</v>
      </c>
      <c r="AJ21" s="180">
        <f t="shared" si="2"/>
        <v>3.6986918159249997</v>
      </c>
      <c r="AK21" s="180">
        <f t="shared" si="3"/>
        <v>3.835292428602</v>
      </c>
    </row>
    <row r="22" spans="1:37" x14ac:dyDescent="0.35">
      <c r="A22">
        <v>21</v>
      </c>
      <c r="B22" t="s">
        <v>239</v>
      </c>
      <c r="C22">
        <v>1</v>
      </c>
      <c r="D22" t="s">
        <v>125</v>
      </c>
      <c r="E22" t="s">
        <v>184</v>
      </c>
      <c r="F22">
        <v>2014</v>
      </c>
      <c r="G22" t="s">
        <v>819</v>
      </c>
      <c r="H22" t="s">
        <v>820</v>
      </c>
      <c r="I22" t="s">
        <v>789</v>
      </c>
      <c r="J22" t="s">
        <v>790</v>
      </c>
      <c r="K22" t="s">
        <v>821</v>
      </c>
      <c r="L22">
        <v>151.964958</v>
      </c>
      <c r="M22">
        <v>9</v>
      </c>
      <c r="N22" t="s">
        <v>822</v>
      </c>
      <c r="O22">
        <v>9623</v>
      </c>
      <c r="P22">
        <v>9624</v>
      </c>
      <c r="Q22">
        <v>434</v>
      </c>
      <c r="R22" t="s">
        <v>277</v>
      </c>
      <c r="S22" t="s">
        <v>278</v>
      </c>
      <c r="T22">
        <v>30.062899999999999</v>
      </c>
      <c r="U22" s="180" t="s">
        <v>477</v>
      </c>
      <c r="V22" s="180">
        <v>434</v>
      </c>
      <c r="W22" s="180" t="s">
        <v>278</v>
      </c>
      <c r="X22" s="180">
        <v>8.9793509999999994</v>
      </c>
      <c r="Y22">
        <v>1.6037250000000001</v>
      </c>
      <c r="Z22">
        <v>1.662954</v>
      </c>
      <c r="AA22">
        <v>269.94500699999998</v>
      </c>
      <c r="AB22">
        <v>48.212600999999999</v>
      </c>
      <c r="AC22">
        <v>49.993200000000002</v>
      </c>
      <c r="AD22">
        <v>2630.6829419999999</v>
      </c>
      <c r="AE22">
        <v>1588.1122290000001</v>
      </c>
      <c r="AF22">
        <v>7225.999366</v>
      </c>
      <c r="AG22">
        <v>1.786851</v>
      </c>
      <c r="AH22" s="180" t="s">
        <v>125</v>
      </c>
      <c r="AI22" s="180">
        <f t="shared" si="1"/>
        <v>16.044762313701</v>
      </c>
      <c r="AJ22" s="180">
        <f t="shared" si="2"/>
        <v>2.8656176199750001</v>
      </c>
      <c r="AK22" s="180">
        <f t="shared" si="3"/>
        <v>2.9714510178540001</v>
      </c>
    </row>
    <row r="23" spans="1:37" x14ac:dyDescent="0.35">
      <c r="A23">
        <v>22</v>
      </c>
      <c r="B23" t="s">
        <v>239</v>
      </c>
      <c r="C23">
        <v>1</v>
      </c>
      <c r="D23" t="s">
        <v>125</v>
      </c>
      <c r="E23" t="s">
        <v>184</v>
      </c>
      <c r="F23">
        <v>2014</v>
      </c>
      <c r="G23" t="s">
        <v>819</v>
      </c>
      <c r="H23" t="s">
        <v>820</v>
      </c>
      <c r="I23" t="s">
        <v>789</v>
      </c>
      <c r="J23" t="s">
        <v>790</v>
      </c>
      <c r="K23" t="s">
        <v>821</v>
      </c>
      <c r="L23">
        <v>151.964958</v>
      </c>
      <c r="M23">
        <v>9</v>
      </c>
      <c r="N23" t="s">
        <v>822</v>
      </c>
      <c r="O23">
        <v>11654</v>
      </c>
      <c r="P23">
        <v>11655</v>
      </c>
      <c r="Q23">
        <v>814</v>
      </c>
      <c r="R23" t="s">
        <v>254</v>
      </c>
      <c r="S23" t="s">
        <v>279</v>
      </c>
      <c r="T23">
        <v>527.92700000000002</v>
      </c>
      <c r="U23" s="180" t="s">
        <v>477</v>
      </c>
      <c r="V23" s="180">
        <v>814</v>
      </c>
      <c r="W23" s="180" t="s">
        <v>279</v>
      </c>
      <c r="X23" s="180">
        <v>9.5935609999999993</v>
      </c>
      <c r="Y23">
        <v>1.571528</v>
      </c>
      <c r="Z23">
        <v>1.857308</v>
      </c>
      <c r="AA23">
        <v>5064.7001950000003</v>
      </c>
      <c r="AB23">
        <v>829.65197799999999</v>
      </c>
      <c r="AC23">
        <v>980.52300000000002</v>
      </c>
      <c r="AD23">
        <v>38867.746267000002</v>
      </c>
      <c r="AE23">
        <v>12287.007696999999</v>
      </c>
      <c r="AF23">
        <v>572633.56993500004</v>
      </c>
      <c r="AG23">
        <v>141.60137700000001</v>
      </c>
      <c r="AH23" s="180" t="s">
        <v>125</v>
      </c>
      <c r="AI23" s="180">
        <f t="shared" si="1"/>
        <v>1358.4614479334971</v>
      </c>
      <c r="AJ23" s="180">
        <f t="shared" si="2"/>
        <v>222.53052879405604</v>
      </c>
      <c r="AK23" s="180">
        <f t="shared" si="3"/>
        <v>262.99737031311599</v>
      </c>
    </row>
    <row r="24" spans="1:37" x14ac:dyDescent="0.35">
      <c r="A24">
        <v>23</v>
      </c>
      <c r="B24" t="s">
        <v>239</v>
      </c>
      <c r="C24">
        <v>2</v>
      </c>
      <c r="D24" t="s">
        <v>183</v>
      </c>
      <c r="E24" t="s">
        <v>186</v>
      </c>
      <c r="F24">
        <v>2014</v>
      </c>
      <c r="G24" t="s">
        <v>814</v>
      </c>
      <c r="H24" t="s">
        <v>815</v>
      </c>
      <c r="I24">
        <v>300</v>
      </c>
      <c r="J24" t="s">
        <v>790</v>
      </c>
      <c r="K24" t="s">
        <v>817</v>
      </c>
      <c r="L24">
        <v>28.393015999999999</v>
      </c>
      <c r="M24">
        <v>710</v>
      </c>
      <c r="N24" t="s">
        <v>818</v>
      </c>
      <c r="O24">
        <v>5842</v>
      </c>
      <c r="P24">
        <v>5843</v>
      </c>
      <c r="Q24">
        <v>213</v>
      </c>
      <c r="R24" t="s">
        <v>248</v>
      </c>
      <c r="S24" t="s">
        <v>621</v>
      </c>
      <c r="T24">
        <v>51.854500000000002</v>
      </c>
      <c r="U24" s="180" t="s">
        <v>511</v>
      </c>
      <c r="V24" s="180">
        <v>213</v>
      </c>
      <c r="W24" s="180" t="s">
        <v>621</v>
      </c>
      <c r="X24" s="180">
        <v>11.162772</v>
      </c>
      <c r="Y24">
        <v>1.8037529999999999</v>
      </c>
      <c r="Z24">
        <v>1.2286079999999999</v>
      </c>
      <c r="AA24">
        <v>578.84002699999996</v>
      </c>
      <c r="AB24">
        <v>93.532700000000006</v>
      </c>
      <c r="AC24">
        <v>63.7089</v>
      </c>
      <c r="AD24">
        <v>3095.423288</v>
      </c>
      <c r="AE24">
        <v>144.07881599999999</v>
      </c>
      <c r="AF24">
        <v>1207.906246</v>
      </c>
      <c r="AG24">
        <v>0.29869699999999999</v>
      </c>
      <c r="AH24" s="180" t="s">
        <v>183</v>
      </c>
      <c r="AI24" s="180">
        <f t="shared" si="1"/>
        <v>3.3342865080839998</v>
      </c>
      <c r="AJ24" s="180">
        <f t="shared" si="2"/>
        <v>0.53877560984099993</v>
      </c>
      <c r="AK24" s="180">
        <f t="shared" si="3"/>
        <v>0.36698152377599996</v>
      </c>
    </row>
    <row r="25" spans="1:37" x14ac:dyDescent="0.35">
      <c r="A25">
        <v>24</v>
      </c>
      <c r="B25" t="s">
        <v>239</v>
      </c>
      <c r="C25">
        <v>2</v>
      </c>
      <c r="D25" t="s">
        <v>183</v>
      </c>
      <c r="E25" t="s">
        <v>186</v>
      </c>
      <c r="F25">
        <v>2014</v>
      </c>
      <c r="G25" t="s">
        <v>814</v>
      </c>
      <c r="H25" t="s">
        <v>815</v>
      </c>
      <c r="I25">
        <v>300</v>
      </c>
      <c r="J25" t="s">
        <v>790</v>
      </c>
      <c r="K25" t="s">
        <v>817</v>
      </c>
      <c r="L25">
        <v>28.393015999999999</v>
      </c>
      <c r="M25">
        <v>710</v>
      </c>
      <c r="N25" t="s">
        <v>818</v>
      </c>
      <c r="O25">
        <v>6081</v>
      </c>
      <c r="P25">
        <v>6082</v>
      </c>
      <c r="Q25">
        <v>310</v>
      </c>
      <c r="R25" t="s">
        <v>264</v>
      </c>
      <c r="S25" t="s">
        <v>510</v>
      </c>
      <c r="T25">
        <v>94.110200000000006</v>
      </c>
      <c r="U25" s="180" t="s">
        <v>511</v>
      </c>
      <c r="V25" s="180">
        <v>310</v>
      </c>
      <c r="W25" s="180" t="s">
        <v>510</v>
      </c>
      <c r="X25" s="180">
        <v>5.4832679999999998</v>
      </c>
      <c r="Y25">
        <v>1.013727</v>
      </c>
      <c r="Z25">
        <v>0.97558999999999996</v>
      </c>
      <c r="AA25">
        <v>516.03100600000005</v>
      </c>
      <c r="AB25">
        <v>95.402100000000004</v>
      </c>
      <c r="AC25">
        <v>91.813000000000002</v>
      </c>
      <c r="AD25">
        <v>15480.385389999999</v>
      </c>
      <c r="AE25">
        <v>3353.5368570000001</v>
      </c>
      <c r="AF25">
        <v>81910.759921000004</v>
      </c>
      <c r="AG25">
        <v>20.255247000000001</v>
      </c>
      <c r="AH25" s="180" t="s">
        <v>183</v>
      </c>
      <c r="AI25" s="180">
        <f t="shared" si="1"/>
        <v>111.064947707196</v>
      </c>
      <c r="AJ25" s="180">
        <f t="shared" si="2"/>
        <v>20.533290775569</v>
      </c>
      <c r="AK25" s="180">
        <f t="shared" si="3"/>
        <v>19.760816420729999</v>
      </c>
    </row>
    <row r="26" spans="1:37" x14ac:dyDescent="0.35">
      <c r="A26">
        <v>25</v>
      </c>
      <c r="B26" t="s">
        <v>239</v>
      </c>
      <c r="C26">
        <v>2</v>
      </c>
      <c r="D26" t="s">
        <v>183</v>
      </c>
      <c r="E26" t="s">
        <v>186</v>
      </c>
      <c r="F26">
        <v>2014</v>
      </c>
      <c r="G26" t="s">
        <v>814</v>
      </c>
      <c r="H26" t="s">
        <v>815</v>
      </c>
      <c r="I26">
        <v>300</v>
      </c>
      <c r="J26" t="s">
        <v>790</v>
      </c>
      <c r="K26" t="s">
        <v>817</v>
      </c>
      <c r="L26">
        <v>28.393015999999999</v>
      </c>
      <c r="M26">
        <v>710</v>
      </c>
      <c r="N26" t="s">
        <v>818</v>
      </c>
      <c r="O26">
        <v>6122</v>
      </c>
      <c r="P26">
        <v>6123</v>
      </c>
      <c r="Q26">
        <v>320</v>
      </c>
      <c r="R26" t="s">
        <v>273</v>
      </c>
      <c r="S26" t="s">
        <v>512</v>
      </c>
      <c r="T26">
        <v>36.352499999999999</v>
      </c>
      <c r="U26" s="180" t="s">
        <v>511</v>
      </c>
      <c r="V26" s="180">
        <v>320</v>
      </c>
      <c r="W26" s="180" t="s">
        <v>512</v>
      </c>
      <c r="X26" s="180">
        <v>6.2360230000000003</v>
      </c>
      <c r="Y26">
        <v>1.175945</v>
      </c>
      <c r="Z26">
        <v>1.0361739999999999</v>
      </c>
      <c r="AA26">
        <v>226.695007</v>
      </c>
      <c r="AB26">
        <v>42.748600000000003</v>
      </c>
      <c r="AC26">
        <v>37.667499999999997</v>
      </c>
      <c r="AD26">
        <v>4125.167488</v>
      </c>
      <c r="AE26">
        <v>2685.9775479999998</v>
      </c>
      <c r="AF26">
        <v>23937.676607000001</v>
      </c>
      <c r="AG26">
        <v>5.9194579999999997</v>
      </c>
      <c r="AH26" s="180" t="s">
        <v>183</v>
      </c>
      <c r="AI26" s="180">
        <f t="shared" si="1"/>
        <v>36.913876235533998</v>
      </c>
      <c r="AJ26" s="180">
        <f t="shared" si="2"/>
        <v>6.9609570378100001</v>
      </c>
      <c r="AK26" s="180">
        <f t="shared" si="3"/>
        <v>6.133588473691999</v>
      </c>
    </row>
    <row r="27" spans="1:37" x14ac:dyDescent="0.35">
      <c r="A27">
        <v>26</v>
      </c>
      <c r="B27" t="s">
        <v>239</v>
      </c>
      <c r="C27">
        <v>2</v>
      </c>
      <c r="D27" t="s">
        <v>183</v>
      </c>
      <c r="E27" t="s">
        <v>186</v>
      </c>
      <c r="F27">
        <v>2014</v>
      </c>
      <c r="G27" t="s">
        <v>814</v>
      </c>
      <c r="H27" t="s">
        <v>815</v>
      </c>
      <c r="I27">
        <v>300</v>
      </c>
      <c r="J27" t="s">
        <v>790</v>
      </c>
      <c r="K27" t="s">
        <v>817</v>
      </c>
      <c r="L27">
        <v>28.393015999999999</v>
      </c>
      <c r="M27">
        <v>710</v>
      </c>
      <c r="N27" t="s">
        <v>818</v>
      </c>
      <c r="O27">
        <v>6337</v>
      </c>
      <c r="P27">
        <v>6338</v>
      </c>
      <c r="Q27">
        <v>420</v>
      </c>
      <c r="R27" t="s">
        <v>275</v>
      </c>
      <c r="S27" t="s">
        <v>633</v>
      </c>
      <c r="T27">
        <v>31.945399999999999</v>
      </c>
      <c r="U27" s="180" t="s">
        <v>511</v>
      </c>
      <c r="V27" s="180">
        <v>420</v>
      </c>
      <c r="W27" s="180" t="s">
        <v>633</v>
      </c>
      <c r="X27" s="180">
        <v>6.6250520000000002</v>
      </c>
      <c r="Y27">
        <v>1.305159</v>
      </c>
      <c r="Z27">
        <v>1.0227729999999999</v>
      </c>
      <c r="AA27">
        <v>211.63999899999999</v>
      </c>
      <c r="AB27">
        <v>41.693801999999998</v>
      </c>
      <c r="AC27">
        <v>32.672899999999998</v>
      </c>
      <c r="AD27">
        <v>1733.1922219999999</v>
      </c>
      <c r="AE27">
        <v>424.02414199999998</v>
      </c>
      <c r="AF27">
        <v>7838.2657609999997</v>
      </c>
      <c r="AG27">
        <v>1.9382870000000001</v>
      </c>
      <c r="AH27" s="180" t="s">
        <v>183</v>
      </c>
      <c r="AI27" s="180">
        <f t="shared" si="1"/>
        <v>12.841252165924001</v>
      </c>
      <c r="AJ27" s="180">
        <f t="shared" si="2"/>
        <v>2.529772722633</v>
      </c>
      <c r="AK27" s="180">
        <f t="shared" si="3"/>
        <v>1.9824276098509999</v>
      </c>
    </row>
    <row r="28" spans="1:37" x14ac:dyDescent="0.35">
      <c r="A28">
        <v>27</v>
      </c>
      <c r="B28" t="s">
        <v>239</v>
      </c>
      <c r="C28">
        <v>2</v>
      </c>
      <c r="D28" t="s">
        <v>183</v>
      </c>
      <c r="E28" t="s">
        <v>186</v>
      </c>
      <c r="F28">
        <v>2014</v>
      </c>
      <c r="G28" t="s">
        <v>814</v>
      </c>
      <c r="H28" t="s">
        <v>815</v>
      </c>
      <c r="I28">
        <v>300</v>
      </c>
      <c r="J28" t="s">
        <v>790</v>
      </c>
      <c r="K28" t="s">
        <v>817</v>
      </c>
      <c r="L28">
        <v>28.393015999999999</v>
      </c>
      <c r="M28">
        <v>710</v>
      </c>
      <c r="N28" t="s">
        <v>818</v>
      </c>
      <c r="O28">
        <v>7060</v>
      </c>
      <c r="P28">
        <v>7061</v>
      </c>
      <c r="Q28">
        <v>641</v>
      </c>
      <c r="R28" t="s">
        <v>311</v>
      </c>
      <c r="S28" t="s">
        <v>517</v>
      </c>
      <c r="T28">
        <v>2.62513</v>
      </c>
      <c r="U28" s="180" t="s">
        <v>511</v>
      </c>
      <c r="V28" s="180">
        <v>641</v>
      </c>
      <c r="W28" s="180" t="s">
        <v>517</v>
      </c>
      <c r="X28" s="180">
        <v>7.5741719999999999</v>
      </c>
      <c r="Y28">
        <v>1.2654970000000001</v>
      </c>
      <c r="Z28">
        <v>1.0849359999999999</v>
      </c>
      <c r="AA28">
        <v>19.883199999999999</v>
      </c>
      <c r="AB28">
        <v>3.3220900000000002</v>
      </c>
      <c r="AC28">
        <v>2.8481000000000001</v>
      </c>
      <c r="AD28">
        <v>442.393576</v>
      </c>
      <c r="AE28">
        <v>81.226257000000004</v>
      </c>
      <c r="AF28">
        <v>7.8887200000000002</v>
      </c>
      <c r="AG28">
        <v>1.951E-3</v>
      </c>
      <c r="AH28" s="180" t="s">
        <v>183</v>
      </c>
      <c r="AI28" s="180">
        <f t="shared" si="1"/>
        <v>1.4777209572000001E-2</v>
      </c>
      <c r="AJ28" s="180">
        <f t="shared" si="2"/>
        <v>2.468984647E-3</v>
      </c>
      <c r="AK28" s="180">
        <f t="shared" si="3"/>
        <v>2.1167101359999998E-3</v>
      </c>
    </row>
    <row r="29" spans="1:37" x14ac:dyDescent="0.35">
      <c r="U29" s="180"/>
    </row>
    <row r="30" spans="1:37" x14ac:dyDescent="0.35">
      <c r="U30" s="180"/>
    </row>
    <row r="31" spans="1:37" x14ac:dyDescent="0.35">
      <c r="U31" s="180"/>
    </row>
    <row r="32" spans="1:37" x14ac:dyDescent="0.35">
      <c r="U32" s="180"/>
    </row>
    <row r="33" spans="21:21" x14ac:dyDescent="0.35">
      <c r="U33" s="180"/>
    </row>
    <row r="34" spans="21:21" x14ac:dyDescent="0.35">
      <c r="U34" s="180"/>
    </row>
    <row r="35" spans="21:21" x14ac:dyDescent="0.35">
      <c r="U35" s="180"/>
    </row>
    <row r="36" spans="21:21" x14ac:dyDescent="0.35">
      <c r="U36" s="180"/>
    </row>
    <row r="37" spans="21:21" x14ac:dyDescent="0.35">
      <c r="U37" s="180"/>
    </row>
    <row r="38" spans="21:21" x14ac:dyDescent="0.35">
      <c r="U38" s="180"/>
    </row>
    <row r="39" spans="21:21" x14ac:dyDescent="0.35">
      <c r="U39" s="180"/>
    </row>
    <row r="40" spans="21:21" x14ac:dyDescent="0.35">
      <c r="U40" s="180"/>
    </row>
    <row r="41" spans="21:21" x14ac:dyDescent="0.35">
      <c r="U41" s="180"/>
    </row>
    <row r="42" spans="21:21" x14ac:dyDescent="0.35">
      <c r="U42" s="180"/>
    </row>
    <row r="43" spans="21:21" x14ac:dyDescent="0.35">
      <c r="U43" s="180"/>
    </row>
    <row r="44" spans="21:21" x14ac:dyDescent="0.35">
      <c r="U44" s="180"/>
    </row>
    <row r="45" spans="21:21" x14ac:dyDescent="0.35">
      <c r="U45" s="180"/>
    </row>
    <row r="46" spans="21:21" x14ac:dyDescent="0.35">
      <c r="U46" s="180"/>
    </row>
    <row r="47" spans="21:21" x14ac:dyDescent="0.35">
      <c r="U47" s="180"/>
    </row>
    <row r="48" spans="21:21" x14ac:dyDescent="0.35">
      <c r="U48" s="180"/>
    </row>
    <row r="49" spans="21:21" x14ac:dyDescent="0.35">
      <c r="U49" s="180"/>
    </row>
    <row r="50" spans="21:21" x14ac:dyDescent="0.35">
      <c r="U50" s="180"/>
    </row>
    <row r="51" spans="21:21" x14ac:dyDescent="0.35">
      <c r="U51" s="180"/>
    </row>
    <row r="52" spans="21:21" x14ac:dyDescent="0.35">
      <c r="U52" s="180"/>
    </row>
    <row r="53" spans="21:21" x14ac:dyDescent="0.35">
      <c r="U53" s="180"/>
    </row>
    <row r="54" spans="21:21" x14ac:dyDescent="0.35">
      <c r="U54" s="180"/>
    </row>
    <row r="55" spans="21:21" x14ac:dyDescent="0.35">
      <c r="U55" s="180"/>
    </row>
    <row r="56" spans="21:21" x14ac:dyDescent="0.35">
      <c r="U56" s="180"/>
    </row>
    <row r="57" spans="21:21" x14ac:dyDescent="0.35">
      <c r="U57" s="180"/>
    </row>
    <row r="58" spans="21:21" x14ac:dyDescent="0.35">
      <c r="U58" s="18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793FC-B4A8-4CF9-BE1F-579C441987A1}">
  <dimension ref="A1:W471"/>
  <sheetViews>
    <sheetView topLeftCell="H1" workbookViewId="0">
      <pane ySplit="1" topLeftCell="A423" activePane="bottomLeft" state="frozen"/>
      <selection activeCell="H1" sqref="H1"/>
      <selection pane="bottomLeft" activeCell="L457" sqref="L457"/>
    </sheetView>
  </sheetViews>
  <sheetFormatPr defaultColWidth="9.1796875" defaultRowHeight="14.5" x14ac:dyDescent="0.35"/>
  <cols>
    <col min="1" max="17" width="9.1796875" style="29"/>
    <col min="18" max="18" width="25.81640625" style="29" bestFit="1" customWidth="1"/>
    <col min="19" max="19" width="9.1796875" style="29"/>
    <col min="20" max="20" width="12.81640625" style="29" customWidth="1"/>
    <col min="21" max="21" width="69" style="29" bestFit="1" customWidth="1"/>
    <col min="22" max="22" width="22.453125" style="29" bestFit="1" customWidth="1"/>
    <col min="23" max="23" width="22.1796875" style="29" bestFit="1" customWidth="1"/>
    <col min="24" max="16384" width="9.1796875" style="29"/>
  </cols>
  <sheetData>
    <row r="1" spans="1:23" x14ac:dyDescent="0.35">
      <c r="A1" s="29" t="s">
        <v>225</v>
      </c>
      <c r="B1" s="29" t="s">
        <v>473</v>
      </c>
      <c r="C1" s="29" t="s">
        <v>474</v>
      </c>
      <c r="D1" s="29" t="s">
        <v>231</v>
      </c>
      <c r="E1" s="29" t="s">
        <v>232</v>
      </c>
      <c r="F1" s="29" t="s">
        <v>234</v>
      </c>
      <c r="G1" s="29" t="s">
        <v>134</v>
      </c>
      <c r="H1" s="29" t="s">
        <v>139</v>
      </c>
      <c r="I1" s="29" t="s">
        <v>237</v>
      </c>
      <c r="J1" s="29" t="s">
        <v>238</v>
      </c>
      <c r="K1" s="29" t="s">
        <v>475</v>
      </c>
      <c r="L1" s="29" t="s">
        <v>235</v>
      </c>
      <c r="M1" s="29" t="s">
        <v>236</v>
      </c>
      <c r="N1" s="29" t="s">
        <v>476</v>
      </c>
      <c r="O1" s="29" t="s">
        <v>227</v>
      </c>
      <c r="P1" s="29" t="s">
        <v>233</v>
      </c>
      <c r="Q1" s="29" t="s">
        <v>229</v>
      </c>
      <c r="R1" s="29" t="s">
        <v>228</v>
      </c>
    </row>
    <row r="2" spans="1:23" x14ac:dyDescent="0.35">
      <c r="A2" s="29">
        <v>188</v>
      </c>
      <c r="B2" s="29" t="s">
        <v>239</v>
      </c>
      <c r="C2" s="29">
        <v>8336</v>
      </c>
      <c r="D2" s="29">
        <v>129</v>
      </c>
      <c r="E2" s="29" t="s">
        <v>241</v>
      </c>
      <c r="F2" s="29" t="s">
        <v>242</v>
      </c>
      <c r="G2" s="29">
        <v>423.66500000000002</v>
      </c>
      <c r="H2" s="29" t="s">
        <v>477</v>
      </c>
      <c r="I2" s="29">
        <v>10.942111000000001</v>
      </c>
      <c r="J2" s="29">
        <v>1.7858099999999999</v>
      </c>
      <c r="K2" s="29">
        <v>1.979358</v>
      </c>
      <c r="L2" s="29">
        <v>14.707100000000001</v>
      </c>
      <c r="M2" s="29">
        <v>2.40028</v>
      </c>
      <c r="N2" s="29">
        <v>2.6604199999999998</v>
      </c>
      <c r="O2" s="29">
        <v>23</v>
      </c>
      <c r="P2" s="29">
        <v>1.3440840000000001</v>
      </c>
      <c r="Q2" s="29" t="s">
        <v>4</v>
      </c>
      <c r="R2" s="29" t="s">
        <v>240</v>
      </c>
      <c r="T2" s="26" t="s">
        <v>139</v>
      </c>
      <c r="U2" s="26" t="s">
        <v>232</v>
      </c>
      <c r="V2" s="29" t="s">
        <v>727</v>
      </c>
      <c r="W2" s="29" t="s">
        <v>728</v>
      </c>
    </row>
    <row r="3" spans="1:23" x14ac:dyDescent="0.35">
      <c r="A3" s="29">
        <v>220</v>
      </c>
      <c r="B3" s="29" t="s">
        <v>239</v>
      </c>
      <c r="C3" s="29">
        <v>8570</v>
      </c>
      <c r="D3" s="29">
        <v>140</v>
      </c>
      <c r="E3" s="29" t="s">
        <v>243</v>
      </c>
      <c r="F3" s="29" t="s">
        <v>244</v>
      </c>
      <c r="G3" s="29">
        <v>20.609000000000002</v>
      </c>
      <c r="H3" s="29" t="s">
        <v>477</v>
      </c>
      <c r="I3" s="29">
        <v>11.781447</v>
      </c>
      <c r="J3" s="29">
        <v>1.875837</v>
      </c>
      <c r="K3" s="29">
        <v>2.004032</v>
      </c>
      <c r="L3" s="29">
        <v>5.3859899999999996</v>
      </c>
      <c r="M3" s="29">
        <v>0.85755499999999996</v>
      </c>
      <c r="N3" s="29">
        <v>0.91615999999999997</v>
      </c>
      <c r="O3" s="29">
        <v>23</v>
      </c>
      <c r="P3" s="29">
        <v>0.45715800000000001</v>
      </c>
      <c r="Q3" s="29" t="s">
        <v>4</v>
      </c>
      <c r="R3" s="29" t="s">
        <v>240</v>
      </c>
      <c r="T3" s="29" t="s">
        <v>487</v>
      </c>
      <c r="U3" s="29" t="s">
        <v>243</v>
      </c>
      <c r="V3" s="22">
        <v>10.758748000000001</v>
      </c>
      <c r="W3" s="22">
        <v>1.747034</v>
      </c>
    </row>
    <row r="4" spans="1:23" x14ac:dyDescent="0.35">
      <c r="A4" s="29">
        <v>0</v>
      </c>
      <c r="B4" s="29" t="s">
        <v>239</v>
      </c>
      <c r="C4" s="29">
        <v>24</v>
      </c>
      <c r="D4" s="29">
        <v>118</v>
      </c>
      <c r="E4" s="29" t="s">
        <v>256</v>
      </c>
      <c r="F4" s="29" t="s">
        <v>257</v>
      </c>
      <c r="G4" s="29">
        <v>42.072899999999997</v>
      </c>
      <c r="H4" s="29" t="s">
        <v>478</v>
      </c>
      <c r="I4" s="29">
        <v>8.2568870000000008</v>
      </c>
      <c r="J4" s="29">
        <v>1.6271500000000001</v>
      </c>
      <c r="K4" s="29">
        <v>1.500591</v>
      </c>
      <c r="L4" s="29">
        <v>9.2972099999999998</v>
      </c>
      <c r="M4" s="29">
        <v>1.83216</v>
      </c>
      <c r="N4" s="29">
        <v>1.6896599999999999</v>
      </c>
      <c r="O4" s="29">
        <v>24</v>
      </c>
      <c r="P4" s="29">
        <v>1.1259950000000001</v>
      </c>
      <c r="Q4" s="29" t="s">
        <v>8</v>
      </c>
      <c r="R4" s="29" t="s">
        <v>245</v>
      </c>
      <c r="T4" s="29" t="s">
        <v>487</v>
      </c>
      <c r="U4" s="29" t="s">
        <v>296</v>
      </c>
      <c r="V4" s="22">
        <v>12.893257</v>
      </c>
      <c r="W4" s="22">
        <v>2.5555669999999999</v>
      </c>
    </row>
    <row r="5" spans="1:23" x14ac:dyDescent="0.35">
      <c r="A5" s="29">
        <v>3</v>
      </c>
      <c r="B5" s="29" t="s">
        <v>239</v>
      </c>
      <c r="C5" s="29">
        <v>100</v>
      </c>
      <c r="D5" s="29">
        <v>211</v>
      </c>
      <c r="E5" s="29" t="s">
        <v>246</v>
      </c>
      <c r="F5" s="29" t="s">
        <v>258</v>
      </c>
      <c r="G5" s="29">
        <v>64.635000000000005</v>
      </c>
      <c r="H5" s="29" t="s">
        <v>478</v>
      </c>
      <c r="I5" s="29">
        <v>7.8572749999999996</v>
      </c>
      <c r="J5" s="29">
        <v>1.7049589999999999</v>
      </c>
      <c r="K5" s="29">
        <v>1.193654</v>
      </c>
      <c r="L5" s="29">
        <v>3.0492300000000001</v>
      </c>
      <c r="M5" s="29">
        <v>0.66165499999999999</v>
      </c>
      <c r="N5" s="29">
        <v>0.463229</v>
      </c>
      <c r="O5" s="29">
        <v>24</v>
      </c>
      <c r="P5" s="29">
        <v>0.38807700000000001</v>
      </c>
      <c r="Q5" s="29" t="s">
        <v>8</v>
      </c>
      <c r="R5" s="29" t="s">
        <v>245</v>
      </c>
      <c r="T5" s="29" t="s">
        <v>487</v>
      </c>
      <c r="U5" s="29" t="s">
        <v>308</v>
      </c>
      <c r="V5" s="22">
        <v>4.9772600000000002</v>
      </c>
      <c r="W5" s="22">
        <v>0.70677400000000001</v>
      </c>
    </row>
    <row r="6" spans="1:23" x14ac:dyDescent="0.35">
      <c r="A6" s="29">
        <v>4</v>
      </c>
      <c r="B6" s="29" t="s">
        <v>239</v>
      </c>
      <c r="C6" s="29">
        <v>101</v>
      </c>
      <c r="D6" s="29">
        <v>211</v>
      </c>
      <c r="E6" s="29" t="s">
        <v>246</v>
      </c>
      <c r="F6" s="29" t="s">
        <v>258</v>
      </c>
      <c r="G6" s="29">
        <v>1450.78</v>
      </c>
      <c r="H6" s="29" t="s">
        <v>478</v>
      </c>
      <c r="I6" s="29">
        <v>7.8572749999999996</v>
      </c>
      <c r="J6" s="29">
        <v>1.7049589999999999</v>
      </c>
      <c r="K6" s="29">
        <v>1.193654</v>
      </c>
      <c r="L6" s="29">
        <v>7.1400000000000005E-2</v>
      </c>
      <c r="M6" s="29">
        <v>1.5493E-2</v>
      </c>
      <c r="N6" s="29">
        <v>1.0847000000000001E-2</v>
      </c>
      <c r="O6" s="29">
        <v>24</v>
      </c>
      <c r="P6" s="29">
        <v>9.0869999999999996E-3</v>
      </c>
      <c r="Q6" s="29" t="s">
        <v>8</v>
      </c>
      <c r="R6" s="29" t="s">
        <v>245</v>
      </c>
      <c r="T6" s="29" t="s">
        <v>490</v>
      </c>
      <c r="U6" s="29" t="s">
        <v>301</v>
      </c>
      <c r="V6" s="22">
        <v>6.3518020000000002</v>
      </c>
      <c r="W6" s="22">
        <v>0.91268700000000003</v>
      </c>
    </row>
    <row r="7" spans="1:23" x14ac:dyDescent="0.35">
      <c r="A7" s="29">
        <v>5</v>
      </c>
      <c r="B7" s="29" t="s">
        <v>239</v>
      </c>
      <c r="C7" s="29">
        <v>102</v>
      </c>
      <c r="D7" s="29">
        <v>211</v>
      </c>
      <c r="E7" s="29" t="s">
        <v>246</v>
      </c>
      <c r="F7" s="29" t="s">
        <v>258</v>
      </c>
      <c r="G7" s="29">
        <v>217.63900000000001</v>
      </c>
      <c r="H7" s="29" t="s">
        <v>478</v>
      </c>
      <c r="I7" s="29">
        <v>7.8572749999999996</v>
      </c>
      <c r="J7" s="29">
        <v>1.7049589999999999</v>
      </c>
      <c r="K7" s="29">
        <v>1.193654</v>
      </c>
      <c r="L7" s="29">
        <v>1.0789299999999999</v>
      </c>
      <c r="M7" s="29">
        <v>0.23411799999999999</v>
      </c>
      <c r="N7" s="29">
        <v>0.163908</v>
      </c>
      <c r="O7" s="29">
        <v>24</v>
      </c>
      <c r="P7" s="29">
        <v>0.13731599999999999</v>
      </c>
      <c r="Q7" s="29" t="s">
        <v>8</v>
      </c>
      <c r="R7" s="29" t="s">
        <v>245</v>
      </c>
      <c r="T7" s="29" t="s">
        <v>490</v>
      </c>
      <c r="U7" s="29" t="s">
        <v>243</v>
      </c>
      <c r="V7" s="22">
        <v>9.2811849999999971</v>
      </c>
      <c r="W7" s="22">
        <v>1.3582639999999997</v>
      </c>
    </row>
    <row r="8" spans="1:23" x14ac:dyDescent="0.35">
      <c r="A8" s="29">
        <v>15</v>
      </c>
      <c r="B8" s="29" t="s">
        <v>239</v>
      </c>
      <c r="C8" s="29">
        <v>208</v>
      </c>
      <c r="D8" s="29">
        <v>221</v>
      </c>
      <c r="E8" s="29" t="s">
        <v>250</v>
      </c>
      <c r="F8" s="29" t="s">
        <v>259</v>
      </c>
      <c r="G8" s="29">
        <v>2056.52</v>
      </c>
      <c r="H8" s="29" t="s">
        <v>478</v>
      </c>
      <c r="I8" s="29">
        <v>6.7372990000000001</v>
      </c>
      <c r="J8" s="29">
        <v>1.2935399999999999</v>
      </c>
      <c r="K8" s="29">
        <v>1.135799</v>
      </c>
      <c r="L8" s="29">
        <v>37.102499999999999</v>
      </c>
      <c r="M8" s="29">
        <v>7.12357</v>
      </c>
      <c r="N8" s="29">
        <v>6.25488</v>
      </c>
      <c r="O8" s="29">
        <v>24</v>
      </c>
      <c r="P8" s="29">
        <v>5.5070309999999996</v>
      </c>
      <c r="Q8" s="29" t="s">
        <v>8</v>
      </c>
      <c r="R8" s="29" t="s">
        <v>245</v>
      </c>
      <c r="T8" s="29" t="s">
        <v>490</v>
      </c>
      <c r="U8" s="29" t="s">
        <v>404</v>
      </c>
      <c r="V8" s="22">
        <v>7.0207160000000002</v>
      </c>
      <c r="W8" s="22">
        <v>0.84977999999999998</v>
      </c>
    </row>
    <row r="9" spans="1:23" x14ac:dyDescent="0.35">
      <c r="A9" s="29">
        <v>17</v>
      </c>
      <c r="B9" s="29" t="s">
        <v>239</v>
      </c>
      <c r="C9" s="29">
        <v>245</v>
      </c>
      <c r="D9" s="29">
        <v>224</v>
      </c>
      <c r="E9" s="29" t="s">
        <v>260</v>
      </c>
      <c r="F9" s="29" t="s">
        <v>261</v>
      </c>
      <c r="G9" s="29">
        <v>215.852</v>
      </c>
      <c r="H9" s="29" t="s">
        <v>478</v>
      </c>
      <c r="I9" s="29">
        <v>5.2743549999999999</v>
      </c>
      <c r="J9" s="29">
        <v>1.09999</v>
      </c>
      <c r="K9" s="29">
        <v>1.0148919999999999</v>
      </c>
      <c r="L9" s="29">
        <v>4.73203</v>
      </c>
      <c r="M9" s="29">
        <v>0.98688600000000004</v>
      </c>
      <c r="N9" s="29">
        <v>0.91053799999999996</v>
      </c>
      <c r="O9" s="29">
        <v>24</v>
      </c>
      <c r="P9" s="29">
        <v>0.897177</v>
      </c>
      <c r="Q9" s="29" t="s">
        <v>8</v>
      </c>
      <c r="R9" s="29" t="s">
        <v>245</v>
      </c>
      <c r="T9" s="29" t="s">
        <v>490</v>
      </c>
      <c r="U9" s="29" t="s">
        <v>282</v>
      </c>
      <c r="V9" s="22">
        <v>12.264234</v>
      </c>
      <c r="W9" s="22">
        <v>2.0773109999999999</v>
      </c>
    </row>
    <row r="10" spans="1:23" x14ac:dyDescent="0.35">
      <c r="A10" s="29">
        <v>18</v>
      </c>
      <c r="B10" s="29" t="s">
        <v>239</v>
      </c>
      <c r="C10" s="29">
        <v>248</v>
      </c>
      <c r="D10" s="29">
        <v>224</v>
      </c>
      <c r="E10" s="29" t="s">
        <v>260</v>
      </c>
      <c r="F10" s="29" t="s">
        <v>261</v>
      </c>
      <c r="G10" s="29">
        <v>72.898200000000003</v>
      </c>
      <c r="H10" s="29" t="s">
        <v>478</v>
      </c>
      <c r="I10" s="29">
        <v>5.2743549999999999</v>
      </c>
      <c r="J10" s="29">
        <v>1.09999</v>
      </c>
      <c r="K10" s="29">
        <v>1.0148919999999999</v>
      </c>
      <c r="L10" s="29">
        <v>20.055299999999999</v>
      </c>
      <c r="M10" s="29">
        <v>4.18262</v>
      </c>
      <c r="N10" s="29">
        <v>3.8590499999999999</v>
      </c>
      <c r="O10" s="29">
        <v>24</v>
      </c>
      <c r="P10" s="29">
        <v>3.8024209999999998</v>
      </c>
      <c r="Q10" s="29" t="s">
        <v>8</v>
      </c>
      <c r="R10" s="29" t="s">
        <v>245</v>
      </c>
      <c r="T10" s="29" t="s">
        <v>490</v>
      </c>
      <c r="U10" s="29" t="s">
        <v>270</v>
      </c>
      <c r="V10" s="22">
        <v>11.719173</v>
      </c>
      <c r="W10" s="22">
        <v>1.982953</v>
      </c>
    </row>
    <row r="11" spans="1:23" x14ac:dyDescent="0.35">
      <c r="A11" s="29">
        <v>21</v>
      </c>
      <c r="B11" s="29" t="s">
        <v>239</v>
      </c>
      <c r="C11" s="29">
        <v>309</v>
      </c>
      <c r="D11" s="29">
        <v>261</v>
      </c>
      <c r="E11" s="29" t="s">
        <v>262</v>
      </c>
      <c r="F11" s="29" t="s">
        <v>263</v>
      </c>
      <c r="G11" s="29">
        <v>137.369</v>
      </c>
      <c r="H11" s="29" t="s">
        <v>478</v>
      </c>
      <c r="I11" s="29">
        <v>5.9449420000000002</v>
      </c>
      <c r="J11" s="29">
        <v>1.217948</v>
      </c>
      <c r="K11" s="29">
        <v>1.0743990000000001</v>
      </c>
      <c r="L11" s="29">
        <v>40.393999999999998</v>
      </c>
      <c r="M11" s="29">
        <v>8.2755700000000001</v>
      </c>
      <c r="N11" s="29">
        <v>7.3002000000000002</v>
      </c>
      <c r="O11" s="29">
        <v>24</v>
      </c>
      <c r="P11" s="29">
        <v>6.794683</v>
      </c>
      <c r="Q11" s="29" t="s">
        <v>8</v>
      </c>
      <c r="R11" s="29" t="s">
        <v>245</v>
      </c>
      <c r="T11" s="29" t="s">
        <v>490</v>
      </c>
      <c r="U11" s="29" t="s">
        <v>277</v>
      </c>
      <c r="V11" s="22">
        <v>7.4178269999999999</v>
      </c>
      <c r="W11" s="22">
        <v>1.1901790000000001</v>
      </c>
    </row>
    <row r="12" spans="1:23" x14ac:dyDescent="0.35">
      <c r="A12" s="29">
        <v>24</v>
      </c>
      <c r="B12" s="29" t="s">
        <v>239</v>
      </c>
      <c r="C12" s="29">
        <v>354</v>
      </c>
      <c r="D12" s="29">
        <v>310</v>
      </c>
      <c r="E12" s="29" t="s">
        <v>264</v>
      </c>
      <c r="F12" s="29" t="s">
        <v>265</v>
      </c>
      <c r="G12" s="29">
        <v>29.7211</v>
      </c>
      <c r="H12" s="29" t="s">
        <v>478</v>
      </c>
      <c r="I12" s="29">
        <v>7.0874870000000003</v>
      </c>
      <c r="J12" s="29">
        <v>1.446652</v>
      </c>
      <c r="K12" s="29">
        <v>1.3943000000000001</v>
      </c>
      <c r="L12" s="29">
        <v>0.96655100000000005</v>
      </c>
      <c r="M12" s="29">
        <v>0.19728599999999999</v>
      </c>
      <c r="N12" s="29">
        <v>0.19014700000000001</v>
      </c>
      <c r="O12" s="29">
        <v>24</v>
      </c>
      <c r="P12" s="29">
        <v>0.136374</v>
      </c>
      <c r="Q12" s="29" t="s">
        <v>8</v>
      </c>
      <c r="R12" s="29" t="s">
        <v>245</v>
      </c>
      <c r="T12" s="29" t="s">
        <v>490</v>
      </c>
      <c r="U12" s="29" t="s">
        <v>313</v>
      </c>
      <c r="V12" s="22">
        <v>8.9847640000000002</v>
      </c>
      <c r="W12" s="22">
        <v>1.473347</v>
      </c>
    </row>
    <row r="13" spans="1:23" x14ac:dyDescent="0.35">
      <c r="A13" s="29">
        <v>30</v>
      </c>
      <c r="B13" s="29" t="s">
        <v>239</v>
      </c>
      <c r="C13" s="29">
        <v>410</v>
      </c>
      <c r="D13" s="29">
        <v>427</v>
      </c>
      <c r="E13" s="29" t="s">
        <v>266</v>
      </c>
      <c r="F13" s="29" t="s">
        <v>267</v>
      </c>
      <c r="G13" s="29">
        <v>6.0348600000000001</v>
      </c>
      <c r="H13" s="29" t="s">
        <v>478</v>
      </c>
      <c r="I13" s="29">
        <v>5.9178860000000002</v>
      </c>
      <c r="J13" s="29">
        <v>1.20865</v>
      </c>
      <c r="K13" s="29">
        <v>1.0435540000000001</v>
      </c>
      <c r="L13" s="29">
        <v>0.66069999999999995</v>
      </c>
      <c r="M13" s="29">
        <v>0.134939</v>
      </c>
      <c r="N13" s="29">
        <v>0.116507</v>
      </c>
      <c r="O13" s="29">
        <v>24</v>
      </c>
      <c r="P13" s="29">
        <v>0.11164499999999999</v>
      </c>
      <c r="Q13" s="29" t="s">
        <v>8</v>
      </c>
      <c r="R13" s="29" t="s">
        <v>245</v>
      </c>
      <c r="T13" s="29" t="s">
        <v>490</v>
      </c>
      <c r="U13" s="29" t="s">
        <v>314</v>
      </c>
      <c r="V13" s="22">
        <v>5.1547900000000002</v>
      </c>
      <c r="W13" s="22">
        <v>0.59953400000000001</v>
      </c>
    </row>
    <row r="14" spans="1:23" x14ac:dyDescent="0.35">
      <c r="A14" s="29">
        <v>33</v>
      </c>
      <c r="B14" s="29" t="s">
        <v>239</v>
      </c>
      <c r="C14" s="29">
        <v>603</v>
      </c>
      <c r="D14" s="29">
        <v>814</v>
      </c>
      <c r="E14" s="29" t="s">
        <v>254</v>
      </c>
      <c r="F14" s="29" t="s">
        <v>268</v>
      </c>
      <c r="G14" s="29">
        <v>67.9011</v>
      </c>
      <c r="H14" s="29" t="s">
        <v>478</v>
      </c>
      <c r="I14" s="29">
        <v>7.4891139999999998</v>
      </c>
      <c r="J14" s="29">
        <v>1.4839720000000001</v>
      </c>
      <c r="K14" s="29">
        <v>1.3069379999999999</v>
      </c>
      <c r="L14" s="29">
        <v>455.81900000000002</v>
      </c>
      <c r="M14" s="29">
        <v>90.320700000000002</v>
      </c>
      <c r="N14" s="29">
        <v>79.545699999999997</v>
      </c>
      <c r="O14" s="29">
        <v>24</v>
      </c>
      <c r="P14" s="29">
        <v>60.864178000000003</v>
      </c>
      <c r="Q14" s="29" t="s">
        <v>8</v>
      </c>
      <c r="R14" s="29" t="s">
        <v>245</v>
      </c>
      <c r="T14" s="29" t="s">
        <v>490</v>
      </c>
      <c r="U14" s="29" t="s">
        <v>296</v>
      </c>
      <c r="V14" s="22">
        <v>11.792467</v>
      </c>
      <c r="W14" s="22">
        <v>1.9885550000000001</v>
      </c>
    </row>
    <row r="15" spans="1:23" x14ac:dyDescent="0.35">
      <c r="A15" s="29">
        <v>109</v>
      </c>
      <c r="B15" s="29" t="s">
        <v>239</v>
      </c>
      <c r="C15" s="29">
        <v>3818</v>
      </c>
      <c r="D15" s="29">
        <v>211</v>
      </c>
      <c r="E15" s="29" t="s">
        <v>246</v>
      </c>
      <c r="F15" s="29" t="s">
        <v>247</v>
      </c>
      <c r="G15" s="29">
        <v>1297.3399999999999</v>
      </c>
      <c r="H15" s="29" t="s">
        <v>479</v>
      </c>
      <c r="I15" s="29">
        <v>8.5875350000000008</v>
      </c>
      <c r="J15" s="29">
        <v>1.9399230000000001</v>
      </c>
      <c r="K15" s="29">
        <v>1.2240340000000001</v>
      </c>
      <c r="L15" s="29">
        <v>36.446199999999997</v>
      </c>
      <c r="M15" s="29">
        <v>8.2331900000000005</v>
      </c>
      <c r="N15" s="29">
        <v>5.1948999999999996</v>
      </c>
      <c r="O15" s="29">
        <v>24</v>
      </c>
      <c r="P15" s="29">
        <v>4.2440810000000004</v>
      </c>
      <c r="Q15" s="29" t="s">
        <v>8</v>
      </c>
      <c r="R15" s="29" t="s">
        <v>245</v>
      </c>
      <c r="T15" s="29" t="s">
        <v>490</v>
      </c>
      <c r="U15" s="29" t="s">
        <v>335</v>
      </c>
      <c r="V15" s="22">
        <v>9.4791480000000004</v>
      </c>
      <c r="W15" s="22">
        <v>1.5358339999999999</v>
      </c>
    </row>
    <row r="16" spans="1:23" x14ac:dyDescent="0.35">
      <c r="A16" s="29">
        <v>123</v>
      </c>
      <c r="B16" s="29" t="s">
        <v>239</v>
      </c>
      <c r="C16" s="29">
        <v>4031</v>
      </c>
      <c r="D16" s="29">
        <v>213</v>
      </c>
      <c r="E16" s="29" t="s">
        <v>248</v>
      </c>
      <c r="F16" s="29" t="s">
        <v>249</v>
      </c>
      <c r="G16" s="29">
        <v>4.99261</v>
      </c>
      <c r="H16" s="29" t="s">
        <v>479</v>
      </c>
      <c r="I16" s="29">
        <v>8.2906200000000005</v>
      </c>
      <c r="J16" s="29">
        <v>1.848895</v>
      </c>
      <c r="K16" s="29">
        <v>1.2124490000000001</v>
      </c>
      <c r="L16" s="29">
        <v>5.1425900000000002</v>
      </c>
      <c r="M16" s="29">
        <v>1.1468499999999999</v>
      </c>
      <c r="N16" s="29">
        <v>0.75207100000000005</v>
      </c>
      <c r="O16" s="29">
        <v>24</v>
      </c>
      <c r="P16" s="29">
        <v>0.62029100000000004</v>
      </c>
      <c r="Q16" s="29" t="s">
        <v>8</v>
      </c>
      <c r="R16" s="29" t="s">
        <v>245</v>
      </c>
      <c r="T16" s="29" t="s">
        <v>490</v>
      </c>
      <c r="U16" s="29" t="s">
        <v>308</v>
      </c>
      <c r="V16" s="22">
        <v>6.6934500000000003</v>
      </c>
      <c r="W16" s="22">
        <v>0.99065700000000001</v>
      </c>
    </row>
    <row r="17" spans="1:23" x14ac:dyDescent="0.35">
      <c r="A17" s="29">
        <v>128</v>
      </c>
      <c r="B17" s="29" t="s">
        <v>239</v>
      </c>
      <c r="C17" s="29">
        <v>4179</v>
      </c>
      <c r="D17" s="29">
        <v>221</v>
      </c>
      <c r="E17" s="29" t="s">
        <v>250</v>
      </c>
      <c r="F17" s="29" t="s">
        <v>251</v>
      </c>
      <c r="G17" s="29">
        <v>1055.6300000000001</v>
      </c>
      <c r="H17" s="29" t="s">
        <v>479</v>
      </c>
      <c r="I17" s="29">
        <v>7.55748</v>
      </c>
      <c r="J17" s="29">
        <v>1.4697009999999999</v>
      </c>
      <c r="K17" s="29">
        <v>1.265998</v>
      </c>
      <c r="L17" s="29">
        <v>39.058199999999999</v>
      </c>
      <c r="M17" s="29">
        <v>7.59565</v>
      </c>
      <c r="N17" s="29">
        <v>6.5428800000000003</v>
      </c>
      <c r="O17" s="29">
        <v>24</v>
      </c>
      <c r="P17" s="29">
        <v>5.168158</v>
      </c>
      <c r="Q17" s="29" t="s">
        <v>8</v>
      </c>
      <c r="R17" s="29" t="s">
        <v>245</v>
      </c>
      <c r="T17" s="29" t="s">
        <v>490</v>
      </c>
      <c r="U17" s="29" t="s">
        <v>254</v>
      </c>
      <c r="V17" s="22">
        <v>6.7941729999999998</v>
      </c>
      <c r="W17" s="22">
        <v>0.93106900000000004</v>
      </c>
    </row>
    <row r="18" spans="1:23" x14ac:dyDescent="0.35">
      <c r="A18" s="29">
        <v>130</v>
      </c>
      <c r="B18" s="29" t="s">
        <v>239</v>
      </c>
      <c r="C18" s="29">
        <v>4302</v>
      </c>
      <c r="D18" s="29">
        <v>512</v>
      </c>
      <c r="E18" s="29" t="s">
        <v>252</v>
      </c>
      <c r="F18" s="29" t="s">
        <v>253</v>
      </c>
      <c r="G18" s="29">
        <v>4.7863300000000004</v>
      </c>
      <c r="H18" s="29" t="s">
        <v>479</v>
      </c>
      <c r="I18" s="29">
        <v>8.9105399999999992</v>
      </c>
      <c r="J18" s="29">
        <v>1.7446459999999999</v>
      </c>
      <c r="K18" s="29">
        <v>1.4707619999999999</v>
      </c>
      <c r="L18" s="29">
        <v>40.3018</v>
      </c>
      <c r="M18" s="29">
        <v>7.89093</v>
      </c>
      <c r="N18" s="29">
        <v>6.6521699999999999</v>
      </c>
      <c r="O18" s="29">
        <v>24</v>
      </c>
      <c r="P18" s="29">
        <v>4.522939</v>
      </c>
      <c r="Q18" s="29" t="s">
        <v>8</v>
      </c>
      <c r="R18" s="29" t="s">
        <v>245</v>
      </c>
      <c r="T18" s="29" t="s">
        <v>490</v>
      </c>
      <c r="U18" s="29" t="s">
        <v>256</v>
      </c>
      <c r="V18" s="22">
        <v>9.5416419999999995</v>
      </c>
      <c r="W18" s="22">
        <v>1.6683520000000001</v>
      </c>
    </row>
    <row r="19" spans="1:23" x14ac:dyDescent="0.35">
      <c r="A19" s="29">
        <v>132</v>
      </c>
      <c r="B19" s="29" t="s">
        <v>239</v>
      </c>
      <c r="C19" s="29">
        <v>4308</v>
      </c>
      <c r="D19" s="29">
        <v>512</v>
      </c>
      <c r="E19" s="29" t="s">
        <v>252</v>
      </c>
      <c r="F19" s="29" t="s">
        <v>253</v>
      </c>
      <c r="G19" s="29">
        <v>398.35</v>
      </c>
      <c r="H19" s="29" t="s">
        <v>479</v>
      </c>
      <c r="I19" s="29">
        <v>8.9105399999999992</v>
      </c>
      <c r="J19" s="29">
        <v>1.7446459999999999</v>
      </c>
      <c r="K19" s="29">
        <v>1.4707619999999999</v>
      </c>
      <c r="L19" s="29">
        <v>1.77121</v>
      </c>
      <c r="M19" s="29">
        <v>0.34679599999999999</v>
      </c>
      <c r="N19" s="29">
        <v>0.292354</v>
      </c>
      <c r="O19" s="29">
        <v>24</v>
      </c>
      <c r="P19" s="29">
        <v>0.19877700000000001</v>
      </c>
      <c r="Q19" s="29" t="s">
        <v>8</v>
      </c>
      <c r="R19" s="29" t="s">
        <v>245</v>
      </c>
      <c r="T19" s="29" t="s">
        <v>490</v>
      </c>
      <c r="U19" s="29" t="s">
        <v>273</v>
      </c>
      <c r="V19" s="22">
        <v>6.4559259999999998</v>
      </c>
      <c r="W19" s="22">
        <v>0.89579399999999998</v>
      </c>
    </row>
    <row r="20" spans="1:23" x14ac:dyDescent="0.35">
      <c r="A20" s="29">
        <v>145</v>
      </c>
      <c r="B20" s="29" t="s">
        <v>239</v>
      </c>
      <c r="C20" s="29">
        <v>5580</v>
      </c>
      <c r="D20" s="29">
        <v>814</v>
      </c>
      <c r="E20" s="29" t="s">
        <v>254</v>
      </c>
      <c r="F20" s="29" t="s">
        <v>255</v>
      </c>
      <c r="G20" s="29">
        <v>5.7749000000000002E-2</v>
      </c>
      <c r="H20" s="29" t="s">
        <v>479</v>
      </c>
      <c r="I20" s="29">
        <v>9.5589980000000008</v>
      </c>
      <c r="J20" s="29">
        <v>1.555534</v>
      </c>
      <c r="K20" s="29">
        <v>1.8651199999999999</v>
      </c>
      <c r="L20" s="29">
        <v>0.29906899999999997</v>
      </c>
      <c r="M20" s="29">
        <v>4.8667000000000002E-2</v>
      </c>
      <c r="N20" s="29">
        <v>5.8353000000000002E-2</v>
      </c>
      <c r="O20" s="29">
        <v>24</v>
      </c>
      <c r="P20" s="29">
        <v>3.1287000000000002E-2</v>
      </c>
      <c r="Q20" s="29" t="s">
        <v>8</v>
      </c>
      <c r="R20" s="29" t="s">
        <v>245</v>
      </c>
      <c r="T20" s="29" t="s">
        <v>490</v>
      </c>
      <c r="U20" s="29" t="s">
        <v>316</v>
      </c>
      <c r="V20" s="22">
        <v>12.467798</v>
      </c>
      <c r="W20" s="22">
        <v>2.1053609999999998</v>
      </c>
    </row>
    <row r="21" spans="1:23" x14ac:dyDescent="0.35">
      <c r="A21" s="29">
        <v>146</v>
      </c>
      <c r="B21" s="29" t="s">
        <v>239</v>
      </c>
      <c r="C21" s="29">
        <v>5581</v>
      </c>
      <c r="D21" s="29">
        <v>814</v>
      </c>
      <c r="E21" s="29" t="s">
        <v>254</v>
      </c>
      <c r="F21" s="29" t="s">
        <v>255</v>
      </c>
      <c r="G21" s="29">
        <v>7.8531899999999997</v>
      </c>
      <c r="H21" s="29" t="s">
        <v>479</v>
      </c>
      <c r="I21" s="29">
        <v>9.5589980000000008</v>
      </c>
      <c r="J21" s="29">
        <v>1.555534</v>
      </c>
      <c r="K21" s="29">
        <v>1.8651199999999999</v>
      </c>
      <c r="L21" s="29">
        <v>71.5779</v>
      </c>
      <c r="M21" s="29">
        <v>11.6479</v>
      </c>
      <c r="N21" s="29">
        <v>13.965999999999999</v>
      </c>
      <c r="O21" s="29">
        <v>24</v>
      </c>
      <c r="P21" s="29">
        <v>7.4880079999999998</v>
      </c>
      <c r="Q21" s="29" t="s">
        <v>8</v>
      </c>
      <c r="R21" s="29" t="s">
        <v>245</v>
      </c>
      <c r="T21" s="29" t="s">
        <v>480</v>
      </c>
      <c r="U21" s="29" t="s">
        <v>252</v>
      </c>
      <c r="V21" s="22">
        <v>6.5350910000000004</v>
      </c>
      <c r="W21" s="22">
        <v>1.3946449999999999</v>
      </c>
    </row>
    <row r="22" spans="1:23" x14ac:dyDescent="0.35">
      <c r="A22" s="29">
        <v>1</v>
      </c>
      <c r="B22" s="29" t="s">
        <v>239</v>
      </c>
      <c r="C22" s="29">
        <v>84</v>
      </c>
      <c r="D22" s="29">
        <v>155</v>
      </c>
      <c r="E22" s="29" t="s">
        <v>358</v>
      </c>
      <c r="F22" s="29" t="s">
        <v>359</v>
      </c>
      <c r="G22" s="29">
        <v>17.969100000000001</v>
      </c>
      <c r="H22" s="29" t="s">
        <v>478</v>
      </c>
      <c r="I22" s="29">
        <v>6.9665150000000002</v>
      </c>
      <c r="J22" s="29">
        <v>1.3715999999999999</v>
      </c>
      <c r="K22" s="29">
        <v>1.152884</v>
      </c>
      <c r="L22" s="29">
        <v>3.2600000000000001E-4</v>
      </c>
      <c r="M22" s="29">
        <v>6.3999999999999997E-5</v>
      </c>
      <c r="N22" s="29">
        <v>5.3999999999999998E-5</v>
      </c>
      <c r="O22" s="29">
        <v>25</v>
      </c>
      <c r="P22" s="29">
        <v>4.6999999999999997E-5</v>
      </c>
      <c r="Q22" s="29" t="s">
        <v>9</v>
      </c>
      <c r="R22" s="29" t="s">
        <v>355</v>
      </c>
      <c r="T22" s="29" t="s">
        <v>480</v>
      </c>
      <c r="U22" s="29" t="s">
        <v>250</v>
      </c>
      <c r="V22" s="22">
        <v>6.1281119999999998</v>
      </c>
      <c r="W22" s="22">
        <v>1.167521</v>
      </c>
    </row>
    <row r="23" spans="1:23" x14ac:dyDescent="0.35">
      <c r="A23" s="29">
        <v>2</v>
      </c>
      <c r="B23" s="29" t="s">
        <v>239</v>
      </c>
      <c r="C23" s="29">
        <v>92</v>
      </c>
      <c r="D23" s="29">
        <v>170</v>
      </c>
      <c r="E23" s="29" t="s">
        <v>313</v>
      </c>
      <c r="F23" s="29" t="s">
        <v>360</v>
      </c>
      <c r="G23" s="29">
        <v>225.44800000000001</v>
      </c>
      <c r="H23" s="29" t="s">
        <v>478</v>
      </c>
      <c r="I23" s="29">
        <v>6.3582650000000003</v>
      </c>
      <c r="J23" s="29">
        <v>1.233392</v>
      </c>
      <c r="K23" s="29">
        <v>1.6839519999999999</v>
      </c>
      <c r="L23" s="29">
        <v>7.1684999999999999</v>
      </c>
      <c r="M23" s="29">
        <v>1.39056</v>
      </c>
      <c r="N23" s="29">
        <v>1.8985399999999999</v>
      </c>
      <c r="O23" s="29">
        <v>25</v>
      </c>
      <c r="P23" s="29">
        <v>1.1274299999999999</v>
      </c>
      <c r="Q23" s="29" t="s">
        <v>9</v>
      </c>
      <c r="R23" s="29" t="s">
        <v>355</v>
      </c>
      <c r="T23" s="29" t="s">
        <v>480</v>
      </c>
      <c r="U23" s="29" t="s">
        <v>384</v>
      </c>
      <c r="V23" s="22">
        <v>3.7587759999999997</v>
      </c>
      <c r="W23" s="22">
        <v>0.90976400000000002</v>
      </c>
    </row>
    <row r="24" spans="1:23" x14ac:dyDescent="0.35">
      <c r="A24" s="29">
        <v>6</v>
      </c>
      <c r="B24" s="29" t="s">
        <v>239</v>
      </c>
      <c r="C24" s="29">
        <v>102</v>
      </c>
      <c r="D24" s="29">
        <v>211</v>
      </c>
      <c r="E24" s="29" t="s">
        <v>246</v>
      </c>
      <c r="F24" s="29" t="s">
        <v>258</v>
      </c>
      <c r="G24" s="29">
        <v>217.63900000000001</v>
      </c>
      <c r="H24" s="29" t="s">
        <v>478</v>
      </c>
      <c r="I24" s="29">
        <v>7.8572749999999996</v>
      </c>
      <c r="J24" s="29">
        <v>1.7049589999999999</v>
      </c>
      <c r="K24" s="29">
        <v>1.193654</v>
      </c>
      <c r="L24" s="29">
        <v>7.8031300000000003</v>
      </c>
      <c r="M24" s="29">
        <v>1.6932100000000001</v>
      </c>
      <c r="N24" s="29">
        <v>1.18543</v>
      </c>
      <c r="O24" s="29">
        <v>25</v>
      </c>
      <c r="P24" s="29">
        <v>0.99310900000000002</v>
      </c>
      <c r="Q24" s="29" t="s">
        <v>9</v>
      </c>
      <c r="R24" s="29" t="s">
        <v>355</v>
      </c>
      <c r="T24" s="29" t="s">
        <v>480</v>
      </c>
      <c r="U24" s="29" t="s">
        <v>381</v>
      </c>
      <c r="V24" s="22">
        <v>85.984882999999996</v>
      </c>
      <c r="W24" s="22">
        <v>24.000473</v>
      </c>
    </row>
    <row r="25" spans="1:23" x14ac:dyDescent="0.35">
      <c r="A25" s="29">
        <v>7</v>
      </c>
      <c r="B25" s="29" t="s">
        <v>239</v>
      </c>
      <c r="C25" s="29">
        <v>107</v>
      </c>
      <c r="D25" s="29">
        <v>211</v>
      </c>
      <c r="E25" s="29" t="s">
        <v>246</v>
      </c>
      <c r="F25" s="29" t="s">
        <v>258</v>
      </c>
      <c r="G25" s="29">
        <v>141.07400000000001</v>
      </c>
      <c r="H25" s="29" t="s">
        <v>478</v>
      </c>
      <c r="I25" s="29">
        <v>7.8572749999999996</v>
      </c>
      <c r="J25" s="29">
        <v>1.7049589999999999</v>
      </c>
      <c r="K25" s="29">
        <v>1.193654</v>
      </c>
      <c r="L25" s="29">
        <v>11.001099999999999</v>
      </c>
      <c r="M25" s="29">
        <v>2.38714</v>
      </c>
      <c r="N25" s="29">
        <v>1.6712499999999999</v>
      </c>
      <c r="O25" s="29">
        <v>25</v>
      </c>
      <c r="P25" s="29">
        <v>1.4001129999999999</v>
      </c>
      <c r="Q25" s="29" t="s">
        <v>9</v>
      </c>
      <c r="R25" s="29" t="s">
        <v>355</v>
      </c>
      <c r="T25" s="29" t="s">
        <v>480</v>
      </c>
      <c r="U25" s="29" t="s">
        <v>414</v>
      </c>
      <c r="V25" s="22">
        <v>6.1781319999999997</v>
      </c>
      <c r="W25" s="22">
        <v>1.4102669999999999</v>
      </c>
    </row>
    <row r="26" spans="1:23" x14ac:dyDescent="0.35">
      <c r="A26" s="29">
        <v>8</v>
      </c>
      <c r="B26" s="29" t="s">
        <v>239</v>
      </c>
      <c r="C26" s="29">
        <v>111</v>
      </c>
      <c r="D26" s="29">
        <v>211</v>
      </c>
      <c r="E26" s="29" t="s">
        <v>246</v>
      </c>
      <c r="F26" s="29" t="s">
        <v>258</v>
      </c>
      <c r="G26" s="29">
        <v>179.06200000000001</v>
      </c>
      <c r="H26" s="29" t="s">
        <v>478</v>
      </c>
      <c r="I26" s="29">
        <v>7.8572749999999996</v>
      </c>
      <c r="J26" s="29">
        <v>1.7049589999999999</v>
      </c>
      <c r="K26" s="29">
        <v>1.193654</v>
      </c>
      <c r="L26" s="29">
        <v>1.92557</v>
      </c>
      <c r="M26" s="29">
        <v>0.41783199999999998</v>
      </c>
      <c r="N26" s="29">
        <v>0.29252699999999998</v>
      </c>
      <c r="O26" s="29">
        <v>25</v>
      </c>
      <c r="P26" s="29">
        <v>0.24506800000000001</v>
      </c>
      <c r="Q26" s="29" t="s">
        <v>9</v>
      </c>
      <c r="R26" s="29" t="s">
        <v>355</v>
      </c>
      <c r="T26" s="29" t="s">
        <v>480</v>
      </c>
      <c r="U26" s="29" t="s">
        <v>270</v>
      </c>
      <c r="V26" s="22">
        <v>13.885444</v>
      </c>
      <c r="W26" s="22">
        <v>2.6532089999999999</v>
      </c>
    </row>
    <row r="27" spans="1:23" x14ac:dyDescent="0.35">
      <c r="A27" s="29">
        <v>9</v>
      </c>
      <c r="B27" s="29" t="s">
        <v>239</v>
      </c>
      <c r="C27" s="29">
        <v>119</v>
      </c>
      <c r="D27" s="29">
        <v>211</v>
      </c>
      <c r="E27" s="29" t="s">
        <v>246</v>
      </c>
      <c r="F27" s="29" t="s">
        <v>258</v>
      </c>
      <c r="G27" s="29">
        <v>210.393</v>
      </c>
      <c r="H27" s="29" t="s">
        <v>478</v>
      </c>
      <c r="I27" s="29">
        <v>7.8572749999999996</v>
      </c>
      <c r="J27" s="29">
        <v>1.7049589999999999</v>
      </c>
      <c r="K27" s="29">
        <v>1.193654</v>
      </c>
      <c r="L27" s="29">
        <v>2.0426E-2</v>
      </c>
      <c r="M27" s="29">
        <v>4.4320000000000002E-3</v>
      </c>
      <c r="N27" s="29">
        <v>3.1029999999999999E-3</v>
      </c>
      <c r="O27" s="29">
        <v>25</v>
      </c>
      <c r="P27" s="29">
        <v>2.5999999999999999E-3</v>
      </c>
      <c r="Q27" s="29" t="s">
        <v>9</v>
      </c>
      <c r="R27" s="29" t="s">
        <v>355</v>
      </c>
      <c r="T27" s="29" t="s">
        <v>480</v>
      </c>
      <c r="U27" s="29" t="s">
        <v>311</v>
      </c>
      <c r="V27" s="22">
        <v>6.8310130000000004</v>
      </c>
      <c r="W27" s="22">
        <v>1.9655990000000003</v>
      </c>
    </row>
    <row r="28" spans="1:23" x14ac:dyDescent="0.35">
      <c r="A28" s="29">
        <v>10</v>
      </c>
      <c r="B28" s="29" t="s">
        <v>239</v>
      </c>
      <c r="C28" s="29">
        <v>124</v>
      </c>
      <c r="D28" s="29">
        <v>211</v>
      </c>
      <c r="E28" s="29" t="s">
        <v>246</v>
      </c>
      <c r="F28" s="29" t="s">
        <v>258</v>
      </c>
      <c r="G28" s="29">
        <v>66.153899999999993</v>
      </c>
      <c r="H28" s="29" t="s">
        <v>478</v>
      </c>
      <c r="I28" s="29">
        <v>7.8572749999999996</v>
      </c>
      <c r="J28" s="29">
        <v>1.7049589999999999</v>
      </c>
      <c r="K28" s="29">
        <v>1.193654</v>
      </c>
      <c r="L28" s="29">
        <v>6.0119400000000001</v>
      </c>
      <c r="M28" s="29">
        <v>1.30454</v>
      </c>
      <c r="N28" s="29">
        <v>0.91331499999999999</v>
      </c>
      <c r="O28" s="29">
        <v>25</v>
      </c>
      <c r="P28" s="29">
        <v>0.76514300000000002</v>
      </c>
      <c r="Q28" s="29" t="s">
        <v>9</v>
      </c>
      <c r="R28" s="29" t="s">
        <v>355</v>
      </c>
      <c r="T28" s="29" t="s">
        <v>480</v>
      </c>
      <c r="U28" s="29" t="s">
        <v>277</v>
      </c>
      <c r="V28" s="22">
        <v>5.5362520000000002</v>
      </c>
      <c r="W28" s="22">
        <v>1.041649</v>
      </c>
    </row>
    <row r="29" spans="1:23" x14ac:dyDescent="0.35">
      <c r="A29" s="29">
        <v>11</v>
      </c>
      <c r="B29" s="29" t="s">
        <v>239</v>
      </c>
      <c r="C29" s="29">
        <v>194</v>
      </c>
      <c r="D29" s="29">
        <v>214</v>
      </c>
      <c r="E29" s="29" t="s">
        <v>361</v>
      </c>
      <c r="F29" s="29" t="s">
        <v>362</v>
      </c>
      <c r="G29" s="29">
        <v>190.411</v>
      </c>
      <c r="H29" s="29" t="s">
        <v>478</v>
      </c>
      <c r="I29" s="29">
        <v>9.4460239999999995</v>
      </c>
      <c r="J29" s="29">
        <v>2.2920159999999998</v>
      </c>
      <c r="K29" s="29">
        <v>1.261601</v>
      </c>
      <c r="L29" s="29">
        <v>6.8485800000000001</v>
      </c>
      <c r="M29" s="29">
        <v>1.6617599999999999</v>
      </c>
      <c r="N29" s="29">
        <v>0.91468899999999997</v>
      </c>
      <c r="O29" s="29">
        <v>25</v>
      </c>
      <c r="P29" s="29">
        <v>0.72502299999999997</v>
      </c>
      <c r="Q29" s="29" t="s">
        <v>9</v>
      </c>
      <c r="R29" s="29" t="s">
        <v>355</v>
      </c>
      <c r="T29" s="29" t="s">
        <v>480</v>
      </c>
      <c r="U29" s="29" t="s">
        <v>246</v>
      </c>
      <c r="V29" s="22">
        <v>7.805536</v>
      </c>
      <c r="W29" s="22">
        <v>2.404601</v>
      </c>
    </row>
    <row r="30" spans="1:23" x14ac:dyDescent="0.35">
      <c r="A30" s="29">
        <v>12</v>
      </c>
      <c r="B30" s="29" t="s">
        <v>239</v>
      </c>
      <c r="C30" s="29">
        <v>202</v>
      </c>
      <c r="D30" s="29">
        <v>221</v>
      </c>
      <c r="E30" s="29" t="s">
        <v>250</v>
      </c>
      <c r="F30" s="29" t="s">
        <v>259</v>
      </c>
      <c r="G30" s="29">
        <v>79.957999999999998</v>
      </c>
      <c r="H30" s="29" t="s">
        <v>478</v>
      </c>
      <c r="I30" s="29">
        <v>6.7372990000000001</v>
      </c>
      <c r="J30" s="29">
        <v>1.2935399999999999</v>
      </c>
      <c r="K30" s="29">
        <v>1.135799</v>
      </c>
      <c r="L30" s="29">
        <v>6.3031800000000002</v>
      </c>
      <c r="M30" s="29">
        <v>1.2101900000000001</v>
      </c>
      <c r="N30" s="29">
        <v>1.0626100000000001</v>
      </c>
      <c r="O30" s="29">
        <v>25</v>
      </c>
      <c r="P30" s="29">
        <v>0.93556600000000001</v>
      </c>
      <c r="Q30" s="29" t="s">
        <v>9</v>
      </c>
      <c r="R30" s="29" t="s">
        <v>355</v>
      </c>
      <c r="T30" s="29" t="s">
        <v>480</v>
      </c>
      <c r="U30" s="29" t="s">
        <v>309</v>
      </c>
      <c r="V30" s="22">
        <v>6.7795009999999998</v>
      </c>
      <c r="W30" s="22">
        <v>1.8415090000000001</v>
      </c>
    </row>
    <row r="31" spans="1:23" x14ac:dyDescent="0.35">
      <c r="A31" s="29">
        <v>13</v>
      </c>
      <c r="B31" s="29" t="s">
        <v>239</v>
      </c>
      <c r="C31" s="29">
        <v>203</v>
      </c>
      <c r="D31" s="29">
        <v>221</v>
      </c>
      <c r="E31" s="29" t="s">
        <v>250</v>
      </c>
      <c r="F31" s="29" t="s">
        <v>259</v>
      </c>
      <c r="G31" s="29">
        <v>26.651399999999999</v>
      </c>
      <c r="H31" s="29" t="s">
        <v>478</v>
      </c>
      <c r="I31" s="29">
        <v>6.7372990000000001</v>
      </c>
      <c r="J31" s="29">
        <v>1.2935399999999999</v>
      </c>
      <c r="K31" s="29">
        <v>1.135799</v>
      </c>
      <c r="L31" s="29">
        <v>2.5236999999999999E-2</v>
      </c>
      <c r="M31" s="29">
        <v>4.8450000000000003E-3</v>
      </c>
      <c r="N31" s="29">
        <v>4.2550000000000001E-3</v>
      </c>
      <c r="O31" s="29">
        <v>25</v>
      </c>
      <c r="P31" s="29">
        <v>3.7460000000000002E-3</v>
      </c>
      <c r="Q31" s="29" t="s">
        <v>9</v>
      </c>
      <c r="R31" s="29" t="s">
        <v>355</v>
      </c>
      <c r="T31" s="29" t="s">
        <v>480</v>
      </c>
      <c r="U31" s="29" t="s">
        <v>308</v>
      </c>
      <c r="V31" s="22">
        <v>4.5527620000000004</v>
      </c>
      <c r="W31" s="22">
        <v>0.82806999999999997</v>
      </c>
    </row>
    <row r="32" spans="1:23" x14ac:dyDescent="0.35">
      <c r="A32" s="29">
        <v>14</v>
      </c>
      <c r="B32" s="29" t="s">
        <v>239</v>
      </c>
      <c r="C32" s="29">
        <v>204</v>
      </c>
      <c r="D32" s="29">
        <v>221</v>
      </c>
      <c r="E32" s="29" t="s">
        <v>250</v>
      </c>
      <c r="F32" s="29" t="s">
        <v>259</v>
      </c>
      <c r="G32" s="29">
        <v>143.21199999999999</v>
      </c>
      <c r="H32" s="29" t="s">
        <v>478</v>
      </c>
      <c r="I32" s="29">
        <v>6.7372990000000001</v>
      </c>
      <c r="J32" s="29">
        <v>1.2935399999999999</v>
      </c>
      <c r="K32" s="29">
        <v>1.135799</v>
      </c>
      <c r="L32" s="29">
        <v>2.0258999999999999E-2</v>
      </c>
      <c r="M32" s="29">
        <v>3.8899999999999998E-3</v>
      </c>
      <c r="N32" s="29">
        <v>3.4150000000000001E-3</v>
      </c>
      <c r="O32" s="29">
        <v>25</v>
      </c>
      <c r="P32" s="29">
        <v>3.0070000000000001E-3</v>
      </c>
      <c r="Q32" s="29" t="s">
        <v>9</v>
      </c>
      <c r="R32" s="29" t="s">
        <v>355</v>
      </c>
      <c r="T32" s="29" t="s">
        <v>480</v>
      </c>
      <c r="U32" s="29" t="s">
        <v>254</v>
      </c>
      <c r="V32" s="22">
        <v>6.4657559999999998</v>
      </c>
      <c r="W32" s="22">
        <v>1.2178869999999999</v>
      </c>
    </row>
    <row r="33" spans="1:23" x14ac:dyDescent="0.35">
      <c r="A33" s="29">
        <v>16</v>
      </c>
      <c r="B33" s="29" t="s">
        <v>239</v>
      </c>
      <c r="C33" s="29">
        <v>208</v>
      </c>
      <c r="D33" s="29">
        <v>221</v>
      </c>
      <c r="E33" s="29" t="s">
        <v>250</v>
      </c>
      <c r="F33" s="29" t="s">
        <v>259</v>
      </c>
      <c r="G33" s="29">
        <v>2056.52</v>
      </c>
      <c r="H33" s="29" t="s">
        <v>478</v>
      </c>
      <c r="I33" s="29">
        <v>6.7372990000000001</v>
      </c>
      <c r="J33" s="29">
        <v>1.2935399999999999</v>
      </c>
      <c r="K33" s="29">
        <v>1.135799</v>
      </c>
      <c r="L33" s="29">
        <v>1.86164</v>
      </c>
      <c r="M33" s="29">
        <v>0.357429</v>
      </c>
      <c r="N33" s="29">
        <v>0.31384299999999998</v>
      </c>
      <c r="O33" s="29">
        <v>25</v>
      </c>
      <c r="P33" s="29">
        <v>0.27631899999999998</v>
      </c>
      <c r="Q33" s="29" t="s">
        <v>9</v>
      </c>
      <c r="R33" s="29" t="s">
        <v>355</v>
      </c>
      <c r="T33" s="29" t="s">
        <v>480</v>
      </c>
      <c r="U33" s="29" t="s">
        <v>289</v>
      </c>
      <c r="V33" s="22">
        <v>7.9052499999999997</v>
      </c>
      <c r="W33" s="22">
        <v>2.4317820000000001</v>
      </c>
    </row>
    <row r="34" spans="1:23" x14ac:dyDescent="0.35">
      <c r="A34" s="29">
        <v>19</v>
      </c>
      <c r="B34" s="29" t="s">
        <v>239</v>
      </c>
      <c r="C34" s="29">
        <v>298</v>
      </c>
      <c r="D34" s="29">
        <v>243</v>
      </c>
      <c r="E34" s="29" t="s">
        <v>299</v>
      </c>
      <c r="F34" s="29" t="s">
        <v>363</v>
      </c>
      <c r="G34" s="29">
        <v>79.094800000000006</v>
      </c>
      <c r="H34" s="29" t="s">
        <v>478</v>
      </c>
      <c r="I34" s="29">
        <v>7.4893580000000002</v>
      </c>
      <c r="J34" s="29">
        <v>1.561723</v>
      </c>
      <c r="K34" s="29">
        <v>1.237112</v>
      </c>
      <c r="L34" s="29">
        <v>11.6287</v>
      </c>
      <c r="M34" s="29">
        <v>2.42489</v>
      </c>
      <c r="N34" s="29">
        <v>1.9208700000000001</v>
      </c>
      <c r="O34" s="29">
        <v>25</v>
      </c>
      <c r="P34" s="29">
        <v>1.552702</v>
      </c>
      <c r="Q34" s="29" t="s">
        <v>9</v>
      </c>
      <c r="R34" s="29" t="s">
        <v>355</v>
      </c>
      <c r="T34" s="29" t="s">
        <v>480</v>
      </c>
      <c r="U34" s="29" t="s">
        <v>374</v>
      </c>
      <c r="V34" s="22">
        <v>7.4540499999999996</v>
      </c>
      <c r="W34" s="22">
        <v>2.2795380000000001</v>
      </c>
    </row>
    <row r="35" spans="1:23" x14ac:dyDescent="0.35">
      <c r="A35" s="29">
        <v>20</v>
      </c>
      <c r="B35" s="29" t="s">
        <v>239</v>
      </c>
      <c r="C35" s="29">
        <v>306</v>
      </c>
      <c r="D35" s="29">
        <v>250</v>
      </c>
      <c r="E35" s="29" t="s">
        <v>356</v>
      </c>
      <c r="F35" s="29" t="s">
        <v>357</v>
      </c>
      <c r="G35" s="29">
        <v>9.1564499999999995</v>
      </c>
      <c r="H35" s="29" t="s">
        <v>478</v>
      </c>
      <c r="I35" s="29">
        <v>8.1255919999999993</v>
      </c>
      <c r="J35" s="29">
        <v>1.716032</v>
      </c>
      <c r="K35" s="29">
        <v>1.2003760000000001</v>
      </c>
      <c r="L35" s="29">
        <v>0.22836500000000001</v>
      </c>
      <c r="M35" s="29">
        <v>4.8228E-2</v>
      </c>
      <c r="N35" s="29">
        <v>3.3736000000000002E-2</v>
      </c>
      <c r="O35" s="29">
        <v>25</v>
      </c>
      <c r="P35" s="29">
        <v>2.8104000000000001E-2</v>
      </c>
      <c r="Q35" s="29" t="s">
        <v>9</v>
      </c>
      <c r="R35" s="29" t="s">
        <v>355</v>
      </c>
      <c r="T35" s="29" t="s">
        <v>480</v>
      </c>
      <c r="U35" s="29" t="s">
        <v>248</v>
      </c>
      <c r="V35" s="22">
        <v>8.0966009999999997</v>
      </c>
      <c r="W35" s="22">
        <v>2.4611510000000001</v>
      </c>
    </row>
    <row r="36" spans="1:23" x14ac:dyDescent="0.35">
      <c r="A36" s="29">
        <v>22</v>
      </c>
      <c r="B36" s="29" t="s">
        <v>239</v>
      </c>
      <c r="C36" s="29">
        <v>313</v>
      </c>
      <c r="D36" s="29">
        <v>261</v>
      </c>
      <c r="E36" s="29" t="s">
        <v>262</v>
      </c>
      <c r="F36" s="29" t="s">
        <v>263</v>
      </c>
      <c r="G36" s="29">
        <v>130.77000000000001</v>
      </c>
      <c r="H36" s="29" t="s">
        <v>478</v>
      </c>
      <c r="I36" s="29">
        <v>5.9449420000000002</v>
      </c>
      <c r="J36" s="29">
        <v>1.217948</v>
      </c>
      <c r="K36" s="29">
        <v>1.0743990000000001</v>
      </c>
      <c r="L36" s="29">
        <v>1.05324</v>
      </c>
      <c r="M36" s="29">
        <v>0.215778</v>
      </c>
      <c r="N36" s="29">
        <v>0.19034599999999999</v>
      </c>
      <c r="O36" s="29">
        <v>25</v>
      </c>
      <c r="P36" s="29">
        <v>0.17716499999999999</v>
      </c>
      <c r="Q36" s="29" t="s">
        <v>9</v>
      </c>
      <c r="R36" s="29" t="s">
        <v>355</v>
      </c>
      <c r="T36" s="29" t="s">
        <v>479</v>
      </c>
      <c r="U36" s="29" t="s">
        <v>252</v>
      </c>
      <c r="V36" s="22">
        <v>8.9105399999999992</v>
      </c>
      <c r="W36" s="22">
        <v>1.7446460000000001</v>
      </c>
    </row>
    <row r="37" spans="1:23" x14ac:dyDescent="0.35">
      <c r="A37" s="29">
        <v>23</v>
      </c>
      <c r="B37" s="29" t="s">
        <v>239</v>
      </c>
      <c r="C37" s="29">
        <v>319</v>
      </c>
      <c r="D37" s="29">
        <v>261</v>
      </c>
      <c r="E37" s="29" t="s">
        <v>262</v>
      </c>
      <c r="F37" s="29" t="s">
        <v>263</v>
      </c>
      <c r="G37" s="29">
        <v>16.783999999999999</v>
      </c>
      <c r="H37" s="29" t="s">
        <v>478</v>
      </c>
      <c r="I37" s="29">
        <v>5.9449420000000002</v>
      </c>
      <c r="J37" s="29">
        <v>1.217948</v>
      </c>
      <c r="K37" s="29">
        <v>1.0743990000000001</v>
      </c>
      <c r="L37" s="29">
        <v>4.8149300000000004</v>
      </c>
      <c r="M37" s="29">
        <v>0.98643999999999998</v>
      </c>
      <c r="N37" s="29">
        <v>0.87017699999999998</v>
      </c>
      <c r="O37" s="29">
        <v>25</v>
      </c>
      <c r="P37" s="29">
        <v>0.80991999999999997</v>
      </c>
      <c r="Q37" s="29" t="s">
        <v>9</v>
      </c>
      <c r="R37" s="29" t="s">
        <v>355</v>
      </c>
      <c r="T37" s="29" t="s">
        <v>479</v>
      </c>
      <c r="U37" s="29" t="s">
        <v>250</v>
      </c>
      <c r="V37" s="22">
        <v>7.55748</v>
      </c>
      <c r="W37" s="22">
        <v>1.4697009999999999</v>
      </c>
    </row>
    <row r="38" spans="1:23" x14ac:dyDescent="0.35">
      <c r="A38" s="29">
        <v>25</v>
      </c>
      <c r="B38" s="29" t="s">
        <v>239</v>
      </c>
      <c r="C38" s="29">
        <v>355</v>
      </c>
      <c r="D38" s="29">
        <v>310</v>
      </c>
      <c r="E38" s="29" t="s">
        <v>264</v>
      </c>
      <c r="F38" s="29" t="s">
        <v>265</v>
      </c>
      <c r="G38" s="29">
        <v>21.3995</v>
      </c>
      <c r="H38" s="29" t="s">
        <v>478</v>
      </c>
      <c r="I38" s="29">
        <v>7.0874870000000003</v>
      </c>
      <c r="J38" s="29">
        <v>1.446652</v>
      </c>
      <c r="K38" s="29">
        <v>1.3943000000000001</v>
      </c>
      <c r="L38" s="29">
        <v>0.77976900000000005</v>
      </c>
      <c r="M38" s="29">
        <v>0.159161</v>
      </c>
      <c r="N38" s="29">
        <v>0.15340100000000001</v>
      </c>
      <c r="O38" s="29">
        <v>25</v>
      </c>
      <c r="P38" s="29">
        <v>0.11002000000000001</v>
      </c>
      <c r="Q38" s="29" t="s">
        <v>9</v>
      </c>
      <c r="R38" s="29" t="s">
        <v>355</v>
      </c>
      <c r="T38" s="29" t="s">
        <v>479</v>
      </c>
      <c r="U38" s="29" t="s">
        <v>311</v>
      </c>
      <c r="V38" s="22">
        <v>7.7580710000000002</v>
      </c>
      <c r="W38" s="22">
        <v>1.6692349999999998</v>
      </c>
    </row>
    <row r="39" spans="1:23" x14ac:dyDescent="0.35">
      <c r="A39" s="29">
        <v>26</v>
      </c>
      <c r="B39" s="29" t="s">
        <v>239</v>
      </c>
      <c r="C39" s="29">
        <v>376</v>
      </c>
      <c r="D39" s="29">
        <v>320</v>
      </c>
      <c r="E39" s="29" t="s">
        <v>273</v>
      </c>
      <c r="F39" s="29" t="s">
        <v>364</v>
      </c>
      <c r="G39" s="29">
        <v>5.1374199999999997</v>
      </c>
      <c r="H39" s="29" t="s">
        <v>478</v>
      </c>
      <c r="I39" s="29">
        <v>7.7191850000000004</v>
      </c>
      <c r="J39" s="29">
        <v>1.675716</v>
      </c>
      <c r="K39" s="29">
        <v>1.353815</v>
      </c>
      <c r="L39" s="29">
        <v>1.37243</v>
      </c>
      <c r="M39" s="29">
        <v>0.297933</v>
      </c>
      <c r="N39" s="29">
        <v>0.240701</v>
      </c>
      <c r="O39" s="29">
        <v>25</v>
      </c>
      <c r="P39" s="29">
        <v>0.17779500000000001</v>
      </c>
      <c r="Q39" s="29" t="s">
        <v>9</v>
      </c>
      <c r="R39" s="29" t="s">
        <v>355</v>
      </c>
      <c r="T39" s="29" t="s">
        <v>479</v>
      </c>
      <c r="U39" s="29" t="s">
        <v>264</v>
      </c>
      <c r="V39" s="22">
        <v>7.086932</v>
      </c>
      <c r="W39" s="22">
        <v>1.448442</v>
      </c>
    </row>
    <row r="40" spans="1:23" x14ac:dyDescent="0.35">
      <c r="A40" s="29">
        <v>27</v>
      </c>
      <c r="B40" s="29" t="s">
        <v>239</v>
      </c>
      <c r="C40" s="29">
        <v>378</v>
      </c>
      <c r="D40" s="29">
        <v>320</v>
      </c>
      <c r="E40" s="29" t="s">
        <v>273</v>
      </c>
      <c r="F40" s="29" t="s">
        <v>364</v>
      </c>
      <c r="G40" s="29">
        <v>11.662000000000001</v>
      </c>
      <c r="H40" s="29" t="s">
        <v>478</v>
      </c>
      <c r="I40" s="29">
        <v>7.7191850000000004</v>
      </c>
      <c r="J40" s="29">
        <v>1.675716</v>
      </c>
      <c r="K40" s="29">
        <v>1.353815</v>
      </c>
      <c r="L40" s="29">
        <v>3.4101599999999999</v>
      </c>
      <c r="M40" s="29">
        <v>0.74029400000000001</v>
      </c>
      <c r="N40" s="29">
        <v>0.59808600000000001</v>
      </c>
      <c r="O40" s="29">
        <v>25</v>
      </c>
      <c r="P40" s="29">
        <v>0.441778</v>
      </c>
      <c r="Q40" s="29" t="s">
        <v>9</v>
      </c>
      <c r="R40" s="29" t="s">
        <v>355</v>
      </c>
      <c r="T40" s="29" t="s">
        <v>479</v>
      </c>
      <c r="U40" s="29" t="s">
        <v>246</v>
      </c>
      <c r="V40" s="22">
        <v>8.5875350000000008</v>
      </c>
      <c r="W40" s="22">
        <v>1.9399230000000001</v>
      </c>
    </row>
    <row r="41" spans="1:23" x14ac:dyDescent="0.35">
      <c r="A41" s="29">
        <v>28</v>
      </c>
      <c r="B41" s="29" t="s">
        <v>239</v>
      </c>
      <c r="C41" s="29">
        <v>402</v>
      </c>
      <c r="D41" s="29">
        <v>420</v>
      </c>
      <c r="E41" s="29" t="s">
        <v>275</v>
      </c>
      <c r="F41" s="29" t="s">
        <v>365</v>
      </c>
      <c r="G41" s="29">
        <v>6.0217299999999998</v>
      </c>
      <c r="H41" s="29" t="s">
        <v>478</v>
      </c>
      <c r="I41" s="29">
        <v>7.2062330000000001</v>
      </c>
      <c r="J41" s="29">
        <v>1.1940900000000001</v>
      </c>
      <c r="K41" s="29">
        <v>1.430118</v>
      </c>
      <c r="L41" s="29">
        <v>7.5067700000000004</v>
      </c>
      <c r="M41" s="29">
        <v>1.2438899999999999</v>
      </c>
      <c r="N41" s="29">
        <v>1.48976</v>
      </c>
      <c r="O41" s="29">
        <v>25</v>
      </c>
      <c r="P41" s="29">
        <v>1.0417050000000001</v>
      </c>
      <c r="Q41" s="29" t="s">
        <v>9</v>
      </c>
      <c r="R41" s="29" t="s">
        <v>355</v>
      </c>
      <c r="T41" s="29" t="s">
        <v>479</v>
      </c>
      <c r="U41" s="29" t="s">
        <v>309</v>
      </c>
      <c r="V41" s="22">
        <v>6.3998710000000001</v>
      </c>
      <c r="W41" s="22">
        <v>1.3113950000000001</v>
      </c>
    </row>
    <row r="42" spans="1:23" x14ac:dyDescent="0.35">
      <c r="A42" s="29">
        <v>29</v>
      </c>
      <c r="B42" s="29" t="s">
        <v>239</v>
      </c>
      <c r="C42" s="29">
        <v>406</v>
      </c>
      <c r="D42" s="29">
        <v>422</v>
      </c>
      <c r="E42" s="29" t="s">
        <v>301</v>
      </c>
      <c r="F42" s="29" t="s">
        <v>366</v>
      </c>
      <c r="G42" s="29">
        <v>11.8607</v>
      </c>
      <c r="H42" s="29" t="s">
        <v>478</v>
      </c>
      <c r="I42" s="29">
        <v>5.9895199999999997</v>
      </c>
      <c r="J42" s="29">
        <v>1.16137</v>
      </c>
      <c r="K42" s="29">
        <v>1.096482</v>
      </c>
      <c r="L42" s="29">
        <v>3.2827299999999999</v>
      </c>
      <c r="M42" s="29">
        <v>0.63652200000000003</v>
      </c>
      <c r="N42" s="29">
        <v>0.60095799999999999</v>
      </c>
      <c r="O42" s="29">
        <v>25</v>
      </c>
      <c r="P42" s="29">
        <v>0.54807899999999998</v>
      </c>
      <c r="Q42" s="29" t="s">
        <v>9</v>
      </c>
      <c r="R42" s="29" t="s">
        <v>355</v>
      </c>
      <c r="T42" s="29" t="s">
        <v>479</v>
      </c>
      <c r="U42" s="29" t="s">
        <v>254</v>
      </c>
      <c r="V42" s="22">
        <v>9.5589980000000008</v>
      </c>
      <c r="W42" s="22">
        <v>1.555534</v>
      </c>
    </row>
    <row r="43" spans="1:23" x14ac:dyDescent="0.35">
      <c r="A43" s="29">
        <v>31</v>
      </c>
      <c r="B43" s="29" t="s">
        <v>239</v>
      </c>
      <c r="C43" s="29">
        <v>418</v>
      </c>
      <c r="D43" s="29">
        <v>434</v>
      </c>
      <c r="E43" s="29" t="s">
        <v>277</v>
      </c>
      <c r="F43" s="29" t="s">
        <v>367</v>
      </c>
      <c r="G43" s="29">
        <v>4.1045199999999999</v>
      </c>
      <c r="H43" s="29" t="s">
        <v>478</v>
      </c>
      <c r="I43" s="29">
        <v>7.5444300000000002</v>
      </c>
      <c r="J43" s="29">
        <v>1.400323</v>
      </c>
      <c r="K43" s="29">
        <v>1.4042300000000001</v>
      </c>
      <c r="L43" s="29">
        <v>2.22038</v>
      </c>
      <c r="M43" s="29">
        <v>0.41212599999999999</v>
      </c>
      <c r="N43" s="29">
        <v>0.41327599999999998</v>
      </c>
      <c r="O43" s="29">
        <v>25</v>
      </c>
      <c r="P43" s="29">
        <v>0.29430800000000001</v>
      </c>
      <c r="Q43" s="29" t="s">
        <v>9</v>
      </c>
      <c r="R43" s="29" t="s">
        <v>355</v>
      </c>
      <c r="T43" s="29" t="s">
        <v>479</v>
      </c>
      <c r="U43" s="29" t="s">
        <v>289</v>
      </c>
      <c r="V43" s="22">
        <v>8.2300789999999999</v>
      </c>
      <c r="W43" s="22">
        <v>1.8335529999999998</v>
      </c>
    </row>
    <row r="44" spans="1:23" x14ac:dyDescent="0.35">
      <c r="A44" s="29">
        <v>32</v>
      </c>
      <c r="B44" s="29" t="s">
        <v>239</v>
      </c>
      <c r="C44" s="29">
        <v>427</v>
      </c>
      <c r="D44" s="29">
        <v>512</v>
      </c>
      <c r="E44" s="29" t="s">
        <v>252</v>
      </c>
      <c r="F44" s="29" t="s">
        <v>368</v>
      </c>
      <c r="G44" s="29">
        <v>260.517</v>
      </c>
      <c r="H44" s="29" t="s">
        <v>478</v>
      </c>
      <c r="I44" s="29">
        <v>6.8561699999999997</v>
      </c>
      <c r="J44" s="29">
        <v>1.431851</v>
      </c>
      <c r="K44" s="29">
        <v>1.1144019999999999</v>
      </c>
      <c r="L44" s="29">
        <v>6.0298699999999998</v>
      </c>
      <c r="M44" s="29">
        <v>1.25928</v>
      </c>
      <c r="N44" s="29">
        <v>0.98009500000000005</v>
      </c>
      <c r="O44" s="29">
        <v>25</v>
      </c>
      <c r="P44" s="29">
        <v>0.87948000000000004</v>
      </c>
      <c r="Q44" s="29" t="s">
        <v>9</v>
      </c>
      <c r="R44" s="29" t="s">
        <v>355</v>
      </c>
      <c r="T44" s="29" t="s">
        <v>479</v>
      </c>
      <c r="U44" s="29" t="s">
        <v>374</v>
      </c>
      <c r="V44" s="22">
        <v>8.1257359999999998</v>
      </c>
      <c r="W44" s="22">
        <v>1.7442089999999999</v>
      </c>
    </row>
    <row r="45" spans="1:23" x14ac:dyDescent="0.35">
      <c r="A45" s="29">
        <v>34</v>
      </c>
      <c r="B45" s="29" t="s">
        <v>239</v>
      </c>
      <c r="C45" s="29">
        <v>603</v>
      </c>
      <c r="D45" s="29">
        <v>814</v>
      </c>
      <c r="E45" s="29" t="s">
        <v>254</v>
      </c>
      <c r="F45" s="29" t="s">
        <v>268</v>
      </c>
      <c r="G45" s="29">
        <v>67.9011</v>
      </c>
      <c r="H45" s="29" t="s">
        <v>478</v>
      </c>
      <c r="I45" s="29">
        <v>7.4891139999999998</v>
      </c>
      <c r="J45" s="29">
        <v>1.4839720000000001</v>
      </c>
      <c r="K45" s="29">
        <v>1.3069379999999999</v>
      </c>
      <c r="L45" s="29">
        <v>43.146700000000003</v>
      </c>
      <c r="M45" s="29">
        <v>8.54955</v>
      </c>
      <c r="N45" s="29">
        <v>7.5296000000000003</v>
      </c>
      <c r="O45" s="29">
        <v>25</v>
      </c>
      <c r="P45" s="29">
        <v>5.7612579999999998</v>
      </c>
      <c r="Q45" s="29" t="s">
        <v>9</v>
      </c>
      <c r="R45" s="29" t="s">
        <v>355</v>
      </c>
      <c r="T45" s="29" t="s">
        <v>479</v>
      </c>
      <c r="U45" s="29" t="s">
        <v>248</v>
      </c>
      <c r="V45" s="22">
        <v>8.2906200000000023</v>
      </c>
      <c r="W45" s="22">
        <v>1.8488950000000002</v>
      </c>
    </row>
    <row r="46" spans="1:23" x14ac:dyDescent="0.35">
      <c r="A46" s="29">
        <v>35</v>
      </c>
      <c r="B46" s="29" t="s">
        <v>239</v>
      </c>
      <c r="C46" s="29">
        <v>605</v>
      </c>
      <c r="D46" s="29">
        <v>814</v>
      </c>
      <c r="E46" s="29" t="s">
        <v>254</v>
      </c>
      <c r="F46" s="29" t="s">
        <v>268</v>
      </c>
      <c r="G46" s="29">
        <v>95.486199999999997</v>
      </c>
      <c r="H46" s="29" t="s">
        <v>478</v>
      </c>
      <c r="I46" s="29">
        <v>7.4891139999999998</v>
      </c>
      <c r="J46" s="29">
        <v>1.4839720000000001</v>
      </c>
      <c r="K46" s="29">
        <v>1.3069379999999999</v>
      </c>
      <c r="L46" s="29">
        <v>624.95299999999997</v>
      </c>
      <c r="M46" s="29">
        <v>123.83499999999999</v>
      </c>
      <c r="N46" s="29">
        <v>109.062</v>
      </c>
      <c r="O46" s="29">
        <v>25</v>
      </c>
      <c r="P46" s="29">
        <v>83.448249000000004</v>
      </c>
      <c r="Q46" s="29" t="s">
        <v>9</v>
      </c>
      <c r="R46" s="29" t="s">
        <v>355</v>
      </c>
      <c r="T46" s="29" t="s">
        <v>511</v>
      </c>
      <c r="U46" s="29" t="s">
        <v>311</v>
      </c>
      <c r="V46" s="22">
        <v>7.5741719999999999</v>
      </c>
      <c r="W46" s="22">
        <v>1.2654970000000001</v>
      </c>
    </row>
    <row r="47" spans="1:23" x14ac:dyDescent="0.35">
      <c r="A47" s="29">
        <v>36</v>
      </c>
      <c r="B47" s="29" t="s">
        <v>239</v>
      </c>
      <c r="C47" s="29">
        <v>607</v>
      </c>
      <c r="D47" s="29">
        <v>814</v>
      </c>
      <c r="E47" s="29" t="s">
        <v>254</v>
      </c>
      <c r="F47" s="29" t="s">
        <v>268</v>
      </c>
      <c r="G47" s="29">
        <v>75.385099999999994</v>
      </c>
      <c r="H47" s="29" t="s">
        <v>478</v>
      </c>
      <c r="I47" s="29">
        <v>7.4891139999999998</v>
      </c>
      <c r="J47" s="29">
        <v>1.4839720000000001</v>
      </c>
      <c r="K47" s="29">
        <v>1.3069379999999999</v>
      </c>
      <c r="L47" s="29">
        <v>164.35499999999999</v>
      </c>
      <c r="M47" s="29">
        <v>32.567</v>
      </c>
      <c r="N47" s="29">
        <v>28.681799999999999</v>
      </c>
      <c r="O47" s="29">
        <v>25</v>
      </c>
      <c r="P47" s="29">
        <v>21.945843</v>
      </c>
      <c r="Q47" s="29" t="s">
        <v>9</v>
      </c>
      <c r="R47" s="29" t="s">
        <v>355</v>
      </c>
      <c r="T47" s="29" t="s">
        <v>511</v>
      </c>
      <c r="U47" s="29" t="s">
        <v>264</v>
      </c>
      <c r="V47" s="22">
        <v>5.4832679999999998</v>
      </c>
      <c r="W47" s="22">
        <v>1.013727</v>
      </c>
    </row>
    <row r="48" spans="1:23" x14ac:dyDescent="0.35">
      <c r="A48" s="29">
        <v>110</v>
      </c>
      <c r="B48" s="29" t="s">
        <v>239</v>
      </c>
      <c r="C48" s="29">
        <v>3818</v>
      </c>
      <c r="D48" s="29">
        <v>211</v>
      </c>
      <c r="E48" s="29" t="s">
        <v>246</v>
      </c>
      <c r="F48" s="29" t="s">
        <v>247</v>
      </c>
      <c r="G48" s="29">
        <v>1297.3399999999999</v>
      </c>
      <c r="H48" s="29" t="s">
        <v>479</v>
      </c>
      <c r="I48" s="29">
        <v>8.5875350000000008</v>
      </c>
      <c r="J48" s="29">
        <v>1.9399230000000001</v>
      </c>
      <c r="K48" s="29">
        <v>1.2240340000000001</v>
      </c>
      <c r="L48" s="29">
        <v>211.11500000000001</v>
      </c>
      <c r="M48" s="29">
        <v>47.691000000000003</v>
      </c>
      <c r="N48" s="29">
        <v>30.0916</v>
      </c>
      <c r="O48" s="29">
        <v>26</v>
      </c>
      <c r="P48" s="29">
        <v>24.583942</v>
      </c>
      <c r="Q48" s="29" t="s">
        <v>10</v>
      </c>
      <c r="R48" s="29" t="s">
        <v>369</v>
      </c>
      <c r="T48" s="29" t="s">
        <v>511</v>
      </c>
      <c r="U48" s="29" t="s">
        <v>310</v>
      </c>
      <c r="V48" s="22">
        <v>5.6089419999999999</v>
      </c>
      <c r="W48" s="22">
        <v>0.90975700000000004</v>
      </c>
    </row>
    <row r="49" spans="1:23" x14ac:dyDescent="0.35">
      <c r="A49" s="29">
        <v>111</v>
      </c>
      <c r="B49" s="29" t="s">
        <v>239</v>
      </c>
      <c r="C49" s="29">
        <v>3822</v>
      </c>
      <c r="D49" s="29">
        <v>211</v>
      </c>
      <c r="E49" s="29" t="s">
        <v>246</v>
      </c>
      <c r="F49" s="29" t="s">
        <v>247</v>
      </c>
      <c r="G49" s="29">
        <v>239.54900000000001</v>
      </c>
      <c r="H49" s="29" t="s">
        <v>479</v>
      </c>
      <c r="I49" s="29">
        <v>8.5875350000000008</v>
      </c>
      <c r="J49" s="29">
        <v>1.9399230000000001</v>
      </c>
      <c r="K49" s="29">
        <v>1.2240340000000001</v>
      </c>
      <c r="L49" s="29">
        <v>345.12099999999998</v>
      </c>
      <c r="M49" s="29">
        <v>77.962800000000001</v>
      </c>
      <c r="N49" s="29">
        <v>49.1922</v>
      </c>
      <c r="O49" s="29">
        <v>26</v>
      </c>
      <c r="P49" s="29">
        <v>40.188603000000001</v>
      </c>
      <c r="Q49" s="29" t="s">
        <v>10</v>
      </c>
      <c r="R49" s="29" t="s">
        <v>369</v>
      </c>
      <c r="T49" s="29" t="s">
        <v>511</v>
      </c>
      <c r="U49" s="29" t="s">
        <v>307</v>
      </c>
      <c r="V49" s="22">
        <v>6.0745719999999999</v>
      </c>
      <c r="W49" s="22">
        <v>1.0865739999999999</v>
      </c>
    </row>
    <row r="50" spans="1:23" x14ac:dyDescent="0.35">
      <c r="A50" s="29">
        <v>112</v>
      </c>
      <c r="B50" s="29" t="s">
        <v>239</v>
      </c>
      <c r="C50" s="29">
        <v>3846</v>
      </c>
      <c r="D50" s="29">
        <v>211</v>
      </c>
      <c r="E50" s="29" t="s">
        <v>246</v>
      </c>
      <c r="F50" s="29" t="s">
        <v>247</v>
      </c>
      <c r="G50" s="29">
        <v>16473.099999999999</v>
      </c>
      <c r="H50" s="29" t="s">
        <v>479</v>
      </c>
      <c r="I50" s="29">
        <v>8.5875350000000008</v>
      </c>
      <c r="J50" s="29">
        <v>1.9399230000000001</v>
      </c>
      <c r="K50" s="29">
        <v>1.2240340000000001</v>
      </c>
      <c r="L50" s="29">
        <v>84.335499999999996</v>
      </c>
      <c r="M50" s="29">
        <v>19.051400000000001</v>
      </c>
      <c r="N50" s="29">
        <v>12.020799999999999</v>
      </c>
      <c r="O50" s="29">
        <v>26</v>
      </c>
      <c r="P50" s="29">
        <v>9.8206849999999992</v>
      </c>
      <c r="Q50" s="29" t="s">
        <v>10</v>
      </c>
      <c r="R50" s="29" t="s">
        <v>369</v>
      </c>
      <c r="T50" s="29" t="s">
        <v>511</v>
      </c>
      <c r="U50" s="29" t="s">
        <v>309</v>
      </c>
      <c r="V50" s="22">
        <v>6.8917099999999998</v>
      </c>
      <c r="W50" s="22">
        <v>1.269333</v>
      </c>
    </row>
    <row r="51" spans="1:23" x14ac:dyDescent="0.35">
      <c r="A51" s="29">
        <v>115</v>
      </c>
      <c r="B51" s="29" t="s">
        <v>239</v>
      </c>
      <c r="C51" s="29">
        <v>3879</v>
      </c>
      <c r="D51" s="29">
        <v>212</v>
      </c>
      <c r="E51" s="29" t="s">
        <v>289</v>
      </c>
      <c r="F51" s="29" t="s">
        <v>370</v>
      </c>
      <c r="G51" s="29">
        <v>400.15</v>
      </c>
      <c r="H51" s="29" t="s">
        <v>479</v>
      </c>
      <c r="I51" s="29">
        <v>8.2300789999999999</v>
      </c>
      <c r="J51" s="29">
        <v>1.833553</v>
      </c>
      <c r="K51" s="29">
        <v>1.203595</v>
      </c>
      <c r="L51" s="29">
        <v>269.10199999999998</v>
      </c>
      <c r="M51" s="29">
        <v>59.952399999999997</v>
      </c>
      <c r="N51" s="29">
        <v>39.354399999999998</v>
      </c>
      <c r="O51" s="29">
        <v>26</v>
      </c>
      <c r="P51" s="29">
        <v>32.697398</v>
      </c>
      <c r="Q51" s="29" t="s">
        <v>10</v>
      </c>
      <c r="R51" s="29" t="s">
        <v>369</v>
      </c>
      <c r="T51" s="29" t="s">
        <v>511</v>
      </c>
      <c r="U51" s="29" t="s">
        <v>308</v>
      </c>
      <c r="V51" s="22">
        <v>4.8699430000000001</v>
      </c>
      <c r="W51" s="22">
        <v>0.79340699999999997</v>
      </c>
    </row>
    <row r="52" spans="1:23" x14ac:dyDescent="0.35">
      <c r="A52" s="29">
        <v>116</v>
      </c>
      <c r="B52" s="29" t="s">
        <v>239</v>
      </c>
      <c r="C52" s="29">
        <v>3881</v>
      </c>
      <c r="D52" s="29">
        <v>212</v>
      </c>
      <c r="E52" s="29" t="s">
        <v>289</v>
      </c>
      <c r="F52" s="29" t="s">
        <v>370</v>
      </c>
      <c r="G52" s="29">
        <v>31.0898</v>
      </c>
      <c r="H52" s="29" t="s">
        <v>479</v>
      </c>
      <c r="I52" s="29">
        <v>8.2300789999999999</v>
      </c>
      <c r="J52" s="29">
        <v>1.833553</v>
      </c>
      <c r="K52" s="29">
        <v>1.203595</v>
      </c>
      <c r="L52" s="29">
        <v>60.871699999999997</v>
      </c>
      <c r="M52" s="29">
        <v>13.561400000000001</v>
      </c>
      <c r="N52" s="29">
        <v>8.9020899999999994</v>
      </c>
      <c r="O52" s="29">
        <v>26</v>
      </c>
      <c r="P52" s="29">
        <v>7.3962479999999999</v>
      </c>
      <c r="Q52" s="29" t="s">
        <v>10</v>
      </c>
      <c r="R52" s="29" t="s">
        <v>369</v>
      </c>
      <c r="T52" s="29" t="s">
        <v>511</v>
      </c>
      <c r="U52" s="29" t="s">
        <v>273</v>
      </c>
      <c r="V52" s="22">
        <v>6.2360230000000003</v>
      </c>
      <c r="W52" s="22">
        <v>1.175945</v>
      </c>
    </row>
    <row r="53" spans="1:23" x14ac:dyDescent="0.35">
      <c r="A53" s="29">
        <v>117</v>
      </c>
      <c r="B53" s="29" t="s">
        <v>239</v>
      </c>
      <c r="C53" s="29">
        <v>3913</v>
      </c>
      <c r="D53" s="29">
        <v>212</v>
      </c>
      <c r="E53" s="29" t="s">
        <v>289</v>
      </c>
      <c r="F53" s="29" t="s">
        <v>370</v>
      </c>
      <c r="G53" s="29">
        <v>882.59400000000005</v>
      </c>
      <c r="H53" s="29" t="s">
        <v>479</v>
      </c>
      <c r="I53" s="29">
        <v>8.2300789999999999</v>
      </c>
      <c r="J53" s="29">
        <v>1.833553</v>
      </c>
      <c r="K53" s="29">
        <v>1.203595</v>
      </c>
      <c r="L53" s="29">
        <v>376.887</v>
      </c>
      <c r="M53" s="29">
        <v>83.965400000000002</v>
      </c>
      <c r="N53" s="29">
        <v>55.117199999999997</v>
      </c>
      <c r="O53" s="29">
        <v>26</v>
      </c>
      <c r="P53" s="29">
        <v>45.793837000000003</v>
      </c>
      <c r="Q53" s="29" t="s">
        <v>10</v>
      </c>
      <c r="R53" s="29" t="s">
        <v>369</v>
      </c>
      <c r="T53" s="29" t="s">
        <v>477</v>
      </c>
      <c r="U53" s="29" t="s">
        <v>301</v>
      </c>
      <c r="V53" s="22">
        <v>7.7566789999999992</v>
      </c>
      <c r="W53" s="22">
        <v>1.308298</v>
      </c>
    </row>
    <row r="54" spans="1:23" x14ac:dyDescent="0.35">
      <c r="A54" s="29">
        <v>121</v>
      </c>
      <c r="B54" s="29" t="s">
        <v>239</v>
      </c>
      <c r="C54" s="29">
        <v>4026</v>
      </c>
      <c r="D54" s="29">
        <v>213</v>
      </c>
      <c r="E54" s="29" t="s">
        <v>248</v>
      </c>
      <c r="F54" s="29" t="s">
        <v>249</v>
      </c>
      <c r="G54" s="29">
        <v>104.681</v>
      </c>
      <c r="H54" s="29" t="s">
        <v>479</v>
      </c>
      <c r="I54" s="29">
        <v>8.2906200000000005</v>
      </c>
      <c r="J54" s="29">
        <v>1.848895</v>
      </c>
      <c r="K54" s="29">
        <v>1.2124490000000001</v>
      </c>
      <c r="L54" s="29">
        <v>38.229599999999998</v>
      </c>
      <c r="M54" s="29">
        <v>8.5256000000000007</v>
      </c>
      <c r="N54" s="29">
        <v>5.5908300000000004</v>
      </c>
      <c r="O54" s="29">
        <v>26</v>
      </c>
      <c r="P54" s="29">
        <v>4.6111849999999999</v>
      </c>
      <c r="Q54" s="29" t="s">
        <v>10</v>
      </c>
      <c r="R54" s="29" t="s">
        <v>369</v>
      </c>
      <c r="T54" s="29" t="s">
        <v>477</v>
      </c>
      <c r="U54" s="29" t="s">
        <v>252</v>
      </c>
      <c r="V54" s="22">
        <v>11.177697</v>
      </c>
      <c r="W54" s="22">
        <v>1.90791</v>
      </c>
    </row>
    <row r="55" spans="1:23" x14ac:dyDescent="0.35">
      <c r="A55" s="29">
        <v>122</v>
      </c>
      <c r="B55" s="29" t="s">
        <v>239</v>
      </c>
      <c r="C55" s="29">
        <v>4027</v>
      </c>
      <c r="D55" s="29">
        <v>213</v>
      </c>
      <c r="E55" s="29" t="s">
        <v>248</v>
      </c>
      <c r="F55" s="29" t="s">
        <v>249</v>
      </c>
      <c r="G55" s="29">
        <v>8.4698899999999995</v>
      </c>
      <c r="H55" s="29" t="s">
        <v>479</v>
      </c>
      <c r="I55" s="29">
        <v>8.2906200000000005</v>
      </c>
      <c r="J55" s="29">
        <v>1.848895</v>
      </c>
      <c r="K55" s="29">
        <v>1.2124490000000001</v>
      </c>
      <c r="L55" s="29">
        <v>9.4878699999999991</v>
      </c>
      <c r="M55" s="29">
        <v>2.1158899999999998</v>
      </c>
      <c r="N55" s="29">
        <v>1.38754</v>
      </c>
      <c r="O55" s="29">
        <v>26</v>
      </c>
      <c r="P55" s="29">
        <v>1.1444099999999999</v>
      </c>
      <c r="Q55" s="29" t="s">
        <v>10</v>
      </c>
      <c r="R55" s="29" t="s">
        <v>369</v>
      </c>
      <c r="T55" s="29" t="s">
        <v>477</v>
      </c>
      <c r="U55" s="29" t="s">
        <v>243</v>
      </c>
      <c r="V55" s="22">
        <v>11.781447000000009</v>
      </c>
      <c r="W55" s="22">
        <v>1.8758369999999993</v>
      </c>
    </row>
    <row r="56" spans="1:23" x14ac:dyDescent="0.35">
      <c r="A56" s="29">
        <v>124</v>
      </c>
      <c r="B56" s="29" t="s">
        <v>239</v>
      </c>
      <c r="C56" s="29">
        <v>4032</v>
      </c>
      <c r="D56" s="29">
        <v>213</v>
      </c>
      <c r="E56" s="29" t="s">
        <v>248</v>
      </c>
      <c r="F56" s="29" t="s">
        <v>249</v>
      </c>
      <c r="G56" s="29">
        <v>89.666600000000003</v>
      </c>
      <c r="H56" s="29" t="s">
        <v>479</v>
      </c>
      <c r="I56" s="29">
        <v>8.2906200000000005</v>
      </c>
      <c r="J56" s="29">
        <v>1.848895</v>
      </c>
      <c r="K56" s="29">
        <v>1.2124490000000001</v>
      </c>
      <c r="L56" s="29">
        <v>9.9594000000000002E-2</v>
      </c>
      <c r="M56" s="29">
        <v>2.2211000000000002E-2</v>
      </c>
      <c r="N56" s="29">
        <v>1.4565E-2</v>
      </c>
      <c r="O56" s="29">
        <v>26</v>
      </c>
      <c r="P56" s="29">
        <v>1.2012999999999999E-2</v>
      </c>
      <c r="Q56" s="29" t="s">
        <v>10</v>
      </c>
      <c r="R56" s="29" t="s">
        <v>369</v>
      </c>
      <c r="T56" s="29" t="s">
        <v>477</v>
      </c>
      <c r="U56" s="29" t="s">
        <v>414</v>
      </c>
      <c r="V56" s="22">
        <v>9.6292860000000005</v>
      </c>
      <c r="W56" s="22">
        <v>1.548492</v>
      </c>
    </row>
    <row r="57" spans="1:23" x14ac:dyDescent="0.35">
      <c r="A57" s="29">
        <v>125</v>
      </c>
      <c r="B57" s="29" t="s">
        <v>239</v>
      </c>
      <c r="C57" s="29">
        <v>4033</v>
      </c>
      <c r="D57" s="29">
        <v>213</v>
      </c>
      <c r="E57" s="29" t="s">
        <v>248</v>
      </c>
      <c r="F57" s="29" t="s">
        <v>249</v>
      </c>
      <c r="G57" s="29">
        <v>30.9802</v>
      </c>
      <c r="H57" s="29" t="s">
        <v>479</v>
      </c>
      <c r="I57" s="29">
        <v>8.2906200000000005</v>
      </c>
      <c r="J57" s="29">
        <v>1.848895</v>
      </c>
      <c r="K57" s="29">
        <v>1.2124490000000001</v>
      </c>
      <c r="L57" s="29">
        <v>3.8671799999999998</v>
      </c>
      <c r="M57" s="29">
        <v>0.86242099999999999</v>
      </c>
      <c r="N57" s="29">
        <v>0.56555</v>
      </c>
      <c r="O57" s="29">
        <v>26</v>
      </c>
      <c r="P57" s="29">
        <v>0.46645199999999998</v>
      </c>
      <c r="Q57" s="29" t="s">
        <v>10</v>
      </c>
      <c r="R57" s="29" t="s">
        <v>369</v>
      </c>
      <c r="T57" s="29" t="s">
        <v>477</v>
      </c>
      <c r="U57" s="29" t="s">
        <v>282</v>
      </c>
      <c r="V57" s="22">
        <v>8.7485420000000005</v>
      </c>
      <c r="W57" s="22">
        <v>1.5318830000000001</v>
      </c>
    </row>
    <row r="58" spans="1:23" x14ac:dyDescent="0.35">
      <c r="A58" s="29">
        <v>126</v>
      </c>
      <c r="B58" s="29" t="s">
        <v>239</v>
      </c>
      <c r="C58" s="29">
        <v>4037</v>
      </c>
      <c r="D58" s="29">
        <v>213</v>
      </c>
      <c r="E58" s="29" t="s">
        <v>248</v>
      </c>
      <c r="F58" s="29" t="s">
        <v>249</v>
      </c>
      <c r="G58" s="29">
        <v>13.363099999999999</v>
      </c>
      <c r="H58" s="29" t="s">
        <v>479</v>
      </c>
      <c r="I58" s="29">
        <v>8.2906200000000005</v>
      </c>
      <c r="J58" s="29">
        <v>1.848895</v>
      </c>
      <c r="K58" s="29">
        <v>1.2124490000000001</v>
      </c>
      <c r="L58" s="29">
        <v>11.263199999999999</v>
      </c>
      <c r="M58" s="29">
        <v>2.5118100000000001</v>
      </c>
      <c r="N58" s="29">
        <v>1.64717</v>
      </c>
      <c r="O58" s="29">
        <v>26</v>
      </c>
      <c r="P58" s="29">
        <v>1.3585480000000001</v>
      </c>
      <c r="Q58" s="29" t="s">
        <v>10</v>
      </c>
      <c r="R58" s="29" t="s">
        <v>369</v>
      </c>
      <c r="T58" s="29" t="s">
        <v>477</v>
      </c>
      <c r="U58" s="29" t="s">
        <v>396</v>
      </c>
      <c r="V58" s="22">
        <v>6.858117</v>
      </c>
      <c r="W58" s="22">
        <v>1.1074580000000001</v>
      </c>
    </row>
    <row r="59" spans="1:23" x14ac:dyDescent="0.35">
      <c r="A59" s="29">
        <v>127</v>
      </c>
      <c r="B59" s="29" t="s">
        <v>239</v>
      </c>
      <c r="C59" s="29">
        <v>4176</v>
      </c>
      <c r="D59" s="29">
        <v>221</v>
      </c>
      <c r="E59" s="29" t="s">
        <v>250</v>
      </c>
      <c r="F59" s="29" t="s">
        <v>251</v>
      </c>
      <c r="G59" s="29">
        <v>606.68700000000001</v>
      </c>
      <c r="H59" s="29" t="s">
        <v>479</v>
      </c>
      <c r="I59" s="29">
        <v>7.55748</v>
      </c>
      <c r="J59" s="29">
        <v>1.4697009999999999</v>
      </c>
      <c r="K59" s="29">
        <v>1.265998</v>
      </c>
      <c r="L59" s="29">
        <v>37.4696</v>
      </c>
      <c r="M59" s="29">
        <v>7.2867100000000002</v>
      </c>
      <c r="N59" s="29">
        <v>6.2767600000000003</v>
      </c>
      <c r="O59" s="29">
        <v>26</v>
      </c>
      <c r="P59" s="29">
        <v>4.9579510000000004</v>
      </c>
      <c r="Q59" s="29" t="s">
        <v>10</v>
      </c>
      <c r="R59" s="29" t="s">
        <v>369</v>
      </c>
      <c r="T59" s="29" t="s">
        <v>477</v>
      </c>
      <c r="U59" s="29" t="s">
        <v>408</v>
      </c>
      <c r="V59" s="22">
        <v>7.5056339999999997</v>
      </c>
      <c r="W59" s="22">
        <v>1.281093</v>
      </c>
    </row>
    <row r="60" spans="1:23" x14ac:dyDescent="0.35">
      <c r="A60" s="29">
        <v>129</v>
      </c>
      <c r="B60" s="29" t="s">
        <v>239</v>
      </c>
      <c r="C60" s="29">
        <v>4229</v>
      </c>
      <c r="D60" s="29">
        <v>310</v>
      </c>
      <c r="E60" s="29" t="s">
        <v>264</v>
      </c>
      <c r="F60" s="29" t="s">
        <v>371</v>
      </c>
      <c r="G60" s="29">
        <v>19.8386</v>
      </c>
      <c r="H60" s="29" t="s">
        <v>479</v>
      </c>
      <c r="I60" s="29">
        <v>7.086932</v>
      </c>
      <c r="J60" s="29">
        <v>1.448442</v>
      </c>
      <c r="K60" s="29">
        <v>1.2547170000000001</v>
      </c>
      <c r="L60" s="29">
        <v>124.14700000000001</v>
      </c>
      <c r="M60" s="29">
        <v>25.3734</v>
      </c>
      <c r="N60" s="29">
        <v>21.979800000000001</v>
      </c>
      <c r="O60" s="29">
        <v>26</v>
      </c>
      <c r="P60" s="29">
        <v>17.517726</v>
      </c>
      <c r="Q60" s="29" t="s">
        <v>10</v>
      </c>
      <c r="R60" s="29" t="s">
        <v>369</v>
      </c>
      <c r="T60" s="29" t="s">
        <v>477</v>
      </c>
      <c r="U60" s="29" t="s">
        <v>270</v>
      </c>
      <c r="V60" s="22">
        <v>11.194523111111112</v>
      </c>
      <c r="W60" s="22">
        <v>1.8820362222222218</v>
      </c>
    </row>
    <row r="61" spans="1:23" x14ac:dyDescent="0.35">
      <c r="A61" s="29">
        <v>131</v>
      </c>
      <c r="B61" s="29" t="s">
        <v>239</v>
      </c>
      <c r="C61" s="29">
        <v>4302</v>
      </c>
      <c r="D61" s="29">
        <v>512</v>
      </c>
      <c r="E61" s="29" t="s">
        <v>252</v>
      </c>
      <c r="F61" s="29" t="s">
        <v>253</v>
      </c>
      <c r="G61" s="29">
        <v>4.7863300000000004</v>
      </c>
      <c r="H61" s="29" t="s">
        <v>479</v>
      </c>
      <c r="I61" s="29">
        <v>8.9105399999999992</v>
      </c>
      <c r="J61" s="29">
        <v>1.7446459999999999</v>
      </c>
      <c r="K61" s="29">
        <v>1.4707619999999999</v>
      </c>
      <c r="L61" s="29">
        <v>1.4664900000000001</v>
      </c>
      <c r="M61" s="29">
        <v>0.28713300000000003</v>
      </c>
      <c r="N61" s="29">
        <v>0.24205699999999999</v>
      </c>
      <c r="O61" s="29">
        <v>26</v>
      </c>
      <c r="P61" s="29">
        <v>0.164579</v>
      </c>
      <c r="Q61" s="29" t="s">
        <v>10</v>
      </c>
      <c r="R61" s="29" t="s">
        <v>369</v>
      </c>
      <c r="T61" s="29" t="s">
        <v>477</v>
      </c>
      <c r="U61" s="29" t="s">
        <v>311</v>
      </c>
      <c r="V61" s="22">
        <v>6.8859149999999998</v>
      </c>
      <c r="W61" s="22">
        <v>1.1455919999999999</v>
      </c>
    </row>
    <row r="62" spans="1:23" x14ac:dyDescent="0.35">
      <c r="A62" s="29">
        <v>134</v>
      </c>
      <c r="B62" s="29" t="s">
        <v>239</v>
      </c>
      <c r="C62" s="29">
        <v>4520</v>
      </c>
      <c r="D62" s="29">
        <v>617</v>
      </c>
      <c r="E62" s="29" t="s">
        <v>309</v>
      </c>
      <c r="F62" s="29" t="s">
        <v>372</v>
      </c>
      <c r="G62" s="29">
        <v>3.1971799999999999</v>
      </c>
      <c r="H62" s="29" t="s">
        <v>479</v>
      </c>
      <c r="I62" s="29">
        <v>6.3998710000000001</v>
      </c>
      <c r="J62" s="29">
        <v>1.3113950000000001</v>
      </c>
      <c r="K62" s="29">
        <v>1.0526420000000001</v>
      </c>
      <c r="L62" s="29">
        <v>2.0425599999999999</v>
      </c>
      <c r="M62" s="29">
        <v>0.41853899999999999</v>
      </c>
      <c r="N62" s="29">
        <v>0.33595700000000001</v>
      </c>
      <c r="O62" s="29">
        <v>26</v>
      </c>
      <c r="P62" s="29">
        <v>0.319156</v>
      </c>
      <c r="Q62" s="29" t="s">
        <v>10</v>
      </c>
      <c r="R62" s="29" t="s">
        <v>369</v>
      </c>
      <c r="T62" s="29" t="s">
        <v>477</v>
      </c>
      <c r="U62" s="29" t="s">
        <v>277</v>
      </c>
      <c r="V62" s="22">
        <v>8.9793509999999994</v>
      </c>
      <c r="W62" s="22">
        <v>1.6037250000000001</v>
      </c>
    </row>
    <row r="63" spans="1:23" x14ac:dyDescent="0.35">
      <c r="A63" s="29">
        <v>135</v>
      </c>
      <c r="B63" s="29" t="s">
        <v>239</v>
      </c>
      <c r="C63" s="29">
        <v>4532</v>
      </c>
      <c r="D63" s="29">
        <v>617</v>
      </c>
      <c r="E63" s="29" t="s">
        <v>309</v>
      </c>
      <c r="F63" s="29" t="s">
        <v>372</v>
      </c>
      <c r="G63" s="29">
        <v>3.5914000000000001</v>
      </c>
      <c r="H63" s="29" t="s">
        <v>479</v>
      </c>
      <c r="I63" s="29">
        <v>6.3998710000000001</v>
      </c>
      <c r="J63" s="29">
        <v>1.3113950000000001</v>
      </c>
      <c r="K63" s="29">
        <v>1.0526420000000001</v>
      </c>
      <c r="L63" s="29">
        <v>2.8419099999999999</v>
      </c>
      <c r="M63" s="29">
        <v>0.58233500000000005</v>
      </c>
      <c r="N63" s="29">
        <v>0.46743400000000002</v>
      </c>
      <c r="O63" s="29">
        <v>26</v>
      </c>
      <c r="P63" s="29">
        <v>0.44405800000000001</v>
      </c>
      <c r="Q63" s="29" t="s">
        <v>10</v>
      </c>
      <c r="R63" s="29" t="s">
        <v>369</v>
      </c>
      <c r="T63" s="29" t="s">
        <v>477</v>
      </c>
      <c r="U63" s="29" t="s">
        <v>264</v>
      </c>
      <c r="V63" s="22">
        <v>8.3410460000000004</v>
      </c>
      <c r="W63" s="22">
        <v>1.5350490000000003</v>
      </c>
    </row>
    <row r="64" spans="1:23" x14ac:dyDescent="0.35">
      <c r="A64" s="29">
        <v>136</v>
      </c>
      <c r="B64" s="29" t="s">
        <v>239</v>
      </c>
      <c r="C64" s="29">
        <v>4546</v>
      </c>
      <c r="D64" s="29">
        <v>617</v>
      </c>
      <c r="E64" s="29" t="s">
        <v>309</v>
      </c>
      <c r="F64" s="29" t="s">
        <v>372</v>
      </c>
      <c r="G64" s="29">
        <v>2.0896599999999999</v>
      </c>
      <c r="H64" s="29" t="s">
        <v>479</v>
      </c>
      <c r="I64" s="29">
        <v>6.3998710000000001</v>
      </c>
      <c r="J64" s="29">
        <v>1.3113950000000001</v>
      </c>
      <c r="K64" s="29">
        <v>1.0526420000000001</v>
      </c>
      <c r="L64" s="29">
        <v>3.5314100000000002</v>
      </c>
      <c r="M64" s="29">
        <v>0.72362000000000004</v>
      </c>
      <c r="N64" s="29">
        <v>0.58084199999999997</v>
      </c>
      <c r="O64" s="29">
        <v>26</v>
      </c>
      <c r="P64" s="29">
        <v>0.55179400000000001</v>
      </c>
      <c r="Q64" s="29" t="s">
        <v>10</v>
      </c>
      <c r="R64" s="29" t="s">
        <v>369</v>
      </c>
      <c r="T64" s="29" t="s">
        <v>477</v>
      </c>
      <c r="U64" s="29" t="s">
        <v>246</v>
      </c>
      <c r="V64" s="22">
        <v>7.8974780000000004</v>
      </c>
      <c r="W64" s="22">
        <v>1.637222</v>
      </c>
    </row>
    <row r="65" spans="1:23" x14ac:dyDescent="0.35">
      <c r="A65" s="29">
        <v>137</v>
      </c>
      <c r="B65" s="29" t="s">
        <v>239</v>
      </c>
      <c r="C65" s="29">
        <v>4549</v>
      </c>
      <c r="D65" s="29">
        <v>617</v>
      </c>
      <c r="E65" s="29" t="s">
        <v>309</v>
      </c>
      <c r="F65" s="29" t="s">
        <v>372</v>
      </c>
      <c r="G65" s="29">
        <v>7.55145</v>
      </c>
      <c r="H65" s="29" t="s">
        <v>479</v>
      </c>
      <c r="I65" s="29">
        <v>6.3998710000000001</v>
      </c>
      <c r="J65" s="29">
        <v>1.3113950000000001</v>
      </c>
      <c r="K65" s="29">
        <v>1.0526420000000001</v>
      </c>
      <c r="L65" s="29">
        <v>6.415</v>
      </c>
      <c r="M65" s="29">
        <v>1.3144899999999999</v>
      </c>
      <c r="N65" s="29">
        <v>1.0551299999999999</v>
      </c>
      <c r="O65" s="29">
        <v>26</v>
      </c>
      <c r="P65" s="29">
        <v>1.0023629999999999</v>
      </c>
      <c r="Q65" s="29" t="s">
        <v>10</v>
      </c>
      <c r="R65" s="29" t="s">
        <v>369</v>
      </c>
      <c r="T65" s="29" t="s">
        <v>477</v>
      </c>
      <c r="U65" s="29" t="s">
        <v>313</v>
      </c>
      <c r="V65" s="22">
        <v>10.26698</v>
      </c>
      <c r="W65" s="22">
        <v>1.78047</v>
      </c>
    </row>
    <row r="66" spans="1:23" x14ac:dyDescent="0.35">
      <c r="A66" s="29">
        <v>138</v>
      </c>
      <c r="B66" s="29" t="s">
        <v>239</v>
      </c>
      <c r="C66" s="29">
        <v>4550</v>
      </c>
      <c r="D66" s="29">
        <v>617</v>
      </c>
      <c r="E66" s="29" t="s">
        <v>309</v>
      </c>
      <c r="F66" s="29" t="s">
        <v>372</v>
      </c>
      <c r="G66" s="29">
        <v>15.0192</v>
      </c>
      <c r="H66" s="29" t="s">
        <v>479</v>
      </c>
      <c r="I66" s="29">
        <v>6.3998710000000001</v>
      </c>
      <c r="J66" s="29">
        <v>1.3113950000000001</v>
      </c>
      <c r="K66" s="29">
        <v>1.0526420000000001</v>
      </c>
      <c r="L66" s="29">
        <v>5.1996399999999996</v>
      </c>
      <c r="M66" s="29">
        <v>1.0654600000000001</v>
      </c>
      <c r="N66" s="29">
        <v>0.85523000000000005</v>
      </c>
      <c r="O66" s="29">
        <v>26</v>
      </c>
      <c r="P66" s="29">
        <v>0.81245999999999996</v>
      </c>
      <c r="Q66" s="29" t="s">
        <v>10</v>
      </c>
      <c r="R66" s="29" t="s">
        <v>369</v>
      </c>
      <c r="T66" s="29" t="s">
        <v>477</v>
      </c>
      <c r="U66" s="29" t="s">
        <v>241</v>
      </c>
      <c r="V66" s="22">
        <v>10.942111000000001</v>
      </c>
      <c r="W66" s="22">
        <v>1.7858099999999999</v>
      </c>
    </row>
    <row r="67" spans="1:23" x14ac:dyDescent="0.35">
      <c r="A67" s="29">
        <v>139</v>
      </c>
      <c r="B67" s="29" t="s">
        <v>239</v>
      </c>
      <c r="C67" s="29">
        <v>5077</v>
      </c>
      <c r="D67" s="29">
        <v>641</v>
      </c>
      <c r="E67" s="29" t="s">
        <v>311</v>
      </c>
      <c r="F67" s="29" t="s">
        <v>373</v>
      </c>
      <c r="G67" s="29">
        <v>17.604399999999998</v>
      </c>
      <c r="H67" s="29" t="s">
        <v>479</v>
      </c>
      <c r="I67" s="29">
        <v>7.7580710000000002</v>
      </c>
      <c r="J67" s="29">
        <v>1.669235</v>
      </c>
      <c r="K67" s="29">
        <v>1.201147</v>
      </c>
      <c r="L67" s="29">
        <v>0.49670500000000001</v>
      </c>
      <c r="M67" s="29">
        <v>0.10687199999999999</v>
      </c>
      <c r="N67" s="29">
        <v>7.6902999999999999E-2</v>
      </c>
      <c r="O67" s="29">
        <v>26</v>
      </c>
      <c r="P67" s="29">
        <v>6.4023999999999998E-2</v>
      </c>
      <c r="Q67" s="29" t="s">
        <v>10</v>
      </c>
      <c r="R67" s="29" t="s">
        <v>369</v>
      </c>
      <c r="T67" s="29" t="s">
        <v>477</v>
      </c>
      <c r="U67" s="29" t="s">
        <v>307</v>
      </c>
      <c r="V67" s="22">
        <v>7.1904899999999996</v>
      </c>
      <c r="W67" s="22">
        <v>1.3489420000000001</v>
      </c>
    </row>
    <row r="68" spans="1:23" x14ac:dyDescent="0.35">
      <c r="A68" s="29">
        <v>140</v>
      </c>
      <c r="B68" s="29" t="s">
        <v>239</v>
      </c>
      <c r="C68" s="29">
        <v>5096</v>
      </c>
      <c r="D68" s="29">
        <v>641</v>
      </c>
      <c r="E68" s="29" t="s">
        <v>311</v>
      </c>
      <c r="F68" s="29" t="s">
        <v>373</v>
      </c>
      <c r="G68" s="29">
        <v>4.2031200000000002</v>
      </c>
      <c r="H68" s="29" t="s">
        <v>479</v>
      </c>
      <c r="I68" s="29">
        <v>7.7580710000000002</v>
      </c>
      <c r="J68" s="29">
        <v>1.669235</v>
      </c>
      <c r="K68" s="29">
        <v>1.201147</v>
      </c>
      <c r="L68" s="29">
        <v>8.2612699999999997</v>
      </c>
      <c r="M68" s="29">
        <v>1.7775000000000001</v>
      </c>
      <c r="N68" s="29">
        <v>1.2790600000000001</v>
      </c>
      <c r="O68" s="29">
        <v>26</v>
      </c>
      <c r="P68" s="29">
        <v>1.064862</v>
      </c>
      <c r="Q68" s="29" t="s">
        <v>10</v>
      </c>
      <c r="R68" s="29" t="s">
        <v>369</v>
      </c>
      <c r="T68" s="29" t="s">
        <v>477</v>
      </c>
      <c r="U68" s="29" t="s">
        <v>309</v>
      </c>
      <c r="V68" s="22">
        <v>6.5845770000000003</v>
      </c>
      <c r="W68" s="22">
        <v>1.1168530000000001</v>
      </c>
    </row>
    <row r="69" spans="1:23" x14ac:dyDescent="0.35">
      <c r="A69" s="29">
        <v>141</v>
      </c>
      <c r="B69" s="29" t="s">
        <v>239</v>
      </c>
      <c r="C69" s="29">
        <v>5099</v>
      </c>
      <c r="D69" s="29">
        <v>641</v>
      </c>
      <c r="E69" s="29" t="s">
        <v>311</v>
      </c>
      <c r="F69" s="29" t="s">
        <v>373</v>
      </c>
      <c r="G69" s="29">
        <v>4.2721900000000002</v>
      </c>
      <c r="H69" s="29" t="s">
        <v>479</v>
      </c>
      <c r="I69" s="29">
        <v>7.7580710000000002</v>
      </c>
      <c r="J69" s="29">
        <v>1.669235</v>
      </c>
      <c r="K69" s="29">
        <v>1.201147</v>
      </c>
      <c r="L69" s="29">
        <v>0.391046</v>
      </c>
      <c r="M69" s="29">
        <v>8.4138000000000004E-2</v>
      </c>
      <c r="N69" s="29">
        <v>6.0544000000000001E-2</v>
      </c>
      <c r="O69" s="29">
        <v>26</v>
      </c>
      <c r="P69" s="29">
        <v>5.0404999999999998E-2</v>
      </c>
      <c r="Q69" s="29" t="s">
        <v>10</v>
      </c>
      <c r="R69" s="29" t="s">
        <v>369</v>
      </c>
      <c r="T69" s="29" t="s">
        <v>477</v>
      </c>
      <c r="U69" s="29" t="s">
        <v>296</v>
      </c>
      <c r="V69" s="22">
        <v>11.488374</v>
      </c>
      <c r="W69" s="22">
        <v>2.1865730000000001</v>
      </c>
    </row>
    <row r="70" spans="1:23" x14ac:dyDescent="0.35">
      <c r="A70" s="29">
        <v>143</v>
      </c>
      <c r="B70" s="29" t="s">
        <v>239</v>
      </c>
      <c r="C70" s="29">
        <v>5494</v>
      </c>
      <c r="D70" s="29">
        <v>643</v>
      </c>
      <c r="E70" s="29" t="s">
        <v>374</v>
      </c>
      <c r="F70" s="29" t="s">
        <v>375</v>
      </c>
      <c r="G70" s="29">
        <v>4.2901899999999999</v>
      </c>
      <c r="H70" s="29" t="s">
        <v>479</v>
      </c>
      <c r="I70" s="29">
        <v>8.1257359999999998</v>
      </c>
      <c r="J70" s="29">
        <v>1.7442089999999999</v>
      </c>
      <c r="K70" s="29">
        <v>1.2544729999999999</v>
      </c>
      <c r="L70" s="29">
        <v>0.47610400000000003</v>
      </c>
      <c r="M70" s="29">
        <v>0.102197</v>
      </c>
      <c r="N70" s="29">
        <v>7.3501999999999998E-2</v>
      </c>
      <c r="O70" s="29">
        <v>26</v>
      </c>
      <c r="P70" s="29">
        <v>5.8591999999999998E-2</v>
      </c>
      <c r="Q70" s="29" t="s">
        <v>10</v>
      </c>
      <c r="R70" s="29" t="s">
        <v>369</v>
      </c>
      <c r="T70" s="29" t="s">
        <v>477</v>
      </c>
      <c r="U70" s="29" t="s">
        <v>284</v>
      </c>
      <c r="V70" s="22">
        <v>5.183573</v>
      </c>
      <c r="W70" s="22">
        <v>0.88282799999999995</v>
      </c>
    </row>
    <row r="71" spans="1:23" x14ac:dyDescent="0.35">
      <c r="A71" s="29">
        <v>144</v>
      </c>
      <c r="B71" s="29" t="s">
        <v>239</v>
      </c>
      <c r="C71" s="29">
        <v>5498</v>
      </c>
      <c r="D71" s="29">
        <v>643</v>
      </c>
      <c r="E71" s="29" t="s">
        <v>374</v>
      </c>
      <c r="F71" s="29" t="s">
        <v>375</v>
      </c>
      <c r="G71" s="29">
        <v>23.4998</v>
      </c>
      <c r="H71" s="29" t="s">
        <v>479</v>
      </c>
      <c r="I71" s="29">
        <v>8.1257359999999998</v>
      </c>
      <c r="J71" s="29">
        <v>1.7442089999999999</v>
      </c>
      <c r="K71" s="29">
        <v>1.2544729999999999</v>
      </c>
      <c r="L71" s="29">
        <v>6.9010000000000002E-2</v>
      </c>
      <c r="M71" s="29">
        <v>1.4813E-2</v>
      </c>
      <c r="N71" s="29">
        <v>1.0654E-2</v>
      </c>
      <c r="O71" s="29">
        <v>26</v>
      </c>
      <c r="P71" s="29">
        <v>8.4930000000000005E-3</v>
      </c>
      <c r="Q71" s="29" t="s">
        <v>10</v>
      </c>
      <c r="R71" s="29" t="s">
        <v>369</v>
      </c>
      <c r="T71" s="29" t="s">
        <v>477</v>
      </c>
      <c r="U71" s="29" t="s">
        <v>335</v>
      </c>
      <c r="V71" s="22">
        <v>9.8502130000000001</v>
      </c>
      <c r="W71" s="22">
        <v>1.689322</v>
      </c>
    </row>
    <row r="72" spans="1:23" x14ac:dyDescent="0.35">
      <c r="A72" s="29">
        <v>74</v>
      </c>
      <c r="B72" s="29" t="s">
        <v>239</v>
      </c>
      <c r="C72" s="29">
        <v>1567</v>
      </c>
      <c r="D72" s="29">
        <v>121</v>
      </c>
      <c r="E72" s="29" t="s">
        <v>270</v>
      </c>
      <c r="F72" s="29" t="s">
        <v>377</v>
      </c>
      <c r="G72" s="29">
        <v>4.4843200000000003</v>
      </c>
      <c r="H72" s="29" t="s">
        <v>480</v>
      </c>
      <c r="I72" s="29">
        <v>13.885444</v>
      </c>
      <c r="J72" s="29">
        <v>2.6532089999999999</v>
      </c>
      <c r="K72" s="29">
        <v>1.976529</v>
      </c>
      <c r="L72" s="29">
        <v>14.2102</v>
      </c>
      <c r="M72" s="29">
        <v>2.7152599999999998</v>
      </c>
      <c r="N72" s="29">
        <v>2.0227499999999998</v>
      </c>
      <c r="O72" s="29">
        <v>27</v>
      </c>
      <c r="P72" s="29">
        <v>1.023387</v>
      </c>
      <c r="Q72" s="29" t="s">
        <v>11</v>
      </c>
      <c r="R72" s="29" t="s">
        <v>376</v>
      </c>
      <c r="T72" s="29" t="s">
        <v>477</v>
      </c>
      <c r="U72" s="29" t="s">
        <v>299</v>
      </c>
      <c r="V72" s="22">
        <v>8.0903670000000005</v>
      </c>
      <c r="W72" s="22">
        <v>1.651802</v>
      </c>
    </row>
    <row r="73" spans="1:23" x14ac:dyDescent="0.35">
      <c r="A73" s="29">
        <v>75</v>
      </c>
      <c r="B73" s="29" t="s">
        <v>239</v>
      </c>
      <c r="C73" s="29">
        <v>1671</v>
      </c>
      <c r="D73" s="29">
        <v>211</v>
      </c>
      <c r="E73" s="29" t="s">
        <v>246</v>
      </c>
      <c r="F73" s="29" t="s">
        <v>378</v>
      </c>
      <c r="G73" s="29">
        <v>662.68299999999999</v>
      </c>
      <c r="H73" s="29" t="s">
        <v>480</v>
      </c>
      <c r="I73" s="29">
        <v>7.805536</v>
      </c>
      <c r="J73" s="29">
        <v>2.404601</v>
      </c>
      <c r="K73" s="29">
        <v>1.1346339999999999</v>
      </c>
      <c r="L73" s="29">
        <v>183.434</v>
      </c>
      <c r="M73" s="29">
        <v>56.5092</v>
      </c>
      <c r="N73" s="29">
        <v>26.664400000000001</v>
      </c>
      <c r="O73" s="29">
        <v>27</v>
      </c>
      <c r="P73" s="29">
        <v>23.500461999999999</v>
      </c>
      <c r="Q73" s="29" t="s">
        <v>11</v>
      </c>
      <c r="R73" s="29" t="s">
        <v>376</v>
      </c>
      <c r="T73" s="29" t="s">
        <v>477</v>
      </c>
      <c r="U73" s="29" t="s">
        <v>532</v>
      </c>
      <c r="V73" s="22">
        <v>7.242553</v>
      </c>
      <c r="W73" s="22">
        <v>1.575815</v>
      </c>
    </row>
    <row r="74" spans="1:23" x14ac:dyDescent="0.35">
      <c r="A74" s="29">
        <v>76</v>
      </c>
      <c r="B74" s="29" t="s">
        <v>239</v>
      </c>
      <c r="C74" s="29">
        <v>1672</v>
      </c>
      <c r="D74" s="29">
        <v>211</v>
      </c>
      <c r="E74" s="29" t="s">
        <v>246</v>
      </c>
      <c r="F74" s="29" t="s">
        <v>378</v>
      </c>
      <c r="G74" s="29">
        <v>36.182000000000002</v>
      </c>
      <c r="H74" s="29" t="s">
        <v>480</v>
      </c>
      <c r="I74" s="29">
        <v>7.805536</v>
      </c>
      <c r="J74" s="29">
        <v>2.404601</v>
      </c>
      <c r="K74" s="29">
        <v>1.1346339999999999</v>
      </c>
      <c r="L74" s="29">
        <v>5.3498200000000002</v>
      </c>
      <c r="M74" s="29">
        <v>1.6480900000000001</v>
      </c>
      <c r="N74" s="29">
        <v>0.77766400000000002</v>
      </c>
      <c r="O74" s="29">
        <v>27</v>
      </c>
      <c r="P74" s="29">
        <v>0.685388</v>
      </c>
      <c r="Q74" s="29" t="s">
        <v>11</v>
      </c>
      <c r="R74" s="29" t="s">
        <v>376</v>
      </c>
      <c r="T74" s="29" t="s">
        <v>477</v>
      </c>
      <c r="U74" s="29" t="s">
        <v>358</v>
      </c>
      <c r="V74" s="22">
        <v>8.1931499999999993</v>
      </c>
      <c r="W74" s="22">
        <v>1.6685939999999999</v>
      </c>
    </row>
    <row r="75" spans="1:23" x14ac:dyDescent="0.35">
      <c r="A75" s="29">
        <v>77</v>
      </c>
      <c r="B75" s="29" t="s">
        <v>239</v>
      </c>
      <c r="C75" s="29">
        <v>1693</v>
      </c>
      <c r="D75" s="29">
        <v>211</v>
      </c>
      <c r="E75" s="29" t="s">
        <v>246</v>
      </c>
      <c r="F75" s="29" t="s">
        <v>378</v>
      </c>
      <c r="G75" s="29">
        <v>1743.88</v>
      </c>
      <c r="H75" s="29" t="s">
        <v>480</v>
      </c>
      <c r="I75" s="29">
        <v>7.805536</v>
      </c>
      <c r="J75" s="29">
        <v>2.404601</v>
      </c>
      <c r="K75" s="29">
        <v>1.1346339999999999</v>
      </c>
      <c r="L75" s="29">
        <v>543.13499999999999</v>
      </c>
      <c r="M75" s="29">
        <v>167.32</v>
      </c>
      <c r="N75" s="29">
        <v>78.951499999999996</v>
      </c>
      <c r="O75" s="29">
        <v>27</v>
      </c>
      <c r="P75" s="29">
        <v>69.583290000000005</v>
      </c>
      <c r="Q75" s="29" t="s">
        <v>11</v>
      </c>
      <c r="R75" s="29" t="s">
        <v>376</v>
      </c>
      <c r="T75" s="29" t="s">
        <v>477</v>
      </c>
      <c r="U75" s="29" t="s">
        <v>308</v>
      </c>
      <c r="V75" s="22">
        <v>6.8228039999999996</v>
      </c>
      <c r="W75" s="22">
        <v>1.0638179999999999</v>
      </c>
    </row>
    <row r="76" spans="1:23" x14ac:dyDescent="0.35">
      <c r="A76" s="29">
        <v>78</v>
      </c>
      <c r="B76" s="29" t="s">
        <v>239</v>
      </c>
      <c r="C76" s="29">
        <v>1744</v>
      </c>
      <c r="D76" s="29">
        <v>212</v>
      </c>
      <c r="E76" s="29" t="s">
        <v>289</v>
      </c>
      <c r="F76" s="29" t="s">
        <v>379</v>
      </c>
      <c r="G76" s="29">
        <v>62.851799999999997</v>
      </c>
      <c r="H76" s="29" t="s">
        <v>480</v>
      </c>
      <c r="I76" s="29">
        <v>7.9052499999999997</v>
      </c>
      <c r="J76" s="29">
        <v>2.4317820000000001</v>
      </c>
      <c r="K76" s="29">
        <v>1.171179</v>
      </c>
      <c r="L76" s="29">
        <v>59.125100000000003</v>
      </c>
      <c r="M76" s="29">
        <v>18.187799999999999</v>
      </c>
      <c r="N76" s="29">
        <v>8.7594999999999992</v>
      </c>
      <c r="O76" s="29">
        <v>27</v>
      </c>
      <c r="P76" s="29">
        <v>7.4792160000000001</v>
      </c>
      <c r="Q76" s="29" t="s">
        <v>11</v>
      </c>
      <c r="R76" s="29" t="s">
        <v>376</v>
      </c>
      <c r="T76" s="29" t="s">
        <v>477</v>
      </c>
      <c r="U76" s="29" t="s">
        <v>333</v>
      </c>
      <c r="V76" s="22">
        <v>12.123322</v>
      </c>
      <c r="W76" s="22">
        <v>1.8264759999999998</v>
      </c>
    </row>
    <row r="77" spans="1:23" x14ac:dyDescent="0.35">
      <c r="A77" s="29">
        <v>79</v>
      </c>
      <c r="B77" s="29" t="s">
        <v>239</v>
      </c>
      <c r="C77" s="29">
        <v>1751</v>
      </c>
      <c r="D77" s="29">
        <v>212</v>
      </c>
      <c r="E77" s="29" t="s">
        <v>289</v>
      </c>
      <c r="F77" s="29" t="s">
        <v>379</v>
      </c>
      <c r="G77" s="29">
        <v>25.556899999999999</v>
      </c>
      <c r="H77" s="29" t="s">
        <v>480</v>
      </c>
      <c r="I77" s="29">
        <v>7.9052499999999997</v>
      </c>
      <c r="J77" s="29">
        <v>2.4317820000000001</v>
      </c>
      <c r="K77" s="29">
        <v>1.171179</v>
      </c>
      <c r="L77" s="29">
        <v>3.83358</v>
      </c>
      <c r="M77" s="29">
        <v>1.17927</v>
      </c>
      <c r="N77" s="29">
        <v>0.56795200000000001</v>
      </c>
      <c r="O77" s="29">
        <v>27</v>
      </c>
      <c r="P77" s="29">
        <v>0.48493999999999998</v>
      </c>
      <c r="Q77" s="29" t="s">
        <v>11</v>
      </c>
      <c r="R77" s="29" t="s">
        <v>376</v>
      </c>
      <c r="T77" s="29" t="s">
        <v>477</v>
      </c>
      <c r="U77" s="29" t="s">
        <v>254</v>
      </c>
      <c r="V77" s="22">
        <v>9.5935609999999976</v>
      </c>
      <c r="W77" s="22">
        <v>1.5715280000000005</v>
      </c>
    </row>
    <row r="78" spans="1:23" x14ac:dyDescent="0.35">
      <c r="A78" s="29">
        <v>80</v>
      </c>
      <c r="B78" s="29" t="s">
        <v>239</v>
      </c>
      <c r="C78" s="29">
        <v>1761</v>
      </c>
      <c r="D78" s="29">
        <v>212</v>
      </c>
      <c r="E78" s="29" t="s">
        <v>289</v>
      </c>
      <c r="F78" s="29" t="s">
        <v>379</v>
      </c>
      <c r="G78" s="29">
        <v>4.9782099999999998</v>
      </c>
      <c r="H78" s="29" t="s">
        <v>480</v>
      </c>
      <c r="I78" s="29">
        <v>7.9052499999999997</v>
      </c>
      <c r="J78" s="29">
        <v>2.4317820000000001</v>
      </c>
      <c r="K78" s="29">
        <v>1.171179</v>
      </c>
      <c r="L78" s="29">
        <v>16.4681</v>
      </c>
      <c r="M78" s="29">
        <v>5.0658399999999997</v>
      </c>
      <c r="N78" s="29">
        <v>2.4397799999999998</v>
      </c>
      <c r="O78" s="29">
        <v>27</v>
      </c>
      <c r="P78" s="29">
        <v>2.08318</v>
      </c>
      <c r="Q78" s="29" t="s">
        <v>11</v>
      </c>
      <c r="R78" s="29" t="s">
        <v>376</v>
      </c>
      <c r="T78" s="29" t="s">
        <v>477</v>
      </c>
      <c r="U78" s="29" t="s">
        <v>256</v>
      </c>
      <c r="V78" s="22">
        <v>8.6339380000000006</v>
      </c>
      <c r="W78" s="22">
        <v>1.5375620000000001</v>
      </c>
    </row>
    <row r="79" spans="1:23" x14ac:dyDescent="0.35">
      <c r="A79" s="29">
        <v>81</v>
      </c>
      <c r="B79" s="29" t="s">
        <v>239</v>
      </c>
      <c r="C79" s="29">
        <v>1763</v>
      </c>
      <c r="D79" s="29">
        <v>212</v>
      </c>
      <c r="E79" s="29" t="s">
        <v>289</v>
      </c>
      <c r="F79" s="29" t="s">
        <v>379</v>
      </c>
      <c r="G79" s="29">
        <v>93.6571</v>
      </c>
      <c r="H79" s="29" t="s">
        <v>480</v>
      </c>
      <c r="I79" s="29">
        <v>7.9052499999999997</v>
      </c>
      <c r="J79" s="29">
        <v>2.4317820000000001</v>
      </c>
      <c r="K79" s="29">
        <v>1.171179</v>
      </c>
      <c r="L79" s="29">
        <v>32.790500000000002</v>
      </c>
      <c r="M79" s="29">
        <v>10.0869</v>
      </c>
      <c r="N79" s="29">
        <v>4.8579800000000004</v>
      </c>
      <c r="O79" s="29">
        <v>27</v>
      </c>
      <c r="P79" s="29">
        <v>4.1479359999999996</v>
      </c>
      <c r="Q79" s="29" t="s">
        <v>11</v>
      </c>
      <c r="R79" s="29" t="s">
        <v>376</v>
      </c>
      <c r="T79" s="29" t="s">
        <v>477</v>
      </c>
      <c r="U79" s="29" t="s">
        <v>273</v>
      </c>
      <c r="V79" s="22">
        <v>8.0584550000000004</v>
      </c>
      <c r="W79" s="22">
        <v>1.393032</v>
      </c>
    </row>
    <row r="80" spans="1:23" x14ac:dyDescent="0.35">
      <c r="A80" s="29">
        <v>82</v>
      </c>
      <c r="B80" s="29" t="s">
        <v>239</v>
      </c>
      <c r="C80" s="29">
        <v>1899</v>
      </c>
      <c r="D80" s="29">
        <v>213</v>
      </c>
      <c r="E80" s="29" t="s">
        <v>248</v>
      </c>
      <c r="F80" s="29" t="s">
        <v>380</v>
      </c>
      <c r="G80" s="29">
        <v>13.8096</v>
      </c>
      <c r="H80" s="29" t="s">
        <v>480</v>
      </c>
      <c r="I80" s="29">
        <v>8.0966009999999997</v>
      </c>
      <c r="J80" s="29">
        <v>2.4611510000000001</v>
      </c>
      <c r="K80" s="29">
        <v>1.160115</v>
      </c>
      <c r="L80" s="29">
        <v>0.82944799999999996</v>
      </c>
      <c r="M80" s="29">
        <v>0.25213000000000002</v>
      </c>
      <c r="N80" s="29">
        <v>0.11884699999999999</v>
      </c>
      <c r="O80" s="29">
        <v>27</v>
      </c>
      <c r="P80" s="29">
        <v>0.10244399999999999</v>
      </c>
      <c r="Q80" s="29" t="s">
        <v>11</v>
      </c>
      <c r="R80" s="29" t="s">
        <v>376</v>
      </c>
      <c r="T80" s="29" t="s">
        <v>477</v>
      </c>
      <c r="U80" s="29" t="s">
        <v>323</v>
      </c>
      <c r="V80" s="22">
        <v>6.034624</v>
      </c>
      <c r="W80" s="22">
        <v>0.99756199999999995</v>
      </c>
    </row>
    <row r="81" spans="1:23" x14ac:dyDescent="0.35">
      <c r="A81" s="29">
        <v>83</v>
      </c>
      <c r="B81" s="29" t="s">
        <v>239</v>
      </c>
      <c r="C81" s="29">
        <v>1906</v>
      </c>
      <c r="D81" s="29">
        <v>213</v>
      </c>
      <c r="E81" s="29" t="s">
        <v>248</v>
      </c>
      <c r="F81" s="29" t="s">
        <v>380</v>
      </c>
      <c r="G81" s="29">
        <v>121.70399999999999</v>
      </c>
      <c r="H81" s="29" t="s">
        <v>480</v>
      </c>
      <c r="I81" s="29">
        <v>8.0966009999999997</v>
      </c>
      <c r="J81" s="29">
        <v>2.4611510000000001</v>
      </c>
      <c r="K81" s="29">
        <v>1.160115</v>
      </c>
      <c r="L81" s="29">
        <v>106.55</v>
      </c>
      <c r="M81" s="29">
        <v>32.388300000000001</v>
      </c>
      <c r="N81" s="29">
        <v>15.2669</v>
      </c>
      <c r="O81" s="29">
        <v>27</v>
      </c>
      <c r="P81" s="29">
        <v>13.159803</v>
      </c>
      <c r="Q81" s="29" t="s">
        <v>11</v>
      </c>
      <c r="R81" s="29" t="s">
        <v>376</v>
      </c>
      <c r="T81" s="29" t="s">
        <v>477</v>
      </c>
      <c r="U81" s="29" t="s">
        <v>289</v>
      </c>
      <c r="V81" s="22">
        <v>9.0944760000000002</v>
      </c>
      <c r="W81" s="22">
        <v>1.885445</v>
      </c>
    </row>
    <row r="82" spans="1:23" x14ac:dyDescent="0.35">
      <c r="A82" s="29">
        <v>84</v>
      </c>
      <c r="B82" s="29" t="s">
        <v>239</v>
      </c>
      <c r="C82" s="29">
        <v>1915</v>
      </c>
      <c r="D82" s="29">
        <v>213</v>
      </c>
      <c r="E82" s="29" t="s">
        <v>248</v>
      </c>
      <c r="F82" s="29" t="s">
        <v>380</v>
      </c>
      <c r="G82" s="29">
        <v>691.69600000000003</v>
      </c>
      <c r="H82" s="29" t="s">
        <v>480</v>
      </c>
      <c r="I82" s="29">
        <v>8.0966009999999997</v>
      </c>
      <c r="J82" s="29">
        <v>2.4611510000000001</v>
      </c>
      <c r="K82" s="29">
        <v>1.160115</v>
      </c>
      <c r="L82" s="29">
        <v>328.577</v>
      </c>
      <c r="M82" s="29">
        <v>99.878699999999995</v>
      </c>
      <c r="N82" s="29">
        <v>47.079900000000002</v>
      </c>
      <c r="O82" s="29">
        <v>27</v>
      </c>
      <c r="P82" s="29">
        <v>40.582098999999999</v>
      </c>
      <c r="Q82" s="29" t="s">
        <v>11</v>
      </c>
      <c r="R82" s="29" t="s">
        <v>376</v>
      </c>
      <c r="T82" s="29" t="s">
        <v>477</v>
      </c>
      <c r="U82" s="29" t="s">
        <v>275</v>
      </c>
      <c r="V82" s="22">
        <v>8.2316210000000005</v>
      </c>
      <c r="W82" s="22">
        <v>1.3300670000000001</v>
      </c>
    </row>
    <row r="83" spans="1:23" x14ac:dyDescent="0.35">
      <c r="A83" s="29">
        <v>85</v>
      </c>
      <c r="B83" s="29" t="s">
        <v>239</v>
      </c>
      <c r="C83" s="29">
        <v>1919</v>
      </c>
      <c r="D83" s="29">
        <v>213</v>
      </c>
      <c r="E83" s="29" t="s">
        <v>248</v>
      </c>
      <c r="F83" s="29" t="s">
        <v>380</v>
      </c>
      <c r="G83" s="29">
        <v>7.2608100000000002</v>
      </c>
      <c r="H83" s="29" t="s">
        <v>480</v>
      </c>
      <c r="I83" s="29">
        <v>8.0966009999999997</v>
      </c>
      <c r="J83" s="29">
        <v>2.4611510000000001</v>
      </c>
      <c r="K83" s="29">
        <v>1.160115</v>
      </c>
      <c r="L83" s="29">
        <v>40.0124</v>
      </c>
      <c r="M83" s="29">
        <v>12.162699999999999</v>
      </c>
      <c r="N83" s="29">
        <v>5.7331399999999997</v>
      </c>
      <c r="O83" s="29">
        <v>27</v>
      </c>
      <c r="P83" s="29">
        <v>4.9418699999999998</v>
      </c>
      <c r="Q83" s="29" t="s">
        <v>11</v>
      </c>
      <c r="R83" s="29" t="s">
        <v>376</v>
      </c>
      <c r="T83" s="29" t="s">
        <v>477</v>
      </c>
      <c r="U83" s="29" t="s">
        <v>394</v>
      </c>
      <c r="V83" s="22">
        <v>10.414375</v>
      </c>
      <c r="W83" s="22">
        <v>1.775353</v>
      </c>
    </row>
    <row r="84" spans="1:23" x14ac:dyDescent="0.35">
      <c r="A84" s="29">
        <v>86</v>
      </c>
      <c r="B84" s="29" t="s">
        <v>239</v>
      </c>
      <c r="C84" s="29">
        <v>1920</v>
      </c>
      <c r="D84" s="29">
        <v>213</v>
      </c>
      <c r="E84" s="29" t="s">
        <v>248</v>
      </c>
      <c r="F84" s="29" t="s">
        <v>380</v>
      </c>
      <c r="G84" s="29">
        <v>4.1268200000000004</v>
      </c>
      <c r="H84" s="29" t="s">
        <v>480</v>
      </c>
      <c r="I84" s="29">
        <v>8.0966009999999997</v>
      </c>
      <c r="J84" s="29">
        <v>2.4611510000000001</v>
      </c>
      <c r="K84" s="29">
        <v>1.160115</v>
      </c>
      <c r="L84" s="29">
        <v>33.413200000000003</v>
      </c>
      <c r="M84" s="29">
        <v>10.156700000000001</v>
      </c>
      <c r="N84" s="29">
        <v>4.7875899999999998</v>
      </c>
      <c r="O84" s="29">
        <v>27</v>
      </c>
      <c r="P84" s="29">
        <v>4.1268200000000004</v>
      </c>
      <c r="Q84" s="29" t="s">
        <v>11</v>
      </c>
      <c r="R84" s="29" t="s">
        <v>376</v>
      </c>
      <c r="T84" s="29" t="s">
        <v>481</v>
      </c>
      <c r="U84" s="29" t="s">
        <v>243</v>
      </c>
      <c r="V84" s="22">
        <v>10.321685</v>
      </c>
      <c r="W84" s="22">
        <v>1.573078</v>
      </c>
    </row>
    <row r="85" spans="1:23" x14ac:dyDescent="0.35">
      <c r="A85" s="29">
        <v>88</v>
      </c>
      <c r="B85" s="29" t="s">
        <v>239</v>
      </c>
      <c r="C85" s="29">
        <v>2005</v>
      </c>
      <c r="D85" s="29">
        <v>252</v>
      </c>
      <c r="E85" s="29" t="s">
        <v>381</v>
      </c>
      <c r="F85" s="29" t="s">
        <v>382</v>
      </c>
      <c r="G85" s="29">
        <v>401.9</v>
      </c>
      <c r="H85" s="29" t="s">
        <v>480</v>
      </c>
      <c r="I85" s="29">
        <v>85.984882999999996</v>
      </c>
      <c r="J85" s="29">
        <v>24.000473</v>
      </c>
      <c r="K85" s="29">
        <v>1.0791139999999999</v>
      </c>
      <c r="L85" s="29">
        <v>1426.69</v>
      </c>
      <c r="M85" s="29">
        <v>398.22399999999999</v>
      </c>
      <c r="N85" s="29">
        <v>17.905000000000001</v>
      </c>
      <c r="O85" s="29">
        <v>27</v>
      </c>
      <c r="P85" s="29">
        <v>16.592348000000001</v>
      </c>
      <c r="Q85" s="29" t="s">
        <v>11</v>
      </c>
      <c r="R85" s="29" t="s">
        <v>376</v>
      </c>
      <c r="T85" s="29" t="s">
        <v>481</v>
      </c>
      <c r="U85" s="29" t="s">
        <v>402</v>
      </c>
      <c r="V85" s="22">
        <v>6.6188039999999999</v>
      </c>
      <c r="W85" s="22">
        <v>1.0996870000000001</v>
      </c>
    </row>
    <row r="86" spans="1:23" x14ac:dyDescent="0.35">
      <c r="A86" s="29">
        <v>92</v>
      </c>
      <c r="B86" s="29" t="s">
        <v>239</v>
      </c>
      <c r="C86" s="29">
        <v>2546</v>
      </c>
      <c r="D86" s="29">
        <v>617</v>
      </c>
      <c r="E86" s="29" t="s">
        <v>309</v>
      </c>
      <c r="F86" s="29" t="s">
        <v>383</v>
      </c>
      <c r="G86" s="29">
        <v>9.1129099999999994</v>
      </c>
      <c r="H86" s="29" t="s">
        <v>480</v>
      </c>
      <c r="I86" s="29">
        <v>6.7795009999999998</v>
      </c>
      <c r="J86" s="29">
        <v>1.8415090000000001</v>
      </c>
      <c r="K86" s="29">
        <v>1.0386550000000001</v>
      </c>
      <c r="L86" s="29">
        <v>0.89388900000000004</v>
      </c>
      <c r="M86" s="29">
        <v>0.24280599999999999</v>
      </c>
      <c r="N86" s="29">
        <v>0.13694899999999999</v>
      </c>
      <c r="O86" s="29">
        <v>27</v>
      </c>
      <c r="P86" s="29">
        <v>0.131852</v>
      </c>
      <c r="Q86" s="29" t="s">
        <v>11</v>
      </c>
      <c r="R86" s="29" t="s">
        <v>376</v>
      </c>
      <c r="T86" s="29" t="s">
        <v>481</v>
      </c>
      <c r="U86" s="29" t="s">
        <v>270</v>
      </c>
      <c r="V86" s="22">
        <v>10.597968</v>
      </c>
      <c r="W86" s="22">
        <v>1.7723370000000001</v>
      </c>
    </row>
    <row r="87" spans="1:23" x14ac:dyDescent="0.35">
      <c r="A87" s="29">
        <v>93</v>
      </c>
      <c r="B87" s="29" t="s">
        <v>239</v>
      </c>
      <c r="C87" s="29">
        <v>2563</v>
      </c>
      <c r="D87" s="29">
        <v>617</v>
      </c>
      <c r="E87" s="29" t="s">
        <v>309</v>
      </c>
      <c r="F87" s="29" t="s">
        <v>383</v>
      </c>
      <c r="G87" s="29">
        <v>454.97500000000002</v>
      </c>
      <c r="H87" s="29" t="s">
        <v>480</v>
      </c>
      <c r="I87" s="29">
        <v>6.7795009999999998</v>
      </c>
      <c r="J87" s="29">
        <v>1.8415090000000001</v>
      </c>
      <c r="K87" s="29">
        <v>1.0386550000000001</v>
      </c>
      <c r="L87" s="29">
        <v>65.877300000000005</v>
      </c>
      <c r="M87" s="29">
        <v>17.894200000000001</v>
      </c>
      <c r="N87" s="29">
        <v>10.092700000000001</v>
      </c>
      <c r="O87" s="29">
        <v>27</v>
      </c>
      <c r="P87" s="29">
        <v>9.7171240000000001</v>
      </c>
      <c r="Q87" s="29" t="s">
        <v>11</v>
      </c>
      <c r="R87" s="29" t="s">
        <v>376</v>
      </c>
      <c r="T87" s="29" t="s">
        <v>481</v>
      </c>
      <c r="U87" s="29" t="s">
        <v>333</v>
      </c>
      <c r="V87" s="22">
        <v>10.495656</v>
      </c>
      <c r="W87" s="22">
        <v>1.5049060000000001</v>
      </c>
    </row>
    <row r="88" spans="1:23" x14ac:dyDescent="0.35">
      <c r="A88" s="29">
        <v>94</v>
      </c>
      <c r="B88" s="29" t="s">
        <v>239</v>
      </c>
      <c r="C88" s="29">
        <v>2601</v>
      </c>
      <c r="D88" s="29">
        <v>617</v>
      </c>
      <c r="E88" s="29" t="s">
        <v>309</v>
      </c>
      <c r="F88" s="29" t="s">
        <v>383</v>
      </c>
      <c r="G88" s="29">
        <v>2.8320599999999998</v>
      </c>
      <c r="H88" s="29" t="s">
        <v>480</v>
      </c>
      <c r="I88" s="29">
        <v>6.7795009999999998</v>
      </c>
      <c r="J88" s="29">
        <v>1.8415090000000001</v>
      </c>
      <c r="K88" s="29">
        <v>1.0386550000000001</v>
      </c>
      <c r="L88" s="29">
        <v>0.33273799999999998</v>
      </c>
      <c r="M88" s="29">
        <v>9.0381000000000003E-2</v>
      </c>
      <c r="N88" s="29">
        <v>5.0977000000000001E-2</v>
      </c>
      <c r="O88" s="29">
        <v>27</v>
      </c>
      <c r="P88" s="29">
        <v>4.9079999999999999E-2</v>
      </c>
      <c r="Q88" s="29" t="s">
        <v>11</v>
      </c>
      <c r="R88" s="29" t="s">
        <v>376</v>
      </c>
      <c r="T88" s="29" t="s">
        <v>496</v>
      </c>
      <c r="U88" s="29" t="s">
        <v>243</v>
      </c>
      <c r="V88" s="22">
        <v>12.066105</v>
      </c>
      <c r="W88" s="22">
        <v>1.846098</v>
      </c>
    </row>
    <row r="89" spans="1:23" x14ac:dyDescent="0.35">
      <c r="A89" s="29">
        <v>95</v>
      </c>
      <c r="B89" s="29" t="s">
        <v>239</v>
      </c>
      <c r="C89" s="29">
        <v>2607</v>
      </c>
      <c r="D89" s="29">
        <v>617</v>
      </c>
      <c r="E89" s="29" t="s">
        <v>309</v>
      </c>
      <c r="F89" s="29" t="s">
        <v>383</v>
      </c>
      <c r="G89" s="29">
        <v>344.67200000000003</v>
      </c>
      <c r="H89" s="29" t="s">
        <v>480</v>
      </c>
      <c r="I89" s="29">
        <v>6.7795009999999998</v>
      </c>
      <c r="J89" s="29">
        <v>1.8415090000000001</v>
      </c>
      <c r="K89" s="29">
        <v>1.0386550000000001</v>
      </c>
      <c r="L89" s="29">
        <v>12.1692</v>
      </c>
      <c r="M89" s="29">
        <v>3.3054999999999999</v>
      </c>
      <c r="N89" s="29">
        <v>1.8643799999999999</v>
      </c>
      <c r="O89" s="29">
        <v>27</v>
      </c>
      <c r="P89" s="29">
        <v>1.794997</v>
      </c>
      <c r="Q89" s="29" t="s">
        <v>11</v>
      </c>
      <c r="R89" s="29" t="s">
        <v>376</v>
      </c>
      <c r="T89" s="29" t="s">
        <v>496</v>
      </c>
      <c r="U89" s="29" t="s">
        <v>254</v>
      </c>
      <c r="V89" s="22">
        <v>11.698136999999999</v>
      </c>
      <c r="W89" s="22">
        <v>2.0063559999999998</v>
      </c>
    </row>
    <row r="90" spans="1:23" x14ac:dyDescent="0.35">
      <c r="A90" s="29">
        <v>96</v>
      </c>
      <c r="B90" s="29" t="s">
        <v>239</v>
      </c>
      <c r="C90" s="29">
        <v>2634</v>
      </c>
      <c r="D90" s="29">
        <v>621</v>
      </c>
      <c r="E90" s="29" t="s">
        <v>384</v>
      </c>
      <c r="F90" s="29" t="s">
        <v>385</v>
      </c>
      <c r="G90" s="29">
        <v>7.1459900000000003</v>
      </c>
      <c r="H90" s="29" t="s">
        <v>480</v>
      </c>
      <c r="I90" s="29">
        <v>3.7587760000000001</v>
      </c>
      <c r="J90" s="29">
        <v>0.90976400000000002</v>
      </c>
      <c r="K90" s="29">
        <v>0.86543700000000001</v>
      </c>
      <c r="L90" s="29">
        <v>0.23252800000000001</v>
      </c>
      <c r="M90" s="29">
        <v>5.6279999999999997E-2</v>
      </c>
      <c r="N90" s="29">
        <v>5.3538000000000002E-2</v>
      </c>
      <c r="O90" s="29">
        <v>27</v>
      </c>
      <c r="P90" s="29">
        <v>6.1863000000000001E-2</v>
      </c>
      <c r="Q90" s="29" t="s">
        <v>11</v>
      </c>
      <c r="R90" s="29" t="s">
        <v>376</v>
      </c>
      <c r="T90" s="29" t="s">
        <v>483</v>
      </c>
      <c r="U90" s="29" t="s">
        <v>402</v>
      </c>
      <c r="V90" s="22">
        <v>7.6953050000000003</v>
      </c>
      <c r="W90" s="22">
        <v>1.2924290000000001</v>
      </c>
    </row>
    <row r="91" spans="1:23" x14ac:dyDescent="0.35">
      <c r="A91" s="29">
        <v>97</v>
      </c>
      <c r="B91" s="29" t="s">
        <v>239</v>
      </c>
      <c r="C91" s="29">
        <v>2639</v>
      </c>
      <c r="D91" s="29">
        <v>621</v>
      </c>
      <c r="E91" s="29" t="s">
        <v>384</v>
      </c>
      <c r="F91" s="29" t="s">
        <v>385</v>
      </c>
      <c r="G91" s="29">
        <v>1246.0999999999999</v>
      </c>
      <c r="H91" s="29" t="s">
        <v>480</v>
      </c>
      <c r="I91" s="29">
        <v>3.7587760000000001</v>
      </c>
      <c r="J91" s="29">
        <v>0.90976400000000002</v>
      </c>
      <c r="K91" s="29">
        <v>0.86543700000000001</v>
      </c>
      <c r="L91" s="29">
        <v>0.23725499999999999</v>
      </c>
      <c r="M91" s="29">
        <v>5.7424999999999997E-2</v>
      </c>
      <c r="N91" s="29">
        <v>5.4627000000000002E-2</v>
      </c>
      <c r="O91" s="29">
        <v>27</v>
      </c>
      <c r="P91" s="29">
        <v>6.3119999999999996E-2</v>
      </c>
      <c r="Q91" s="29" t="s">
        <v>11</v>
      </c>
      <c r="R91" s="29" t="s">
        <v>376</v>
      </c>
      <c r="T91" s="29" t="s">
        <v>483</v>
      </c>
      <c r="U91" s="29" t="s">
        <v>270</v>
      </c>
      <c r="V91" s="22">
        <v>9.8435590000000008</v>
      </c>
      <c r="W91" s="22">
        <v>1.71604</v>
      </c>
    </row>
    <row r="92" spans="1:23" x14ac:dyDescent="0.35">
      <c r="A92" s="29">
        <v>98</v>
      </c>
      <c r="B92" s="29" t="s">
        <v>239</v>
      </c>
      <c r="C92" s="29">
        <v>2640</v>
      </c>
      <c r="D92" s="29">
        <v>621</v>
      </c>
      <c r="E92" s="29" t="s">
        <v>384</v>
      </c>
      <c r="F92" s="29" t="s">
        <v>385</v>
      </c>
      <c r="G92" s="29">
        <v>2.23001</v>
      </c>
      <c r="H92" s="29" t="s">
        <v>480</v>
      </c>
      <c r="I92" s="29">
        <v>3.7587760000000001</v>
      </c>
      <c r="J92" s="29">
        <v>0.90976400000000002</v>
      </c>
      <c r="K92" s="29">
        <v>0.86543700000000001</v>
      </c>
      <c r="L92" s="29">
        <v>3.45946</v>
      </c>
      <c r="M92" s="29">
        <v>0.83731699999999998</v>
      </c>
      <c r="N92" s="29">
        <v>0.79652000000000001</v>
      </c>
      <c r="O92" s="29">
        <v>27</v>
      </c>
      <c r="P92" s="29">
        <v>0.92036799999999996</v>
      </c>
      <c r="Q92" s="29" t="s">
        <v>11</v>
      </c>
      <c r="R92" s="29" t="s">
        <v>376</v>
      </c>
      <c r="T92" s="29" t="s">
        <v>483</v>
      </c>
      <c r="U92" s="29" t="s">
        <v>296</v>
      </c>
      <c r="V92" s="22">
        <v>10.662836</v>
      </c>
      <c r="W92" s="22">
        <v>2.1844049999999999</v>
      </c>
    </row>
    <row r="93" spans="1:23" x14ac:dyDescent="0.35">
      <c r="A93" s="29">
        <v>99</v>
      </c>
      <c r="B93" s="29" t="s">
        <v>239</v>
      </c>
      <c r="C93" s="29">
        <v>3385</v>
      </c>
      <c r="D93" s="29">
        <v>641</v>
      </c>
      <c r="E93" s="29" t="s">
        <v>311</v>
      </c>
      <c r="F93" s="29" t="s">
        <v>386</v>
      </c>
      <c r="G93" s="29">
        <v>2.7344300000000001</v>
      </c>
      <c r="H93" s="29" t="s">
        <v>480</v>
      </c>
      <c r="I93" s="29">
        <v>6.8310129999999996</v>
      </c>
      <c r="J93" s="29">
        <v>1.9655990000000001</v>
      </c>
      <c r="K93" s="29">
        <v>1.083494</v>
      </c>
      <c r="L93" s="29">
        <v>8.7502200000000006</v>
      </c>
      <c r="M93" s="29">
        <v>2.5178500000000001</v>
      </c>
      <c r="N93" s="29">
        <v>1.38791</v>
      </c>
      <c r="O93" s="29">
        <v>27</v>
      </c>
      <c r="P93" s="29">
        <v>1.2809550000000001</v>
      </c>
      <c r="Q93" s="29" t="s">
        <v>11</v>
      </c>
      <c r="R93" s="29" t="s">
        <v>376</v>
      </c>
      <c r="T93" s="29" t="s">
        <v>500</v>
      </c>
      <c r="U93" s="29" t="s">
        <v>301</v>
      </c>
      <c r="V93" s="22">
        <v>8.1527360000000009</v>
      </c>
      <c r="W93" s="22">
        <v>1.4365079999999999</v>
      </c>
    </row>
    <row r="94" spans="1:23" x14ac:dyDescent="0.35">
      <c r="A94" s="29">
        <v>100</v>
      </c>
      <c r="B94" s="29" t="s">
        <v>239</v>
      </c>
      <c r="C94" s="29">
        <v>3390</v>
      </c>
      <c r="D94" s="29">
        <v>641</v>
      </c>
      <c r="E94" s="29" t="s">
        <v>311</v>
      </c>
      <c r="F94" s="29" t="s">
        <v>386</v>
      </c>
      <c r="G94" s="29">
        <v>14.5519</v>
      </c>
      <c r="H94" s="29" t="s">
        <v>480</v>
      </c>
      <c r="I94" s="29">
        <v>6.8310129999999996</v>
      </c>
      <c r="J94" s="29">
        <v>1.9655990000000001</v>
      </c>
      <c r="K94" s="29">
        <v>1.083494</v>
      </c>
      <c r="L94" s="29">
        <v>16.682700000000001</v>
      </c>
      <c r="M94" s="29">
        <v>4.8003900000000002</v>
      </c>
      <c r="N94" s="29">
        <v>2.6461100000000002</v>
      </c>
      <c r="O94" s="29">
        <v>27</v>
      </c>
      <c r="P94" s="29">
        <v>2.4422030000000001</v>
      </c>
      <c r="Q94" s="29" t="s">
        <v>11</v>
      </c>
      <c r="R94" s="29" t="s">
        <v>376</v>
      </c>
      <c r="T94" s="29" t="s">
        <v>500</v>
      </c>
      <c r="U94" s="29" t="s">
        <v>243</v>
      </c>
      <c r="V94" s="22">
        <v>12.496559999999997</v>
      </c>
      <c r="W94" s="22">
        <v>1.9466840000000005</v>
      </c>
    </row>
    <row r="95" spans="1:23" x14ac:dyDescent="0.35">
      <c r="A95" s="29">
        <v>101</v>
      </c>
      <c r="B95" s="29" t="s">
        <v>239</v>
      </c>
      <c r="C95" s="29">
        <v>3402</v>
      </c>
      <c r="D95" s="29">
        <v>641</v>
      </c>
      <c r="E95" s="29" t="s">
        <v>311</v>
      </c>
      <c r="F95" s="29" t="s">
        <v>386</v>
      </c>
      <c r="G95" s="29">
        <v>33.248600000000003</v>
      </c>
      <c r="H95" s="29" t="s">
        <v>480</v>
      </c>
      <c r="I95" s="29">
        <v>6.8310129999999996</v>
      </c>
      <c r="J95" s="29">
        <v>1.9655990000000001</v>
      </c>
      <c r="K95" s="29">
        <v>1.083494</v>
      </c>
      <c r="L95" s="29">
        <v>44.127699999999997</v>
      </c>
      <c r="M95" s="29">
        <v>12.6976</v>
      </c>
      <c r="N95" s="29">
        <v>6.9992700000000001</v>
      </c>
      <c r="O95" s="29">
        <v>27</v>
      </c>
      <c r="P95" s="29">
        <v>6.4599039999999999</v>
      </c>
      <c r="Q95" s="29" t="s">
        <v>11</v>
      </c>
      <c r="R95" s="29" t="s">
        <v>376</v>
      </c>
      <c r="T95" s="29" t="s">
        <v>500</v>
      </c>
      <c r="U95" s="29" t="s">
        <v>282</v>
      </c>
      <c r="V95" s="22">
        <v>7.7817879999999997</v>
      </c>
      <c r="W95" s="22">
        <v>1.27501</v>
      </c>
    </row>
    <row r="96" spans="1:23" x14ac:dyDescent="0.35">
      <c r="A96" s="29">
        <v>102</v>
      </c>
      <c r="B96" s="29" t="s">
        <v>239</v>
      </c>
      <c r="C96" s="29">
        <v>3454</v>
      </c>
      <c r="D96" s="29">
        <v>641</v>
      </c>
      <c r="E96" s="29" t="s">
        <v>311</v>
      </c>
      <c r="F96" s="29" t="s">
        <v>386</v>
      </c>
      <c r="G96" s="29">
        <v>20.27</v>
      </c>
      <c r="H96" s="29" t="s">
        <v>480</v>
      </c>
      <c r="I96" s="29">
        <v>6.8310129999999996</v>
      </c>
      <c r="J96" s="29">
        <v>1.9655990000000001</v>
      </c>
      <c r="K96" s="29">
        <v>1.083494</v>
      </c>
      <c r="L96" s="29">
        <v>25.234300000000001</v>
      </c>
      <c r="M96" s="29">
        <v>7.2610799999999998</v>
      </c>
      <c r="N96" s="29">
        <v>4.0025199999999996</v>
      </c>
      <c r="O96" s="29">
        <v>27</v>
      </c>
      <c r="P96" s="29">
        <v>3.6940810000000002</v>
      </c>
      <c r="Q96" s="29" t="s">
        <v>11</v>
      </c>
      <c r="R96" s="29" t="s">
        <v>376</v>
      </c>
      <c r="T96" s="29" t="s">
        <v>500</v>
      </c>
      <c r="U96" s="29" t="s">
        <v>270</v>
      </c>
      <c r="V96" s="22">
        <v>11.85978966666667</v>
      </c>
      <c r="W96" s="22">
        <v>1.9936049999999998</v>
      </c>
    </row>
    <row r="97" spans="1:23" x14ac:dyDescent="0.35">
      <c r="A97" s="29">
        <v>103</v>
      </c>
      <c r="B97" s="29" t="s">
        <v>239</v>
      </c>
      <c r="C97" s="29">
        <v>3460</v>
      </c>
      <c r="D97" s="29">
        <v>641</v>
      </c>
      <c r="E97" s="29" t="s">
        <v>311</v>
      </c>
      <c r="F97" s="29" t="s">
        <v>386</v>
      </c>
      <c r="G97" s="29">
        <v>2.4293800000000001</v>
      </c>
      <c r="H97" s="29" t="s">
        <v>480</v>
      </c>
      <c r="I97" s="29">
        <v>6.8310129999999996</v>
      </c>
      <c r="J97" s="29">
        <v>1.9655990000000001</v>
      </c>
      <c r="K97" s="29">
        <v>1.083494</v>
      </c>
      <c r="L97" s="29">
        <v>1.5395000000000001</v>
      </c>
      <c r="M97" s="29">
        <v>0.44298500000000002</v>
      </c>
      <c r="N97" s="29">
        <v>0.24418599999999999</v>
      </c>
      <c r="O97" s="29">
        <v>27</v>
      </c>
      <c r="P97" s="29">
        <v>0.22536900000000001</v>
      </c>
      <c r="Q97" s="29" t="s">
        <v>11</v>
      </c>
      <c r="R97" s="29" t="s">
        <v>376</v>
      </c>
      <c r="T97" s="29" t="s">
        <v>500</v>
      </c>
      <c r="U97" s="29" t="s">
        <v>311</v>
      </c>
      <c r="V97" s="22">
        <v>7.2364240000000004</v>
      </c>
      <c r="W97" s="22">
        <v>1.3226290000000001</v>
      </c>
    </row>
    <row r="98" spans="1:23" x14ac:dyDescent="0.35">
      <c r="A98" s="29">
        <v>104</v>
      </c>
      <c r="B98" s="29" t="s">
        <v>239</v>
      </c>
      <c r="C98" s="29">
        <v>3606</v>
      </c>
      <c r="D98" s="29">
        <v>643</v>
      </c>
      <c r="E98" s="29" t="s">
        <v>374</v>
      </c>
      <c r="F98" s="29" t="s">
        <v>387</v>
      </c>
      <c r="G98" s="29">
        <v>28.106999999999999</v>
      </c>
      <c r="H98" s="29" t="s">
        <v>480</v>
      </c>
      <c r="I98" s="29">
        <v>7.4540499999999996</v>
      </c>
      <c r="J98" s="29">
        <v>2.2795380000000001</v>
      </c>
      <c r="K98" s="29">
        <v>1.1331640000000001</v>
      </c>
      <c r="L98" s="29">
        <v>12.088800000000001</v>
      </c>
      <c r="M98" s="29">
        <v>3.6968999999999999</v>
      </c>
      <c r="N98" s="29">
        <v>1.8377399999999999</v>
      </c>
      <c r="O98" s="29">
        <v>27</v>
      </c>
      <c r="P98" s="29">
        <v>1.621777</v>
      </c>
      <c r="Q98" s="29" t="s">
        <v>11</v>
      </c>
      <c r="R98" s="29" t="s">
        <v>376</v>
      </c>
      <c r="T98" s="29" t="s">
        <v>500</v>
      </c>
      <c r="U98" s="29" t="s">
        <v>329</v>
      </c>
      <c r="V98" s="22">
        <v>11.610144999999997</v>
      </c>
      <c r="W98" s="22">
        <v>2.0070380000000001</v>
      </c>
    </row>
    <row r="99" spans="1:23" x14ac:dyDescent="0.35">
      <c r="A99" s="29">
        <v>108</v>
      </c>
      <c r="B99" s="29" t="s">
        <v>239</v>
      </c>
      <c r="C99" s="29">
        <v>3810</v>
      </c>
      <c r="D99" s="29">
        <v>211</v>
      </c>
      <c r="E99" s="29" t="s">
        <v>246</v>
      </c>
      <c r="F99" s="29" t="s">
        <v>247</v>
      </c>
      <c r="G99" s="29">
        <v>1.0113099999999999</v>
      </c>
      <c r="H99" s="29" t="s">
        <v>479</v>
      </c>
      <c r="I99" s="29">
        <v>8.5875350000000008</v>
      </c>
      <c r="J99" s="29">
        <v>1.9399230000000001</v>
      </c>
      <c r="K99" s="29">
        <v>1.2240340000000001</v>
      </c>
      <c r="L99" s="29">
        <v>8.6846700000000006</v>
      </c>
      <c r="M99" s="29">
        <v>1.96187</v>
      </c>
      <c r="N99" s="29">
        <v>1.2378800000000001</v>
      </c>
      <c r="O99" s="29">
        <v>27</v>
      </c>
      <c r="P99" s="29">
        <v>1.0113110000000001</v>
      </c>
      <c r="Q99" s="29" t="s">
        <v>11</v>
      </c>
      <c r="R99" s="29" t="s">
        <v>376</v>
      </c>
      <c r="T99" s="29" t="s">
        <v>500</v>
      </c>
      <c r="U99" s="29" t="s">
        <v>277</v>
      </c>
      <c r="V99" s="22">
        <v>6.0934249999999999</v>
      </c>
      <c r="W99" s="22">
        <v>0.97619199999999995</v>
      </c>
    </row>
    <row r="100" spans="1:23" x14ac:dyDescent="0.35">
      <c r="A100" s="29">
        <v>113</v>
      </c>
      <c r="B100" s="29" t="s">
        <v>239</v>
      </c>
      <c r="C100" s="29">
        <v>3846</v>
      </c>
      <c r="D100" s="29">
        <v>211</v>
      </c>
      <c r="E100" s="29" t="s">
        <v>246</v>
      </c>
      <c r="F100" s="29" t="s">
        <v>247</v>
      </c>
      <c r="G100" s="29">
        <v>16473.099999999999</v>
      </c>
      <c r="H100" s="29" t="s">
        <v>479</v>
      </c>
      <c r="I100" s="29">
        <v>8.5875350000000008</v>
      </c>
      <c r="J100" s="29">
        <v>1.9399230000000001</v>
      </c>
      <c r="K100" s="29">
        <v>1.2240340000000001</v>
      </c>
      <c r="L100" s="29">
        <v>83.415599999999998</v>
      </c>
      <c r="M100" s="29">
        <v>18.843599999999999</v>
      </c>
      <c r="N100" s="29">
        <v>11.889699999999999</v>
      </c>
      <c r="O100" s="29">
        <v>27</v>
      </c>
      <c r="P100" s="29">
        <v>9.7135719999999992</v>
      </c>
      <c r="Q100" s="29" t="s">
        <v>11</v>
      </c>
      <c r="R100" s="29" t="s">
        <v>376</v>
      </c>
      <c r="T100" s="29" t="s">
        <v>500</v>
      </c>
      <c r="U100" s="29" t="s">
        <v>264</v>
      </c>
      <c r="V100" s="22">
        <v>8.1109430000000007</v>
      </c>
      <c r="W100" s="22">
        <v>1.522931</v>
      </c>
    </row>
    <row r="101" spans="1:23" x14ac:dyDescent="0.35">
      <c r="A101" s="29">
        <v>114</v>
      </c>
      <c r="B101" s="29" t="s">
        <v>239</v>
      </c>
      <c r="C101" s="29">
        <v>3872</v>
      </c>
      <c r="D101" s="29">
        <v>212</v>
      </c>
      <c r="E101" s="29" t="s">
        <v>289</v>
      </c>
      <c r="F101" s="29" t="s">
        <v>370</v>
      </c>
      <c r="G101" s="29">
        <v>6.9140999999999994E-2</v>
      </c>
      <c r="H101" s="29" t="s">
        <v>479</v>
      </c>
      <c r="I101" s="29">
        <v>8.2300789999999999</v>
      </c>
      <c r="J101" s="29">
        <v>1.833553</v>
      </c>
      <c r="K101" s="29">
        <v>1.203595</v>
      </c>
      <c r="L101" s="29">
        <v>0.56903800000000004</v>
      </c>
      <c r="M101" s="29">
        <v>0.126774</v>
      </c>
      <c r="N101" s="29">
        <v>8.3218E-2</v>
      </c>
      <c r="O101" s="29">
        <v>27</v>
      </c>
      <c r="P101" s="29">
        <v>6.9140999999999994E-2</v>
      </c>
      <c r="Q101" s="29" t="s">
        <v>11</v>
      </c>
      <c r="R101" s="29" t="s">
        <v>376</v>
      </c>
      <c r="T101" s="29" t="s">
        <v>500</v>
      </c>
      <c r="U101" s="29" t="s">
        <v>310</v>
      </c>
      <c r="V101" s="22">
        <v>5.4799730000000002</v>
      </c>
      <c r="W101" s="22">
        <v>0.94498800000000005</v>
      </c>
    </row>
    <row r="102" spans="1:23" x14ac:dyDescent="0.35">
      <c r="A102" s="29">
        <v>118</v>
      </c>
      <c r="B102" s="29" t="s">
        <v>239</v>
      </c>
      <c r="C102" s="29">
        <v>3913</v>
      </c>
      <c r="D102" s="29">
        <v>212</v>
      </c>
      <c r="E102" s="29" t="s">
        <v>289</v>
      </c>
      <c r="F102" s="29" t="s">
        <v>370</v>
      </c>
      <c r="G102" s="29">
        <v>882.59400000000005</v>
      </c>
      <c r="H102" s="29" t="s">
        <v>479</v>
      </c>
      <c r="I102" s="29">
        <v>8.2300789999999999</v>
      </c>
      <c r="J102" s="29">
        <v>1.833553</v>
      </c>
      <c r="K102" s="29">
        <v>1.203595</v>
      </c>
      <c r="L102" s="29">
        <v>27.4116</v>
      </c>
      <c r="M102" s="29">
        <v>6.1069500000000003</v>
      </c>
      <c r="N102" s="29">
        <v>4.0087700000000002</v>
      </c>
      <c r="O102" s="29">
        <v>27</v>
      </c>
      <c r="P102" s="29">
        <v>3.3306650000000002</v>
      </c>
      <c r="Q102" s="29" t="s">
        <v>11</v>
      </c>
      <c r="R102" s="29" t="s">
        <v>376</v>
      </c>
      <c r="T102" s="29" t="s">
        <v>500</v>
      </c>
      <c r="U102" s="29" t="s">
        <v>246</v>
      </c>
      <c r="V102" s="22">
        <v>10.230904000000001</v>
      </c>
      <c r="W102" s="22">
        <v>2.1930649999999998</v>
      </c>
    </row>
    <row r="103" spans="1:23" x14ac:dyDescent="0.35">
      <c r="A103" s="29">
        <v>119</v>
      </c>
      <c r="B103" s="29" t="s">
        <v>239</v>
      </c>
      <c r="C103" s="29">
        <v>3997</v>
      </c>
      <c r="D103" s="29">
        <v>213</v>
      </c>
      <c r="E103" s="29" t="s">
        <v>248</v>
      </c>
      <c r="F103" s="29" t="s">
        <v>249</v>
      </c>
      <c r="G103" s="29">
        <v>9.2572299999999998</v>
      </c>
      <c r="H103" s="29" t="s">
        <v>479</v>
      </c>
      <c r="I103" s="29">
        <v>8.2906200000000005</v>
      </c>
      <c r="J103" s="29">
        <v>1.848895</v>
      </c>
      <c r="K103" s="29">
        <v>1.2124490000000001</v>
      </c>
      <c r="L103" s="29">
        <v>0.24983</v>
      </c>
      <c r="M103" s="29">
        <v>5.5715000000000001E-2</v>
      </c>
      <c r="N103" s="29">
        <v>3.6535999999999999E-2</v>
      </c>
      <c r="O103" s="29">
        <v>27</v>
      </c>
      <c r="P103" s="29">
        <v>3.0134000000000001E-2</v>
      </c>
      <c r="Q103" s="29" t="s">
        <v>11</v>
      </c>
      <c r="R103" s="29" t="s">
        <v>376</v>
      </c>
      <c r="T103" s="29" t="s">
        <v>500</v>
      </c>
      <c r="U103" s="29" t="s">
        <v>313</v>
      </c>
      <c r="V103" s="22">
        <v>11.029944</v>
      </c>
      <c r="W103" s="22">
        <v>2.0173890000000001</v>
      </c>
    </row>
    <row r="104" spans="1:23" x14ac:dyDescent="0.35">
      <c r="A104" s="29">
        <v>120</v>
      </c>
      <c r="B104" s="29" t="s">
        <v>239</v>
      </c>
      <c r="C104" s="29">
        <v>4020</v>
      </c>
      <c r="D104" s="29">
        <v>213</v>
      </c>
      <c r="E104" s="29" t="s">
        <v>248</v>
      </c>
      <c r="F104" s="29" t="s">
        <v>249</v>
      </c>
      <c r="G104" s="29">
        <v>19.312799999999999</v>
      </c>
      <c r="H104" s="29" t="s">
        <v>479</v>
      </c>
      <c r="I104" s="29">
        <v>8.2906200000000005</v>
      </c>
      <c r="J104" s="29">
        <v>1.848895</v>
      </c>
      <c r="K104" s="29">
        <v>1.2124490000000001</v>
      </c>
      <c r="L104" s="29">
        <v>59.730600000000003</v>
      </c>
      <c r="M104" s="29">
        <v>13.320499999999999</v>
      </c>
      <c r="N104" s="29">
        <v>8.7352000000000007</v>
      </c>
      <c r="O104" s="29">
        <v>27</v>
      </c>
      <c r="P104" s="29">
        <v>7.2045950000000003</v>
      </c>
      <c r="Q104" s="29" t="s">
        <v>11</v>
      </c>
      <c r="R104" s="29" t="s">
        <v>376</v>
      </c>
      <c r="T104" s="29" t="s">
        <v>500</v>
      </c>
      <c r="U104" s="29" t="s">
        <v>347</v>
      </c>
      <c r="V104" s="22">
        <v>8.3138170000000002</v>
      </c>
      <c r="W104" s="22">
        <v>1.3076179999999999</v>
      </c>
    </row>
    <row r="105" spans="1:23" x14ac:dyDescent="0.35">
      <c r="A105" s="29">
        <v>133</v>
      </c>
      <c r="B105" s="29" t="s">
        <v>239</v>
      </c>
      <c r="C105" s="29">
        <v>4517</v>
      </c>
      <c r="D105" s="29">
        <v>617</v>
      </c>
      <c r="E105" s="29" t="s">
        <v>309</v>
      </c>
      <c r="F105" s="29" t="s">
        <v>372</v>
      </c>
      <c r="G105" s="29">
        <v>6.26342</v>
      </c>
      <c r="H105" s="29" t="s">
        <v>479</v>
      </c>
      <c r="I105" s="29">
        <v>6.3998710000000001</v>
      </c>
      <c r="J105" s="29">
        <v>1.3113950000000001</v>
      </c>
      <c r="K105" s="29">
        <v>1.0526420000000001</v>
      </c>
      <c r="L105" s="29">
        <v>0.181918</v>
      </c>
      <c r="M105" s="29">
        <v>3.7276999999999998E-2</v>
      </c>
      <c r="N105" s="29">
        <v>2.9922000000000001E-2</v>
      </c>
      <c r="O105" s="29">
        <v>27</v>
      </c>
      <c r="P105" s="29">
        <v>2.8424999999999999E-2</v>
      </c>
      <c r="Q105" s="29" t="s">
        <v>11</v>
      </c>
      <c r="R105" s="29" t="s">
        <v>376</v>
      </c>
      <c r="T105" s="29" t="s">
        <v>500</v>
      </c>
      <c r="U105" s="29" t="s">
        <v>421</v>
      </c>
      <c r="V105" s="22">
        <v>5.933516</v>
      </c>
      <c r="W105" s="22">
        <v>0.96015600000000001</v>
      </c>
    </row>
    <row r="106" spans="1:23" x14ac:dyDescent="0.35">
      <c r="A106" s="29">
        <v>142</v>
      </c>
      <c r="B106" s="29" t="s">
        <v>239</v>
      </c>
      <c r="C106" s="29">
        <v>5487</v>
      </c>
      <c r="D106" s="29">
        <v>643</v>
      </c>
      <c r="E106" s="29" t="s">
        <v>374</v>
      </c>
      <c r="F106" s="29" t="s">
        <v>375</v>
      </c>
      <c r="G106" s="29">
        <v>9.8029999999999992E-3</v>
      </c>
      <c r="H106" s="29" t="s">
        <v>479</v>
      </c>
      <c r="I106" s="29">
        <v>8.1257359999999998</v>
      </c>
      <c r="J106" s="29">
        <v>1.7442089999999999</v>
      </c>
      <c r="K106" s="29">
        <v>1.2544729999999999</v>
      </c>
      <c r="L106" s="29">
        <v>7.9658000000000007E-2</v>
      </c>
      <c r="M106" s="29">
        <v>1.7099E-2</v>
      </c>
      <c r="N106" s="29">
        <v>1.2298E-2</v>
      </c>
      <c r="O106" s="29">
        <v>27</v>
      </c>
      <c r="P106" s="29">
        <v>9.8029999999999992E-3</v>
      </c>
      <c r="Q106" s="29" t="s">
        <v>11</v>
      </c>
      <c r="R106" s="29" t="s">
        <v>376</v>
      </c>
      <c r="T106" s="29" t="s">
        <v>500</v>
      </c>
      <c r="U106" s="29" t="s">
        <v>241</v>
      </c>
      <c r="V106" s="22">
        <v>9.5836389999999998</v>
      </c>
      <c r="W106" s="22">
        <v>1.556376</v>
      </c>
    </row>
    <row r="107" spans="1:23" x14ac:dyDescent="0.35">
      <c r="A107" s="29">
        <v>180</v>
      </c>
      <c r="B107" s="29" t="s">
        <v>239</v>
      </c>
      <c r="C107" s="29">
        <v>8227</v>
      </c>
      <c r="D107" s="29">
        <v>121</v>
      </c>
      <c r="E107" s="29" t="s">
        <v>270</v>
      </c>
      <c r="F107" s="29" t="s">
        <v>281</v>
      </c>
      <c r="G107" s="29">
        <v>888.47400000000005</v>
      </c>
      <c r="H107" s="29" t="s">
        <v>477</v>
      </c>
      <c r="I107" s="29">
        <v>11.819156</v>
      </c>
      <c r="J107" s="29">
        <v>1.999854</v>
      </c>
      <c r="K107" s="29">
        <v>2.097445</v>
      </c>
      <c r="L107" s="29">
        <v>2.1087199999999999</v>
      </c>
      <c r="M107" s="29">
        <v>0.35680499999999998</v>
      </c>
      <c r="N107" s="29">
        <v>0.37421599999999999</v>
      </c>
      <c r="O107" s="29">
        <v>28</v>
      </c>
      <c r="P107" s="29">
        <v>0.17841499999999999</v>
      </c>
      <c r="Q107" s="29" t="s">
        <v>12</v>
      </c>
      <c r="R107" s="29" t="s">
        <v>388</v>
      </c>
      <c r="T107" s="29" t="s">
        <v>500</v>
      </c>
      <c r="U107" s="29" t="s">
        <v>307</v>
      </c>
      <c r="V107" s="22">
        <v>6.2122989999999998</v>
      </c>
      <c r="W107" s="22">
        <v>1.1764460000000001</v>
      </c>
    </row>
    <row r="108" spans="1:23" x14ac:dyDescent="0.35">
      <c r="A108" s="29">
        <v>182</v>
      </c>
      <c r="B108" s="29" t="s">
        <v>239</v>
      </c>
      <c r="C108" s="29">
        <v>8236</v>
      </c>
      <c r="D108" s="29">
        <v>121</v>
      </c>
      <c r="E108" s="29" t="s">
        <v>270</v>
      </c>
      <c r="F108" s="29" t="s">
        <v>281</v>
      </c>
      <c r="G108" s="29">
        <v>753.57399999999996</v>
      </c>
      <c r="H108" s="29" t="s">
        <v>477</v>
      </c>
      <c r="I108" s="29">
        <v>11.819156</v>
      </c>
      <c r="J108" s="29">
        <v>1.999854</v>
      </c>
      <c r="K108" s="29">
        <v>2.097445</v>
      </c>
      <c r="L108" s="29">
        <v>0.68710000000000004</v>
      </c>
      <c r="M108" s="29">
        <v>0.11626</v>
      </c>
      <c r="N108" s="29">
        <v>0.121934</v>
      </c>
      <c r="O108" s="29">
        <v>28</v>
      </c>
      <c r="P108" s="29">
        <v>5.8133999999999998E-2</v>
      </c>
      <c r="Q108" s="29" t="s">
        <v>12</v>
      </c>
      <c r="R108" s="29" t="s">
        <v>388</v>
      </c>
      <c r="T108" s="29" t="s">
        <v>500</v>
      </c>
      <c r="U108" s="29" t="s">
        <v>309</v>
      </c>
      <c r="V108" s="22">
        <v>7.5608690000000003</v>
      </c>
      <c r="W108" s="22">
        <v>1.390093</v>
      </c>
    </row>
    <row r="109" spans="1:23" x14ac:dyDescent="0.35">
      <c r="A109" s="29">
        <v>193</v>
      </c>
      <c r="B109" s="29" t="s">
        <v>239</v>
      </c>
      <c r="C109" s="29">
        <v>8469</v>
      </c>
      <c r="D109" s="29">
        <v>140</v>
      </c>
      <c r="E109" s="29" t="s">
        <v>243</v>
      </c>
      <c r="F109" s="29" t="s">
        <v>244</v>
      </c>
      <c r="G109" s="29">
        <v>23.022200000000002</v>
      </c>
      <c r="H109" s="29" t="s">
        <v>477</v>
      </c>
      <c r="I109" s="29">
        <v>11.781447</v>
      </c>
      <c r="J109" s="29">
        <v>1.875837</v>
      </c>
      <c r="K109" s="29">
        <v>2.004032</v>
      </c>
      <c r="L109" s="29">
        <v>0.88591299999999995</v>
      </c>
      <c r="M109" s="29">
        <v>0.14105500000000001</v>
      </c>
      <c r="N109" s="29">
        <v>0.15069399999999999</v>
      </c>
      <c r="O109" s="29">
        <v>28</v>
      </c>
      <c r="P109" s="29">
        <v>7.5195999999999999E-2</v>
      </c>
      <c r="Q109" s="29" t="s">
        <v>12</v>
      </c>
      <c r="R109" s="29" t="s">
        <v>388</v>
      </c>
      <c r="T109" s="29" t="s">
        <v>500</v>
      </c>
      <c r="U109" s="29" t="s">
        <v>349</v>
      </c>
      <c r="V109" s="22">
        <v>11.617590999999999</v>
      </c>
      <c r="W109" s="22">
        <v>2.0858639999999999</v>
      </c>
    </row>
    <row r="110" spans="1:23" x14ac:dyDescent="0.35">
      <c r="A110" s="29">
        <v>196</v>
      </c>
      <c r="B110" s="29" t="s">
        <v>239</v>
      </c>
      <c r="C110" s="29">
        <v>8472</v>
      </c>
      <c r="D110" s="29">
        <v>140</v>
      </c>
      <c r="E110" s="29" t="s">
        <v>243</v>
      </c>
      <c r="F110" s="29" t="s">
        <v>244</v>
      </c>
      <c r="G110" s="29">
        <v>5.8003299999999998</v>
      </c>
      <c r="H110" s="29" t="s">
        <v>477</v>
      </c>
      <c r="I110" s="29">
        <v>11.781447</v>
      </c>
      <c r="J110" s="29">
        <v>1.875837</v>
      </c>
      <c r="K110" s="29">
        <v>2.004032</v>
      </c>
      <c r="L110" s="29">
        <v>0.80457599999999996</v>
      </c>
      <c r="M110" s="29">
        <v>0.128104</v>
      </c>
      <c r="N110" s="29">
        <v>0.13685900000000001</v>
      </c>
      <c r="O110" s="29">
        <v>28</v>
      </c>
      <c r="P110" s="29">
        <v>6.8292000000000005E-2</v>
      </c>
      <c r="Q110" s="29" t="s">
        <v>12</v>
      </c>
      <c r="R110" s="29" t="s">
        <v>388</v>
      </c>
      <c r="T110" s="29" t="s">
        <v>500</v>
      </c>
      <c r="U110" s="29" t="s">
        <v>296</v>
      </c>
      <c r="V110" s="22">
        <v>11.271976999999998</v>
      </c>
      <c r="W110" s="22">
        <v>2.2334000000000001</v>
      </c>
    </row>
    <row r="111" spans="1:23" x14ac:dyDescent="0.35">
      <c r="A111" s="29">
        <v>197</v>
      </c>
      <c r="B111" s="29" t="s">
        <v>239</v>
      </c>
      <c r="C111" s="29">
        <v>8473</v>
      </c>
      <c r="D111" s="29">
        <v>140</v>
      </c>
      <c r="E111" s="29" t="s">
        <v>243</v>
      </c>
      <c r="F111" s="29" t="s">
        <v>244</v>
      </c>
      <c r="G111" s="29">
        <v>7.0651700000000002</v>
      </c>
      <c r="H111" s="29" t="s">
        <v>477</v>
      </c>
      <c r="I111" s="29">
        <v>11.781447</v>
      </c>
      <c r="J111" s="29">
        <v>1.875837</v>
      </c>
      <c r="K111" s="29">
        <v>2.004032</v>
      </c>
      <c r="L111" s="29">
        <v>1.8983399999999999</v>
      </c>
      <c r="M111" s="29">
        <v>0.30225299999999999</v>
      </c>
      <c r="N111" s="29">
        <v>0.322909</v>
      </c>
      <c r="O111" s="29">
        <v>28</v>
      </c>
      <c r="P111" s="29">
        <v>0.16113</v>
      </c>
      <c r="Q111" s="29" t="s">
        <v>12</v>
      </c>
      <c r="R111" s="29" t="s">
        <v>388</v>
      </c>
      <c r="T111" s="29" t="s">
        <v>500</v>
      </c>
      <c r="U111" s="29" t="s">
        <v>284</v>
      </c>
      <c r="V111" s="22">
        <v>9.5753869999999992</v>
      </c>
      <c r="W111" s="22">
        <v>1.6562060000000001</v>
      </c>
    </row>
    <row r="112" spans="1:23" x14ac:dyDescent="0.35">
      <c r="A112" s="29">
        <v>198</v>
      </c>
      <c r="B112" s="29" t="s">
        <v>239</v>
      </c>
      <c r="C112" s="29">
        <v>8483</v>
      </c>
      <c r="D112" s="29">
        <v>140</v>
      </c>
      <c r="E112" s="29" t="s">
        <v>243</v>
      </c>
      <c r="F112" s="29" t="s">
        <v>244</v>
      </c>
      <c r="G112" s="29">
        <v>25.958600000000001</v>
      </c>
      <c r="H112" s="29" t="s">
        <v>477</v>
      </c>
      <c r="I112" s="29">
        <v>11.781447</v>
      </c>
      <c r="J112" s="29">
        <v>1.875837</v>
      </c>
      <c r="K112" s="29">
        <v>2.004032</v>
      </c>
      <c r="L112" s="29">
        <v>1.51742</v>
      </c>
      <c r="M112" s="29">
        <v>0.24160300000000001</v>
      </c>
      <c r="N112" s="29">
        <v>0.25811400000000001</v>
      </c>
      <c r="O112" s="29">
        <v>28</v>
      </c>
      <c r="P112" s="29">
        <v>0.12879699999999999</v>
      </c>
      <c r="Q112" s="29" t="s">
        <v>12</v>
      </c>
      <c r="R112" s="29" t="s">
        <v>388</v>
      </c>
      <c r="T112" s="29" t="s">
        <v>500</v>
      </c>
      <c r="U112" s="29" t="s">
        <v>335</v>
      </c>
      <c r="V112" s="22">
        <v>9.2308070000000004</v>
      </c>
      <c r="W112" s="22">
        <v>1.6518310000000003</v>
      </c>
    </row>
    <row r="113" spans="1:23" x14ac:dyDescent="0.35">
      <c r="A113" s="29">
        <v>227</v>
      </c>
      <c r="B113" s="29" t="s">
        <v>239</v>
      </c>
      <c r="C113" s="29">
        <v>8593</v>
      </c>
      <c r="D113" s="29">
        <v>141</v>
      </c>
      <c r="E113" s="29" t="s">
        <v>333</v>
      </c>
      <c r="F113" s="29" t="s">
        <v>334</v>
      </c>
      <c r="G113" s="29">
        <v>10.560700000000001</v>
      </c>
      <c r="H113" s="29" t="s">
        <v>477</v>
      </c>
      <c r="I113" s="29">
        <v>12.123322</v>
      </c>
      <c r="J113" s="29">
        <v>1.826476</v>
      </c>
      <c r="K113" s="29">
        <v>2.0360770000000001</v>
      </c>
      <c r="L113" s="29">
        <v>0.94608499999999995</v>
      </c>
      <c r="M113" s="29">
        <v>0.142535</v>
      </c>
      <c r="N113" s="29">
        <v>0.15889200000000001</v>
      </c>
      <c r="O113" s="29">
        <v>28</v>
      </c>
      <c r="P113" s="29">
        <v>7.8037999999999996E-2</v>
      </c>
      <c r="Q113" s="29" t="s">
        <v>12</v>
      </c>
      <c r="R113" s="29" t="s">
        <v>388</v>
      </c>
      <c r="T113" s="29" t="s">
        <v>500</v>
      </c>
      <c r="U113" s="29" t="s">
        <v>299</v>
      </c>
      <c r="V113" s="22">
        <v>9.6284969999999994</v>
      </c>
      <c r="W113" s="22">
        <v>1.9695750000000001</v>
      </c>
    </row>
    <row r="114" spans="1:23" x14ac:dyDescent="0.35">
      <c r="A114" s="29">
        <v>235</v>
      </c>
      <c r="B114" s="29" t="s">
        <v>239</v>
      </c>
      <c r="C114" s="29">
        <v>8679</v>
      </c>
      <c r="D114" s="29">
        <v>170</v>
      </c>
      <c r="E114" s="29" t="s">
        <v>313</v>
      </c>
      <c r="F114" s="29" t="s">
        <v>326</v>
      </c>
      <c r="G114" s="29">
        <v>3.7695699999999999</v>
      </c>
      <c r="H114" s="29" t="s">
        <v>477</v>
      </c>
      <c r="I114" s="29">
        <v>10.26698</v>
      </c>
      <c r="J114" s="29">
        <v>1.78047</v>
      </c>
      <c r="K114" s="29">
        <v>1.989349</v>
      </c>
      <c r="L114" s="29">
        <v>0.38476500000000002</v>
      </c>
      <c r="M114" s="29">
        <v>6.6725000000000007E-2</v>
      </c>
      <c r="N114" s="29">
        <v>7.4552999999999994E-2</v>
      </c>
      <c r="O114" s="29">
        <v>28</v>
      </c>
      <c r="P114" s="29">
        <v>3.7476000000000002E-2</v>
      </c>
      <c r="Q114" s="29" t="s">
        <v>12</v>
      </c>
      <c r="R114" s="29" t="s">
        <v>388</v>
      </c>
      <c r="T114" s="29" t="s">
        <v>500</v>
      </c>
      <c r="U114" s="29" t="s">
        <v>423</v>
      </c>
      <c r="V114" s="22">
        <v>11.209728</v>
      </c>
      <c r="W114" s="22">
        <v>1.937066</v>
      </c>
    </row>
    <row r="115" spans="1:23" x14ac:dyDescent="0.35">
      <c r="A115" s="29">
        <v>238</v>
      </c>
      <c r="B115" s="29" t="s">
        <v>239</v>
      </c>
      <c r="C115" s="29">
        <v>8750</v>
      </c>
      <c r="D115" s="29">
        <v>171</v>
      </c>
      <c r="E115" s="29" t="s">
        <v>282</v>
      </c>
      <c r="F115" s="29" t="s">
        <v>283</v>
      </c>
      <c r="G115" s="29">
        <v>5.7242899999999999</v>
      </c>
      <c r="H115" s="29" t="s">
        <v>477</v>
      </c>
      <c r="I115" s="29">
        <v>8.7485420000000005</v>
      </c>
      <c r="J115" s="29">
        <v>1.5318830000000001</v>
      </c>
      <c r="K115" s="29">
        <v>2.0143270000000002</v>
      </c>
      <c r="L115" s="29">
        <v>0.38569999999999999</v>
      </c>
      <c r="M115" s="29">
        <v>6.7537E-2</v>
      </c>
      <c r="N115" s="29">
        <v>8.8805999999999996E-2</v>
      </c>
      <c r="O115" s="29">
        <v>28</v>
      </c>
      <c r="P115" s="29">
        <v>4.4087000000000001E-2</v>
      </c>
      <c r="Q115" s="29" t="s">
        <v>12</v>
      </c>
      <c r="R115" s="29" t="s">
        <v>388</v>
      </c>
      <c r="T115" s="29" t="s">
        <v>500</v>
      </c>
      <c r="U115" s="29" t="s">
        <v>308</v>
      </c>
      <c r="V115" s="22">
        <v>5.997904000000001</v>
      </c>
      <c r="W115" s="22">
        <v>0.90687899999999999</v>
      </c>
    </row>
    <row r="116" spans="1:23" x14ac:dyDescent="0.35">
      <c r="A116" s="29">
        <v>296</v>
      </c>
      <c r="B116" s="29" t="s">
        <v>239</v>
      </c>
      <c r="C116" s="29">
        <v>11651</v>
      </c>
      <c r="D116" s="29">
        <v>814</v>
      </c>
      <c r="E116" s="29" t="s">
        <v>254</v>
      </c>
      <c r="F116" s="29" t="s">
        <v>279</v>
      </c>
      <c r="G116" s="29">
        <v>1490.08</v>
      </c>
      <c r="H116" s="29" t="s">
        <v>477</v>
      </c>
      <c r="I116" s="29">
        <v>9.5935609999999993</v>
      </c>
      <c r="J116" s="29">
        <v>1.571528</v>
      </c>
      <c r="K116" s="29">
        <v>1.857308</v>
      </c>
      <c r="L116" s="29">
        <v>156.416</v>
      </c>
      <c r="M116" s="29">
        <v>25.622699999999998</v>
      </c>
      <c r="N116" s="29">
        <v>30.2821</v>
      </c>
      <c r="O116" s="29">
        <v>28</v>
      </c>
      <c r="P116" s="29">
        <v>16.304300000000001</v>
      </c>
      <c r="Q116" s="29" t="s">
        <v>12</v>
      </c>
      <c r="R116" s="29" t="s">
        <v>388</v>
      </c>
      <c r="T116" s="29" t="s">
        <v>500</v>
      </c>
      <c r="U116" s="29" t="s">
        <v>419</v>
      </c>
      <c r="V116" s="22">
        <v>9.4268710000000002</v>
      </c>
      <c r="W116" s="22">
        <v>1.6340539999999999</v>
      </c>
    </row>
    <row r="117" spans="1:23" x14ac:dyDescent="0.35">
      <c r="A117" s="29">
        <v>192</v>
      </c>
      <c r="B117" s="29" t="s">
        <v>239</v>
      </c>
      <c r="C117" s="29">
        <v>8463</v>
      </c>
      <c r="D117" s="29">
        <v>140</v>
      </c>
      <c r="E117" s="29" t="s">
        <v>243</v>
      </c>
      <c r="F117" s="29" t="s">
        <v>244</v>
      </c>
      <c r="G117" s="29">
        <v>9.6646000000000001</v>
      </c>
      <c r="H117" s="29" t="s">
        <v>477</v>
      </c>
      <c r="I117" s="29">
        <v>11.781447</v>
      </c>
      <c r="J117" s="29">
        <v>1.875837</v>
      </c>
      <c r="K117" s="29">
        <v>2.004032</v>
      </c>
      <c r="L117" s="29">
        <v>4.8731099999999996</v>
      </c>
      <c r="M117" s="29">
        <v>0.775895</v>
      </c>
      <c r="N117" s="29">
        <v>0.82891899999999996</v>
      </c>
      <c r="O117" s="29">
        <v>29</v>
      </c>
      <c r="P117" s="29">
        <v>0.41362599999999999</v>
      </c>
      <c r="Q117" s="29" t="s">
        <v>13</v>
      </c>
      <c r="R117" s="29" t="s">
        <v>389</v>
      </c>
      <c r="T117" s="29" t="s">
        <v>500</v>
      </c>
      <c r="U117" s="29" t="s">
        <v>333</v>
      </c>
      <c r="V117" s="22">
        <v>11.929551</v>
      </c>
      <c r="W117" s="22">
        <v>1.7938769999999999</v>
      </c>
    </row>
    <row r="118" spans="1:23" x14ac:dyDescent="0.35">
      <c r="A118" s="29">
        <v>194</v>
      </c>
      <c r="B118" s="29" t="s">
        <v>239</v>
      </c>
      <c r="C118" s="29">
        <v>8469</v>
      </c>
      <c r="D118" s="29">
        <v>140</v>
      </c>
      <c r="E118" s="29" t="s">
        <v>243</v>
      </c>
      <c r="F118" s="29" t="s">
        <v>244</v>
      </c>
      <c r="G118" s="29">
        <v>23.022200000000002</v>
      </c>
      <c r="H118" s="29" t="s">
        <v>477</v>
      </c>
      <c r="I118" s="29">
        <v>11.781447</v>
      </c>
      <c r="J118" s="29">
        <v>1.875837</v>
      </c>
      <c r="K118" s="29">
        <v>2.004032</v>
      </c>
      <c r="L118" s="29">
        <v>2.9529999999999998</v>
      </c>
      <c r="M118" s="29">
        <v>0.47017599999999998</v>
      </c>
      <c r="N118" s="29">
        <v>0.50230699999999995</v>
      </c>
      <c r="O118" s="29">
        <v>29</v>
      </c>
      <c r="P118" s="29">
        <v>0.25064799999999998</v>
      </c>
      <c r="Q118" s="29" t="s">
        <v>13</v>
      </c>
      <c r="R118" s="29" t="s">
        <v>389</v>
      </c>
      <c r="T118" s="29" t="s">
        <v>500</v>
      </c>
      <c r="U118" s="29" t="s">
        <v>254</v>
      </c>
      <c r="V118" s="22">
        <v>8.2014489999999984</v>
      </c>
      <c r="W118" s="22">
        <v>1.3074559999999993</v>
      </c>
    </row>
    <row r="119" spans="1:23" x14ac:dyDescent="0.35">
      <c r="A119" s="29">
        <v>195</v>
      </c>
      <c r="B119" s="29" t="s">
        <v>239</v>
      </c>
      <c r="C119" s="29">
        <v>8470</v>
      </c>
      <c r="D119" s="29">
        <v>140</v>
      </c>
      <c r="E119" s="29" t="s">
        <v>243</v>
      </c>
      <c r="F119" s="29" t="s">
        <v>244</v>
      </c>
      <c r="G119" s="29">
        <v>15.8697</v>
      </c>
      <c r="H119" s="29" t="s">
        <v>477</v>
      </c>
      <c r="I119" s="29">
        <v>11.781447</v>
      </c>
      <c r="J119" s="29">
        <v>1.875837</v>
      </c>
      <c r="K119" s="29">
        <v>2.004032</v>
      </c>
      <c r="L119" s="29">
        <v>1.18943</v>
      </c>
      <c r="M119" s="29">
        <v>0.18938099999999999</v>
      </c>
      <c r="N119" s="29">
        <v>0.202323</v>
      </c>
      <c r="O119" s="29">
        <v>29</v>
      </c>
      <c r="P119" s="29">
        <v>0.10095800000000001</v>
      </c>
      <c r="Q119" s="29" t="s">
        <v>13</v>
      </c>
      <c r="R119" s="29" t="s">
        <v>389</v>
      </c>
      <c r="T119" s="29" t="s">
        <v>500</v>
      </c>
      <c r="U119" s="29" t="s">
        <v>256</v>
      </c>
      <c r="V119" s="22">
        <v>9.4961280000000006</v>
      </c>
      <c r="W119" s="22">
        <v>1.6566989999999999</v>
      </c>
    </row>
    <row r="120" spans="1:23" x14ac:dyDescent="0.35">
      <c r="A120" s="29">
        <v>221</v>
      </c>
      <c r="B120" s="29" t="s">
        <v>239</v>
      </c>
      <c r="C120" s="29">
        <v>8586</v>
      </c>
      <c r="D120" s="29">
        <v>141</v>
      </c>
      <c r="E120" s="29" t="s">
        <v>333</v>
      </c>
      <c r="F120" s="29" t="s">
        <v>334</v>
      </c>
      <c r="G120" s="29">
        <v>52.6646</v>
      </c>
      <c r="H120" s="29" t="s">
        <v>477</v>
      </c>
      <c r="I120" s="29">
        <v>12.123322</v>
      </c>
      <c r="J120" s="29">
        <v>1.826476</v>
      </c>
      <c r="K120" s="29">
        <v>2.0360770000000001</v>
      </c>
      <c r="L120" s="29">
        <v>2.1895500000000001</v>
      </c>
      <c r="M120" s="29">
        <v>0.32987300000000003</v>
      </c>
      <c r="N120" s="29">
        <v>0.367728</v>
      </c>
      <c r="O120" s="29">
        <v>29</v>
      </c>
      <c r="P120" s="29">
        <v>0.18060599999999999</v>
      </c>
      <c r="Q120" s="29" t="s">
        <v>13</v>
      </c>
      <c r="R120" s="29" t="s">
        <v>389</v>
      </c>
      <c r="T120" s="29" t="s">
        <v>500</v>
      </c>
      <c r="U120" s="29" t="s">
        <v>273</v>
      </c>
      <c r="V120" s="22">
        <v>7.2268610000000004</v>
      </c>
      <c r="W120" s="22">
        <v>1.369947</v>
      </c>
    </row>
    <row r="121" spans="1:23" x14ac:dyDescent="0.35">
      <c r="A121" s="29">
        <v>223</v>
      </c>
      <c r="B121" s="29" t="s">
        <v>239</v>
      </c>
      <c r="C121" s="29">
        <v>8587</v>
      </c>
      <c r="D121" s="29">
        <v>141</v>
      </c>
      <c r="E121" s="29" t="s">
        <v>333</v>
      </c>
      <c r="F121" s="29" t="s">
        <v>334</v>
      </c>
      <c r="G121" s="29">
        <v>22.3018</v>
      </c>
      <c r="H121" s="29" t="s">
        <v>477</v>
      </c>
      <c r="I121" s="29">
        <v>12.123322</v>
      </c>
      <c r="J121" s="29">
        <v>1.826476</v>
      </c>
      <c r="K121" s="29">
        <v>2.0360770000000001</v>
      </c>
      <c r="L121" s="29">
        <v>0.59937399999999996</v>
      </c>
      <c r="M121" s="29">
        <v>9.0301000000000006E-2</v>
      </c>
      <c r="N121" s="29">
        <v>0.100663</v>
      </c>
      <c r="O121" s="29">
        <v>29</v>
      </c>
      <c r="P121" s="29">
        <v>4.9439999999999998E-2</v>
      </c>
      <c r="Q121" s="29" t="s">
        <v>13</v>
      </c>
      <c r="R121" s="29" t="s">
        <v>389</v>
      </c>
      <c r="T121" s="29" t="s">
        <v>500</v>
      </c>
      <c r="U121" s="29" t="s">
        <v>356</v>
      </c>
      <c r="V121" s="22">
        <v>6.2503460000000004</v>
      </c>
      <c r="W121" s="22">
        <v>1.4596990000000001</v>
      </c>
    </row>
    <row r="122" spans="1:23" x14ac:dyDescent="0.35">
      <c r="A122" s="29">
        <v>225</v>
      </c>
      <c r="B122" s="29" t="s">
        <v>239</v>
      </c>
      <c r="C122" s="29">
        <v>8591</v>
      </c>
      <c r="D122" s="29">
        <v>141</v>
      </c>
      <c r="E122" s="29" t="s">
        <v>333</v>
      </c>
      <c r="F122" s="29" t="s">
        <v>334</v>
      </c>
      <c r="G122" s="29">
        <v>29.0883</v>
      </c>
      <c r="H122" s="29" t="s">
        <v>477</v>
      </c>
      <c r="I122" s="29">
        <v>12.123322</v>
      </c>
      <c r="J122" s="29">
        <v>1.826476</v>
      </c>
      <c r="K122" s="29">
        <v>2.0360770000000001</v>
      </c>
      <c r="L122" s="29">
        <v>2.1617999999999998E-2</v>
      </c>
      <c r="M122" s="29">
        <v>3.2569999999999999E-3</v>
      </c>
      <c r="N122" s="29">
        <v>3.6310000000000001E-3</v>
      </c>
      <c r="O122" s="29">
        <v>29</v>
      </c>
      <c r="P122" s="29">
        <v>1.7830000000000001E-3</v>
      </c>
      <c r="Q122" s="29" t="s">
        <v>13</v>
      </c>
      <c r="R122" s="29" t="s">
        <v>389</v>
      </c>
      <c r="T122" s="29" t="s">
        <v>500</v>
      </c>
      <c r="U122" s="29" t="s">
        <v>522</v>
      </c>
      <c r="V122" s="22">
        <v>8.0040379999999995</v>
      </c>
      <c r="W122" s="22">
        <v>1.304746</v>
      </c>
    </row>
    <row r="123" spans="1:23" x14ac:dyDescent="0.35">
      <c r="A123" s="29">
        <v>226</v>
      </c>
      <c r="B123" s="29" t="s">
        <v>239</v>
      </c>
      <c r="C123" s="29">
        <v>8592</v>
      </c>
      <c r="D123" s="29">
        <v>141</v>
      </c>
      <c r="E123" s="29" t="s">
        <v>333</v>
      </c>
      <c r="F123" s="29" t="s">
        <v>334</v>
      </c>
      <c r="G123" s="29">
        <v>25.525400000000001</v>
      </c>
      <c r="H123" s="29" t="s">
        <v>477</v>
      </c>
      <c r="I123" s="29">
        <v>12.123322</v>
      </c>
      <c r="J123" s="29">
        <v>1.826476</v>
      </c>
      <c r="K123" s="29">
        <v>2.0360770000000001</v>
      </c>
      <c r="L123" s="29">
        <v>2.9663900000000001</v>
      </c>
      <c r="M123" s="29">
        <v>0.446911</v>
      </c>
      <c r="N123" s="29">
        <v>0.498197</v>
      </c>
      <c r="O123" s="29">
        <v>29</v>
      </c>
      <c r="P123" s="29">
        <v>0.24468500000000001</v>
      </c>
      <c r="Q123" s="29" t="s">
        <v>13</v>
      </c>
      <c r="R123" s="29" t="s">
        <v>389</v>
      </c>
      <c r="T123" s="29" t="s">
        <v>500</v>
      </c>
      <c r="U123" s="29" t="s">
        <v>316</v>
      </c>
      <c r="V123" s="22">
        <v>11.171916</v>
      </c>
      <c r="W123" s="22">
        <v>2.4130799999999999</v>
      </c>
    </row>
    <row r="124" spans="1:23" x14ac:dyDescent="0.35">
      <c r="A124" s="29">
        <v>263</v>
      </c>
      <c r="B124" s="29" t="s">
        <v>239</v>
      </c>
      <c r="C124" s="29">
        <v>9310</v>
      </c>
      <c r="D124" s="29">
        <v>411</v>
      </c>
      <c r="E124" s="29" t="s">
        <v>308</v>
      </c>
      <c r="F124" s="29" t="s">
        <v>390</v>
      </c>
      <c r="G124" s="29">
        <v>50.822600000000001</v>
      </c>
      <c r="H124" s="29" t="s">
        <v>477</v>
      </c>
      <c r="I124" s="29">
        <v>6.8228039999999996</v>
      </c>
      <c r="J124" s="29">
        <v>1.0638179999999999</v>
      </c>
      <c r="K124" s="29">
        <v>1.5540670000000001</v>
      </c>
      <c r="L124" s="29">
        <v>0.47542600000000002</v>
      </c>
      <c r="M124" s="29">
        <v>7.4129E-2</v>
      </c>
      <c r="N124" s="29">
        <v>0.10829</v>
      </c>
      <c r="O124" s="29">
        <v>29</v>
      </c>
      <c r="P124" s="29">
        <v>6.9681999999999994E-2</v>
      </c>
      <c r="Q124" s="29" t="s">
        <v>13</v>
      </c>
      <c r="R124" s="29" t="s">
        <v>389</v>
      </c>
      <c r="T124" s="29" t="s">
        <v>478</v>
      </c>
      <c r="U124" s="29" t="s">
        <v>260</v>
      </c>
      <c r="V124" s="22">
        <v>5.2743549999999999</v>
      </c>
      <c r="W124" s="22">
        <v>1.09999</v>
      </c>
    </row>
    <row r="125" spans="1:23" x14ac:dyDescent="0.35">
      <c r="A125" s="29">
        <v>290</v>
      </c>
      <c r="B125" s="29" t="s">
        <v>239</v>
      </c>
      <c r="C125" s="29">
        <v>11201</v>
      </c>
      <c r="D125" s="29">
        <v>641</v>
      </c>
      <c r="E125" s="29" t="s">
        <v>311</v>
      </c>
      <c r="F125" s="29" t="s">
        <v>391</v>
      </c>
      <c r="G125" s="29">
        <v>4.9561599999999997</v>
      </c>
      <c r="H125" s="29" t="s">
        <v>477</v>
      </c>
      <c r="I125" s="29">
        <v>6.8859149999999998</v>
      </c>
      <c r="J125" s="29">
        <v>1.1455919999999999</v>
      </c>
      <c r="K125" s="29">
        <v>1.5426070000000001</v>
      </c>
      <c r="L125" s="29">
        <v>6.5161999999999998E-2</v>
      </c>
      <c r="M125" s="29">
        <v>1.0841E-2</v>
      </c>
      <c r="N125" s="29">
        <v>1.4598E-2</v>
      </c>
      <c r="O125" s="29">
        <v>29</v>
      </c>
      <c r="P125" s="29">
        <v>9.4629999999999992E-3</v>
      </c>
      <c r="Q125" s="29" t="s">
        <v>13</v>
      </c>
      <c r="R125" s="29" t="s">
        <v>389</v>
      </c>
      <c r="T125" s="29" t="s">
        <v>478</v>
      </c>
      <c r="U125" s="29" t="s">
        <v>301</v>
      </c>
      <c r="V125" s="22">
        <v>5.9895199999999997</v>
      </c>
      <c r="W125" s="22">
        <v>1.16137</v>
      </c>
    </row>
    <row r="126" spans="1:23" x14ac:dyDescent="0.35">
      <c r="A126" s="29">
        <v>291</v>
      </c>
      <c r="B126" s="29" t="s">
        <v>239</v>
      </c>
      <c r="C126" s="29">
        <v>11208</v>
      </c>
      <c r="D126" s="29">
        <v>641</v>
      </c>
      <c r="E126" s="29" t="s">
        <v>311</v>
      </c>
      <c r="F126" s="29" t="s">
        <v>391</v>
      </c>
      <c r="G126" s="29">
        <v>10.868499999999999</v>
      </c>
      <c r="H126" s="29" t="s">
        <v>477</v>
      </c>
      <c r="I126" s="29">
        <v>6.8859149999999998</v>
      </c>
      <c r="J126" s="29">
        <v>1.1455919999999999</v>
      </c>
      <c r="K126" s="29">
        <v>1.5426070000000001</v>
      </c>
      <c r="L126" s="29">
        <v>2.1073000000000001E-2</v>
      </c>
      <c r="M126" s="29">
        <v>3.506E-3</v>
      </c>
      <c r="N126" s="29">
        <v>4.7210000000000004E-3</v>
      </c>
      <c r="O126" s="29">
        <v>29</v>
      </c>
      <c r="P126" s="29">
        <v>3.0599999999999998E-3</v>
      </c>
      <c r="Q126" s="29" t="s">
        <v>13</v>
      </c>
      <c r="R126" s="29" t="s">
        <v>389</v>
      </c>
      <c r="T126" s="29" t="s">
        <v>478</v>
      </c>
      <c r="U126" s="29" t="s">
        <v>252</v>
      </c>
      <c r="V126" s="22">
        <v>6.8561699999999997</v>
      </c>
      <c r="W126" s="22">
        <v>1.431851</v>
      </c>
    </row>
    <row r="127" spans="1:23" x14ac:dyDescent="0.35">
      <c r="A127" s="29">
        <v>297</v>
      </c>
      <c r="B127" s="29" t="s">
        <v>239</v>
      </c>
      <c r="C127" s="29">
        <v>11651</v>
      </c>
      <c r="D127" s="29">
        <v>814</v>
      </c>
      <c r="E127" s="29" t="s">
        <v>254</v>
      </c>
      <c r="F127" s="29" t="s">
        <v>279</v>
      </c>
      <c r="G127" s="29">
        <v>1490.08</v>
      </c>
      <c r="H127" s="29" t="s">
        <v>477</v>
      </c>
      <c r="I127" s="29">
        <v>9.5935609999999993</v>
      </c>
      <c r="J127" s="29">
        <v>1.571528</v>
      </c>
      <c r="K127" s="29">
        <v>1.857308</v>
      </c>
      <c r="L127" s="29">
        <v>282.64699999999999</v>
      </c>
      <c r="M127" s="29">
        <v>46.300600000000003</v>
      </c>
      <c r="N127" s="29">
        <v>54.720300000000002</v>
      </c>
      <c r="O127" s="29">
        <v>29</v>
      </c>
      <c r="P127" s="29">
        <v>29.462159</v>
      </c>
      <c r="Q127" s="29" t="s">
        <v>13</v>
      </c>
      <c r="R127" s="29" t="s">
        <v>389</v>
      </c>
      <c r="T127" s="29" t="s">
        <v>478</v>
      </c>
      <c r="U127" s="29" t="s">
        <v>250</v>
      </c>
      <c r="V127" s="22">
        <v>6.7372990000000001</v>
      </c>
      <c r="W127" s="22">
        <v>1.2935399999999999</v>
      </c>
    </row>
    <row r="128" spans="1:23" x14ac:dyDescent="0.35">
      <c r="A128" s="29">
        <v>189</v>
      </c>
      <c r="B128" s="29" t="s">
        <v>239</v>
      </c>
      <c r="C128" s="29">
        <v>8371</v>
      </c>
      <c r="D128" s="29">
        <v>133</v>
      </c>
      <c r="E128" s="29" t="s">
        <v>296</v>
      </c>
      <c r="F128" s="29" t="s">
        <v>393</v>
      </c>
      <c r="G128" s="29">
        <v>45.807000000000002</v>
      </c>
      <c r="H128" s="29" t="s">
        <v>477</v>
      </c>
      <c r="I128" s="29">
        <v>11.488374</v>
      </c>
      <c r="J128" s="29">
        <v>2.1865730000000001</v>
      </c>
      <c r="K128" s="29">
        <v>2.0236360000000002</v>
      </c>
      <c r="L128" s="29">
        <v>1.60067</v>
      </c>
      <c r="M128" s="29">
        <v>0.30465500000000001</v>
      </c>
      <c r="N128" s="29">
        <v>0.28195300000000001</v>
      </c>
      <c r="O128" s="29">
        <v>30</v>
      </c>
      <c r="P128" s="29">
        <v>0.13933000000000001</v>
      </c>
      <c r="Q128" s="29" t="s">
        <v>14</v>
      </c>
      <c r="R128" s="29" t="s">
        <v>392</v>
      </c>
      <c r="T128" s="29" t="s">
        <v>478</v>
      </c>
      <c r="U128" s="29" t="s">
        <v>262</v>
      </c>
      <c r="V128" s="22">
        <v>5.9449420000000002</v>
      </c>
      <c r="W128" s="22">
        <v>1.217948</v>
      </c>
    </row>
    <row r="129" spans="1:23" x14ac:dyDescent="0.35">
      <c r="A129" s="29">
        <v>222</v>
      </c>
      <c r="B129" s="29" t="s">
        <v>239</v>
      </c>
      <c r="C129" s="29">
        <v>8586</v>
      </c>
      <c r="D129" s="29">
        <v>141</v>
      </c>
      <c r="E129" s="29" t="s">
        <v>333</v>
      </c>
      <c r="F129" s="29" t="s">
        <v>334</v>
      </c>
      <c r="G129" s="29">
        <v>52.6646</v>
      </c>
      <c r="H129" s="29" t="s">
        <v>477</v>
      </c>
      <c r="I129" s="29">
        <v>12.123322</v>
      </c>
      <c r="J129" s="29">
        <v>1.826476</v>
      </c>
      <c r="K129" s="29">
        <v>2.0360770000000001</v>
      </c>
      <c r="L129" s="29">
        <v>10.6647</v>
      </c>
      <c r="M129" s="29">
        <v>1.60673</v>
      </c>
      <c r="N129" s="29">
        <v>1.79111</v>
      </c>
      <c r="O129" s="29">
        <v>30</v>
      </c>
      <c r="P129" s="29">
        <v>0.879687</v>
      </c>
      <c r="Q129" s="29" t="s">
        <v>14</v>
      </c>
      <c r="R129" s="29" t="s">
        <v>392</v>
      </c>
      <c r="T129" s="29" t="s">
        <v>478</v>
      </c>
      <c r="U129" s="29" t="s">
        <v>277</v>
      </c>
      <c r="V129" s="22">
        <v>7.5444300000000002</v>
      </c>
      <c r="W129" s="22">
        <v>1.400323</v>
      </c>
    </row>
    <row r="130" spans="1:23" x14ac:dyDescent="0.35">
      <c r="A130" s="29">
        <v>224</v>
      </c>
      <c r="B130" s="29" t="s">
        <v>239</v>
      </c>
      <c r="C130" s="29">
        <v>8587</v>
      </c>
      <c r="D130" s="29">
        <v>141</v>
      </c>
      <c r="E130" s="29" t="s">
        <v>333</v>
      </c>
      <c r="F130" s="29" t="s">
        <v>334</v>
      </c>
      <c r="G130" s="29">
        <v>22.3018</v>
      </c>
      <c r="H130" s="29" t="s">
        <v>477</v>
      </c>
      <c r="I130" s="29">
        <v>12.123322</v>
      </c>
      <c r="J130" s="29">
        <v>1.826476</v>
      </c>
      <c r="K130" s="29">
        <v>2.0360770000000001</v>
      </c>
      <c r="L130" s="29">
        <v>2.04053</v>
      </c>
      <c r="M130" s="29">
        <v>0.307423</v>
      </c>
      <c r="N130" s="29">
        <v>0.34270200000000001</v>
      </c>
      <c r="O130" s="29">
        <v>30</v>
      </c>
      <c r="P130" s="29">
        <v>0.16831499999999999</v>
      </c>
      <c r="Q130" s="29" t="s">
        <v>14</v>
      </c>
      <c r="R130" s="29" t="s">
        <v>392</v>
      </c>
      <c r="T130" s="29" t="s">
        <v>478</v>
      </c>
      <c r="U130" s="29" t="s">
        <v>264</v>
      </c>
      <c r="V130" s="22">
        <v>7.0874870000000003</v>
      </c>
      <c r="W130" s="22">
        <v>1.446652</v>
      </c>
    </row>
    <row r="131" spans="1:23" x14ac:dyDescent="0.35">
      <c r="A131" s="29">
        <v>240</v>
      </c>
      <c r="B131" s="29" t="s">
        <v>239</v>
      </c>
      <c r="C131" s="29">
        <v>8869</v>
      </c>
      <c r="D131" s="29">
        <v>190</v>
      </c>
      <c r="E131" s="29" t="s">
        <v>335</v>
      </c>
      <c r="F131" s="29" t="s">
        <v>336</v>
      </c>
      <c r="G131" s="29">
        <v>2.4918399999999998</v>
      </c>
      <c r="H131" s="29" t="s">
        <v>477</v>
      </c>
      <c r="I131" s="29">
        <v>9.8502130000000001</v>
      </c>
      <c r="J131" s="29">
        <v>1.689322</v>
      </c>
      <c r="K131" s="29">
        <v>1.9439409999999999</v>
      </c>
      <c r="L131" s="29">
        <v>5.0453999999999999E-2</v>
      </c>
      <c r="M131" s="29">
        <v>8.6529999999999992E-3</v>
      </c>
      <c r="N131" s="29">
        <v>9.9570000000000006E-3</v>
      </c>
      <c r="O131" s="29">
        <v>30</v>
      </c>
      <c r="P131" s="29">
        <v>5.1219999999999998E-3</v>
      </c>
      <c r="Q131" s="29" t="s">
        <v>14</v>
      </c>
      <c r="R131" s="29" t="s">
        <v>392</v>
      </c>
      <c r="T131" s="29" t="s">
        <v>478</v>
      </c>
      <c r="U131" s="29" t="s">
        <v>246</v>
      </c>
      <c r="V131" s="22">
        <v>7.8572750000000005</v>
      </c>
      <c r="W131" s="22">
        <v>1.7049590000000001</v>
      </c>
    </row>
    <row r="132" spans="1:23" x14ac:dyDescent="0.35">
      <c r="A132" s="29">
        <v>262</v>
      </c>
      <c r="B132" s="29" t="s">
        <v>239</v>
      </c>
      <c r="C132" s="29">
        <v>9276</v>
      </c>
      <c r="D132" s="29">
        <v>411</v>
      </c>
      <c r="E132" s="29" t="s">
        <v>308</v>
      </c>
      <c r="F132" s="29" t="s">
        <v>390</v>
      </c>
      <c r="G132" s="29">
        <v>11.2583</v>
      </c>
      <c r="H132" s="29" t="s">
        <v>477</v>
      </c>
      <c r="I132" s="29">
        <v>6.8228039999999996</v>
      </c>
      <c r="J132" s="29">
        <v>1.0638179999999999</v>
      </c>
      <c r="K132" s="29">
        <v>1.5540670000000001</v>
      </c>
      <c r="L132" s="29">
        <v>1.4577899999999999</v>
      </c>
      <c r="M132" s="29">
        <v>0.2273</v>
      </c>
      <c r="N132" s="29">
        <v>0.33204899999999998</v>
      </c>
      <c r="O132" s="29">
        <v>30</v>
      </c>
      <c r="P132" s="29">
        <v>0.21366399999999999</v>
      </c>
      <c r="Q132" s="29" t="s">
        <v>14</v>
      </c>
      <c r="R132" s="29" t="s">
        <v>392</v>
      </c>
      <c r="T132" s="29" t="s">
        <v>478</v>
      </c>
      <c r="U132" s="29" t="s">
        <v>313</v>
      </c>
      <c r="V132" s="22">
        <v>6.3582650000000003</v>
      </c>
      <c r="W132" s="22">
        <v>1.233392</v>
      </c>
    </row>
    <row r="133" spans="1:23" x14ac:dyDescent="0.35">
      <c r="A133" s="29">
        <v>288</v>
      </c>
      <c r="B133" s="29" t="s">
        <v>239</v>
      </c>
      <c r="C133" s="29">
        <v>11089</v>
      </c>
      <c r="D133" s="29">
        <v>630</v>
      </c>
      <c r="E133" s="29" t="s">
        <v>394</v>
      </c>
      <c r="F133" s="29" t="s">
        <v>395</v>
      </c>
      <c r="G133" s="29">
        <v>6.8908100000000001</v>
      </c>
      <c r="H133" s="29" t="s">
        <v>477</v>
      </c>
      <c r="I133" s="29">
        <v>10.414375</v>
      </c>
      <c r="J133" s="29">
        <v>1.775353</v>
      </c>
      <c r="K133" s="29">
        <v>1.9775309999999999</v>
      </c>
      <c r="L133" s="29">
        <v>2.6433999999999999E-2</v>
      </c>
      <c r="M133" s="29">
        <v>4.5059999999999996E-3</v>
      </c>
      <c r="N133" s="29">
        <v>5.019E-3</v>
      </c>
      <c r="O133" s="29">
        <v>30</v>
      </c>
      <c r="P133" s="29">
        <v>2.5379999999999999E-3</v>
      </c>
      <c r="Q133" s="29" t="s">
        <v>14</v>
      </c>
      <c r="R133" s="29" t="s">
        <v>392</v>
      </c>
      <c r="T133" s="29" t="s">
        <v>478</v>
      </c>
      <c r="U133" s="29" t="s">
        <v>266</v>
      </c>
      <c r="V133" s="22">
        <v>5.9178860000000002</v>
      </c>
      <c r="W133" s="22">
        <v>1.20865</v>
      </c>
    </row>
    <row r="134" spans="1:23" x14ac:dyDescent="0.35">
      <c r="A134" s="29">
        <v>289</v>
      </c>
      <c r="B134" s="29" t="s">
        <v>239</v>
      </c>
      <c r="C134" s="29">
        <v>11184</v>
      </c>
      <c r="D134" s="29">
        <v>641</v>
      </c>
      <c r="E134" s="29" t="s">
        <v>311</v>
      </c>
      <c r="F134" s="29" t="s">
        <v>391</v>
      </c>
      <c r="G134" s="29">
        <v>3.6389</v>
      </c>
      <c r="H134" s="29" t="s">
        <v>477</v>
      </c>
      <c r="I134" s="29">
        <v>6.8859149999999998</v>
      </c>
      <c r="J134" s="29">
        <v>1.1455919999999999</v>
      </c>
      <c r="K134" s="29">
        <v>1.5426070000000001</v>
      </c>
      <c r="L134" s="29">
        <v>24.4087</v>
      </c>
      <c r="M134" s="29">
        <v>4.0608199999999997</v>
      </c>
      <c r="N134" s="29">
        <v>5.4681300000000004</v>
      </c>
      <c r="O134" s="29">
        <v>30</v>
      </c>
      <c r="P134" s="29">
        <v>3.5447350000000002</v>
      </c>
      <c r="Q134" s="29" t="s">
        <v>14</v>
      </c>
      <c r="R134" s="29" t="s">
        <v>392</v>
      </c>
      <c r="T134" s="29" t="s">
        <v>478</v>
      </c>
      <c r="U134" s="29" t="s">
        <v>299</v>
      </c>
      <c r="V134" s="22">
        <v>7.4893580000000002</v>
      </c>
      <c r="W134" s="22">
        <v>1.561723</v>
      </c>
    </row>
    <row r="135" spans="1:23" x14ac:dyDescent="0.35">
      <c r="A135" s="29">
        <v>298</v>
      </c>
      <c r="B135" s="29" t="s">
        <v>239</v>
      </c>
      <c r="C135" s="29">
        <v>11651</v>
      </c>
      <c r="D135" s="29">
        <v>814</v>
      </c>
      <c r="E135" s="29" t="s">
        <v>254</v>
      </c>
      <c r="F135" s="29" t="s">
        <v>279</v>
      </c>
      <c r="G135" s="29">
        <v>1490.08</v>
      </c>
      <c r="H135" s="29" t="s">
        <v>477</v>
      </c>
      <c r="I135" s="29">
        <v>9.5935609999999993</v>
      </c>
      <c r="J135" s="29">
        <v>1.571528</v>
      </c>
      <c r="K135" s="29">
        <v>1.857308</v>
      </c>
      <c r="L135" s="29">
        <v>76.032200000000003</v>
      </c>
      <c r="M135" s="29">
        <v>12.4549</v>
      </c>
      <c r="N135" s="29">
        <v>14.719799999999999</v>
      </c>
      <c r="O135" s="29">
        <v>30</v>
      </c>
      <c r="P135" s="29">
        <v>7.925338</v>
      </c>
      <c r="Q135" s="29" t="s">
        <v>14</v>
      </c>
      <c r="R135" s="29" t="s">
        <v>392</v>
      </c>
      <c r="T135" s="29" t="s">
        <v>478</v>
      </c>
      <c r="U135" s="29" t="s">
        <v>358</v>
      </c>
      <c r="V135" s="22">
        <v>6.9665150000000002</v>
      </c>
      <c r="W135" s="22">
        <v>1.3715999999999999</v>
      </c>
    </row>
    <row r="136" spans="1:23" x14ac:dyDescent="0.35">
      <c r="A136" s="29">
        <v>303</v>
      </c>
      <c r="B136" s="29" t="s">
        <v>239</v>
      </c>
      <c r="C136" s="29">
        <v>11670</v>
      </c>
      <c r="D136" s="29">
        <v>831</v>
      </c>
      <c r="E136" s="29" t="s">
        <v>396</v>
      </c>
      <c r="F136" s="29" t="s">
        <v>397</v>
      </c>
      <c r="G136" s="29">
        <v>3.65863</v>
      </c>
      <c r="H136" s="29" t="s">
        <v>477</v>
      </c>
      <c r="I136" s="29">
        <v>6.858117</v>
      </c>
      <c r="J136" s="29">
        <v>1.1074580000000001</v>
      </c>
      <c r="K136" s="29">
        <v>1.515047</v>
      </c>
      <c r="L136" s="29">
        <v>1.61093</v>
      </c>
      <c r="M136" s="29">
        <v>0.26013599999999998</v>
      </c>
      <c r="N136" s="29">
        <v>0.35587600000000003</v>
      </c>
      <c r="O136" s="29">
        <v>30</v>
      </c>
      <c r="P136" s="29">
        <v>0.23489399999999999</v>
      </c>
      <c r="Q136" s="29" t="s">
        <v>14</v>
      </c>
      <c r="R136" s="29" t="s">
        <v>392</v>
      </c>
      <c r="T136" s="29" t="s">
        <v>478</v>
      </c>
      <c r="U136" s="29" t="s">
        <v>254</v>
      </c>
      <c r="V136" s="22">
        <v>7.4891139999999998</v>
      </c>
      <c r="W136" s="22">
        <v>1.4839720000000001</v>
      </c>
    </row>
    <row r="137" spans="1:23" ht="58" x14ac:dyDescent="0.35">
      <c r="A137" s="29">
        <v>164</v>
      </c>
      <c r="B137" s="29" t="s">
        <v>239</v>
      </c>
      <c r="C137" s="29">
        <v>7725</v>
      </c>
      <c r="D137" s="29">
        <v>121</v>
      </c>
      <c r="E137" s="29" t="s">
        <v>270</v>
      </c>
      <c r="F137" s="29" t="s">
        <v>399</v>
      </c>
      <c r="G137" s="29">
        <v>4.6560000000000004E-3</v>
      </c>
      <c r="H137" s="29" t="s">
        <v>481</v>
      </c>
      <c r="I137" s="29">
        <v>10.597968</v>
      </c>
      <c r="J137" s="29">
        <v>1.7723370000000001</v>
      </c>
      <c r="K137" s="29">
        <v>1.9982530000000001</v>
      </c>
      <c r="L137" s="29">
        <v>4.9313000000000003E-2</v>
      </c>
      <c r="M137" s="29">
        <v>8.2470000000000009E-3</v>
      </c>
      <c r="N137" s="29">
        <v>9.2980000000000007E-3</v>
      </c>
      <c r="O137" s="29">
        <v>31</v>
      </c>
      <c r="P137" s="29">
        <v>4.653E-3</v>
      </c>
      <c r="Q137" s="25" t="s">
        <v>398</v>
      </c>
      <c r="R137" s="29" t="s">
        <v>37</v>
      </c>
      <c r="T137" s="29" t="s">
        <v>478</v>
      </c>
      <c r="U137" s="29" t="s">
        <v>361</v>
      </c>
      <c r="V137" s="22">
        <v>9.4460239999999995</v>
      </c>
      <c r="W137" s="22">
        <v>2.2920159999999998</v>
      </c>
    </row>
    <row r="138" spans="1:23" ht="58" x14ac:dyDescent="0.35">
      <c r="A138" s="29">
        <v>165</v>
      </c>
      <c r="B138" s="29" t="s">
        <v>239</v>
      </c>
      <c r="C138" s="29">
        <v>7754</v>
      </c>
      <c r="D138" s="29">
        <v>140</v>
      </c>
      <c r="E138" s="29" t="s">
        <v>243</v>
      </c>
      <c r="F138" s="29" t="s">
        <v>400</v>
      </c>
      <c r="G138" s="29">
        <v>9.4371100000000006</v>
      </c>
      <c r="H138" s="29" t="s">
        <v>481</v>
      </c>
      <c r="I138" s="29">
        <v>10.321685</v>
      </c>
      <c r="J138" s="29">
        <v>1.573078</v>
      </c>
      <c r="K138" s="29">
        <v>1.918366</v>
      </c>
      <c r="L138" s="29">
        <v>12.3231</v>
      </c>
      <c r="M138" s="29">
        <v>1.8781000000000001</v>
      </c>
      <c r="N138" s="29">
        <v>2.29034</v>
      </c>
      <c r="O138" s="29">
        <v>31</v>
      </c>
      <c r="P138" s="29">
        <v>1.1939040000000001</v>
      </c>
      <c r="Q138" s="25" t="s">
        <v>398</v>
      </c>
      <c r="R138" s="29" t="s">
        <v>37</v>
      </c>
      <c r="T138" s="29" t="s">
        <v>478</v>
      </c>
      <c r="U138" s="29" t="s">
        <v>256</v>
      </c>
      <c r="V138" s="22">
        <v>8.2568870000000008</v>
      </c>
      <c r="W138" s="22">
        <v>1.6271500000000001</v>
      </c>
    </row>
    <row r="139" spans="1:23" ht="58" x14ac:dyDescent="0.35">
      <c r="A139" s="29">
        <v>167</v>
      </c>
      <c r="B139" s="29" t="s">
        <v>239</v>
      </c>
      <c r="C139" s="29">
        <v>7769</v>
      </c>
      <c r="D139" s="29">
        <v>141</v>
      </c>
      <c r="E139" s="29" t="s">
        <v>333</v>
      </c>
      <c r="F139" s="29" t="s">
        <v>401</v>
      </c>
      <c r="G139" s="29">
        <v>6.0212399999999997</v>
      </c>
      <c r="H139" s="29" t="s">
        <v>481</v>
      </c>
      <c r="I139" s="29">
        <v>10.495656</v>
      </c>
      <c r="J139" s="29">
        <v>1.5049060000000001</v>
      </c>
      <c r="K139" s="29">
        <v>2.0081720000000001</v>
      </c>
      <c r="L139" s="29">
        <v>8.7824899999999992</v>
      </c>
      <c r="M139" s="29">
        <v>1.2592699999999999</v>
      </c>
      <c r="N139" s="29">
        <v>1.68038</v>
      </c>
      <c r="O139" s="29">
        <v>31</v>
      </c>
      <c r="P139" s="29">
        <v>0.83677400000000002</v>
      </c>
      <c r="Q139" s="25" t="s">
        <v>398</v>
      </c>
      <c r="R139" s="29" t="s">
        <v>37</v>
      </c>
      <c r="T139" s="29" t="s">
        <v>478</v>
      </c>
      <c r="U139" s="29" t="s">
        <v>273</v>
      </c>
      <c r="V139" s="22">
        <v>7.7191850000000004</v>
      </c>
      <c r="W139" s="22">
        <v>1.675716</v>
      </c>
    </row>
    <row r="140" spans="1:23" x14ac:dyDescent="0.35">
      <c r="A140" s="29">
        <v>309</v>
      </c>
      <c r="B140" s="29" t="s">
        <v>239</v>
      </c>
      <c r="C140" s="29">
        <v>12827</v>
      </c>
      <c r="D140" s="29">
        <v>111</v>
      </c>
      <c r="E140" s="29" t="s">
        <v>270</v>
      </c>
      <c r="F140" s="29" t="s">
        <v>482</v>
      </c>
      <c r="G140" s="29">
        <v>208.78399999999999</v>
      </c>
      <c r="H140" s="29" t="s">
        <v>483</v>
      </c>
      <c r="I140" s="29">
        <v>9.8435590000000008</v>
      </c>
      <c r="J140" s="29">
        <v>1.71604</v>
      </c>
      <c r="K140" s="29">
        <v>2.0080279999999999</v>
      </c>
      <c r="L140" s="29">
        <v>15.2707</v>
      </c>
      <c r="M140" s="29">
        <v>2.6621600000000001</v>
      </c>
      <c r="N140" s="29">
        <v>3.1151300000000002</v>
      </c>
      <c r="O140" s="29">
        <v>32</v>
      </c>
      <c r="P140" s="29">
        <v>1.551339</v>
      </c>
      <c r="Q140" s="29" t="s">
        <v>99</v>
      </c>
      <c r="R140" s="29" t="s">
        <v>38</v>
      </c>
      <c r="T140" s="29" t="s">
        <v>478</v>
      </c>
      <c r="U140" s="29" t="s">
        <v>356</v>
      </c>
      <c r="V140" s="22">
        <v>8.1255919999999993</v>
      </c>
      <c r="W140" s="22">
        <v>1.716032</v>
      </c>
    </row>
    <row r="141" spans="1:23" x14ac:dyDescent="0.35">
      <c r="A141" s="29">
        <v>310</v>
      </c>
      <c r="B141" s="29" t="s">
        <v>239</v>
      </c>
      <c r="C141" s="29">
        <v>12835</v>
      </c>
      <c r="D141" s="29">
        <v>133</v>
      </c>
      <c r="E141" s="29" t="s">
        <v>296</v>
      </c>
      <c r="F141" s="29" t="s">
        <v>484</v>
      </c>
      <c r="G141" s="29">
        <v>199.11600000000001</v>
      </c>
      <c r="H141" s="29" t="s">
        <v>483</v>
      </c>
      <c r="I141" s="29">
        <v>10.662836</v>
      </c>
      <c r="J141" s="29">
        <v>2.1844049999999999</v>
      </c>
      <c r="K141" s="29">
        <v>1.9402969999999999</v>
      </c>
      <c r="L141" s="29">
        <v>6.50685</v>
      </c>
      <c r="M141" s="29">
        <v>1.333</v>
      </c>
      <c r="N141" s="29">
        <v>1.18404</v>
      </c>
      <c r="O141" s="29">
        <v>32</v>
      </c>
      <c r="P141" s="29">
        <v>0.610236</v>
      </c>
      <c r="Q141" s="29" t="s">
        <v>99</v>
      </c>
      <c r="R141" s="29" t="s">
        <v>38</v>
      </c>
      <c r="T141" s="29" t="s">
        <v>478</v>
      </c>
      <c r="U141" s="29" t="s">
        <v>275</v>
      </c>
      <c r="V141" s="22">
        <v>7.2062330000000001</v>
      </c>
      <c r="W141" s="22">
        <v>1.1940900000000001</v>
      </c>
    </row>
    <row r="142" spans="1:23" x14ac:dyDescent="0.35">
      <c r="A142" s="29">
        <v>311</v>
      </c>
      <c r="B142" s="29" t="s">
        <v>239</v>
      </c>
      <c r="C142" s="29">
        <v>12905</v>
      </c>
      <c r="D142" s="29">
        <v>541</v>
      </c>
      <c r="E142" s="29" t="s">
        <v>402</v>
      </c>
      <c r="F142" s="29" t="s">
        <v>485</v>
      </c>
      <c r="G142" s="29">
        <v>1.5077E-2</v>
      </c>
      <c r="H142" s="29" t="s">
        <v>483</v>
      </c>
      <c r="I142" s="29">
        <v>7.6953050000000003</v>
      </c>
      <c r="J142" s="29">
        <v>1.2924290000000001</v>
      </c>
      <c r="K142" s="29">
        <v>1.890633</v>
      </c>
      <c r="L142" s="29">
        <v>5.7265999999999997E-2</v>
      </c>
      <c r="M142" s="29">
        <v>9.6179999999999998E-3</v>
      </c>
      <c r="N142" s="29">
        <v>1.4069999999999999E-2</v>
      </c>
      <c r="O142" s="29">
        <v>32</v>
      </c>
      <c r="P142" s="29">
        <v>7.4419999999999998E-3</v>
      </c>
      <c r="Q142" s="29" t="s">
        <v>99</v>
      </c>
      <c r="R142" s="29" t="s">
        <v>38</v>
      </c>
      <c r="T142" s="29" t="s">
        <v>726</v>
      </c>
      <c r="U142" s="29" t="s">
        <v>726</v>
      </c>
      <c r="V142" s="22"/>
      <c r="W142" s="22"/>
    </row>
    <row r="143" spans="1:23" x14ac:dyDescent="0.35">
      <c r="A143" s="29">
        <v>166</v>
      </c>
      <c r="B143" s="29" t="s">
        <v>239</v>
      </c>
      <c r="C143" s="29">
        <v>7754</v>
      </c>
      <c r="D143" s="29">
        <v>140</v>
      </c>
      <c r="E143" s="29" t="s">
        <v>243</v>
      </c>
      <c r="F143" s="29" t="s">
        <v>400</v>
      </c>
      <c r="G143" s="29">
        <v>9.4371100000000006</v>
      </c>
      <c r="H143" s="29" t="s">
        <v>481</v>
      </c>
      <c r="I143" s="29">
        <v>10.321685</v>
      </c>
      <c r="J143" s="29">
        <v>1.573078</v>
      </c>
      <c r="K143" s="29">
        <v>1.918366</v>
      </c>
      <c r="L143" s="29">
        <v>10.2774</v>
      </c>
      <c r="M143" s="29">
        <v>1.56633</v>
      </c>
      <c r="N143" s="29">
        <v>1.9101399999999999</v>
      </c>
      <c r="O143" s="29">
        <v>33</v>
      </c>
      <c r="P143" s="29">
        <v>0.99570999999999998</v>
      </c>
      <c r="Q143" s="29" t="s">
        <v>18</v>
      </c>
      <c r="R143" s="29" t="s">
        <v>39</v>
      </c>
      <c r="T143" s="29" t="s">
        <v>427</v>
      </c>
      <c r="U143"/>
      <c r="V143" s="22">
        <v>9.1250697851063904</v>
      </c>
      <c r="W143" s="22">
        <v>1.6477404553191488</v>
      </c>
    </row>
    <row r="144" spans="1:23" x14ac:dyDescent="0.35">
      <c r="A144" s="29">
        <v>168</v>
      </c>
      <c r="B144" s="29" t="s">
        <v>239</v>
      </c>
      <c r="C144" s="29">
        <v>7882</v>
      </c>
      <c r="D144" s="29">
        <v>541</v>
      </c>
      <c r="E144" s="29" t="s">
        <v>402</v>
      </c>
      <c r="F144" s="29" t="s">
        <v>403</v>
      </c>
      <c r="G144" s="29">
        <v>0.288022</v>
      </c>
      <c r="H144" s="29" t="s">
        <v>481</v>
      </c>
      <c r="I144" s="29">
        <v>6.6188039999999999</v>
      </c>
      <c r="J144" s="29">
        <v>1.0996870000000001</v>
      </c>
      <c r="K144" s="29">
        <v>1.7708029999999999</v>
      </c>
      <c r="L144" s="29">
        <v>0.249641</v>
      </c>
      <c r="M144" s="29">
        <v>4.1477E-2</v>
      </c>
      <c r="N144" s="29">
        <v>6.6789000000000001E-2</v>
      </c>
      <c r="O144" s="29">
        <v>33</v>
      </c>
      <c r="P144" s="29">
        <v>3.7717000000000001E-2</v>
      </c>
      <c r="Q144" s="29" t="s">
        <v>18</v>
      </c>
      <c r="R144" s="29" t="s">
        <v>39</v>
      </c>
      <c r="T144"/>
      <c r="U144"/>
      <c r="V144"/>
    </row>
    <row r="145" spans="1:22" x14ac:dyDescent="0.35">
      <c r="A145" s="29">
        <v>38</v>
      </c>
      <c r="B145" s="29" t="s">
        <v>239</v>
      </c>
      <c r="C145" s="29">
        <v>681</v>
      </c>
      <c r="D145" s="29">
        <v>140</v>
      </c>
      <c r="E145" s="29" t="s">
        <v>243</v>
      </c>
      <c r="F145" s="29" t="s">
        <v>486</v>
      </c>
      <c r="G145" s="29">
        <v>131.82900000000001</v>
      </c>
      <c r="H145" s="29" t="s">
        <v>487</v>
      </c>
      <c r="I145" s="29">
        <v>10.758748000000001</v>
      </c>
      <c r="J145" s="29">
        <v>1.747034</v>
      </c>
      <c r="K145" s="29">
        <v>1.8006310000000001</v>
      </c>
      <c r="L145" s="29">
        <v>10.4703</v>
      </c>
      <c r="M145" s="29">
        <v>1.7001999999999999</v>
      </c>
      <c r="N145" s="29">
        <v>1.7523599999999999</v>
      </c>
      <c r="O145" s="29">
        <v>34</v>
      </c>
      <c r="P145" s="29">
        <v>0.97319100000000003</v>
      </c>
      <c r="Q145" s="29" t="s">
        <v>19</v>
      </c>
      <c r="R145" s="29" t="s">
        <v>40</v>
      </c>
      <c r="T145"/>
      <c r="U145"/>
      <c r="V145"/>
    </row>
    <row r="146" spans="1:22" x14ac:dyDescent="0.35">
      <c r="A146" s="29">
        <v>39</v>
      </c>
      <c r="B146" s="29" t="s">
        <v>239</v>
      </c>
      <c r="C146" s="29">
        <v>759</v>
      </c>
      <c r="D146" s="29">
        <v>411</v>
      </c>
      <c r="E146" s="29" t="s">
        <v>308</v>
      </c>
      <c r="F146" s="29" t="s">
        <v>488</v>
      </c>
      <c r="G146" s="29">
        <v>82.046499999999995</v>
      </c>
      <c r="H146" s="29" t="s">
        <v>487</v>
      </c>
      <c r="I146" s="29">
        <v>4.9772600000000002</v>
      </c>
      <c r="J146" s="29">
        <v>0.70677400000000001</v>
      </c>
      <c r="K146" s="29">
        <v>1.2899099999999999</v>
      </c>
      <c r="L146" s="29">
        <v>2.99464</v>
      </c>
      <c r="M146" s="29">
        <v>0.42524099999999998</v>
      </c>
      <c r="N146" s="29">
        <v>0.77609399999999995</v>
      </c>
      <c r="O146" s="29">
        <v>34</v>
      </c>
      <c r="P146" s="29">
        <v>0.60166500000000001</v>
      </c>
      <c r="Q146" s="29" t="s">
        <v>19</v>
      </c>
      <c r="R146" s="29" t="s">
        <v>40</v>
      </c>
      <c r="T146"/>
      <c r="U146"/>
      <c r="V146"/>
    </row>
    <row r="147" spans="1:22" x14ac:dyDescent="0.35">
      <c r="A147" s="29">
        <v>46</v>
      </c>
      <c r="B147" s="29" t="s">
        <v>239</v>
      </c>
      <c r="C147" s="29">
        <v>1384</v>
      </c>
      <c r="D147" s="29">
        <v>140</v>
      </c>
      <c r="E147" s="29" t="s">
        <v>243</v>
      </c>
      <c r="F147" s="29" t="s">
        <v>489</v>
      </c>
      <c r="G147" s="29">
        <v>10.6129</v>
      </c>
      <c r="H147" s="29" t="s">
        <v>490</v>
      </c>
      <c r="I147" s="29">
        <v>9.2811850000000007</v>
      </c>
      <c r="J147" s="29">
        <v>1.3582639999999999</v>
      </c>
      <c r="K147" s="29">
        <v>1.775104</v>
      </c>
      <c r="L147" s="29">
        <v>18.0686</v>
      </c>
      <c r="M147" s="29">
        <v>2.6442600000000001</v>
      </c>
      <c r="N147" s="29">
        <v>3.4557600000000002</v>
      </c>
      <c r="O147" s="29">
        <v>34</v>
      </c>
      <c r="P147" s="29">
        <v>1.9467950000000001</v>
      </c>
      <c r="Q147" s="29" t="s">
        <v>19</v>
      </c>
      <c r="R147" s="29" t="s">
        <v>40</v>
      </c>
      <c r="T147"/>
      <c r="U147"/>
      <c r="V147"/>
    </row>
    <row r="148" spans="1:22" x14ac:dyDescent="0.35">
      <c r="A148" s="29">
        <v>51</v>
      </c>
      <c r="B148" s="29" t="s">
        <v>239</v>
      </c>
      <c r="C148" s="29">
        <v>1388</v>
      </c>
      <c r="D148" s="29">
        <v>140</v>
      </c>
      <c r="E148" s="29" t="s">
        <v>243</v>
      </c>
      <c r="F148" s="29" t="s">
        <v>489</v>
      </c>
      <c r="G148" s="29">
        <v>30.468499999999999</v>
      </c>
      <c r="H148" s="29" t="s">
        <v>490</v>
      </c>
      <c r="I148" s="29">
        <v>9.2811850000000007</v>
      </c>
      <c r="J148" s="29">
        <v>1.3582639999999999</v>
      </c>
      <c r="K148" s="29">
        <v>1.775104</v>
      </c>
      <c r="L148" s="29">
        <v>15.9108</v>
      </c>
      <c r="M148" s="29">
        <v>2.3284899999999999</v>
      </c>
      <c r="N148" s="29">
        <v>3.0430799999999998</v>
      </c>
      <c r="O148" s="29">
        <v>34</v>
      </c>
      <c r="P148" s="29">
        <v>1.71431</v>
      </c>
      <c r="Q148" s="29" t="s">
        <v>19</v>
      </c>
      <c r="R148" s="29" t="s">
        <v>40</v>
      </c>
      <c r="T148"/>
      <c r="U148"/>
      <c r="V148"/>
    </row>
    <row r="149" spans="1:22" x14ac:dyDescent="0.35">
      <c r="A149" s="29">
        <v>59</v>
      </c>
      <c r="B149" s="29" t="s">
        <v>239</v>
      </c>
      <c r="C149" s="29">
        <v>1433</v>
      </c>
      <c r="D149" s="29">
        <v>320</v>
      </c>
      <c r="E149" s="29" t="s">
        <v>273</v>
      </c>
      <c r="F149" s="29" t="s">
        <v>491</v>
      </c>
      <c r="G149" s="29">
        <v>12.3444</v>
      </c>
      <c r="H149" s="29" t="s">
        <v>490</v>
      </c>
      <c r="I149" s="29">
        <v>6.4559259999999998</v>
      </c>
      <c r="J149" s="29">
        <v>0.89579399999999998</v>
      </c>
      <c r="K149" s="29">
        <v>1.540756</v>
      </c>
      <c r="L149" s="29">
        <v>8.4306099999999997</v>
      </c>
      <c r="M149" s="29">
        <v>1.1697900000000001</v>
      </c>
      <c r="N149" s="29">
        <v>2.0120300000000002</v>
      </c>
      <c r="O149" s="29">
        <v>34</v>
      </c>
      <c r="P149" s="29">
        <v>1.305871</v>
      </c>
      <c r="Q149" s="29" t="s">
        <v>19</v>
      </c>
      <c r="R149" s="29" t="s">
        <v>40</v>
      </c>
      <c r="T149"/>
      <c r="U149"/>
      <c r="V149"/>
    </row>
    <row r="150" spans="1:22" x14ac:dyDescent="0.35">
      <c r="A150" s="29">
        <v>62</v>
      </c>
      <c r="B150" s="29" t="s">
        <v>239</v>
      </c>
      <c r="C150" s="29">
        <v>1449</v>
      </c>
      <c r="D150" s="29">
        <v>411</v>
      </c>
      <c r="E150" s="29" t="s">
        <v>308</v>
      </c>
      <c r="F150" s="29" t="s">
        <v>492</v>
      </c>
      <c r="G150" s="29">
        <v>44.081400000000002</v>
      </c>
      <c r="H150" s="29" t="s">
        <v>490</v>
      </c>
      <c r="I150" s="29">
        <v>6.6934500000000003</v>
      </c>
      <c r="J150" s="29">
        <v>0.99065700000000001</v>
      </c>
      <c r="K150" s="29">
        <v>1.5987610000000001</v>
      </c>
      <c r="L150" s="29">
        <v>2.41153</v>
      </c>
      <c r="M150" s="29">
        <v>0.35691600000000001</v>
      </c>
      <c r="N150" s="29">
        <v>0.57600499999999999</v>
      </c>
      <c r="O150" s="29">
        <v>34</v>
      </c>
      <c r="P150" s="29">
        <v>0.36028199999999999</v>
      </c>
      <c r="Q150" s="29" t="s">
        <v>19</v>
      </c>
      <c r="R150" s="29" t="s">
        <v>40</v>
      </c>
      <c r="T150"/>
      <c r="U150"/>
      <c r="V150"/>
    </row>
    <row r="151" spans="1:22" x14ac:dyDescent="0.35">
      <c r="A151" s="29">
        <v>71</v>
      </c>
      <c r="B151" s="29" t="s">
        <v>239</v>
      </c>
      <c r="C151" s="29">
        <v>1528</v>
      </c>
      <c r="D151" s="29">
        <v>814</v>
      </c>
      <c r="E151" s="29" t="s">
        <v>254</v>
      </c>
      <c r="F151" s="29" t="s">
        <v>493</v>
      </c>
      <c r="G151" s="29">
        <v>62.958199999999998</v>
      </c>
      <c r="H151" s="29" t="s">
        <v>490</v>
      </c>
      <c r="I151" s="29">
        <v>6.7941729999999998</v>
      </c>
      <c r="J151" s="29">
        <v>0.93106900000000004</v>
      </c>
      <c r="K151" s="29">
        <v>1.6025199999999999</v>
      </c>
      <c r="L151" s="29">
        <v>7.1980300000000002</v>
      </c>
      <c r="M151" s="29">
        <v>0.98641299999999998</v>
      </c>
      <c r="N151" s="29">
        <v>1.6977800000000001</v>
      </c>
      <c r="O151" s="29">
        <v>34</v>
      </c>
      <c r="P151" s="29">
        <v>1.0594410000000001</v>
      </c>
      <c r="Q151" s="29" t="s">
        <v>19</v>
      </c>
      <c r="R151" s="29" t="s">
        <v>40</v>
      </c>
      <c r="T151"/>
      <c r="U151"/>
      <c r="V151"/>
    </row>
    <row r="152" spans="1:22" x14ac:dyDescent="0.35">
      <c r="A152" s="29">
        <v>72</v>
      </c>
      <c r="B152" s="29" t="s">
        <v>239</v>
      </c>
      <c r="C152" s="29">
        <v>1530</v>
      </c>
      <c r="D152" s="29">
        <v>820</v>
      </c>
      <c r="E152" s="29" t="s">
        <v>404</v>
      </c>
      <c r="F152" s="29" t="s">
        <v>494</v>
      </c>
      <c r="G152" s="29">
        <v>3.6594799999999998</v>
      </c>
      <c r="H152" s="29" t="s">
        <v>490</v>
      </c>
      <c r="I152" s="29">
        <v>7.0207160000000002</v>
      </c>
      <c r="J152" s="29">
        <v>0.84977999999999998</v>
      </c>
      <c r="K152" s="29">
        <v>1.6760729999999999</v>
      </c>
      <c r="L152" s="29">
        <v>8.2417499999999997</v>
      </c>
      <c r="M152" s="29">
        <v>0.99757300000000004</v>
      </c>
      <c r="N152" s="29">
        <v>1.96757</v>
      </c>
      <c r="O152" s="29">
        <v>34</v>
      </c>
      <c r="P152" s="29">
        <v>1.173918</v>
      </c>
      <c r="Q152" s="29" t="s">
        <v>19</v>
      </c>
      <c r="R152" s="29" t="s">
        <v>40</v>
      </c>
      <c r="T152"/>
      <c r="U152"/>
      <c r="V152"/>
    </row>
    <row r="153" spans="1:22" x14ac:dyDescent="0.35">
      <c r="A153" s="29">
        <v>307</v>
      </c>
      <c r="B153" s="29" t="s">
        <v>239</v>
      </c>
      <c r="C153" s="29">
        <v>12186</v>
      </c>
      <c r="D153" s="29">
        <v>140</v>
      </c>
      <c r="E153" s="29" t="s">
        <v>243</v>
      </c>
      <c r="F153" s="29" t="s">
        <v>495</v>
      </c>
      <c r="G153" s="29">
        <v>16.6495</v>
      </c>
      <c r="H153" s="29" t="s">
        <v>496</v>
      </c>
      <c r="I153" s="29">
        <v>12.066105</v>
      </c>
      <c r="J153" s="29">
        <v>1.846098</v>
      </c>
      <c r="K153" s="29">
        <v>2.076317</v>
      </c>
      <c r="L153" s="29">
        <v>8.8763299999999994</v>
      </c>
      <c r="M153" s="29">
        <v>1.3580700000000001</v>
      </c>
      <c r="N153" s="29">
        <v>1.5274300000000001</v>
      </c>
      <c r="O153" s="29">
        <v>35</v>
      </c>
      <c r="P153" s="29">
        <v>0.73564200000000002</v>
      </c>
      <c r="Q153" s="29" t="s">
        <v>20</v>
      </c>
      <c r="R153" s="29" t="s">
        <v>41</v>
      </c>
      <c r="T153"/>
      <c r="U153"/>
      <c r="V153"/>
    </row>
    <row r="154" spans="1:22" x14ac:dyDescent="0.35">
      <c r="A154" s="29">
        <v>308</v>
      </c>
      <c r="B154" s="29" t="s">
        <v>239</v>
      </c>
      <c r="C154" s="29">
        <v>12823</v>
      </c>
      <c r="D154" s="29">
        <v>814</v>
      </c>
      <c r="E154" s="29" t="s">
        <v>254</v>
      </c>
      <c r="F154" s="29" t="s">
        <v>497</v>
      </c>
      <c r="G154" s="29">
        <v>163.608</v>
      </c>
      <c r="H154" s="29" t="s">
        <v>496</v>
      </c>
      <c r="I154" s="29">
        <v>11.698136999999999</v>
      </c>
      <c r="J154" s="29">
        <v>2.0063559999999998</v>
      </c>
      <c r="K154" s="29">
        <v>2.130468</v>
      </c>
      <c r="L154" s="29">
        <v>14.546099999999999</v>
      </c>
      <c r="M154" s="29">
        <v>2.4948100000000002</v>
      </c>
      <c r="N154" s="29">
        <v>2.6491400000000001</v>
      </c>
      <c r="O154" s="29">
        <v>35</v>
      </c>
      <c r="P154" s="29">
        <v>1.2434540000000001</v>
      </c>
      <c r="Q154" s="29" t="s">
        <v>20</v>
      </c>
      <c r="R154" s="29" t="s">
        <v>41</v>
      </c>
      <c r="T154"/>
      <c r="U154"/>
      <c r="V154"/>
    </row>
    <row r="155" spans="1:22" x14ac:dyDescent="0.35">
      <c r="A155" s="29">
        <v>57</v>
      </c>
      <c r="B155" s="29" t="s">
        <v>239</v>
      </c>
      <c r="C155" s="29">
        <v>1406</v>
      </c>
      <c r="D155" s="29">
        <v>190</v>
      </c>
      <c r="E155" s="29" t="s">
        <v>335</v>
      </c>
      <c r="F155" s="29" t="s">
        <v>498</v>
      </c>
      <c r="G155" s="29">
        <v>2.8939699999999999</v>
      </c>
      <c r="H155" s="29" t="s">
        <v>490</v>
      </c>
      <c r="I155" s="29">
        <v>9.4791480000000004</v>
      </c>
      <c r="J155" s="29">
        <v>1.5358339999999999</v>
      </c>
      <c r="K155" s="29">
        <v>1.834163</v>
      </c>
      <c r="L155" s="29">
        <v>25.724599999999999</v>
      </c>
      <c r="M155" s="29">
        <v>4.1679599999999999</v>
      </c>
      <c r="N155" s="29">
        <v>4.9775700000000001</v>
      </c>
      <c r="O155" s="29">
        <v>36</v>
      </c>
      <c r="P155" s="29">
        <v>2.7138080000000002</v>
      </c>
      <c r="Q155" s="29" t="s">
        <v>21</v>
      </c>
      <c r="R155" s="29" t="s">
        <v>42</v>
      </c>
      <c r="T155"/>
      <c r="U155"/>
      <c r="V155"/>
    </row>
    <row r="156" spans="1:22" x14ac:dyDescent="0.35">
      <c r="A156" s="29">
        <v>68</v>
      </c>
      <c r="B156" s="29" t="s">
        <v>239</v>
      </c>
      <c r="C156" s="29">
        <v>1458</v>
      </c>
      <c r="D156" s="29">
        <v>434</v>
      </c>
      <c r="E156" s="29" t="s">
        <v>277</v>
      </c>
      <c r="F156" s="29" t="s">
        <v>499</v>
      </c>
      <c r="G156" s="29">
        <v>204.625</v>
      </c>
      <c r="H156" s="29" t="s">
        <v>490</v>
      </c>
      <c r="I156" s="29">
        <v>7.4178269999999999</v>
      </c>
      <c r="J156" s="29">
        <v>1.1901790000000001</v>
      </c>
      <c r="K156" s="29">
        <v>1.7402979999999999</v>
      </c>
      <c r="L156" s="29">
        <v>63.56</v>
      </c>
      <c r="M156" s="29">
        <v>10.1981</v>
      </c>
      <c r="N156" s="29">
        <v>14.911799999999999</v>
      </c>
      <c r="O156" s="29">
        <v>36</v>
      </c>
      <c r="P156" s="29">
        <v>8.5685490000000009</v>
      </c>
      <c r="Q156" s="29" t="s">
        <v>21</v>
      </c>
      <c r="R156" s="29" t="s">
        <v>42</v>
      </c>
    </row>
    <row r="157" spans="1:22" x14ac:dyDescent="0.35">
      <c r="A157" s="29">
        <v>70</v>
      </c>
      <c r="B157" s="29" t="s">
        <v>239</v>
      </c>
      <c r="C157" s="29">
        <v>1527</v>
      </c>
      <c r="D157" s="29">
        <v>814</v>
      </c>
      <c r="E157" s="29" t="s">
        <v>254</v>
      </c>
      <c r="F157" s="29" t="s">
        <v>493</v>
      </c>
      <c r="G157" s="29">
        <v>32.899700000000003</v>
      </c>
      <c r="H157" s="29" t="s">
        <v>490</v>
      </c>
      <c r="I157" s="29">
        <v>6.7941729999999998</v>
      </c>
      <c r="J157" s="29">
        <v>0.93106900000000004</v>
      </c>
      <c r="K157" s="29">
        <v>1.6025199999999999</v>
      </c>
      <c r="L157" s="29">
        <v>118.084</v>
      </c>
      <c r="M157" s="29">
        <v>16.182099999999998</v>
      </c>
      <c r="N157" s="29">
        <v>27.852</v>
      </c>
      <c r="O157" s="29">
        <v>36</v>
      </c>
      <c r="P157" s="29">
        <v>17.380134999999999</v>
      </c>
      <c r="Q157" s="29" t="s">
        <v>21</v>
      </c>
      <c r="R157" s="29" t="s">
        <v>42</v>
      </c>
    </row>
    <row r="158" spans="1:22" x14ac:dyDescent="0.35">
      <c r="A158" s="29">
        <v>372</v>
      </c>
      <c r="B158" s="29" t="s">
        <v>239</v>
      </c>
      <c r="C158" s="29">
        <v>13509</v>
      </c>
      <c r="D158" s="29">
        <v>330</v>
      </c>
      <c r="E158" s="29" t="s">
        <v>307</v>
      </c>
      <c r="F158" s="29" t="s">
        <v>405</v>
      </c>
      <c r="G158" s="29">
        <v>21.792999999999999</v>
      </c>
      <c r="H158" s="29" t="s">
        <v>500</v>
      </c>
      <c r="I158" s="29">
        <v>6.2122989999999998</v>
      </c>
      <c r="J158" s="29">
        <v>1.1764460000000001</v>
      </c>
      <c r="K158" s="29">
        <v>1.3821559999999999</v>
      </c>
      <c r="L158" s="29">
        <v>0.500498</v>
      </c>
      <c r="M158" s="29">
        <v>9.4781000000000004E-2</v>
      </c>
      <c r="N158" s="29">
        <v>0.11135399999999999</v>
      </c>
      <c r="O158" s="29">
        <v>36</v>
      </c>
      <c r="P158" s="29">
        <v>8.0565999999999999E-2</v>
      </c>
      <c r="Q158" s="29" t="s">
        <v>21</v>
      </c>
      <c r="R158" s="29" t="s">
        <v>42</v>
      </c>
    </row>
    <row r="159" spans="1:22" x14ac:dyDescent="0.35">
      <c r="A159" s="29">
        <v>375</v>
      </c>
      <c r="B159" s="29" t="s">
        <v>239</v>
      </c>
      <c r="C159" s="29">
        <v>13606</v>
      </c>
      <c r="D159" s="29">
        <v>411</v>
      </c>
      <c r="E159" s="29" t="s">
        <v>308</v>
      </c>
      <c r="F159" s="29" t="s">
        <v>317</v>
      </c>
      <c r="G159" s="29">
        <v>688.51400000000001</v>
      </c>
      <c r="H159" s="29" t="s">
        <v>500</v>
      </c>
      <c r="I159" s="29">
        <v>5.9979040000000001</v>
      </c>
      <c r="J159" s="29">
        <v>0.90687899999999999</v>
      </c>
      <c r="K159" s="29">
        <v>1.5020009999999999</v>
      </c>
      <c r="L159" s="29">
        <v>21.7057</v>
      </c>
      <c r="M159" s="29">
        <v>3.2818900000000002</v>
      </c>
      <c r="N159" s="29">
        <v>5.4355700000000002</v>
      </c>
      <c r="O159" s="29">
        <v>36</v>
      </c>
      <c r="P159" s="29">
        <v>3.6188850000000001</v>
      </c>
      <c r="Q159" s="29" t="s">
        <v>21</v>
      </c>
      <c r="R159" s="29" t="s">
        <v>42</v>
      </c>
    </row>
    <row r="160" spans="1:22" x14ac:dyDescent="0.35">
      <c r="A160" s="29">
        <v>401</v>
      </c>
      <c r="B160" s="29" t="s">
        <v>239</v>
      </c>
      <c r="C160" s="29">
        <v>14933</v>
      </c>
      <c r="D160" s="29">
        <v>625</v>
      </c>
      <c r="E160" s="29" t="s">
        <v>310</v>
      </c>
      <c r="F160" s="29" t="s">
        <v>406</v>
      </c>
      <c r="G160" s="29">
        <v>6.37059</v>
      </c>
      <c r="H160" s="29" t="s">
        <v>500</v>
      </c>
      <c r="I160" s="29">
        <v>5.4799730000000002</v>
      </c>
      <c r="J160" s="29">
        <v>0.94498800000000005</v>
      </c>
      <c r="K160" s="29">
        <v>1.3510439999999999</v>
      </c>
      <c r="L160" s="29">
        <v>12.2598</v>
      </c>
      <c r="M160" s="29">
        <v>2.1141299999999998</v>
      </c>
      <c r="N160" s="29">
        <v>3.0225599999999999</v>
      </c>
      <c r="O160" s="29">
        <v>36</v>
      </c>
      <c r="P160" s="29">
        <v>2.2372049999999999</v>
      </c>
      <c r="Q160" s="29" t="s">
        <v>21</v>
      </c>
      <c r="R160" s="29" t="s">
        <v>42</v>
      </c>
    </row>
    <row r="161" spans="1:18" x14ac:dyDescent="0.35">
      <c r="A161" s="29">
        <v>402</v>
      </c>
      <c r="B161" s="29" t="s">
        <v>239</v>
      </c>
      <c r="C161" s="29">
        <v>15306</v>
      </c>
      <c r="D161" s="29">
        <v>641</v>
      </c>
      <c r="E161" s="29" t="s">
        <v>311</v>
      </c>
      <c r="F161" s="29" t="s">
        <v>319</v>
      </c>
      <c r="G161" s="29">
        <v>1.52241</v>
      </c>
      <c r="H161" s="29" t="s">
        <v>500</v>
      </c>
      <c r="I161" s="29">
        <v>7.2364240000000004</v>
      </c>
      <c r="J161" s="29">
        <v>1.3226290000000001</v>
      </c>
      <c r="K161" s="29">
        <v>1.468153</v>
      </c>
      <c r="L161" s="29">
        <v>0.12717999999999999</v>
      </c>
      <c r="M161" s="29">
        <v>2.3244999999999998E-2</v>
      </c>
      <c r="N161" s="29">
        <v>2.5803E-2</v>
      </c>
      <c r="O161" s="29">
        <v>36</v>
      </c>
      <c r="P161" s="29">
        <v>1.7575E-2</v>
      </c>
      <c r="Q161" s="29" t="s">
        <v>21</v>
      </c>
      <c r="R161" s="29" t="s">
        <v>42</v>
      </c>
    </row>
    <row r="162" spans="1:18" x14ac:dyDescent="0.35">
      <c r="A162" s="29">
        <v>407</v>
      </c>
      <c r="B162" s="29" t="s">
        <v>239</v>
      </c>
      <c r="C162" s="29">
        <v>15470</v>
      </c>
      <c r="D162" s="29">
        <v>814</v>
      </c>
      <c r="E162" s="29" t="s">
        <v>254</v>
      </c>
      <c r="F162" s="29" t="s">
        <v>293</v>
      </c>
      <c r="G162" s="29">
        <v>290.048</v>
      </c>
      <c r="H162" s="29" t="s">
        <v>500</v>
      </c>
      <c r="I162" s="29">
        <v>8.2014490000000002</v>
      </c>
      <c r="J162" s="29">
        <v>1.307456</v>
      </c>
      <c r="K162" s="29">
        <v>1.750286</v>
      </c>
      <c r="L162" s="29">
        <v>155.69499999999999</v>
      </c>
      <c r="M162" s="29">
        <v>24.820599999999999</v>
      </c>
      <c r="N162" s="29">
        <v>33.227200000000003</v>
      </c>
      <c r="O162" s="29">
        <v>36</v>
      </c>
      <c r="P162" s="29">
        <v>18.983884</v>
      </c>
      <c r="Q162" s="29" t="s">
        <v>21</v>
      </c>
      <c r="R162" s="29" t="s">
        <v>42</v>
      </c>
    </row>
    <row r="163" spans="1:18" x14ac:dyDescent="0.35">
      <c r="A163" s="29">
        <v>169</v>
      </c>
      <c r="B163" s="29" t="s">
        <v>239</v>
      </c>
      <c r="C163" s="29">
        <v>8068</v>
      </c>
      <c r="D163" s="29">
        <v>111</v>
      </c>
      <c r="E163" s="29" t="s">
        <v>270</v>
      </c>
      <c r="F163" s="29" t="s">
        <v>271</v>
      </c>
      <c r="G163" s="29">
        <v>4.4105299999999996</v>
      </c>
      <c r="H163" s="29" t="s">
        <v>477</v>
      </c>
      <c r="I163" s="29">
        <v>10.413732</v>
      </c>
      <c r="J163" s="29">
        <v>1.734764</v>
      </c>
      <c r="K163" s="29">
        <v>1.937713</v>
      </c>
      <c r="L163" s="29">
        <v>2.2070599999999998</v>
      </c>
      <c r="M163" s="29">
        <v>0.36766100000000002</v>
      </c>
      <c r="N163" s="29">
        <v>0.41067300000000001</v>
      </c>
      <c r="O163" s="29">
        <v>37</v>
      </c>
      <c r="P163" s="29">
        <v>0.21193699999999999</v>
      </c>
      <c r="Q163" s="29" t="s">
        <v>23</v>
      </c>
      <c r="R163" s="29" t="s">
        <v>43</v>
      </c>
    </row>
    <row r="164" spans="1:18" x14ac:dyDescent="0.35">
      <c r="A164" s="29">
        <v>190</v>
      </c>
      <c r="B164" s="29" t="s">
        <v>239</v>
      </c>
      <c r="C164" s="29">
        <v>8401</v>
      </c>
      <c r="D164" s="29">
        <v>133</v>
      </c>
      <c r="E164" s="29" t="s">
        <v>296</v>
      </c>
      <c r="F164" s="29" t="s">
        <v>393</v>
      </c>
      <c r="G164" s="29">
        <v>20.362300000000001</v>
      </c>
      <c r="H164" s="29" t="s">
        <v>477</v>
      </c>
      <c r="I164" s="29">
        <v>11.488374</v>
      </c>
      <c r="J164" s="29">
        <v>2.1865730000000001</v>
      </c>
      <c r="K164" s="29">
        <v>2.0236360000000002</v>
      </c>
      <c r="L164" s="29">
        <v>0.160135</v>
      </c>
      <c r="M164" s="29">
        <v>3.0478000000000002E-2</v>
      </c>
      <c r="N164" s="29">
        <v>2.8206999999999999E-2</v>
      </c>
      <c r="O164" s="29">
        <v>37</v>
      </c>
      <c r="P164" s="29">
        <v>1.3939E-2</v>
      </c>
      <c r="Q164" s="29" t="s">
        <v>23</v>
      </c>
      <c r="R164" s="29" t="s">
        <v>43</v>
      </c>
    </row>
    <row r="165" spans="1:18" x14ac:dyDescent="0.35">
      <c r="A165" s="29">
        <v>191</v>
      </c>
      <c r="B165" s="29" t="s">
        <v>239</v>
      </c>
      <c r="C165" s="29">
        <v>8405</v>
      </c>
      <c r="D165" s="29">
        <v>133</v>
      </c>
      <c r="E165" s="29" t="s">
        <v>296</v>
      </c>
      <c r="F165" s="29" t="s">
        <v>393</v>
      </c>
      <c r="G165" s="29">
        <v>5.11768</v>
      </c>
      <c r="H165" s="29" t="s">
        <v>477</v>
      </c>
      <c r="I165" s="29">
        <v>11.488374</v>
      </c>
      <c r="J165" s="29">
        <v>2.1865730000000001</v>
      </c>
      <c r="K165" s="29">
        <v>2.0236360000000002</v>
      </c>
      <c r="L165" s="29">
        <v>0.85042899999999999</v>
      </c>
      <c r="M165" s="29">
        <v>0.161861</v>
      </c>
      <c r="N165" s="29">
        <v>0.14979999999999999</v>
      </c>
      <c r="O165" s="29">
        <v>37</v>
      </c>
      <c r="P165" s="29">
        <v>7.4024999999999994E-2</v>
      </c>
      <c r="Q165" s="29" t="s">
        <v>23</v>
      </c>
      <c r="R165" s="29" t="s">
        <v>43</v>
      </c>
    </row>
    <row r="166" spans="1:18" x14ac:dyDescent="0.35">
      <c r="A166" s="29">
        <v>199</v>
      </c>
      <c r="B166" s="29" t="s">
        <v>239</v>
      </c>
      <c r="C166" s="29">
        <v>8517</v>
      </c>
      <c r="D166" s="29">
        <v>140</v>
      </c>
      <c r="E166" s="29" t="s">
        <v>243</v>
      </c>
      <c r="F166" s="29" t="s">
        <v>244</v>
      </c>
      <c r="G166" s="29">
        <v>12.1936</v>
      </c>
      <c r="H166" s="29" t="s">
        <v>477</v>
      </c>
      <c r="I166" s="29">
        <v>11.781447</v>
      </c>
      <c r="J166" s="29">
        <v>1.875837</v>
      </c>
      <c r="K166" s="29">
        <v>2.004032</v>
      </c>
      <c r="L166" s="29">
        <v>6.3029999999999996E-3</v>
      </c>
      <c r="M166" s="29">
        <v>1.0039999999999999E-3</v>
      </c>
      <c r="N166" s="29">
        <v>1.072E-3</v>
      </c>
      <c r="O166" s="29">
        <v>37</v>
      </c>
      <c r="P166" s="29">
        <v>5.3499999999999999E-4</v>
      </c>
      <c r="Q166" s="29" t="s">
        <v>23</v>
      </c>
      <c r="R166" s="29" t="s">
        <v>43</v>
      </c>
    </row>
    <row r="167" spans="1:18" x14ac:dyDescent="0.35">
      <c r="A167" s="29">
        <v>200</v>
      </c>
      <c r="B167" s="29" t="s">
        <v>239</v>
      </c>
      <c r="C167" s="29">
        <v>8520</v>
      </c>
      <c r="D167" s="29">
        <v>140</v>
      </c>
      <c r="E167" s="29" t="s">
        <v>243</v>
      </c>
      <c r="F167" s="29" t="s">
        <v>244</v>
      </c>
      <c r="G167" s="29">
        <v>5.0323099999999998</v>
      </c>
      <c r="H167" s="29" t="s">
        <v>477</v>
      </c>
      <c r="I167" s="29">
        <v>11.781447</v>
      </c>
      <c r="J167" s="29">
        <v>1.875837</v>
      </c>
      <c r="K167" s="29">
        <v>2.004032</v>
      </c>
      <c r="L167" s="29">
        <v>0.360099</v>
      </c>
      <c r="M167" s="29">
        <v>5.7334999999999997E-2</v>
      </c>
      <c r="N167" s="29">
        <v>6.1253000000000002E-2</v>
      </c>
      <c r="O167" s="29">
        <v>37</v>
      </c>
      <c r="P167" s="29">
        <v>3.0564999999999998E-2</v>
      </c>
      <c r="Q167" s="29" t="s">
        <v>23</v>
      </c>
      <c r="R167" s="29" t="s">
        <v>43</v>
      </c>
    </row>
    <row r="168" spans="1:18" x14ac:dyDescent="0.35">
      <c r="A168" s="29">
        <v>201</v>
      </c>
      <c r="B168" s="29" t="s">
        <v>239</v>
      </c>
      <c r="C168" s="29">
        <v>8521</v>
      </c>
      <c r="D168" s="29">
        <v>140</v>
      </c>
      <c r="E168" s="29" t="s">
        <v>243</v>
      </c>
      <c r="F168" s="29" t="s">
        <v>244</v>
      </c>
      <c r="G168" s="29">
        <v>33.805300000000003</v>
      </c>
      <c r="H168" s="29" t="s">
        <v>477</v>
      </c>
      <c r="I168" s="29">
        <v>11.781447</v>
      </c>
      <c r="J168" s="29">
        <v>1.875837</v>
      </c>
      <c r="K168" s="29">
        <v>2.004032</v>
      </c>
      <c r="L168" s="29">
        <v>5.3028000000000004</v>
      </c>
      <c r="M168" s="29">
        <v>0.84431</v>
      </c>
      <c r="N168" s="29">
        <v>0.90200999999999998</v>
      </c>
      <c r="O168" s="29">
        <v>37</v>
      </c>
      <c r="P168" s="29">
        <v>0.45009700000000002</v>
      </c>
      <c r="Q168" s="29" t="s">
        <v>23</v>
      </c>
      <c r="R168" s="29" t="s">
        <v>43</v>
      </c>
    </row>
    <row r="169" spans="1:18" x14ac:dyDescent="0.35">
      <c r="A169" s="29">
        <v>202</v>
      </c>
      <c r="B169" s="29" t="s">
        <v>239</v>
      </c>
      <c r="C169" s="29">
        <v>8522</v>
      </c>
      <c r="D169" s="29">
        <v>140</v>
      </c>
      <c r="E169" s="29" t="s">
        <v>243</v>
      </c>
      <c r="F169" s="29" t="s">
        <v>244</v>
      </c>
      <c r="G169" s="29">
        <v>6.2822899999999997</v>
      </c>
      <c r="H169" s="29" t="s">
        <v>477</v>
      </c>
      <c r="I169" s="29">
        <v>11.781447</v>
      </c>
      <c r="J169" s="29">
        <v>1.875837</v>
      </c>
      <c r="K169" s="29">
        <v>2.004032</v>
      </c>
      <c r="L169" s="29">
        <v>9.8402000000000003E-2</v>
      </c>
      <c r="M169" s="29">
        <v>1.5668000000000001E-2</v>
      </c>
      <c r="N169" s="29">
        <v>1.6737999999999999E-2</v>
      </c>
      <c r="O169" s="29">
        <v>37</v>
      </c>
      <c r="P169" s="29">
        <v>8.352E-3</v>
      </c>
      <c r="Q169" s="29" t="s">
        <v>23</v>
      </c>
      <c r="R169" s="29" t="s">
        <v>43</v>
      </c>
    </row>
    <row r="170" spans="1:18" x14ac:dyDescent="0.35">
      <c r="A170" s="29">
        <v>203</v>
      </c>
      <c r="B170" s="29" t="s">
        <v>239</v>
      </c>
      <c r="C170" s="29">
        <v>8524</v>
      </c>
      <c r="D170" s="29">
        <v>140</v>
      </c>
      <c r="E170" s="29" t="s">
        <v>243</v>
      </c>
      <c r="F170" s="29" t="s">
        <v>244</v>
      </c>
      <c r="G170" s="29">
        <v>7.2016400000000003</v>
      </c>
      <c r="H170" s="29" t="s">
        <v>477</v>
      </c>
      <c r="I170" s="29">
        <v>11.781447</v>
      </c>
      <c r="J170" s="29">
        <v>1.875837</v>
      </c>
      <c r="K170" s="29">
        <v>2.004032</v>
      </c>
      <c r="L170" s="29">
        <v>0.661215</v>
      </c>
      <c r="M170" s="29">
        <v>0.105278</v>
      </c>
      <c r="N170" s="29">
        <v>0.112473</v>
      </c>
      <c r="O170" s="29">
        <v>37</v>
      </c>
      <c r="P170" s="29">
        <v>5.6122999999999999E-2</v>
      </c>
      <c r="Q170" s="29" t="s">
        <v>23</v>
      </c>
      <c r="R170" s="29" t="s">
        <v>43</v>
      </c>
    </row>
    <row r="171" spans="1:18" x14ac:dyDescent="0.35">
      <c r="A171" s="29">
        <v>204</v>
      </c>
      <c r="B171" s="29" t="s">
        <v>239</v>
      </c>
      <c r="C171" s="29">
        <v>8525</v>
      </c>
      <c r="D171" s="29">
        <v>140</v>
      </c>
      <c r="E171" s="29" t="s">
        <v>243</v>
      </c>
      <c r="F171" s="29" t="s">
        <v>244</v>
      </c>
      <c r="G171" s="29">
        <v>9.44862</v>
      </c>
      <c r="H171" s="29" t="s">
        <v>477</v>
      </c>
      <c r="I171" s="29">
        <v>11.781447</v>
      </c>
      <c r="J171" s="29">
        <v>1.875837</v>
      </c>
      <c r="K171" s="29">
        <v>2.004032</v>
      </c>
      <c r="L171" s="29">
        <v>3.79094</v>
      </c>
      <c r="M171" s="29">
        <v>0.60359200000000002</v>
      </c>
      <c r="N171" s="29">
        <v>0.64484200000000003</v>
      </c>
      <c r="O171" s="29">
        <v>37</v>
      </c>
      <c r="P171" s="29">
        <v>0.321772</v>
      </c>
      <c r="Q171" s="29" t="s">
        <v>23</v>
      </c>
      <c r="R171" s="29" t="s">
        <v>43</v>
      </c>
    </row>
    <row r="172" spans="1:18" x14ac:dyDescent="0.35">
      <c r="A172" s="29">
        <v>205</v>
      </c>
      <c r="B172" s="29" t="s">
        <v>239</v>
      </c>
      <c r="C172" s="29">
        <v>8526</v>
      </c>
      <c r="D172" s="29">
        <v>140</v>
      </c>
      <c r="E172" s="29" t="s">
        <v>243</v>
      </c>
      <c r="F172" s="29" t="s">
        <v>244</v>
      </c>
      <c r="G172" s="29">
        <v>6.9176700000000002</v>
      </c>
      <c r="H172" s="29" t="s">
        <v>477</v>
      </c>
      <c r="I172" s="29">
        <v>11.781447</v>
      </c>
      <c r="J172" s="29">
        <v>1.875837</v>
      </c>
      <c r="K172" s="29">
        <v>2.004032</v>
      </c>
      <c r="L172" s="29">
        <v>1.6315599999999999</v>
      </c>
      <c r="M172" s="29">
        <v>0.25977699999999998</v>
      </c>
      <c r="N172" s="29">
        <v>0.27753</v>
      </c>
      <c r="O172" s="29">
        <v>37</v>
      </c>
      <c r="P172" s="29">
        <v>0.138486</v>
      </c>
      <c r="Q172" s="29" t="s">
        <v>23</v>
      </c>
      <c r="R172" s="29" t="s">
        <v>43</v>
      </c>
    </row>
    <row r="173" spans="1:18" x14ac:dyDescent="0.35">
      <c r="A173" s="29">
        <v>206</v>
      </c>
      <c r="B173" s="29" t="s">
        <v>239</v>
      </c>
      <c r="C173" s="29">
        <v>8528</v>
      </c>
      <c r="D173" s="29">
        <v>140</v>
      </c>
      <c r="E173" s="29" t="s">
        <v>243</v>
      </c>
      <c r="F173" s="29" t="s">
        <v>244</v>
      </c>
      <c r="G173" s="29">
        <v>13.496700000000001</v>
      </c>
      <c r="H173" s="29" t="s">
        <v>477</v>
      </c>
      <c r="I173" s="29">
        <v>11.781447</v>
      </c>
      <c r="J173" s="29">
        <v>1.875837</v>
      </c>
      <c r="K173" s="29">
        <v>2.004032</v>
      </c>
      <c r="L173" s="29">
        <v>2.5319400000000001</v>
      </c>
      <c r="M173" s="29">
        <v>0.40313399999999999</v>
      </c>
      <c r="N173" s="29">
        <v>0.43068499999999998</v>
      </c>
      <c r="O173" s="29">
        <v>37</v>
      </c>
      <c r="P173" s="29">
        <v>0.21490899999999999</v>
      </c>
      <c r="Q173" s="29" t="s">
        <v>23</v>
      </c>
      <c r="R173" s="29" t="s">
        <v>43</v>
      </c>
    </row>
    <row r="174" spans="1:18" x14ac:dyDescent="0.35">
      <c r="A174" s="29">
        <v>209</v>
      </c>
      <c r="B174" s="29" t="s">
        <v>239</v>
      </c>
      <c r="C174" s="29">
        <v>8531</v>
      </c>
      <c r="D174" s="29">
        <v>140</v>
      </c>
      <c r="E174" s="29" t="s">
        <v>243</v>
      </c>
      <c r="F174" s="29" t="s">
        <v>244</v>
      </c>
      <c r="G174" s="29">
        <v>57.6678</v>
      </c>
      <c r="H174" s="29" t="s">
        <v>477</v>
      </c>
      <c r="I174" s="29">
        <v>11.781447</v>
      </c>
      <c r="J174" s="29">
        <v>1.875837</v>
      </c>
      <c r="K174" s="29">
        <v>2.004032</v>
      </c>
      <c r="L174" s="29">
        <v>5.1287200000000004</v>
      </c>
      <c r="M174" s="29">
        <v>0.81659199999999998</v>
      </c>
      <c r="N174" s="29">
        <v>0.87239800000000001</v>
      </c>
      <c r="O174" s="29">
        <v>37</v>
      </c>
      <c r="P174" s="29">
        <v>0.43532100000000001</v>
      </c>
      <c r="Q174" s="29" t="s">
        <v>23</v>
      </c>
      <c r="R174" s="29" t="s">
        <v>43</v>
      </c>
    </row>
    <row r="175" spans="1:18" x14ac:dyDescent="0.35">
      <c r="A175" s="29">
        <v>213</v>
      </c>
      <c r="B175" s="29" t="s">
        <v>239</v>
      </c>
      <c r="C175" s="29">
        <v>8535</v>
      </c>
      <c r="D175" s="29">
        <v>140</v>
      </c>
      <c r="E175" s="29" t="s">
        <v>243</v>
      </c>
      <c r="F175" s="29" t="s">
        <v>244</v>
      </c>
      <c r="G175" s="29">
        <v>22.1995</v>
      </c>
      <c r="H175" s="29" t="s">
        <v>477</v>
      </c>
      <c r="I175" s="29">
        <v>11.781447</v>
      </c>
      <c r="J175" s="29">
        <v>1.875837</v>
      </c>
      <c r="K175" s="29">
        <v>2.004032</v>
      </c>
      <c r="L175" s="29">
        <v>4.0302100000000003</v>
      </c>
      <c r="M175" s="29">
        <v>0.64168899999999995</v>
      </c>
      <c r="N175" s="29">
        <v>0.68554199999999998</v>
      </c>
      <c r="O175" s="29">
        <v>37</v>
      </c>
      <c r="P175" s="29">
        <v>0.34208100000000002</v>
      </c>
      <c r="Q175" s="29" t="s">
        <v>23</v>
      </c>
      <c r="R175" s="29" t="s">
        <v>43</v>
      </c>
    </row>
    <row r="176" spans="1:18" x14ac:dyDescent="0.35">
      <c r="A176" s="29">
        <v>228</v>
      </c>
      <c r="B176" s="29" t="s">
        <v>239</v>
      </c>
      <c r="C176" s="29">
        <v>8616</v>
      </c>
      <c r="D176" s="29">
        <v>141</v>
      </c>
      <c r="E176" s="29" t="s">
        <v>333</v>
      </c>
      <c r="F176" s="29" t="s">
        <v>334</v>
      </c>
      <c r="G176" s="29">
        <v>18.411899999999999</v>
      </c>
      <c r="H176" s="29" t="s">
        <v>477</v>
      </c>
      <c r="I176" s="29">
        <v>12.123322</v>
      </c>
      <c r="J176" s="29">
        <v>1.826476</v>
      </c>
      <c r="K176" s="29">
        <v>2.0360770000000001</v>
      </c>
      <c r="L176" s="29">
        <v>3.74031</v>
      </c>
      <c r="M176" s="29">
        <v>0.56350800000000001</v>
      </c>
      <c r="N176" s="29">
        <v>0.62817400000000001</v>
      </c>
      <c r="O176" s="29">
        <v>37</v>
      </c>
      <c r="P176" s="29">
        <v>0.30852200000000002</v>
      </c>
      <c r="Q176" s="29" t="s">
        <v>23</v>
      </c>
      <c r="R176" s="29" t="s">
        <v>43</v>
      </c>
    </row>
    <row r="177" spans="1:18" x14ac:dyDescent="0.35">
      <c r="A177" s="29">
        <v>229</v>
      </c>
      <c r="B177" s="29" t="s">
        <v>239</v>
      </c>
      <c r="C177" s="29">
        <v>8618</v>
      </c>
      <c r="D177" s="29">
        <v>141</v>
      </c>
      <c r="E177" s="29" t="s">
        <v>333</v>
      </c>
      <c r="F177" s="29" t="s">
        <v>334</v>
      </c>
      <c r="G177" s="29">
        <v>6.7709999999999999</v>
      </c>
      <c r="H177" s="29" t="s">
        <v>477</v>
      </c>
      <c r="I177" s="29">
        <v>12.123322</v>
      </c>
      <c r="J177" s="29">
        <v>1.826476</v>
      </c>
      <c r="K177" s="29">
        <v>2.0360770000000001</v>
      </c>
      <c r="L177" s="29">
        <v>0.31238500000000002</v>
      </c>
      <c r="M177" s="29">
        <v>4.7063000000000001E-2</v>
      </c>
      <c r="N177" s="29">
        <v>5.2463999999999997E-2</v>
      </c>
      <c r="O177" s="29">
        <v>37</v>
      </c>
      <c r="P177" s="29">
        <v>2.5767000000000002E-2</v>
      </c>
      <c r="Q177" s="29" t="s">
        <v>23</v>
      </c>
      <c r="R177" s="29" t="s">
        <v>43</v>
      </c>
    </row>
    <row r="178" spans="1:18" x14ac:dyDescent="0.35">
      <c r="A178" s="29">
        <v>230</v>
      </c>
      <c r="B178" s="29" t="s">
        <v>239</v>
      </c>
      <c r="C178" s="29">
        <v>8619</v>
      </c>
      <c r="D178" s="29">
        <v>141</v>
      </c>
      <c r="E178" s="29" t="s">
        <v>333</v>
      </c>
      <c r="F178" s="29" t="s">
        <v>334</v>
      </c>
      <c r="G178" s="29">
        <v>16.2956</v>
      </c>
      <c r="H178" s="29" t="s">
        <v>477</v>
      </c>
      <c r="I178" s="29">
        <v>12.123322</v>
      </c>
      <c r="J178" s="29">
        <v>1.826476</v>
      </c>
      <c r="K178" s="29">
        <v>2.0360770000000001</v>
      </c>
      <c r="L178" s="29">
        <v>7.6698000000000002E-2</v>
      </c>
      <c r="M178" s="29">
        <v>1.1554999999999999E-2</v>
      </c>
      <c r="N178" s="29">
        <v>1.2881E-2</v>
      </c>
      <c r="O178" s="29">
        <v>37</v>
      </c>
      <c r="P178" s="29">
        <v>6.326E-3</v>
      </c>
      <c r="Q178" s="29" t="s">
        <v>23</v>
      </c>
      <c r="R178" s="29" t="s">
        <v>43</v>
      </c>
    </row>
    <row r="179" spans="1:18" x14ac:dyDescent="0.35">
      <c r="A179" s="29">
        <v>232</v>
      </c>
      <c r="B179" s="29" t="s">
        <v>239</v>
      </c>
      <c r="C179" s="29">
        <v>8621</v>
      </c>
      <c r="D179" s="29">
        <v>141</v>
      </c>
      <c r="E179" s="29" t="s">
        <v>333</v>
      </c>
      <c r="F179" s="29" t="s">
        <v>334</v>
      </c>
      <c r="G179" s="29">
        <v>14.9414</v>
      </c>
      <c r="H179" s="29" t="s">
        <v>477</v>
      </c>
      <c r="I179" s="29">
        <v>12.123322</v>
      </c>
      <c r="J179" s="29">
        <v>1.826476</v>
      </c>
      <c r="K179" s="29">
        <v>2.0360770000000001</v>
      </c>
      <c r="L179" s="29">
        <v>3.8372000000000003E-2</v>
      </c>
      <c r="M179" s="29">
        <v>5.7809999999999997E-3</v>
      </c>
      <c r="N179" s="29">
        <v>6.4440000000000001E-3</v>
      </c>
      <c r="O179" s="29">
        <v>37</v>
      </c>
      <c r="P179" s="29">
        <v>3.1649999999999998E-3</v>
      </c>
      <c r="Q179" s="29" t="s">
        <v>23</v>
      </c>
      <c r="R179" s="29" t="s">
        <v>43</v>
      </c>
    </row>
    <row r="180" spans="1:18" x14ac:dyDescent="0.35">
      <c r="A180" s="29">
        <v>241</v>
      </c>
      <c r="B180" s="29" t="s">
        <v>239</v>
      </c>
      <c r="C180" s="29">
        <v>8883</v>
      </c>
      <c r="D180" s="29">
        <v>190</v>
      </c>
      <c r="E180" s="29" t="s">
        <v>335</v>
      </c>
      <c r="F180" s="29" t="s">
        <v>336</v>
      </c>
      <c r="G180" s="29">
        <v>17.397200000000002</v>
      </c>
      <c r="H180" s="29" t="s">
        <v>477</v>
      </c>
      <c r="I180" s="29">
        <v>9.8502130000000001</v>
      </c>
      <c r="J180" s="29">
        <v>1.689322</v>
      </c>
      <c r="K180" s="29">
        <v>1.9439409999999999</v>
      </c>
      <c r="L180" s="29">
        <v>1.3445400000000001</v>
      </c>
      <c r="M180" s="29">
        <v>0.23058999999999999</v>
      </c>
      <c r="N180" s="29">
        <v>0.265345</v>
      </c>
      <c r="O180" s="29">
        <v>37</v>
      </c>
      <c r="P180" s="29">
        <v>0.13649900000000001</v>
      </c>
      <c r="Q180" s="29" t="s">
        <v>23</v>
      </c>
      <c r="R180" s="29" t="s">
        <v>43</v>
      </c>
    </row>
    <row r="181" spans="1:18" x14ac:dyDescent="0.35">
      <c r="A181" s="29">
        <v>248</v>
      </c>
      <c r="B181" s="29" t="s">
        <v>239</v>
      </c>
      <c r="C181" s="29">
        <v>9052</v>
      </c>
      <c r="D181" s="29">
        <v>310</v>
      </c>
      <c r="E181" s="29" t="s">
        <v>264</v>
      </c>
      <c r="F181" s="29" t="s">
        <v>321</v>
      </c>
      <c r="G181" s="29">
        <v>8.8728700000000007</v>
      </c>
      <c r="H181" s="29" t="s">
        <v>477</v>
      </c>
      <c r="I181" s="29">
        <v>8.3410460000000004</v>
      </c>
      <c r="J181" s="29">
        <v>1.5350490000000001</v>
      </c>
      <c r="K181" s="29">
        <v>1.6090100000000001</v>
      </c>
      <c r="L181" s="29">
        <v>0.54963300000000004</v>
      </c>
      <c r="M181" s="29">
        <v>0.10115200000000001</v>
      </c>
      <c r="N181" s="29">
        <v>0.106026</v>
      </c>
      <c r="O181" s="29">
        <v>37</v>
      </c>
      <c r="P181" s="29">
        <v>6.5894999999999995E-2</v>
      </c>
      <c r="Q181" s="29" t="s">
        <v>23</v>
      </c>
      <c r="R181" s="29" t="s">
        <v>43</v>
      </c>
    </row>
    <row r="182" spans="1:18" x14ac:dyDescent="0.35">
      <c r="A182" s="29">
        <v>249</v>
      </c>
      <c r="B182" s="29" t="s">
        <v>239</v>
      </c>
      <c r="C182" s="29">
        <v>9053</v>
      </c>
      <c r="D182" s="29">
        <v>310</v>
      </c>
      <c r="E182" s="29" t="s">
        <v>264</v>
      </c>
      <c r="F182" s="29" t="s">
        <v>321</v>
      </c>
      <c r="G182" s="29">
        <v>39.718000000000004</v>
      </c>
      <c r="H182" s="29" t="s">
        <v>477</v>
      </c>
      <c r="I182" s="29">
        <v>8.3410460000000004</v>
      </c>
      <c r="J182" s="29">
        <v>1.5350490000000001</v>
      </c>
      <c r="K182" s="29">
        <v>1.6090100000000001</v>
      </c>
      <c r="L182" s="29">
        <v>2.31643</v>
      </c>
      <c r="M182" s="29">
        <v>0.42630499999999999</v>
      </c>
      <c r="N182" s="29">
        <v>0.44684499999999999</v>
      </c>
      <c r="O182" s="29">
        <v>37</v>
      </c>
      <c r="P182" s="29">
        <v>0.27771400000000002</v>
      </c>
      <c r="Q182" s="29" t="s">
        <v>23</v>
      </c>
      <c r="R182" s="29" t="s">
        <v>43</v>
      </c>
    </row>
    <row r="183" spans="1:18" x14ac:dyDescent="0.35">
      <c r="A183" s="29">
        <v>269</v>
      </c>
      <c r="B183" s="29" t="s">
        <v>239</v>
      </c>
      <c r="C183" s="29">
        <v>9512</v>
      </c>
      <c r="D183" s="29">
        <v>422</v>
      </c>
      <c r="E183" s="29" t="s">
        <v>301</v>
      </c>
      <c r="F183" s="29" t="s">
        <v>407</v>
      </c>
      <c r="G183" s="29">
        <v>1.99332</v>
      </c>
      <c r="H183" s="29" t="s">
        <v>477</v>
      </c>
      <c r="I183" s="29">
        <v>7.7566790000000001</v>
      </c>
      <c r="J183" s="29">
        <v>1.308298</v>
      </c>
      <c r="K183" s="29">
        <v>1.60548</v>
      </c>
      <c r="L183" s="29">
        <v>0.20874599999999999</v>
      </c>
      <c r="M183" s="29">
        <v>3.5208999999999997E-2</v>
      </c>
      <c r="N183" s="29">
        <v>4.3206000000000001E-2</v>
      </c>
      <c r="O183" s="29">
        <v>37</v>
      </c>
      <c r="P183" s="29">
        <v>2.6911999999999998E-2</v>
      </c>
      <c r="Q183" s="29" t="s">
        <v>23</v>
      </c>
      <c r="R183" s="29" t="s">
        <v>43</v>
      </c>
    </row>
    <row r="184" spans="1:18" x14ac:dyDescent="0.35">
      <c r="A184" s="29">
        <v>270</v>
      </c>
      <c r="B184" s="29" t="s">
        <v>239</v>
      </c>
      <c r="C184" s="29">
        <v>9513</v>
      </c>
      <c r="D184" s="29">
        <v>422</v>
      </c>
      <c r="E184" s="29" t="s">
        <v>301</v>
      </c>
      <c r="F184" s="29" t="s">
        <v>407</v>
      </c>
      <c r="G184" s="29">
        <v>18.5624</v>
      </c>
      <c r="H184" s="29" t="s">
        <v>477</v>
      </c>
      <c r="I184" s="29">
        <v>7.7566790000000001</v>
      </c>
      <c r="J184" s="29">
        <v>1.308298</v>
      </c>
      <c r="K184" s="29">
        <v>1.60548</v>
      </c>
      <c r="L184" s="29">
        <v>0.70746299999999995</v>
      </c>
      <c r="M184" s="29">
        <v>0.119326</v>
      </c>
      <c r="N184" s="29">
        <v>0.14643100000000001</v>
      </c>
      <c r="O184" s="29">
        <v>37</v>
      </c>
      <c r="P184" s="29">
        <v>9.1206999999999996E-2</v>
      </c>
      <c r="Q184" s="29" t="s">
        <v>23</v>
      </c>
      <c r="R184" s="29" t="s">
        <v>43</v>
      </c>
    </row>
    <row r="185" spans="1:18" x14ac:dyDescent="0.35">
      <c r="A185" s="29">
        <v>271</v>
      </c>
      <c r="B185" s="29" t="s">
        <v>239</v>
      </c>
      <c r="C185" s="29">
        <v>9514</v>
      </c>
      <c r="D185" s="29">
        <v>422</v>
      </c>
      <c r="E185" s="29" t="s">
        <v>301</v>
      </c>
      <c r="F185" s="29" t="s">
        <v>407</v>
      </c>
      <c r="G185" s="29">
        <v>10.325100000000001</v>
      </c>
      <c r="H185" s="29" t="s">
        <v>477</v>
      </c>
      <c r="I185" s="29">
        <v>7.7566790000000001</v>
      </c>
      <c r="J185" s="29">
        <v>1.308298</v>
      </c>
      <c r="K185" s="29">
        <v>1.60548</v>
      </c>
      <c r="L185" s="29">
        <v>0.48078700000000002</v>
      </c>
      <c r="M185" s="29">
        <v>8.1092999999999998E-2</v>
      </c>
      <c r="N185" s="29">
        <v>9.9514000000000005E-2</v>
      </c>
      <c r="O185" s="29">
        <v>37</v>
      </c>
      <c r="P185" s="29">
        <v>6.1983999999999997E-2</v>
      </c>
      <c r="Q185" s="29" t="s">
        <v>23</v>
      </c>
      <c r="R185" s="29" t="s">
        <v>43</v>
      </c>
    </row>
    <row r="186" spans="1:18" x14ac:dyDescent="0.35">
      <c r="A186" s="29">
        <v>272</v>
      </c>
      <c r="B186" s="29" t="s">
        <v>239</v>
      </c>
      <c r="C186" s="29">
        <v>9516</v>
      </c>
      <c r="D186" s="29">
        <v>422</v>
      </c>
      <c r="E186" s="29" t="s">
        <v>301</v>
      </c>
      <c r="F186" s="29" t="s">
        <v>407</v>
      </c>
      <c r="G186" s="29">
        <v>4.9417400000000002</v>
      </c>
      <c r="H186" s="29" t="s">
        <v>477</v>
      </c>
      <c r="I186" s="29">
        <v>7.7566790000000001</v>
      </c>
      <c r="J186" s="29">
        <v>1.308298</v>
      </c>
      <c r="K186" s="29">
        <v>1.60548</v>
      </c>
      <c r="L186" s="29">
        <v>8.4997000000000003E-2</v>
      </c>
      <c r="M186" s="29">
        <v>1.4336E-2</v>
      </c>
      <c r="N186" s="29">
        <v>1.7593000000000001E-2</v>
      </c>
      <c r="O186" s="29">
        <v>37</v>
      </c>
      <c r="P186" s="29">
        <v>1.0958000000000001E-2</v>
      </c>
      <c r="Q186" s="29" t="s">
        <v>23</v>
      </c>
      <c r="R186" s="29" t="s">
        <v>43</v>
      </c>
    </row>
    <row r="187" spans="1:18" x14ac:dyDescent="0.35">
      <c r="A187" s="29">
        <v>273</v>
      </c>
      <c r="B187" s="29" t="s">
        <v>239</v>
      </c>
      <c r="C187" s="29">
        <v>9518</v>
      </c>
      <c r="D187" s="29">
        <v>422</v>
      </c>
      <c r="E187" s="29" t="s">
        <v>301</v>
      </c>
      <c r="F187" s="29" t="s">
        <v>407</v>
      </c>
      <c r="G187" s="29">
        <v>27.590800000000002</v>
      </c>
      <c r="H187" s="29" t="s">
        <v>477</v>
      </c>
      <c r="I187" s="29">
        <v>7.7566790000000001</v>
      </c>
      <c r="J187" s="29">
        <v>1.308298</v>
      </c>
      <c r="K187" s="29">
        <v>1.60548</v>
      </c>
      <c r="L187" s="29">
        <v>0.71307500000000001</v>
      </c>
      <c r="M187" s="29">
        <v>0.120272</v>
      </c>
      <c r="N187" s="29">
        <v>0.147592</v>
      </c>
      <c r="O187" s="29">
        <v>37</v>
      </c>
      <c r="P187" s="29">
        <v>9.1929999999999998E-2</v>
      </c>
      <c r="Q187" s="29" t="s">
        <v>23</v>
      </c>
      <c r="R187" s="29" t="s">
        <v>43</v>
      </c>
    </row>
    <row r="188" spans="1:18" x14ac:dyDescent="0.35">
      <c r="A188" s="29">
        <v>274</v>
      </c>
      <c r="B188" s="29" t="s">
        <v>239</v>
      </c>
      <c r="C188" s="29">
        <v>9519</v>
      </c>
      <c r="D188" s="29">
        <v>422</v>
      </c>
      <c r="E188" s="29" t="s">
        <v>301</v>
      </c>
      <c r="F188" s="29" t="s">
        <v>407</v>
      </c>
      <c r="G188" s="29">
        <v>12.623699999999999</v>
      </c>
      <c r="H188" s="29" t="s">
        <v>477</v>
      </c>
      <c r="I188" s="29">
        <v>7.7566790000000001</v>
      </c>
      <c r="J188" s="29">
        <v>1.308298</v>
      </c>
      <c r="K188" s="29">
        <v>1.60548</v>
      </c>
      <c r="L188" s="29">
        <v>0.41172599999999998</v>
      </c>
      <c r="M188" s="29">
        <v>6.9445000000000007E-2</v>
      </c>
      <c r="N188" s="29">
        <v>8.5219000000000003E-2</v>
      </c>
      <c r="O188" s="29">
        <v>37</v>
      </c>
      <c r="P188" s="29">
        <v>5.3080000000000002E-2</v>
      </c>
      <c r="Q188" s="29" t="s">
        <v>23</v>
      </c>
      <c r="R188" s="29" t="s">
        <v>43</v>
      </c>
    </row>
    <row r="189" spans="1:18" x14ac:dyDescent="0.35">
      <c r="A189" s="29">
        <v>277</v>
      </c>
      <c r="B189" s="29" t="s">
        <v>239</v>
      </c>
      <c r="C189" s="29">
        <v>9585</v>
      </c>
      <c r="D189" s="29">
        <v>434</v>
      </c>
      <c r="E189" s="29" t="s">
        <v>277</v>
      </c>
      <c r="F189" s="29" t="s">
        <v>278</v>
      </c>
      <c r="G189" s="29">
        <v>11.561</v>
      </c>
      <c r="H189" s="29" t="s">
        <v>477</v>
      </c>
      <c r="I189" s="29">
        <v>8.9793509999999994</v>
      </c>
      <c r="J189" s="29">
        <v>1.6037250000000001</v>
      </c>
      <c r="K189" s="29">
        <v>1.662954</v>
      </c>
      <c r="L189" s="29">
        <v>9.7350000000000006E-3</v>
      </c>
      <c r="M189" s="29">
        <v>1.7390000000000001E-3</v>
      </c>
      <c r="N189" s="29">
        <v>1.8029999999999999E-3</v>
      </c>
      <c r="O189" s="29">
        <v>37</v>
      </c>
      <c r="P189" s="29">
        <v>1.0839999999999999E-3</v>
      </c>
      <c r="Q189" s="29" t="s">
        <v>23</v>
      </c>
      <c r="R189" s="29" t="s">
        <v>43</v>
      </c>
    </row>
    <row r="190" spans="1:18" x14ac:dyDescent="0.35">
      <c r="A190" s="29">
        <v>299</v>
      </c>
      <c r="B190" s="29" t="s">
        <v>239</v>
      </c>
      <c r="C190" s="29">
        <v>11651</v>
      </c>
      <c r="D190" s="29">
        <v>814</v>
      </c>
      <c r="E190" s="29" t="s">
        <v>254</v>
      </c>
      <c r="F190" s="29" t="s">
        <v>279</v>
      </c>
      <c r="G190" s="29">
        <v>1490.08</v>
      </c>
      <c r="H190" s="29" t="s">
        <v>477</v>
      </c>
      <c r="I190" s="29">
        <v>9.5935609999999993</v>
      </c>
      <c r="J190" s="29">
        <v>1.571528</v>
      </c>
      <c r="K190" s="29">
        <v>1.857308</v>
      </c>
      <c r="L190" s="29">
        <v>374.77100000000002</v>
      </c>
      <c r="M190" s="29">
        <v>61.391500000000001</v>
      </c>
      <c r="N190" s="29">
        <v>72.555499999999995</v>
      </c>
      <c r="O190" s="29">
        <v>37</v>
      </c>
      <c r="P190" s="29">
        <v>39.064869000000002</v>
      </c>
      <c r="Q190" s="29" t="s">
        <v>23</v>
      </c>
      <c r="R190" s="29" t="s">
        <v>43</v>
      </c>
    </row>
    <row r="191" spans="1:18" x14ac:dyDescent="0.35">
      <c r="A191" s="29">
        <v>304</v>
      </c>
      <c r="B191" s="29" t="s">
        <v>239</v>
      </c>
      <c r="C191" s="29">
        <v>11676</v>
      </c>
      <c r="D191" s="29">
        <v>831</v>
      </c>
      <c r="E191" s="29" t="s">
        <v>396</v>
      </c>
      <c r="F191" s="29" t="s">
        <v>397</v>
      </c>
      <c r="G191" s="29">
        <v>3.3626999999999998</v>
      </c>
      <c r="H191" s="29" t="s">
        <v>477</v>
      </c>
      <c r="I191" s="29">
        <v>6.858117</v>
      </c>
      <c r="J191" s="29">
        <v>1.1074580000000001</v>
      </c>
      <c r="K191" s="29">
        <v>1.515047</v>
      </c>
      <c r="L191" s="29">
        <v>0.49049999999999999</v>
      </c>
      <c r="M191" s="29">
        <v>7.9207E-2</v>
      </c>
      <c r="N191" s="29">
        <v>0.108358</v>
      </c>
      <c r="O191" s="29">
        <v>37</v>
      </c>
      <c r="P191" s="29">
        <v>7.1521000000000001E-2</v>
      </c>
      <c r="Q191" s="29" t="s">
        <v>23</v>
      </c>
      <c r="R191" s="29" t="s">
        <v>43</v>
      </c>
    </row>
    <row r="192" spans="1:18" x14ac:dyDescent="0.35">
      <c r="A192" s="29">
        <v>305</v>
      </c>
      <c r="B192" s="29" t="s">
        <v>239</v>
      </c>
      <c r="C192" s="29">
        <v>11694</v>
      </c>
      <c r="D192" s="29">
        <v>832</v>
      </c>
      <c r="E192" s="29" t="s">
        <v>408</v>
      </c>
      <c r="F192" s="29" t="s">
        <v>409</v>
      </c>
      <c r="G192" s="29">
        <v>32.6126</v>
      </c>
      <c r="H192" s="29" t="s">
        <v>477</v>
      </c>
      <c r="I192" s="29">
        <v>7.5056339999999997</v>
      </c>
      <c r="J192" s="29">
        <v>1.281093</v>
      </c>
      <c r="K192" s="29">
        <v>1.660509</v>
      </c>
      <c r="L192" s="29">
        <v>0.87901499999999999</v>
      </c>
      <c r="M192" s="29">
        <v>0.150034</v>
      </c>
      <c r="N192" s="29">
        <v>0.194469</v>
      </c>
      <c r="O192" s="29">
        <v>37</v>
      </c>
      <c r="P192" s="29">
        <v>0.117114</v>
      </c>
      <c r="Q192" s="29" t="s">
        <v>23</v>
      </c>
      <c r="R192" s="29" t="s">
        <v>43</v>
      </c>
    </row>
    <row r="193" spans="1:18" x14ac:dyDescent="0.35">
      <c r="A193" s="29">
        <v>306</v>
      </c>
      <c r="B193" s="29" t="s">
        <v>239</v>
      </c>
      <c r="C193" s="29">
        <v>11700</v>
      </c>
      <c r="D193" s="29">
        <v>832</v>
      </c>
      <c r="E193" s="29" t="s">
        <v>408</v>
      </c>
      <c r="F193" s="29" t="s">
        <v>409</v>
      </c>
      <c r="G193" s="29">
        <v>9.1133900000000008</v>
      </c>
      <c r="H193" s="29" t="s">
        <v>477</v>
      </c>
      <c r="I193" s="29">
        <v>7.5056339999999997</v>
      </c>
      <c r="J193" s="29">
        <v>1.281093</v>
      </c>
      <c r="K193" s="29">
        <v>1.660509</v>
      </c>
      <c r="L193" s="29">
        <v>0.14693100000000001</v>
      </c>
      <c r="M193" s="29">
        <v>2.5079000000000001E-2</v>
      </c>
      <c r="N193" s="29">
        <v>3.2506E-2</v>
      </c>
      <c r="O193" s="29">
        <v>37</v>
      </c>
      <c r="P193" s="29">
        <v>1.9576E-2</v>
      </c>
      <c r="Q193" s="29" t="s">
        <v>23</v>
      </c>
      <c r="R193" s="29" t="s">
        <v>43</v>
      </c>
    </row>
    <row r="194" spans="1:18" x14ac:dyDescent="0.35">
      <c r="A194" s="29">
        <v>431</v>
      </c>
      <c r="B194" s="29" t="s">
        <v>239</v>
      </c>
      <c r="C194" s="29">
        <v>8531</v>
      </c>
      <c r="D194" s="29">
        <v>140</v>
      </c>
      <c r="E194" s="29" t="s">
        <v>243</v>
      </c>
      <c r="F194" s="29" t="s">
        <v>244</v>
      </c>
      <c r="G194" s="29">
        <v>57.6678</v>
      </c>
      <c r="H194" s="29" t="s">
        <v>477</v>
      </c>
      <c r="I194" s="29">
        <v>11.781447</v>
      </c>
      <c r="J194" s="29">
        <v>1.875837</v>
      </c>
      <c r="K194" s="29">
        <v>2.004032</v>
      </c>
      <c r="L194" s="29">
        <v>1.5371600000000001</v>
      </c>
      <c r="M194" s="29">
        <v>0.24474699999999999</v>
      </c>
      <c r="N194" s="29">
        <v>0.26147300000000001</v>
      </c>
      <c r="O194" s="29">
        <v>37</v>
      </c>
      <c r="P194" s="29">
        <v>0.13047300000000001</v>
      </c>
      <c r="Q194" s="29" t="s">
        <v>23</v>
      </c>
      <c r="R194" s="29" t="s">
        <v>43</v>
      </c>
    </row>
    <row r="195" spans="1:18" x14ac:dyDescent="0.35">
      <c r="A195" s="29">
        <v>435</v>
      </c>
      <c r="B195" s="29" t="s">
        <v>239</v>
      </c>
      <c r="C195" s="29">
        <v>8535</v>
      </c>
      <c r="D195" s="29">
        <v>140</v>
      </c>
      <c r="E195" s="29" t="s">
        <v>243</v>
      </c>
      <c r="F195" s="29" t="s">
        <v>244</v>
      </c>
      <c r="G195" s="29">
        <v>22.1995</v>
      </c>
      <c r="H195" s="29" t="s">
        <v>477</v>
      </c>
      <c r="I195" s="29">
        <v>11.781447</v>
      </c>
      <c r="J195" s="29">
        <v>1.875837</v>
      </c>
      <c r="K195" s="29">
        <v>2.004032</v>
      </c>
      <c r="L195" s="29">
        <v>1.1547099999999999</v>
      </c>
      <c r="M195" s="29">
        <v>0.18385299999999999</v>
      </c>
      <c r="N195" s="29">
        <v>0.19641700000000001</v>
      </c>
      <c r="O195" s="29">
        <v>37</v>
      </c>
      <c r="P195" s="29">
        <v>9.8011000000000001E-2</v>
      </c>
      <c r="Q195" s="29" t="s">
        <v>23</v>
      </c>
      <c r="R195" s="29" t="s">
        <v>43</v>
      </c>
    </row>
    <row r="196" spans="1:18" x14ac:dyDescent="0.35">
      <c r="A196" s="29">
        <v>439</v>
      </c>
      <c r="B196" s="29" t="s">
        <v>239</v>
      </c>
      <c r="C196" s="29">
        <v>8621</v>
      </c>
      <c r="D196" s="29">
        <v>141</v>
      </c>
      <c r="E196" s="29" t="s">
        <v>333</v>
      </c>
      <c r="F196" s="29" t="s">
        <v>334</v>
      </c>
      <c r="G196" s="29">
        <v>14.9414</v>
      </c>
      <c r="H196" s="29" t="s">
        <v>477</v>
      </c>
      <c r="I196" s="29">
        <v>12.123322</v>
      </c>
      <c r="J196" s="29">
        <v>1.826476</v>
      </c>
      <c r="K196" s="29">
        <v>2.0360770000000001</v>
      </c>
      <c r="L196" s="29">
        <v>1.2438100000000001</v>
      </c>
      <c r="M196" s="29">
        <v>0.18739</v>
      </c>
      <c r="N196" s="29">
        <v>0.208894</v>
      </c>
      <c r="O196" s="29">
        <v>37</v>
      </c>
      <c r="P196" s="29">
        <v>0.10259600000000001</v>
      </c>
      <c r="Q196" s="29" t="s">
        <v>23</v>
      </c>
      <c r="R196" s="29" t="s">
        <v>43</v>
      </c>
    </row>
    <row r="197" spans="1:18" x14ac:dyDescent="0.35">
      <c r="A197" s="29">
        <v>447</v>
      </c>
      <c r="B197" s="29" t="s">
        <v>239</v>
      </c>
      <c r="C197" s="29">
        <v>11651</v>
      </c>
      <c r="D197" s="29">
        <v>814</v>
      </c>
      <c r="E197" s="29" t="s">
        <v>254</v>
      </c>
      <c r="F197" s="29" t="s">
        <v>279</v>
      </c>
      <c r="G197" s="29">
        <v>1490.08</v>
      </c>
      <c r="H197" s="29" t="s">
        <v>477</v>
      </c>
      <c r="I197" s="29">
        <v>9.5935609999999993</v>
      </c>
      <c r="J197" s="29">
        <v>1.571528</v>
      </c>
      <c r="K197" s="29">
        <v>1.857308</v>
      </c>
      <c r="L197" s="29">
        <v>13.1472</v>
      </c>
      <c r="M197" s="29">
        <v>2.1536499999999998</v>
      </c>
      <c r="N197" s="29">
        <v>2.54528</v>
      </c>
      <c r="O197" s="29">
        <v>37</v>
      </c>
      <c r="P197" s="29">
        <v>1.3704149999999999</v>
      </c>
      <c r="Q197" s="29" t="s">
        <v>23</v>
      </c>
      <c r="R197" s="29" t="s">
        <v>43</v>
      </c>
    </row>
    <row r="198" spans="1:18" x14ac:dyDescent="0.35">
      <c r="A198" s="29">
        <v>73</v>
      </c>
      <c r="B198" s="29" t="s">
        <v>239</v>
      </c>
      <c r="C198" s="29">
        <v>1561</v>
      </c>
      <c r="D198" s="29">
        <v>121</v>
      </c>
      <c r="E198" s="29" t="s">
        <v>270</v>
      </c>
      <c r="F198" s="29" t="s">
        <v>377</v>
      </c>
      <c r="G198" s="29">
        <v>3.6890900000000002</v>
      </c>
      <c r="H198" s="29" t="s">
        <v>480</v>
      </c>
      <c r="I198" s="29">
        <v>13.885444</v>
      </c>
      <c r="J198" s="29">
        <v>2.6532089999999999</v>
      </c>
      <c r="K198" s="29">
        <v>1.976529</v>
      </c>
      <c r="L198" s="29">
        <v>14.9823</v>
      </c>
      <c r="M198" s="29">
        <v>2.8627899999999999</v>
      </c>
      <c r="N198" s="29">
        <v>2.13266</v>
      </c>
      <c r="O198" s="29">
        <v>38</v>
      </c>
      <c r="P198" s="29">
        <v>1.078992</v>
      </c>
      <c r="Q198" s="29" t="s">
        <v>26</v>
      </c>
      <c r="R198" s="29" t="s">
        <v>44</v>
      </c>
    </row>
    <row r="199" spans="1:18" x14ac:dyDescent="0.35">
      <c r="A199" s="29">
        <v>87</v>
      </c>
      <c r="B199" s="29" t="s">
        <v>239</v>
      </c>
      <c r="C199" s="29">
        <v>1947</v>
      </c>
      <c r="D199" s="29">
        <v>221</v>
      </c>
      <c r="E199" s="29" t="s">
        <v>250</v>
      </c>
      <c r="F199" s="29" t="s">
        <v>410</v>
      </c>
      <c r="G199" s="29">
        <v>1328.56</v>
      </c>
      <c r="H199" s="29" t="s">
        <v>480</v>
      </c>
      <c r="I199" s="29">
        <v>6.1281119999999998</v>
      </c>
      <c r="J199" s="29">
        <v>1.167521</v>
      </c>
      <c r="K199" s="29">
        <v>0.95536900000000002</v>
      </c>
      <c r="L199" s="29">
        <v>16.8443</v>
      </c>
      <c r="M199" s="29">
        <v>3.2091599999999998</v>
      </c>
      <c r="N199" s="29">
        <v>2.62602</v>
      </c>
      <c r="O199" s="29">
        <v>38</v>
      </c>
      <c r="P199" s="29">
        <v>2.7486950000000001</v>
      </c>
      <c r="Q199" s="29" t="s">
        <v>26</v>
      </c>
      <c r="R199" s="29" t="s">
        <v>44</v>
      </c>
    </row>
    <row r="200" spans="1:18" x14ac:dyDescent="0.35">
      <c r="A200" s="29">
        <v>89</v>
      </c>
      <c r="B200" s="29" t="s">
        <v>239</v>
      </c>
      <c r="C200" s="29">
        <v>2129</v>
      </c>
      <c r="D200" s="29">
        <v>411</v>
      </c>
      <c r="E200" s="29" t="s">
        <v>308</v>
      </c>
      <c r="F200" s="29" t="s">
        <v>411</v>
      </c>
      <c r="G200" s="29">
        <v>37.707799999999999</v>
      </c>
      <c r="H200" s="29" t="s">
        <v>480</v>
      </c>
      <c r="I200" s="29">
        <v>4.5527620000000004</v>
      </c>
      <c r="J200" s="29">
        <v>0.82806999999999997</v>
      </c>
      <c r="K200" s="29">
        <v>1.098503</v>
      </c>
      <c r="L200" s="29">
        <v>0.25698500000000002</v>
      </c>
      <c r="M200" s="29">
        <v>4.6740999999999998E-2</v>
      </c>
      <c r="N200" s="29">
        <v>6.2005999999999999E-2</v>
      </c>
      <c r="O200" s="29">
        <v>38</v>
      </c>
      <c r="P200" s="29">
        <v>5.6446000000000003E-2</v>
      </c>
      <c r="Q200" s="29" t="s">
        <v>26</v>
      </c>
      <c r="R200" s="29" t="s">
        <v>44</v>
      </c>
    </row>
    <row r="201" spans="1:18" x14ac:dyDescent="0.35">
      <c r="A201" s="29">
        <v>90</v>
      </c>
      <c r="B201" s="29" t="s">
        <v>239</v>
      </c>
      <c r="C201" s="29">
        <v>2170</v>
      </c>
      <c r="D201" s="29">
        <v>434</v>
      </c>
      <c r="E201" s="29" t="s">
        <v>277</v>
      </c>
      <c r="F201" s="29" t="s">
        <v>412</v>
      </c>
      <c r="G201" s="29">
        <v>34.140099999999997</v>
      </c>
      <c r="H201" s="29" t="s">
        <v>480</v>
      </c>
      <c r="I201" s="29">
        <v>5.5362520000000002</v>
      </c>
      <c r="J201" s="29">
        <v>1.041649</v>
      </c>
      <c r="K201" s="29">
        <v>1.031153</v>
      </c>
      <c r="L201" s="29">
        <v>40.868099999999998</v>
      </c>
      <c r="M201" s="29">
        <v>7.6893500000000001</v>
      </c>
      <c r="N201" s="29">
        <v>7.6118800000000002</v>
      </c>
      <c r="O201" s="29">
        <v>38</v>
      </c>
      <c r="P201" s="29">
        <v>7.381907</v>
      </c>
      <c r="Q201" s="29" t="s">
        <v>26</v>
      </c>
      <c r="R201" s="29" t="s">
        <v>44</v>
      </c>
    </row>
    <row r="202" spans="1:18" x14ac:dyDescent="0.35">
      <c r="A202" s="29">
        <v>91</v>
      </c>
      <c r="B202" s="29" t="s">
        <v>239</v>
      </c>
      <c r="C202" s="29">
        <v>2182</v>
      </c>
      <c r="D202" s="29">
        <v>512</v>
      </c>
      <c r="E202" s="29" t="s">
        <v>252</v>
      </c>
      <c r="F202" s="29" t="s">
        <v>413</v>
      </c>
      <c r="G202" s="29">
        <v>26.0596</v>
      </c>
      <c r="H202" s="29" t="s">
        <v>480</v>
      </c>
      <c r="I202" s="29">
        <v>6.5350910000000004</v>
      </c>
      <c r="J202" s="29">
        <v>1.3946449999999999</v>
      </c>
      <c r="K202" s="29">
        <v>1.1781759999999999</v>
      </c>
      <c r="L202" s="29">
        <v>2.8347199999999999</v>
      </c>
      <c r="M202" s="29">
        <v>0.60495399999999999</v>
      </c>
      <c r="N202" s="29">
        <v>0.51105599999999995</v>
      </c>
      <c r="O202" s="29">
        <v>38</v>
      </c>
      <c r="P202" s="29">
        <v>0.43376900000000002</v>
      </c>
      <c r="Q202" s="29" t="s">
        <v>26</v>
      </c>
      <c r="R202" s="29" t="s">
        <v>44</v>
      </c>
    </row>
    <row r="203" spans="1:18" x14ac:dyDescent="0.35">
      <c r="A203" s="29">
        <v>105</v>
      </c>
      <c r="B203" s="29" t="s">
        <v>239</v>
      </c>
      <c r="C203" s="29">
        <v>3629</v>
      </c>
      <c r="D203" s="29">
        <v>747</v>
      </c>
      <c r="E203" s="29" t="s">
        <v>414</v>
      </c>
      <c r="F203" s="29" t="s">
        <v>415</v>
      </c>
      <c r="G203" s="29">
        <v>16.232700000000001</v>
      </c>
      <c r="H203" s="29" t="s">
        <v>480</v>
      </c>
      <c r="I203" s="29">
        <v>6.1781319999999997</v>
      </c>
      <c r="J203" s="29">
        <v>1.4102669999999999</v>
      </c>
      <c r="K203" s="29">
        <v>0.99299300000000001</v>
      </c>
      <c r="L203" s="29">
        <v>0.167741</v>
      </c>
      <c r="M203" s="29">
        <v>3.8289999999999998E-2</v>
      </c>
      <c r="N203" s="29">
        <v>2.6960999999999999E-2</v>
      </c>
      <c r="O203" s="29">
        <v>38</v>
      </c>
      <c r="P203" s="29">
        <v>2.7151000000000002E-2</v>
      </c>
      <c r="Q203" s="29" t="s">
        <v>26</v>
      </c>
      <c r="R203" s="29" t="s">
        <v>44</v>
      </c>
    </row>
    <row r="204" spans="1:18" x14ac:dyDescent="0.35">
      <c r="A204" s="29">
        <v>106</v>
      </c>
      <c r="B204" s="29" t="s">
        <v>239</v>
      </c>
      <c r="C204" s="29">
        <v>3630</v>
      </c>
      <c r="D204" s="29">
        <v>747</v>
      </c>
      <c r="E204" s="29" t="s">
        <v>414</v>
      </c>
      <c r="F204" s="29" t="s">
        <v>415</v>
      </c>
      <c r="G204" s="29">
        <v>163.72399999999999</v>
      </c>
      <c r="H204" s="29" t="s">
        <v>480</v>
      </c>
      <c r="I204" s="29">
        <v>6.1781319999999997</v>
      </c>
      <c r="J204" s="29">
        <v>1.4102669999999999</v>
      </c>
      <c r="K204" s="29">
        <v>0.99299300000000001</v>
      </c>
      <c r="L204" s="29">
        <v>0.426431</v>
      </c>
      <c r="M204" s="29">
        <v>9.7339999999999996E-2</v>
      </c>
      <c r="N204" s="29">
        <v>6.8539000000000003E-2</v>
      </c>
      <c r="O204" s="29">
        <v>38</v>
      </c>
      <c r="P204" s="29">
        <v>6.9023000000000001E-2</v>
      </c>
      <c r="Q204" s="29" t="s">
        <v>26</v>
      </c>
      <c r="R204" s="29" t="s">
        <v>44</v>
      </c>
    </row>
    <row r="205" spans="1:18" x14ac:dyDescent="0.35">
      <c r="A205" s="29">
        <v>107</v>
      </c>
      <c r="B205" s="29" t="s">
        <v>239</v>
      </c>
      <c r="C205" s="29">
        <v>3643</v>
      </c>
      <c r="D205" s="29">
        <v>814</v>
      </c>
      <c r="E205" s="29" t="s">
        <v>254</v>
      </c>
      <c r="F205" s="29" t="s">
        <v>416</v>
      </c>
      <c r="G205" s="29">
        <v>180.79900000000001</v>
      </c>
      <c r="H205" s="29" t="s">
        <v>480</v>
      </c>
      <c r="I205" s="29">
        <v>6.4657559999999998</v>
      </c>
      <c r="J205" s="29">
        <v>1.2178869999999999</v>
      </c>
      <c r="K205" s="29">
        <v>1.191276</v>
      </c>
      <c r="L205" s="29">
        <v>177.267</v>
      </c>
      <c r="M205" s="29">
        <v>33.389899999999997</v>
      </c>
      <c r="N205" s="29">
        <v>32.660299999999999</v>
      </c>
      <c r="O205" s="29">
        <v>38</v>
      </c>
      <c r="P205" s="29">
        <v>27.416236999999999</v>
      </c>
      <c r="Q205" s="29" t="s">
        <v>26</v>
      </c>
      <c r="R205" s="29" t="s">
        <v>44</v>
      </c>
    </row>
    <row r="206" spans="1:18" x14ac:dyDescent="0.35">
      <c r="A206" s="29">
        <v>181</v>
      </c>
      <c r="B206" s="29" t="s">
        <v>239</v>
      </c>
      <c r="C206" s="29">
        <v>8231</v>
      </c>
      <c r="D206" s="29">
        <v>121</v>
      </c>
      <c r="E206" s="29" t="s">
        <v>270</v>
      </c>
      <c r="F206" s="29" t="s">
        <v>281</v>
      </c>
      <c r="G206" s="29">
        <v>8839.56</v>
      </c>
      <c r="H206" s="29" t="s">
        <v>477</v>
      </c>
      <c r="I206" s="29">
        <v>11.819156</v>
      </c>
      <c r="J206" s="29">
        <v>1.999854</v>
      </c>
      <c r="K206" s="29">
        <v>2.097445</v>
      </c>
      <c r="L206" s="29">
        <v>32.705399999999997</v>
      </c>
      <c r="M206" s="29">
        <v>5.5338900000000004</v>
      </c>
      <c r="N206" s="29">
        <v>5.8039399999999999</v>
      </c>
      <c r="O206" s="29">
        <v>38</v>
      </c>
      <c r="P206" s="29">
        <v>2.7671489999999999</v>
      </c>
      <c r="Q206" s="29" t="s">
        <v>26</v>
      </c>
      <c r="R206" s="29" t="s">
        <v>44</v>
      </c>
    </row>
    <row r="207" spans="1:18" x14ac:dyDescent="0.35">
      <c r="A207" s="29">
        <v>292</v>
      </c>
      <c r="B207" s="29" t="s">
        <v>239</v>
      </c>
      <c r="C207" s="29">
        <v>11620</v>
      </c>
      <c r="D207" s="29">
        <v>747</v>
      </c>
      <c r="E207" s="29" t="s">
        <v>414</v>
      </c>
      <c r="F207" s="29" t="s">
        <v>417</v>
      </c>
      <c r="G207" s="29">
        <v>36.384999999999998</v>
      </c>
      <c r="H207" s="29" t="s">
        <v>477</v>
      </c>
      <c r="I207" s="29">
        <v>9.6292860000000005</v>
      </c>
      <c r="J207" s="29">
        <v>1.548492</v>
      </c>
      <c r="K207" s="29">
        <v>1.845728</v>
      </c>
      <c r="L207" s="29">
        <v>5.9004000000000001E-2</v>
      </c>
      <c r="M207" s="29">
        <v>9.4889999999999992E-3</v>
      </c>
      <c r="N207" s="29">
        <v>1.1310000000000001E-2</v>
      </c>
      <c r="O207" s="29">
        <v>38</v>
      </c>
      <c r="P207" s="29">
        <v>6.1279999999999998E-3</v>
      </c>
      <c r="Q207" s="29" t="s">
        <v>26</v>
      </c>
      <c r="R207" s="29" t="s">
        <v>44</v>
      </c>
    </row>
    <row r="208" spans="1:18" x14ac:dyDescent="0.35">
      <c r="A208" s="29">
        <v>340</v>
      </c>
      <c r="B208" s="29" t="s">
        <v>239</v>
      </c>
      <c r="C208" s="29">
        <v>13136</v>
      </c>
      <c r="D208" s="29">
        <v>133</v>
      </c>
      <c r="E208" s="29" t="s">
        <v>296</v>
      </c>
      <c r="F208" s="29" t="s">
        <v>297</v>
      </c>
      <c r="G208" s="29">
        <v>41.709899999999998</v>
      </c>
      <c r="H208" s="29" t="s">
        <v>500</v>
      </c>
      <c r="I208" s="29">
        <v>11.271977</v>
      </c>
      <c r="J208" s="29">
        <v>2.2334000000000001</v>
      </c>
      <c r="K208" s="29">
        <v>2.0293679999999998</v>
      </c>
      <c r="L208" s="29">
        <v>35.3765</v>
      </c>
      <c r="M208" s="29">
        <v>7.0094200000000004</v>
      </c>
      <c r="N208" s="29">
        <v>6.3690699999999998</v>
      </c>
      <c r="O208" s="29">
        <v>39</v>
      </c>
      <c r="P208" s="29">
        <v>3.1384509999999999</v>
      </c>
      <c r="Q208" s="29" t="s">
        <v>418</v>
      </c>
      <c r="R208" s="29" t="s">
        <v>47</v>
      </c>
    </row>
    <row r="209" spans="1:18" x14ac:dyDescent="0.35">
      <c r="A209" s="29">
        <v>351</v>
      </c>
      <c r="B209" s="29" t="s">
        <v>239</v>
      </c>
      <c r="C209" s="29">
        <v>13166</v>
      </c>
      <c r="D209" s="29">
        <v>140</v>
      </c>
      <c r="E209" s="29" t="s">
        <v>243</v>
      </c>
      <c r="F209" s="29" t="s">
        <v>292</v>
      </c>
      <c r="G209" s="29">
        <v>1.37314</v>
      </c>
      <c r="H209" s="29" t="s">
        <v>500</v>
      </c>
      <c r="I209" s="29">
        <v>12.496560000000001</v>
      </c>
      <c r="J209" s="29">
        <v>1.9466840000000001</v>
      </c>
      <c r="K209" s="29">
        <v>2.126881</v>
      </c>
      <c r="L209" s="29">
        <v>0.381075</v>
      </c>
      <c r="M209" s="29">
        <v>5.9362999999999999E-2</v>
      </c>
      <c r="N209" s="29">
        <v>6.4857999999999999E-2</v>
      </c>
      <c r="O209" s="29">
        <v>39</v>
      </c>
      <c r="P209" s="29">
        <v>3.0494E-2</v>
      </c>
      <c r="Q209" s="29" t="s">
        <v>418</v>
      </c>
      <c r="R209" s="29" t="s">
        <v>47</v>
      </c>
    </row>
    <row r="210" spans="1:18" x14ac:dyDescent="0.35">
      <c r="A210" s="29">
        <v>356</v>
      </c>
      <c r="B210" s="29" t="s">
        <v>239</v>
      </c>
      <c r="C210" s="29">
        <v>13207</v>
      </c>
      <c r="D210" s="29">
        <v>170</v>
      </c>
      <c r="E210" s="29" t="s">
        <v>313</v>
      </c>
      <c r="F210" s="29" t="s">
        <v>352</v>
      </c>
      <c r="G210" s="29">
        <v>4.26159</v>
      </c>
      <c r="H210" s="29" t="s">
        <v>500</v>
      </c>
      <c r="I210" s="29">
        <v>11.029944</v>
      </c>
      <c r="J210" s="29">
        <v>2.0173890000000001</v>
      </c>
      <c r="K210" s="29">
        <v>2.1626029999999998</v>
      </c>
      <c r="L210" s="29">
        <v>0.45650400000000002</v>
      </c>
      <c r="M210" s="29">
        <v>8.3495E-2</v>
      </c>
      <c r="N210" s="29">
        <v>8.9505000000000001E-2</v>
      </c>
      <c r="O210" s="29">
        <v>39</v>
      </c>
      <c r="P210" s="29">
        <v>4.1388000000000001E-2</v>
      </c>
      <c r="Q210" s="29" t="s">
        <v>418</v>
      </c>
      <c r="R210" s="29" t="s">
        <v>47</v>
      </c>
    </row>
    <row r="211" spans="1:18" x14ac:dyDescent="0.35">
      <c r="A211" s="29">
        <v>384</v>
      </c>
      <c r="B211" s="29" t="s">
        <v>239</v>
      </c>
      <c r="C211" s="29">
        <v>13643</v>
      </c>
      <c r="D211" s="29">
        <v>411</v>
      </c>
      <c r="E211" s="29" t="s">
        <v>308</v>
      </c>
      <c r="F211" s="29" t="s">
        <v>317</v>
      </c>
      <c r="G211" s="29">
        <v>44.998600000000003</v>
      </c>
      <c r="H211" s="29" t="s">
        <v>500</v>
      </c>
      <c r="I211" s="29">
        <v>5.9979040000000001</v>
      </c>
      <c r="J211" s="29">
        <v>0.90687899999999999</v>
      </c>
      <c r="K211" s="29">
        <v>1.5020009999999999</v>
      </c>
      <c r="L211" s="29">
        <v>48.561399999999999</v>
      </c>
      <c r="M211" s="29">
        <v>7.34246</v>
      </c>
      <c r="N211" s="29">
        <v>12.1608</v>
      </c>
      <c r="O211" s="29">
        <v>39</v>
      </c>
      <c r="P211" s="29">
        <v>8.0963989999999999</v>
      </c>
      <c r="Q211" s="29" t="s">
        <v>418</v>
      </c>
      <c r="R211" s="29" t="s">
        <v>47</v>
      </c>
    </row>
    <row r="212" spans="1:18" x14ac:dyDescent="0.35">
      <c r="A212" s="29">
        <v>392</v>
      </c>
      <c r="B212" s="29" t="s">
        <v>239</v>
      </c>
      <c r="C212" s="29">
        <v>14450</v>
      </c>
      <c r="D212" s="29">
        <v>530</v>
      </c>
      <c r="E212" s="29" t="s">
        <v>419</v>
      </c>
      <c r="F212" s="29" t="s">
        <v>420</v>
      </c>
      <c r="G212" s="29">
        <v>2.3727800000000001</v>
      </c>
      <c r="H212" s="29" t="s">
        <v>500</v>
      </c>
      <c r="I212" s="29">
        <v>9.4268710000000002</v>
      </c>
      <c r="J212" s="29">
        <v>1.6340539999999999</v>
      </c>
      <c r="K212" s="29">
        <v>1.899934</v>
      </c>
      <c r="L212" s="29">
        <v>0.582704</v>
      </c>
      <c r="M212" s="29">
        <v>0.101006</v>
      </c>
      <c r="N212" s="29">
        <v>0.117441</v>
      </c>
      <c r="O212" s="29">
        <v>39</v>
      </c>
      <c r="P212" s="29">
        <v>6.1813E-2</v>
      </c>
      <c r="Q212" s="29" t="s">
        <v>418</v>
      </c>
      <c r="R212" s="29" t="s">
        <v>47</v>
      </c>
    </row>
    <row r="213" spans="1:18" x14ac:dyDescent="0.35">
      <c r="A213" s="29">
        <v>395</v>
      </c>
      <c r="B213" s="29" t="s">
        <v>239</v>
      </c>
      <c r="C213" s="29">
        <v>14590</v>
      </c>
      <c r="D213" s="29">
        <v>612</v>
      </c>
      <c r="E213" s="29" t="s">
        <v>421</v>
      </c>
      <c r="F213" s="29" t="s">
        <v>422</v>
      </c>
      <c r="G213" s="29">
        <v>129.566</v>
      </c>
      <c r="H213" s="29" t="s">
        <v>500</v>
      </c>
      <c r="I213" s="29">
        <v>5.933516</v>
      </c>
      <c r="J213" s="29">
        <v>0.96015600000000001</v>
      </c>
      <c r="K213" s="29">
        <v>1.653667</v>
      </c>
      <c r="L213" s="29">
        <v>9.2500999999999998</v>
      </c>
      <c r="M213" s="29">
        <v>1.4968399999999999</v>
      </c>
      <c r="N213" s="29">
        <v>2.5779999999999998</v>
      </c>
      <c r="O213" s="29">
        <v>39</v>
      </c>
      <c r="P213" s="29">
        <v>1.5589580000000001</v>
      </c>
      <c r="Q213" s="29" t="s">
        <v>418</v>
      </c>
      <c r="R213" s="29" t="s">
        <v>47</v>
      </c>
    </row>
    <row r="214" spans="1:18" x14ac:dyDescent="0.35">
      <c r="A214" s="29">
        <v>399</v>
      </c>
      <c r="B214" s="29" t="s">
        <v>239</v>
      </c>
      <c r="C214" s="29">
        <v>14802</v>
      </c>
      <c r="D214" s="29">
        <v>617</v>
      </c>
      <c r="E214" s="29" t="s">
        <v>309</v>
      </c>
      <c r="F214" s="29" t="s">
        <v>353</v>
      </c>
      <c r="G214" s="29">
        <v>21.064299999999999</v>
      </c>
      <c r="H214" s="29" t="s">
        <v>500</v>
      </c>
      <c r="I214" s="29">
        <v>7.5608690000000003</v>
      </c>
      <c r="J214" s="29">
        <v>1.390093</v>
      </c>
      <c r="K214" s="29">
        <v>1.5510949999999999</v>
      </c>
      <c r="L214" s="29">
        <v>25.271699999999999</v>
      </c>
      <c r="M214" s="29">
        <v>4.6463000000000001</v>
      </c>
      <c r="N214" s="29">
        <v>5.1844299999999999</v>
      </c>
      <c r="O214" s="29">
        <v>39</v>
      </c>
      <c r="P214" s="29">
        <v>3.342435</v>
      </c>
      <c r="Q214" s="29" t="s">
        <v>418</v>
      </c>
      <c r="R214" s="29" t="s">
        <v>47</v>
      </c>
    </row>
    <row r="215" spans="1:18" x14ac:dyDescent="0.35">
      <c r="A215" s="29">
        <v>417</v>
      </c>
      <c r="B215" s="29" t="s">
        <v>239</v>
      </c>
      <c r="C215" s="29">
        <v>15474</v>
      </c>
      <c r="D215" s="29">
        <v>814</v>
      </c>
      <c r="E215" s="29" t="s">
        <v>254</v>
      </c>
      <c r="F215" s="29" t="s">
        <v>293</v>
      </c>
      <c r="G215" s="29">
        <v>192.971</v>
      </c>
      <c r="H215" s="29" t="s">
        <v>500</v>
      </c>
      <c r="I215" s="29">
        <v>8.2014490000000002</v>
      </c>
      <c r="J215" s="29">
        <v>1.307456</v>
      </c>
      <c r="K215" s="29">
        <v>1.750286</v>
      </c>
      <c r="L215" s="29">
        <v>24.382300000000001</v>
      </c>
      <c r="M215" s="29">
        <v>3.8869699999999998</v>
      </c>
      <c r="N215" s="29">
        <v>5.2034799999999999</v>
      </c>
      <c r="O215" s="29">
        <v>39</v>
      </c>
      <c r="P215" s="29">
        <v>2.9729299999999999</v>
      </c>
      <c r="Q215" s="29" t="s">
        <v>418</v>
      </c>
      <c r="R215" s="29" t="s">
        <v>47</v>
      </c>
    </row>
    <row r="216" spans="1:18" x14ac:dyDescent="0.35">
      <c r="A216" s="29">
        <v>469</v>
      </c>
      <c r="B216" s="29" t="s">
        <v>239</v>
      </c>
      <c r="C216" s="29">
        <v>15474</v>
      </c>
      <c r="D216" s="29">
        <v>814</v>
      </c>
      <c r="E216" s="29" t="s">
        <v>254</v>
      </c>
      <c r="F216" s="29" t="s">
        <v>293</v>
      </c>
      <c r="G216" s="29">
        <v>192.971</v>
      </c>
      <c r="H216" s="29" t="s">
        <v>500</v>
      </c>
      <c r="I216" s="29">
        <v>8.2014490000000002</v>
      </c>
      <c r="J216" s="29">
        <v>1.307456</v>
      </c>
      <c r="K216" s="29">
        <v>1.750286</v>
      </c>
      <c r="L216" s="29">
        <v>11.698</v>
      </c>
      <c r="M216" s="29">
        <v>1.86486</v>
      </c>
      <c r="N216" s="29">
        <v>2.4964900000000001</v>
      </c>
      <c r="O216" s="29">
        <v>39</v>
      </c>
      <c r="P216" s="29">
        <v>1.4263300000000001</v>
      </c>
      <c r="Q216" s="29" t="s">
        <v>418</v>
      </c>
      <c r="R216" s="29" t="s">
        <v>47</v>
      </c>
    </row>
    <row r="217" spans="1:18" x14ac:dyDescent="0.35">
      <c r="A217" s="29">
        <v>53</v>
      </c>
      <c r="B217" s="29" t="s">
        <v>239</v>
      </c>
      <c r="C217" s="29">
        <v>1389</v>
      </c>
      <c r="D217" s="29">
        <v>140</v>
      </c>
      <c r="E217" s="29" t="s">
        <v>243</v>
      </c>
      <c r="F217" s="29" t="s">
        <v>489</v>
      </c>
      <c r="G217" s="29">
        <v>22.069900000000001</v>
      </c>
      <c r="H217" s="29" t="s">
        <v>490</v>
      </c>
      <c r="I217" s="29">
        <v>9.2811850000000007</v>
      </c>
      <c r="J217" s="29">
        <v>1.3582639999999999</v>
      </c>
      <c r="K217" s="29">
        <v>1.775104</v>
      </c>
      <c r="L217" s="29">
        <v>13.262600000000001</v>
      </c>
      <c r="M217" s="29">
        <v>1.94093</v>
      </c>
      <c r="N217" s="29">
        <v>2.5365799999999998</v>
      </c>
      <c r="O217" s="29">
        <v>40</v>
      </c>
      <c r="P217" s="29">
        <v>1.4289750000000001</v>
      </c>
      <c r="Q217" s="29" t="s">
        <v>121</v>
      </c>
      <c r="R217" s="29" t="s">
        <v>48</v>
      </c>
    </row>
    <row r="218" spans="1:18" x14ac:dyDescent="0.35">
      <c r="A218" s="29">
        <v>327</v>
      </c>
      <c r="B218" s="29" t="s">
        <v>239</v>
      </c>
      <c r="C218" s="29">
        <v>13077</v>
      </c>
      <c r="D218" s="29">
        <v>121</v>
      </c>
      <c r="E218" s="29" t="s">
        <v>270</v>
      </c>
      <c r="F218" s="29" t="s">
        <v>295</v>
      </c>
      <c r="G218" s="29">
        <v>279.935</v>
      </c>
      <c r="H218" s="29" t="s">
        <v>500</v>
      </c>
      <c r="I218" s="29">
        <v>11.733371</v>
      </c>
      <c r="J218" s="29">
        <v>1.9754510000000001</v>
      </c>
      <c r="K218" s="29">
        <v>2.1412239999999998</v>
      </c>
      <c r="L218" s="29">
        <v>185.70500000000001</v>
      </c>
      <c r="M218" s="29">
        <v>31.265599999999999</v>
      </c>
      <c r="N218" s="29">
        <v>33.889200000000002</v>
      </c>
      <c r="O218" s="29">
        <v>40</v>
      </c>
      <c r="P218" s="29">
        <v>15.827045999999999</v>
      </c>
      <c r="Q218" s="29" t="s">
        <v>121</v>
      </c>
      <c r="R218" s="29" t="s">
        <v>48</v>
      </c>
    </row>
    <row r="219" spans="1:18" x14ac:dyDescent="0.35">
      <c r="A219" s="29">
        <v>338</v>
      </c>
      <c r="B219" s="29" t="s">
        <v>239</v>
      </c>
      <c r="C219" s="29">
        <v>13134</v>
      </c>
      <c r="D219" s="29">
        <v>133</v>
      </c>
      <c r="E219" s="29" t="s">
        <v>296</v>
      </c>
      <c r="F219" s="29" t="s">
        <v>297</v>
      </c>
      <c r="G219" s="29">
        <v>6.0326000000000004</v>
      </c>
      <c r="H219" s="29" t="s">
        <v>500</v>
      </c>
      <c r="I219" s="29">
        <v>11.271977</v>
      </c>
      <c r="J219" s="29">
        <v>2.2334000000000001</v>
      </c>
      <c r="K219" s="29">
        <v>2.0293679999999998</v>
      </c>
      <c r="L219" s="29">
        <v>2.47268</v>
      </c>
      <c r="M219" s="29">
        <v>0.48993100000000001</v>
      </c>
      <c r="N219" s="29">
        <v>0.44517400000000001</v>
      </c>
      <c r="O219" s="29">
        <v>40</v>
      </c>
      <c r="P219" s="29">
        <v>0.21936600000000001</v>
      </c>
      <c r="Q219" s="29" t="s">
        <v>121</v>
      </c>
      <c r="R219" s="29" t="s">
        <v>48</v>
      </c>
    </row>
    <row r="220" spans="1:18" x14ac:dyDescent="0.35">
      <c r="A220" s="29">
        <v>339</v>
      </c>
      <c r="B220" s="29" t="s">
        <v>239</v>
      </c>
      <c r="C220" s="29">
        <v>13135</v>
      </c>
      <c r="D220" s="29">
        <v>133</v>
      </c>
      <c r="E220" s="29" t="s">
        <v>296</v>
      </c>
      <c r="F220" s="29" t="s">
        <v>297</v>
      </c>
      <c r="G220" s="29">
        <v>14.7545</v>
      </c>
      <c r="H220" s="29" t="s">
        <v>500</v>
      </c>
      <c r="I220" s="29">
        <v>11.271977</v>
      </c>
      <c r="J220" s="29">
        <v>2.2334000000000001</v>
      </c>
      <c r="K220" s="29">
        <v>2.0293679999999998</v>
      </c>
      <c r="L220" s="29">
        <v>35.5749</v>
      </c>
      <c r="M220" s="29">
        <v>7.0487200000000003</v>
      </c>
      <c r="N220" s="29">
        <v>6.4047900000000002</v>
      </c>
      <c r="O220" s="29">
        <v>40</v>
      </c>
      <c r="P220" s="29">
        <v>3.15605</v>
      </c>
      <c r="Q220" s="29" t="s">
        <v>121</v>
      </c>
      <c r="R220" s="29" t="s">
        <v>48</v>
      </c>
    </row>
    <row r="221" spans="1:18" x14ac:dyDescent="0.35">
      <c r="A221" s="29">
        <v>353</v>
      </c>
      <c r="B221" s="29" t="s">
        <v>239</v>
      </c>
      <c r="C221" s="29">
        <v>13173</v>
      </c>
      <c r="D221" s="29">
        <v>140</v>
      </c>
      <c r="E221" s="29" t="s">
        <v>243</v>
      </c>
      <c r="F221" s="29" t="s">
        <v>292</v>
      </c>
      <c r="G221" s="29">
        <v>20.015699999999999</v>
      </c>
      <c r="H221" s="29" t="s">
        <v>500</v>
      </c>
      <c r="I221" s="29">
        <v>12.496560000000001</v>
      </c>
      <c r="J221" s="29">
        <v>1.9466840000000001</v>
      </c>
      <c r="K221" s="29">
        <v>2.126881</v>
      </c>
      <c r="L221" s="29">
        <v>9.0039800000000003</v>
      </c>
      <c r="M221" s="29">
        <v>1.40262</v>
      </c>
      <c r="N221" s="29">
        <v>1.5324500000000001</v>
      </c>
      <c r="O221" s="29">
        <v>40</v>
      </c>
      <c r="P221" s="29">
        <v>0.72051699999999996</v>
      </c>
      <c r="Q221" s="29" t="s">
        <v>121</v>
      </c>
      <c r="R221" s="29" t="s">
        <v>48</v>
      </c>
    </row>
    <row r="222" spans="1:18" x14ac:dyDescent="0.35">
      <c r="A222" s="29">
        <v>361</v>
      </c>
      <c r="B222" s="29" t="s">
        <v>239</v>
      </c>
      <c r="C222" s="29">
        <v>13264</v>
      </c>
      <c r="D222" s="29">
        <v>185</v>
      </c>
      <c r="E222" s="29" t="s">
        <v>423</v>
      </c>
      <c r="F222" s="29" t="s">
        <v>424</v>
      </c>
      <c r="G222" s="29">
        <v>18.147300000000001</v>
      </c>
      <c r="H222" s="29" t="s">
        <v>500</v>
      </c>
      <c r="I222" s="29">
        <v>11.209728</v>
      </c>
      <c r="J222" s="29">
        <v>1.937066</v>
      </c>
      <c r="K222" s="29">
        <v>2.108727</v>
      </c>
      <c r="L222" s="29">
        <v>14.1778</v>
      </c>
      <c r="M222" s="29">
        <v>2.4499499999999999</v>
      </c>
      <c r="N222" s="29">
        <v>2.6670600000000002</v>
      </c>
      <c r="O222" s="29">
        <v>40</v>
      </c>
      <c r="P222" s="29">
        <v>1.2647740000000001</v>
      </c>
      <c r="Q222" s="29" t="s">
        <v>121</v>
      </c>
      <c r="R222" s="29" t="s">
        <v>48</v>
      </c>
    </row>
    <row r="223" spans="1:18" x14ac:dyDescent="0.35">
      <c r="A223" s="29">
        <v>363</v>
      </c>
      <c r="B223" s="29" t="s">
        <v>239</v>
      </c>
      <c r="C223" s="29">
        <v>13282</v>
      </c>
      <c r="D223" s="29">
        <v>190</v>
      </c>
      <c r="E223" s="29" t="s">
        <v>335</v>
      </c>
      <c r="F223" s="29" t="s">
        <v>343</v>
      </c>
      <c r="G223" s="29">
        <v>4.51661</v>
      </c>
      <c r="H223" s="29" t="s">
        <v>500</v>
      </c>
      <c r="I223" s="29">
        <v>9.2308070000000004</v>
      </c>
      <c r="J223" s="29">
        <v>1.651831</v>
      </c>
      <c r="K223" s="29">
        <v>1.9300759999999999</v>
      </c>
      <c r="L223" s="29">
        <v>39.355899999999998</v>
      </c>
      <c r="M223" s="29">
        <v>7.0426500000000001</v>
      </c>
      <c r="N223" s="29">
        <v>8.2289600000000007</v>
      </c>
      <c r="O223" s="29">
        <v>40</v>
      </c>
      <c r="P223" s="29">
        <v>4.2635399999999999</v>
      </c>
      <c r="Q223" s="29" t="s">
        <v>121</v>
      </c>
      <c r="R223" s="29" t="s">
        <v>48</v>
      </c>
    </row>
    <row r="224" spans="1:18" x14ac:dyDescent="0.35">
      <c r="A224" s="29">
        <v>382</v>
      </c>
      <c r="B224" s="29" t="s">
        <v>239</v>
      </c>
      <c r="C224" s="29">
        <v>13641</v>
      </c>
      <c r="D224" s="29">
        <v>411</v>
      </c>
      <c r="E224" s="29" t="s">
        <v>308</v>
      </c>
      <c r="F224" s="29" t="s">
        <v>317</v>
      </c>
      <c r="G224" s="29">
        <v>34.3613</v>
      </c>
      <c r="H224" s="29" t="s">
        <v>500</v>
      </c>
      <c r="I224" s="29">
        <v>5.9979040000000001</v>
      </c>
      <c r="J224" s="29">
        <v>0.90687899999999999</v>
      </c>
      <c r="K224" s="29">
        <v>1.5020009999999999</v>
      </c>
      <c r="L224" s="29">
        <v>7.8270799999999996</v>
      </c>
      <c r="M224" s="29">
        <v>1.1834499999999999</v>
      </c>
      <c r="N224" s="29">
        <v>1.9600599999999999</v>
      </c>
      <c r="O224" s="29">
        <v>40</v>
      </c>
      <c r="P224" s="29">
        <v>1.3049679999999999</v>
      </c>
      <c r="Q224" s="29" t="s">
        <v>121</v>
      </c>
      <c r="R224" s="29" t="s">
        <v>48</v>
      </c>
    </row>
    <row r="225" spans="1:18" x14ac:dyDescent="0.35">
      <c r="A225" s="29">
        <v>390</v>
      </c>
      <c r="B225" s="29" t="s">
        <v>239</v>
      </c>
      <c r="C225" s="29">
        <v>14045</v>
      </c>
      <c r="D225" s="29">
        <v>511</v>
      </c>
      <c r="E225" s="29" t="s">
        <v>284</v>
      </c>
      <c r="F225" s="29" t="s">
        <v>340</v>
      </c>
      <c r="G225" s="29">
        <v>0.170765</v>
      </c>
      <c r="H225" s="29" t="s">
        <v>500</v>
      </c>
      <c r="I225" s="29">
        <v>9.5753869999999992</v>
      </c>
      <c r="J225" s="29">
        <v>1.6562060000000001</v>
      </c>
      <c r="K225" s="29">
        <v>1.946625</v>
      </c>
      <c r="L225" s="29">
        <v>0.597414</v>
      </c>
      <c r="M225" s="29">
        <v>0.10333199999999999</v>
      </c>
      <c r="N225" s="29">
        <v>0.121451</v>
      </c>
      <c r="O225" s="29">
        <v>40</v>
      </c>
      <c r="P225" s="29">
        <v>6.2391000000000002E-2</v>
      </c>
      <c r="Q225" s="29" t="s">
        <v>121</v>
      </c>
      <c r="R225" s="29" t="s">
        <v>48</v>
      </c>
    </row>
    <row r="226" spans="1:18" x14ac:dyDescent="0.35">
      <c r="A226" s="29">
        <v>391</v>
      </c>
      <c r="B226" s="29" t="s">
        <v>239</v>
      </c>
      <c r="C226" s="29">
        <v>14049</v>
      </c>
      <c r="D226" s="29">
        <v>511</v>
      </c>
      <c r="E226" s="29" t="s">
        <v>284</v>
      </c>
      <c r="F226" s="29" t="s">
        <v>340</v>
      </c>
      <c r="G226" s="29">
        <v>0.25897300000000001</v>
      </c>
      <c r="H226" s="29" t="s">
        <v>500</v>
      </c>
      <c r="I226" s="29">
        <v>9.5753869999999992</v>
      </c>
      <c r="J226" s="29">
        <v>1.6562060000000001</v>
      </c>
      <c r="K226" s="29">
        <v>1.946625</v>
      </c>
      <c r="L226" s="29">
        <v>1.44E-4</v>
      </c>
      <c r="M226" s="29">
        <v>2.5000000000000001E-5</v>
      </c>
      <c r="N226" s="29">
        <v>2.9E-5</v>
      </c>
      <c r="O226" s="29">
        <v>40</v>
      </c>
      <c r="P226" s="29">
        <v>1.5E-5</v>
      </c>
      <c r="Q226" s="29" t="s">
        <v>121</v>
      </c>
      <c r="R226" s="29" t="s">
        <v>48</v>
      </c>
    </row>
    <row r="227" spans="1:18" x14ac:dyDescent="0.35">
      <c r="A227" s="29">
        <v>393</v>
      </c>
      <c r="B227" s="29" t="s">
        <v>239</v>
      </c>
      <c r="C227" s="29">
        <v>14455</v>
      </c>
      <c r="D227" s="29">
        <v>530</v>
      </c>
      <c r="E227" s="29" t="s">
        <v>419</v>
      </c>
      <c r="F227" s="29" t="s">
        <v>420</v>
      </c>
      <c r="G227" s="29">
        <v>4.6078900000000003</v>
      </c>
      <c r="H227" s="29" t="s">
        <v>500</v>
      </c>
      <c r="I227" s="29">
        <v>9.4268710000000002</v>
      </c>
      <c r="J227" s="29">
        <v>1.6340539999999999</v>
      </c>
      <c r="K227" s="29">
        <v>1.899934</v>
      </c>
      <c r="L227" s="29">
        <v>43.008000000000003</v>
      </c>
      <c r="M227" s="29">
        <v>7.4550000000000001</v>
      </c>
      <c r="N227" s="29">
        <v>8.6680200000000003</v>
      </c>
      <c r="O227" s="29">
        <v>40</v>
      </c>
      <c r="P227" s="29">
        <v>4.5622749999999996</v>
      </c>
      <c r="Q227" s="29" t="s">
        <v>121</v>
      </c>
      <c r="R227" s="29" t="s">
        <v>48</v>
      </c>
    </row>
    <row r="228" spans="1:18" x14ac:dyDescent="0.35">
      <c r="A228" s="29">
        <v>394</v>
      </c>
      <c r="B228" s="29" t="s">
        <v>239</v>
      </c>
      <c r="C228" s="29">
        <v>14458</v>
      </c>
      <c r="D228" s="29">
        <v>530</v>
      </c>
      <c r="E228" s="29" t="s">
        <v>419</v>
      </c>
      <c r="F228" s="29" t="s">
        <v>420</v>
      </c>
      <c r="G228" s="29">
        <v>3.8850199999999999</v>
      </c>
      <c r="H228" s="29" t="s">
        <v>500</v>
      </c>
      <c r="I228" s="29">
        <v>9.4268710000000002</v>
      </c>
      <c r="J228" s="29">
        <v>1.6340539999999999</v>
      </c>
      <c r="K228" s="29">
        <v>1.899934</v>
      </c>
      <c r="L228" s="29">
        <v>2.5740400000000001</v>
      </c>
      <c r="M228" s="29">
        <v>0.446185</v>
      </c>
      <c r="N228" s="29">
        <v>0.51878400000000002</v>
      </c>
      <c r="O228" s="29">
        <v>40</v>
      </c>
      <c r="P228" s="29">
        <v>0.27305400000000002</v>
      </c>
      <c r="Q228" s="29" t="s">
        <v>121</v>
      </c>
      <c r="R228" s="29" t="s">
        <v>48</v>
      </c>
    </row>
    <row r="229" spans="1:18" x14ac:dyDescent="0.35">
      <c r="A229" s="29">
        <v>421</v>
      </c>
      <c r="B229" s="29" t="s">
        <v>239</v>
      </c>
      <c r="C229" s="29">
        <v>1389</v>
      </c>
      <c r="D229" s="29">
        <v>140</v>
      </c>
      <c r="E229" s="29" t="s">
        <v>243</v>
      </c>
      <c r="F229" s="29" t="s">
        <v>489</v>
      </c>
      <c r="G229" s="29">
        <v>22.069900000000001</v>
      </c>
      <c r="H229" s="29" t="s">
        <v>490</v>
      </c>
      <c r="I229" s="29">
        <v>9.2811850000000007</v>
      </c>
      <c r="J229" s="29">
        <v>1.3582639999999999</v>
      </c>
      <c r="K229" s="29">
        <v>1.775104</v>
      </c>
      <c r="L229" s="29">
        <v>2.33731</v>
      </c>
      <c r="M229" s="29">
        <v>0.342055</v>
      </c>
      <c r="N229" s="29">
        <v>0.44702900000000001</v>
      </c>
      <c r="O229" s="29">
        <v>40</v>
      </c>
      <c r="P229" s="29">
        <v>0.25183299999999997</v>
      </c>
      <c r="Q229" s="29" t="s">
        <v>121</v>
      </c>
      <c r="R229" s="29" t="s">
        <v>48</v>
      </c>
    </row>
    <row r="230" spans="1:18" x14ac:dyDescent="0.35">
      <c r="A230" s="29">
        <v>425</v>
      </c>
      <c r="B230" s="29" t="s">
        <v>239</v>
      </c>
      <c r="C230" s="29">
        <v>1451</v>
      </c>
      <c r="D230" s="29">
        <v>411</v>
      </c>
      <c r="E230" s="29" t="s">
        <v>308</v>
      </c>
      <c r="F230" s="29" t="s">
        <v>492</v>
      </c>
      <c r="G230" s="29">
        <v>47.374200000000002</v>
      </c>
      <c r="H230" s="29" t="s">
        <v>490</v>
      </c>
      <c r="I230" s="29">
        <v>6.6934500000000003</v>
      </c>
      <c r="J230" s="29">
        <v>0.99065700000000001</v>
      </c>
      <c r="K230" s="29">
        <v>1.5987610000000001</v>
      </c>
      <c r="L230" s="29">
        <v>0.101781</v>
      </c>
      <c r="M230" s="29">
        <v>1.5063999999999999E-2</v>
      </c>
      <c r="N230" s="29">
        <v>2.4310999999999999E-2</v>
      </c>
      <c r="O230" s="29">
        <v>40</v>
      </c>
      <c r="P230" s="29">
        <v>1.5206000000000001E-2</v>
      </c>
      <c r="Q230" s="29" t="s">
        <v>121</v>
      </c>
      <c r="R230" s="29" t="s">
        <v>48</v>
      </c>
    </row>
    <row r="231" spans="1:18" x14ac:dyDescent="0.35">
      <c r="A231" s="29">
        <v>455</v>
      </c>
      <c r="B231" s="29" t="s">
        <v>239</v>
      </c>
      <c r="C231" s="29">
        <v>13173</v>
      </c>
      <c r="D231" s="29">
        <v>140</v>
      </c>
      <c r="E231" s="29" t="s">
        <v>243</v>
      </c>
      <c r="F231" s="29" t="s">
        <v>292</v>
      </c>
      <c r="G231" s="29">
        <v>20.015699999999999</v>
      </c>
      <c r="H231" s="29" t="s">
        <v>500</v>
      </c>
      <c r="I231" s="29">
        <v>12.496560000000001</v>
      </c>
      <c r="J231" s="29">
        <v>1.9466840000000001</v>
      </c>
      <c r="K231" s="29">
        <v>2.126881</v>
      </c>
      <c r="L231" s="29">
        <v>0.48494199999999998</v>
      </c>
      <c r="M231" s="29">
        <v>7.5542999999999999E-2</v>
      </c>
      <c r="N231" s="29">
        <v>8.2535999999999998E-2</v>
      </c>
      <c r="O231" s="29">
        <v>40</v>
      </c>
      <c r="P231" s="29">
        <v>3.8806E-2</v>
      </c>
      <c r="Q231" s="29" t="s">
        <v>121</v>
      </c>
      <c r="R231" s="29" t="s">
        <v>48</v>
      </c>
    </row>
    <row r="232" spans="1:18" x14ac:dyDescent="0.35">
      <c r="A232" s="29">
        <v>457</v>
      </c>
      <c r="B232" s="29" t="s">
        <v>239</v>
      </c>
      <c r="C232" s="29">
        <v>13641</v>
      </c>
      <c r="D232" s="29">
        <v>411</v>
      </c>
      <c r="E232" s="29" t="s">
        <v>308</v>
      </c>
      <c r="F232" s="29" t="s">
        <v>317</v>
      </c>
      <c r="G232" s="29">
        <v>34.3613</v>
      </c>
      <c r="H232" s="29" t="s">
        <v>500</v>
      </c>
      <c r="I232" s="29">
        <v>5.9979040000000001</v>
      </c>
      <c r="J232" s="29">
        <v>0.90687899999999999</v>
      </c>
      <c r="K232" s="29">
        <v>1.5020009999999999</v>
      </c>
      <c r="L232" s="29">
        <v>1.4770099999999999</v>
      </c>
      <c r="M232" s="29">
        <v>0.22332199999999999</v>
      </c>
      <c r="N232" s="29">
        <v>0.36987300000000001</v>
      </c>
      <c r="O232" s="29">
        <v>40</v>
      </c>
      <c r="P232" s="29">
        <v>0.246254</v>
      </c>
      <c r="Q232" s="29" t="s">
        <v>121</v>
      </c>
      <c r="R232" s="29" t="s">
        <v>48</v>
      </c>
    </row>
    <row r="233" spans="1:18" x14ac:dyDescent="0.35">
      <c r="A233" s="29">
        <v>173</v>
      </c>
      <c r="B233" s="29" t="s">
        <v>239</v>
      </c>
      <c r="C233" s="29">
        <v>8082</v>
      </c>
      <c r="D233" s="29">
        <v>111</v>
      </c>
      <c r="E233" s="29" t="s">
        <v>270</v>
      </c>
      <c r="F233" s="29" t="s">
        <v>271</v>
      </c>
      <c r="G233" s="29">
        <v>130.00700000000001</v>
      </c>
      <c r="H233" s="29" t="s">
        <v>477</v>
      </c>
      <c r="I233" s="29">
        <v>10.413732</v>
      </c>
      <c r="J233" s="29">
        <v>1.734764</v>
      </c>
      <c r="K233" s="29">
        <v>1.937713</v>
      </c>
      <c r="L233" s="29">
        <v>22.146899999999999</v>
      </c>
      <c r="M233" s="29">
        <v>3.68933</v>
      </c>
      <c r="N233" s="29">
        <v>4.12094</v>
      </c>
      <c r="O233" s="29">
        <v>3</v>
      </c>
      <c r="P233" s="29">
        <v>2.1267010000000002</v>
      </c>
      <c r="Q233" s="29" t="s">
        <v>269</v>
      </c>
      <c r="R233" s="29" t="s">
        <v>49</v>
      </c>
    </row>
    <row r="234" spans="1:18" x14ac:dyDescent="0.35">
      <c r="A234" s="29">
        <v>177</v>
      </c>
      <c r="B234" s="29" t="s">
        <v>239</v>
      </c>
      <c r="C234" s="29">
        <v>8149</v>
      </c>
      <c r="D234" s="29">
        <v>118</v>
      </c>
      <c r="E234" s="29" t="s">
        <v>256</v>
      </c>
      <c r="F234" s="29" t="s">
        <v>272</v>
      </c>
      <c r="G234" s="29">
        <v>26.5517</v>
      </c>
      <c r="H234" s="29" t="s">
        <v>477</v>
      </c>
      <c r="I234" s="29">
        <v>8.6339380000000006</v>
      </c>
      <c r="J234" s="29">
        <v>1.5375620000000001</v>
      </c>
      <c r="K234" s="29">
        <v>1.7281679999999999</v>
      </c>
      <c r="L234" s="29">
        <v>2.4274900000000001</v>
      </c>
      <c r="M234" s="29">
        <v>0.43229600000000001</v>
      </c>
      <c r="N234" s="29">
        <v>0.48588599999999998</v>
      </c>
      <c r="O234" s="29">
        <v>3</v>
      </c>
      <c r="P234" s="29">
        <v>0.28115699999999999</v>
      </c>
      <c r="Q234" s="29" t="s">
        <v>269</v>
      </c>
      <c r="R234" s="29" t="s">
        <v>49</v>
      </c>
    </row>
    <row r="235" spans="1:18" x14ac:dyDescent="0.35">
      <c r="A235" s="29">
        <v>210</v>
      </c>
      <c r="B235" s="29" t="s">
        <v>239</v>
      </c>
      <c r="C235" s="29">
        <v>8534</v>
      </c>
      <c r="D235" s="29">
        <v>140</v>
      </c>
      <c r="E235" s="29" t="s">
        <v>243</v>
      </c>
      <c r="F235" s="29" t="s">
        <v>244</v>
      </c>
      <c r="G235" s="29">
        <v>5.1151099999999996</v>
      </c>
      <c r="H235" s="29" t="s">
        <v>477</v>
      </c>
      <c r="I235" s="29">
        <v>11.781447</v>
      </c>
      <c r="J235" s="29">
        <v>1.875837</v>
      </c>
      <c r="K235" s="29">
        <v>2.004032</v>
      </c>
      <c r="L235" s="29">
        <v>0.73223700000000003</v>
      </c>
      <c r="M235" s="29">
        <v>0.116587</v>
      </c>
      <c r="N235" s="29">
        <v>0.124554</v>
      </c>
      <c r="O235" s="29">
        <v>3</v>
      </c>
      <c r="P235" s="29">
        <v>6.2151999999999999E-2</v>
      </c>
      <c r="Q235" s="29" t="s">
        <v>269</v>
      </c>
      <c r="R235" s="29" t="s">
        <v>49</v>
      </c>
    </row>
    <row r="236" spans="1:18" x14ac:dyDescent="0.35">
      <c r="A236" s="29">
        <v>215</v>
      </c>
      <c r="B236" s="29" t="s">
        <v>239</v>
      </c>
      <c r="C236" s="29">
        <v>8538</v>
      </c>
      <c r="D236" s="29">
        <v>140</v>
      </c>
      <c r="E236" s="29" t="s">
        <v>243</v>
      </c>
      <c r="F236" s="29" t="s">
        <v>244</v>
      </c>
      <c r="G236" s="29">
        <v>5.3721300000000003</v>
      </c>
      <c r="H236" s="29" t="s">
        <v>477</v>
      </c>
      <c r="I236" s="29">
        <v>11.781447</v>
      </c>
      <c r="J236" s="29">
        <v>1.875837</v>
      </c>
      <c r="K236" s="29">
        <v>2.004032</v>
      </c>
      <c r="L236" s="29">
        <v>7.3401500000000004</v>
      </c>
      <c r="M236" s="29">
        <v>1.1687000000000001</v>
      </c>
      <c r="N236" s="29">
        <v>1.2485599999999999</v>
      </c>
      <c r="O236" s="29">
        <v>3</v>
      </c>
      <c r="P236" s="29">
        <v>0.62302599999999997</v>
      </c>
      <c r="Q236" s="29" t="s">
        <v>269</v>
      </c>
      <c r="R236" s="29" t="s">
        <v>49</v>
      </c>
    </row>
    <row r="237" spans="1:18" x14ac:dyDescent="0.35">
      <c r="A237" s="29">
        <v>256</v>
      </c>
      <c r="B237" s="29" t="s">
        <v>239</v>
      </c>
      <c r="C237" s="29">
        <v>9144</v>
      </c>
      <c r="D237" s="29">
        <v>320</v>
      </c>
      <c r="E237" s="29" t="s">
        <v>273</v>
      </c>
      <c r="F237" s="29" t="s">
        <v>274</v>
      </c>
      <c r="G237" s="29">
        <v>38.287199999999999</v>
      </c>
      <c r="H237" s="29" t="s">
        <v>477</v>
      </c>
      <c r="I237" s="29">
        <v>8.0584550000000004</v>
      </c>
      <c r="J237" s="29">
        <v>1.393032</v>
      </c>
      <c r="K237" s="29">
        <v>1.6596150000000001</v>
      </c>
      <c r="L237" s="29">
        <v>8.5040800000000001</v>
      </c>
      <c r="M237" s="29">
        <v>1.4700599999999999</v>
      </c>
      <c r="N237" s="29">
        <v>1.75139</v>
      </c>
      <c r="O237" s="29">
        <v>3</v>
      </c>
      <c r="P237" s="29">
        <v>1.0552980000000001</v>
      </c>
      <c r="Q237" s="29" t="s">
        <v>269</v>
      </c>
      <c r="R237" s="29" t="s">
        <v>49</v>
      </c>
    </row>
    <row r="238" spans="1:18" x14ac:dyDescent="0.35">
      <c r="A238" s="29">
        <v>267</v>
      </c>
      <c r="B238" s="29" t="s">
        <v>239</v>
      </c>
      <c r="C238" s="29">
        <v>9472</v>
      </c>
      <c r="D238" s="29">
        <v>420</v>
      </c>
      <c r="E238" s="29" t="s">
        <v>275</v>
      </c>
      <c r="F238" s="29" t="s">
        <v>276</v>
      </c>
      <c r="G238" s="29">
        <v>65.016999999999996</v>
      </c>
      <c r="H238" s="29" t="s">
        <v>477</v>
      </c>
      <c r="I238" s="29">
        <v>8.2316210000000005</v>
      </c>
      <c r="J238" s="29">
        <v>1.3300670000000001</v>
      </c>
      <c r="K238" s="29">
        <v>1.6533709999999999</v>
      </c>
      <c r="L238" s="29">
        <v>1.6751</v>
      </c>
      <c r="M238" s="29">
        <v>0.27066299999999999</v>
      </c>
      <c r="N238" s="29">
        <v>0.33645399999999998</v>
      </c>
      <c r="O238" s="29">
        <v>3</v>
      </c>
      <c r="P238" s="29">
        <v>0.20349600000000001</v>
      </c>
      <c r="Q238" s="29" t="s">
        <v>269</v>
      </c>
      <c r="R238" s="29" t="s">
        <v>49</v>
      </c>
    </row>
    <row r="239" spans="1:18" x14ac:dyDescent="0.35">
      <c r="A239" s="29">
        <v>280</v>
      </c>
      <c r="B239" s="29" t="s">
        <v>239</v>
      </c>
      <c r="C239" s="29">
        <v>9591</v>
      </c>
      <c r="D239" s="29">
        <v>434</v>
      </c>
      <c r="E239" s="29" t="s">
        <v>277</v>
      </c>
      <c r="F239" s="29" t="s">
        <v>278</v>
      </c>
      <c r="G239" s="29">
        <v>14.2006</v>
      </c>
      <c r="H239" s="29" t="s">
        <v>477</v>
      </c>
      <c r="I239" s="29">
        <v>8.9793509999999994</v>
      </c>
      <c r="J239" s="29">
        <v>1.6037250000000001</v>
      </c>
      <c r="K239" s="29">
        <v>1.662954</v>
      </c>
      <c r="L239" s="29">
        <v>7.04732</v>
      </c>
      <c r="M239" s="29">
        <v>1.2586599999999999</v>
      </c>
      <c r="N239" s="29">
        <v>1.30515</v>
      </c>
      <c r="O239" s="29">
        <v>3</v>
      </c>
      <c r="P239" s="29">
        <v>0.78483599999999998</v>
      </c>
      <c r="Q239" s="29" t="s">
        <v>269</v>
      </c>
      <c r="R239" s="29" t="s">
        <v>49</v>
      </c>
    </row>
    <row r="240" spans="1:18" x14ac:dyDescent="0.35">
      <c r="A240" s="29">
        <v>293</v>
      </c>
      <c r="B240" s="29" t="s">
        <v>239</v>
      </c>
      <c r="C240" s="29">
        <v>11649</v>
      </c>
      <c r="D240" s="29">
        <v>814</v>
      </c>
      <c r="E240" s="29" t="s">
        <v>254</v>
      </c>
      <c r="F240" s="29" t="s">
        <v>279</v>
      </c>
      <c r="G240" s="29">
        <v>37.180799999999998</v>
      </c>
      <c r="H240" s="29" t="s">
        <v>477</v>
      </c>
      <c r="I240" s="29">
        <v>9.5935609999999993</v>
      </c>
      <c r="J240" s="29">
        <v>1.571528</v>
      </c>
      <c r="K240" s="29">
        <v>1.857308</v>
      </c>
      <c r="L240" s="29">
        <v>11.257099999999999</v>
      </c>
      <c r="M240" s="29">
        <v>1.8440300000000001</v>
      </c>
      <c r="N240" s="29">
        <v>2.17936</v>
      </c>
      <c r="O240" s="29">
        <v>3</v>
      </c>
      <c r="P240" s="29">
        <v>1.1733990000000001</v>
      </c>
      <c r="Q240" s="29" t="s">
        <v>269</v>
      </c>
      <c r="R240" s="29" t="s">
        <v>49</v>
      </c>
    </row>
    <row r="241" spans="1:18" x14ac:dyDescent="0.35">
      <c r="A241" s="29">
        <v>432</v>
      </c>
      <c r="B241" s="29" t="s">
        <v>239</v>
      </c>
      <c r="C241" s="29">
        <v>8534</v>
      </c>
      <c r="D241" s="29">
        <v>140</v>
      </c>
      <c r="E241" s="29" t="s">
        <v>243</v>
      </c>
      <c r="F241" s="29" t="s">
        <v>244</v>
      </c>
      <c r="G241" s="29">
        <v>5.1151099999999996</v>
      </c>
      <c r="H241" s="29" t="s">
        <v>477</v>
      </c>
      <c r="I241" s="29">
        <v>11.781447</v>
      </c>
      <c r="J241" s="29">
        <v>1.875837</v>
      </c>
      <c r="K241" s="29">
        <v>2.004032</v>
      </c>
      <c r="L241" s="29">
        <v>1.23709</v>
      </c>
      <c r="M241" s="29">
        <v>0.19697000000000001</v>
      </c>
      <c r="N241" s="29">
        <v>0.21043100000000001</v>
      </c>
      <c r="O241" s="29">
        <v>3</v>
      </c>
      <c r="P241" s="29">
        <v>0.105004</v>
      </c>
      <c r="Q241" s="29" t="s">
        <v>269</v>
      </c>
      <c r="R241" s="29" t="s">
        <v>49</v>
      </c>
    </row>
    <row r="242" spans="1:18" x14ac:dyDescent="0.35">
      <c r="A242" s="29">
        <v>442</v>
      </c>
      <c r="B242" s="29" t="s">
        <v>239</v>
      </c>
      <c r="C242" s="29">
        <v>9144</v>
      </c>
      <c r="D242" s="29">
        <v>320</v>
      </c>
      <c r="E242" s="29" t="s">
        <v>273</v>
      </c>
      <c r="F242" s="29" t="s">
        <v>274</v>
      </c>
      <c r="G242" s="29">
        <v>38.287199999999999</v>
      </c>
      <c r="H242" s="29" t="s">
        <v>477</v>
      </c>
      <c r="I242" s="29">
        <v>8.0584550000000004</v>
      </c>
      <c r="J242" s="29">
        <v>1.393032</v>
      </c>
      <c r="K242" s="29">
        <v>1.6596150000000001</v>
      </c>
      <c r="L242" s="29">
        <v>2.6249099999999999</v>
      </c>
      <c r="M242" s="29">
        <v>0.45375700000000002</v>
      </c>
      <c r="N242" s="29">
        <v>0.54059199999999996</v>
      </c>
      <c r="O242" s="29">
        <v>3</v>
      </c>
      <c r="P242" s="29">
        <v>0.32573299999999999</v>
      </c>
      <c r="Q242" s="29" t="s">
        <v>269</v>
      </c>
      <c r="R242" s="29" t="s">
        <v>49</v>
      </c>
    </row>
    <row r="243" spans="1:18" x14ac:dyDescent="0.35">
      <c r="A243" s="29">
        <v>444</v>
      </c>
      <c r="B243" s="29" t="s">
        <v>239</v>
      </c>
      <c r="C243" s="29">
        <v>11649</v>
      </c>
      <c r="D243" s="29">
        <v>814</v>
      </c>
      <c r="E243" s="29" t="s">
        <v>254</v>
      </c>
      <c r="F243" s="29" t="s">
        <v>279</v>
      </c>
      <c r="G243" s="29">
        <v>37.180799999999998</v>
      </c>
      <c r="H243" s="29" t="s">
        <v>477</v>
      </c>
      <c r="I243" s="29">
        <v>9.5935609999999993</v>
      </c>
      <c r="J243" s="29">
        <v>1.571528</v>
      </c>
      <c r="K243" s="29">
        <v>1.857308</v>
      </c>
      <c r="L243" s="29">
        <v>9.8071199999999994</v>
      </c>
      <c r="M243" s="29">
        <v>1.6065100000000001</v>
      </c>
      <c r="N243" s="29">
        <v>1.8986499999999999</v>
      </c>
      <c r="O243" s="29">
        <v>3</v>
      </c>
      <c r="P243" s="29">
        <v>1.0222610000000001</v>
      </c>
      <c r="Q243" s="29" t="s">
        <v>269</v>
      </c>
      <c r="R243" s="29" t="s">
        <v>49</v>
      </c>
    </row>
    <row r="244" spans="1:18" x14ac:dyDescent="0.35">
      <c r="A244" s="29">
        <v>174</v>
      </c>
      <c r="B244" s="29" t="s">
        <v>239</v>
      </c>
      <c r="C244" s="29">
        <v>8092</v>
      </c>
      <c r="D244" s="29">
        <v>111</v>
      </c>
      <c r="E244" s="29" t="s">
        <v>270</v>
      </c>
      <c r="F244" s="29" t="s">
        <v>271</v>
      </c>
      <c r="G244" s="29">
        <v>79.635800000000003</v>
      </c>
      <c r="H244" s="29" t="s">
        <v>477</v>
      </c>
      <c r="I244" s="29">
        <v>10.413732</v>
      </c>
      <c r="J244" s="29">
        <v>1.734764</v>
      </c>
      <c r="K244" s="29">
        <v>1.937713</v>
      </c>
      <c r="L244" s="29">
        <v>56.427</v>
      </c>
      <c r="M244" s="29">
        <v>9.3998500000000007</v>
      </c>
      <c r="N244" s="29">
        <v>10.499499999999999</v>
      </c>
      <c r="O244" s="29">
        <v>4</v>
      </c>
      <c r="P244" s="29">
        <v>5.4185189999999999</v>
      </c>
      <c r="Q244" s="29" t="s">
        <v>280</v>
      </c>
      <c r="R244" s="29" t="s">
        <v>50</v>
      </c>
    </row>
    <row r="245" spans="1:18" x14ac:dyDescent="0.35">
      <c r="A245" s="29">
        <v>178</v>
      </c>
      <c r="B245" s="29" t="s">
        <v>239</v>
      </c>
      <c r="C245" s="29">
        <v>8157</v>
      </c>
      <c r="D245" s="29">
        <v>118</v>
      </c>
      <c r="E245" s="29" t="s">
        <v>256</v>
      </c>
      <c r="F245" s="29" t="s">
        <v>272</v>
      </c>
      <c r="G245" s="29">
        <v>8.9530700000000003</v>
      </c>
      <c r="H245" s="29" t="s">
        <v>477</v>
      </c>
      <c r="I245" s="29">
        <v>8.6339380000000006</v>
      </c>
      <c r="J245" s="29">
        <v>1.5375620000000001</v>
      </c>
      <c r="K245" s="29">
        <v>1.7281679999999999</v>
      </c>
      <c r="L245" s="29">
        <v>5.1081399999999997</v>
      </c>
      <c r="M245" s="29">
        <v>0.90967600000000004</v>
      </c>
      <c r="N245" s="29">
        <v>1.02244</v>
      </c>
      <c r="O245" s="29">
        <v>4</v>
      </c>
      <c r="P245" s="29">
        <v>0.59163500000000002</v>
      </c>
      <c r="Q245" s="29" t="s">
        <v>280</v>
      </c>
      <c r="R245" s="29" t="s">
        <v>50</v>
      </c>
    </row>
    <row r="246" spans="1:18" x14ac:dyDescent="0.35">
      <c r="A246" s="29">
        <v>179</v>
      </c>
      <c r="B246" s="29" t="s">
        <v>239</v>
      </c>
      <c r="C246" s="29">
        <v>8161</v>
      </c>
      <c r="D246" s="29">
        <v>118</v>
      </c>
      <c r="E246" s="29" t="s">
        <v>256</v>
      </c>
      <c r="F246" s="29" t="s">
        <v>272</v>
      </c>
      <c r="G246" s="29">
        <v>27.963899999999999</v>
      </c>
      <c r="H246" s="29" t="s">
        <v>477</v>
      </c>
      <c r="I246" s="29">
        <v>8.6339380000000006</v>
      </c>
      <c r="J246" s="29">
        <v>1.5375620000000001</v>
      </c>
      <c r="K246" s="29">
        <v>1.7281679999999999</v>
      </c>
      <c r="L246" s="29">
        <v>2.2445900000000001</v>
      </c>
      <c r="M246" s="29">
        <v>0.399725</v>
      </c>
      <c r="N246" s="29">
        <v>0.44927699999999998</v>
      </c>
      <c r="O246" s="29">
        <v>4</v>
      </c>
      <c r="P246" s="29">
        <v>0.25997300000000001</v>
      </c>
      <c r="Q246" s="29" t="s">
        <v>280</v>
      </c>
      <c r="R246" s="29" t="s">
        <v>50</v>
      </c>
    </row>
    <row r="247" spans="1:18" x14ac:dyDescent="0.35">
      <c r="A247" s="29">
        <v>187</v>
      </c>
      <c r="B247" s="29" t="s">
        <v>239</v>
      </c>
      <c r="C247" s="29">
        <v>8284</v>
      </c>
      <c r="D247" s="29">
        <v>121</v>
      </c>
      <c r="E247" s="29" t="s">
        <v>270</v>
      </c>
      <c r="F247" s="29" t="s">
        <v>281</v>
      </c>
      <c r="G247" s="29">
        <v>18.6158</v>
      </c>
      <c r="H247" s="29" t="s">
        <v>477</v>
      </c>
      <c r="I247" s="29">
        <v>11.819156</v>
      </c>
      <c r="J247" s="29">
        <v>1.999854</v>
      </c>
      <c r="K247" s="29">
        <v>2.097445</v>
      </c>
      <c r="L247" s="29">
        <v>18.3111</v>
      </c>
      <c r="M247" s="29">
        <v>3.0983100000000001</v>
      </c>
      <c r="N247" s="29">
        <v>3.2495099999999999</v>
      </c>
      <c r="O247" s="29">
        <v>4</v>
      </c>
      <c r="P247" s="29">
        <v>1.5492699999999999</v>
      </c>
      <c r="Q247" s="29" t="s">
        <v>280</v>
      </c>
      <c r="R247" s="29" t="s">
        <v>50</v>
      </c>
    </row>
    <row r="248" spans="1:18" x14ac:dyDescent="0.35">
      <c r="A248" s="29">
        <v>239</v>
      </c>
      <c r="B248" s="29" t="s">
        <v>239</v>
      </c>
      <c r="C248" s="29">
        <v>8771</v>
      </c>
      <c r="D248" s="29">
        <v>171</v>
      </c>
      <c r="E248" s="29" t="s">
        <v>282</v>
      </c>
      <c r="F248" s="29" t="s">
        <v>283</v>
      </c>
      <c r="G248" s="29">
        <v>3.44848</v>
      </c>
      <c r="H248" s="29" t="s">
        <v>477</v>
      </c>
      <c r="I248" s="29">
        <v>8.7485420000000005</v>
      </c>
      <c r="J248" s="29">
        <v>1.5318830000000001</v>
      </c>
      <c r="K248" s="29">
        <v>2.0143270000000002</v>
      </c>
      <c r="L248" s="29">
        <v>1.7173499999999999</v>
      </c>
      <c r="M248" s="29">
        <v>0.30071100000000001</v>
      </c>
      <c r="N248" s="29">
        <v>0.39541599999999999</v>
      </c>
      <c r="O248" s="29">
        <v>4</v>
      </c>
      <c r="P248" s="29">
        <v>0.196302</v>
      </c>
      <c r="Q248" s="29" t="s">
        <v>280</v>
      </c>
      <c r="R248" s="29" t="s">
        <v>50</v>
      </c>
    </row>
    <row r="249" spans="1:18" x14ac:dyDescent="0.35">
      <c r="A249" s="29">
        <v>281</v>
      </c>
      <c r="B249" s="29" t="s">
        <v>239</v>
      </c>
      <c r="C249" s="29">
        <v>9603</v>
      </c>
      <c r="D249" s="29">
        <v>434</v>
      </c>
      <c r="E249" s="29" t="s">
        <v>277</v>
      </c>
      <c r="F249" s="29" t="s">
        <v>278</v>
      </c>
      <c r="G249" s="29">
        <v>37.005299999999998</v>
      </c>
      <c r="H249" s="29" t="s">
        <v>477</v>
      </c>
      <c r="I249" s="29">
        <v>8.9793509999999994</v>
      </c>
      <c r="J249" s="29">
        <v>1.6037250000000001</v>
      </c>
      <c r="K249" s="29">
        <v>1.662954</v>
      </c>
      <c r="L249" s="29">
        <v>10.091200000000001</v>
      </c>
      <c r="M249" s="29">
        <v>1.8023100000000001</v>
      </c>
      <c r="N249" s="29">
        <v>1.86887</v>
      </c>
      <c r="O249" s="29">
        <v>4</v>
      </c>
      <c r="P249" s="29">
        <v>1.123828</v>
      </c>
      <c r="Q249" s="29" t="s">
        <v>280</v>
      </c>
      <c r="R249" s="29" t="s">
        <v>50</v>
      </c>
    </row>
    <row r="250" spans="1:18" x14ac:dyDescent="0.35">
      <c r="A250" s="29">
        <v>282</v>
      </c>
      <c r="B250" s="29" t="s">
        <v>239</v>
      </c>
      <c r="C250" s="29">
        <v>9779</v>
      </c>
      <c r="D250" s="29">
        <v>511</v>
      </c>
      <c r="E250" s="29" t="s">
        <v>284</v>
      </c>
      <c r="F250" s="29" t="s">
        <v>285</v>
      </c>
      <c r="G250" s="29">
        <v>178.465</v>
      </c>
      <c r="H250" s="29" t="s">
        <v>477</v>
      </c>
      <c r="I250" s="29">
        <v>5.183573</v>
      </c>
      <c r="J250" s="29">
        <v>0.88282799999999995</v>
      </c>
      <c r="K250" s="29">
        <v>1.2734179999999999</v>
      </c>
      <c r="L250" s="29">
        <v>0.59260599999999997</v>
      </c>
      <c r="M250" s="29">
        <v>0.100928</v>
      </c>
      <c r="N250" s="29">
        <v>0.14558199999999999</v>
      </c>
      <c r="O250" s="29">
        <v>4</v>
      </c>
      <c r="P250" s="29">
        <v>0.114324</v>
      </c>
      <c r="Q250" s="29" t="s">
        <v>280</v>
      </c>
      <c r="R250" s="29" t="s">
        <v>50</v>
      </c>
    </row>
    <row r="251" spans="1:18" x14ac:dyDescent="0.35">
      <c r="A251" s="29">
        <v>284</v>
      </c>
      <c r="B251" s="29" t="s">
        <v>239</v>
      </c>
      <c r="C251" s="29">
        <v>9985</v>
      </c>
      <c r="D251" s="29">
        <v>512</v>
      </c>
      <c r="E251" s="29" t="s">
        <v>252</v>
      </c>
      <c r="F251" s="29" t="s">
        <v>286</v>
      </c>
      <c r="G251" s="29">
        <v>26.818899999999999</v>
      </c>
      <c r="H251" s="29" t="s">
        <v>477</v>
      </c>
      <c r="I251" s="29">
        <v>11.177697</v>
      </c>
      <c r="J251" s="29">
        <v>1.90791</v>
      </c>
      <c r="K251" s="29">
        <v>2.0342440000000002</v>
      </c>
      <c r="L251" s="29">
        <v>0.81643600000000005</v>
      </c>
      <c r="M251" s="29">
        <v>0.13935700000000001</v>
      </c>
      <c r="N251" s="29">
        <v>0.14858399999999999</v>
      </c>
      <c r="O251" s="29">
        <v>4</v>
      </c>
      <c r="P251" s="29">
        <v>7.3041999999999996E-2</v>
      </c>
      <c r="Q251" s="29" t="s">
        <v>280</v>
      </c>
      <c r="R251" s="29" t="s">
        <v>50</v>
      </c>
    </row>
    <row r="252" spans="1:18" x14ac:dyDescent="0.35">
      <c r="A252" s="29">
        <v>217</v>
      </c>
      <c r="B252" s="29" t="s">
        <v>239</v>
      </c>
      <c r="C252" s="29">
        <v>8556</v>
      </c>
      <c r="D252" s="29">
        <v>140</v>
      </c>
      <c r="E252" s="29" t="s">
        <v>243</v>
      </c>
      <c r="F252" s="29" t="s">
        <v>244</v>
      </c>
      <c r="G252" s="29">
        <v>57.4602</v>
      </c>
      <c r="H252" s="29" t="s">
        <v>477</v>
      </c>
      <c r="I252" s="29">
        <v>11.781447</v>
      </c>
      <c r="J252" s="29">
        <v>1.875837</v>
      </c>
      <c r="K252" s="29">
        <v>2.004032</v>
      </c>
      <c r="L252" s="29">
        <v>0.84887800000000002</v>
      </c>
      <c r="M252" s="29">
        <v>0.135158</v>
      </c>
      <c r="N252" s="29">
        <v>0.144395</v>
      </c>
      <c r="O252" s="29">
        <v>5</v>
      </c>
      <c r="P252" s="29">
        <v>7.2052000000000005E-2</v>
      </c>
      <c r="Q252" s="29" t="s">
        <v>287</v>
      </c>
      <c r="R252" s="29" t="s">
        <v>51</v>
      </c>
    </row>
    <row r="253" spans="1:18" x14ac:dyDescent="0.35">
      <c r="A253" s="29">
        <v>302</v>
      </c>
      <c r="B253" s="29" t="s">
        <v>239</v>
      </c>
      <c r="C253" s="29">
        <v>11653</v>
      </c>
      <c r="D253" s="29">
        <v>814</v>
      </c>
      <c r="E253" s="29" t="s">
        <v>254</v>
      </c>
      <c r="F253" s="29" t="s">
        <v>279</v>
      </c>
      <c r="G253" s="29">
        <v>527.92700000000002</v>
      </c>
      <c r="H253" s="29" t="s">
        <v>477</v>
      </c>
      <c r="I253" s="29">
        <v>9.5935609999999993</v>
      </c>
      <c r="J253" s="29">
        <v>1.571528</v>
      </c>
      <c r="K253" s="29">
        <v>1.857308</v>
      </c>
      <c r="L253" s="29">
        <v>54.666400000000003</v>
      </c>
      <c r="M253" s="29">
        <v>8.9549400000000006</v>
      </c>
      <c r="N253" s="29">
        <v>10.583399999999999</v>
      </c>
      <c r="O253" s="29">
        <v>5</v>
      </c>
      <c r="P253" s="29">
        <v>5.6982359999999996</v>
      </c>
      <c r="Q253" s="29" t="s">
        <v>287</v>
      </c>
      <c r="R253" s="29" t="s">
        <v>51</v>
      </c>
    </row>
    <row r="254" spans="1:18" x14ac:dyDescent="0.35">
      <c r="A254" s="29">
        <v>437</v>
      </c>
      <c r="B254" s="29" t="s">
        <v>239</v>
      </c>
      <c r="C254" s="29">
        <v>8556</v>
      </c>
      <c r="D254" s="29">
        <v>140</v>
      </c>
      <c r="E254" s="29" t="s">
        <v>243</v>
      </c>
      <c r="F254" s="29" t="s">
        <v>244</v>
      </c>
      <c r="G254" s="29">
        <v>57.4602</v>
      </c>
      <c r="H254" s="29" t="s">
        <v>477</v>
      </c>
      <c r="I254" s="29">
        <v>11.781447</v>
      </c>
      <c r="J254" s="29">
        <v>1.875837</v>
      </c>
      <c r="K254" s="29">
        <v>2.004032</v>
      </c>
      <c r="L254" s="29">
        <v>0.41819800000000001</v>
      </c>
      <c r="M254" s="29">
        <v>6.6585000000000005E-2</v>
      </c>
      <c r="N254" s="29">
        <v>7.1136000000000005E-2</v>
      </c>
      <c r="O254" s="29">
        <v>5</v>
      </c>
      <c r="P254" s="29">
        <v>3.5496E-2</v>
      </c>
      <c r="Q254" s="29" t="s">
        <v>287</v>
      </c>
      <c r="R254" s="29" t="s">
        <v>51</v>
      </c>
    </row>
    <row r="255" spans="1:18" x14ac:dyDescent="0.35">
      <c r="A255" s="29">
        <v>449</v>
      </c>
      <c r="B255" s="29" t="s">
        <v>239</v>
      </c>
      <c r="C255" s="29">
        <v>11653</v>
      </c>
      <c r="D255" s="29">
        <v>814</v>
      </c>
      <c r="E255" s="29" t="s">
        <v>254</v>
      </c>
      <c r="F255" s="29" t="s">
        <v>279</v>
      </c>
      <c r="G255" s="29">
        <v>527.92700000000002</v>
      </c>
      <c r="H255" s="29" t="s">
        <v>477</v>
      </c>
      <c r="I255" s="29">
        <v>9.5935609999999993</v>
      </c>
      <c r="J255" s="29">
        <v>1.571528</v>
      </c>
      <c r="K255" s="29">
        <v>1.857308</v>
      </c>
      <c r="L255" s="29">
        <v>3.9074399999999998</v>
      </c>
      <c r="M255" s="29">
        <v>0.64007999999999998</v>
      </c>
      <c r="N255" s="29">
        <v>0.75647699999999996</v>
      </c>
      <c r="O255" s="29">
        <v>5</v>
      </c>
      <c r="P255" s="29">
        <v>0.40729799999999999</v>
      </c>
      <c r="Q255" s="29" t="s">
        <v>287</v>
      </c>
      <c r="R255" s="29" t="s">
        <v>51</v>
      </c>
    </row>
    <row r="256" spans="1:18" x14ac:dyDescent="0.35">
      <c r="A256" s="29">
        <v>441</v>
      </c>
      <c r="B256" s="29" t="s">
        <v>239</v>
      </c>
      <c r="C256" s="29">
        <v>8962</v>
      </c>
      <c r="D256" s="29">
        <v>212</v>
      </c>
      <c r="E256" s="29" t="s">
        <v>289</v>
      </c>
      <c r="F256" s="29" t="s">
        <v>290</v>
      </c>
      <c r="G256" s="29">
        <v>88.504999999999995</v>
      </c>
      <c r="H256" s="29" t="s">
        <v>477</v>
      </c>
      <c r="I256" s="29">
        <v>9.0944760000000002</v>
      </c>
      <c r="J256" s="29">
        <v>1.885445</v>
      </c>
      <c r="K256" s="29">
        <v>1.4384889999999999</v>
      </c>
      <c r="L256" s="29">
        <v>5.8472099999999996</v>
      </c>
      <c r="M256" s="29">
        <v>1.2122299999999999</v>
      </c>
      <c r="N256" s="29">
        <v>0.92486299999999999</v>
      </c>
      <c r="O256" s="29">
        <v>6</v>
      </c>
      <c r="P256" s="29">
        <v>0.64293999999999996</v>
      </c>
      <c r="Q256" s="29" t="s">
        <v>288</v>
      </c>
      <c r="R256" s="29" t="s">
        <v>52</v>
      </c>
    </row>
    <row r="257" spans="1:18" x14ac:dyDescent="0.35">
      <c r="A257" s="29">
        <v>350</v>
      </c>
      <c r="B257" s="29" t="s">
        <v>239</v>
      </c>
      <c r="C257" s="29">
        <v>13165</v>
      </c>
      <c r="D257" s="29">
        <v>140</v>
      </c>
      <c r="E257" s="29" t="s">
        <v>243</v>
      </c>
      <c r="F257" s="29" t="s">
        <v>292</v>
      </c>
      <c r="G257" s="29">
        <v>23.042999999999999</v>
      </c>
      <c r="H257" s="29" t="s">
        <v>500</v>
      </c>
      <c r="I257" s="29">
        <v>12.496560000000001</v>
      </c>
      <c r="J257" s="29">
        <v>1.9466840000000001</v>
      </c>
      <c r="K257" s="29">
        <v>2.126881</v>
      </c>
      <c r="L257" s="29">
        <v>4.2347999999999997E-2</v>
      </c>
      <c r="M257" s="29">
        <v>6.5970000000000004E-3</v>
      </c>
      <c r="N257" s="29">
        <v>7.208E-3</v>
      </c>
      <c r="O257" s="29">
        <v>7</v>
      </c>
      <c r="P257" s="29">
        <v>3.3890000000000001E-3</v>
      </c>
      <c r="Q257" s="29" t="s">
        <v>291</v>
      </c>
      <c r="R257" s="29" t="s">
        <v>53</v>
      </c>
    </row>
    <row r="258" spans="1:18" x14ac:dyDescent="0.35">
      <c r="A258" s="29">
        <v>408</v>
      </c>
      <c r="B258" s="29" t="s">
        <v>239</v>
      </c>
      <c r="C258" s="29">
        <v>15471</v>
      </c>
      <c r="D258" s="29">
        <v>814</v>
      </c>
      <c r="E258" s="29" t="s">
        <v>254</v>
      </c>
      <c r="F258" s="29" t="s">
        <v>293</v>
      </c>
      <c r="G258" s="29">
        <v>13.032400000000001</v>
      </c>
      <c r="H258" s="29" t="s">
        <v>500</v>
      </c>
      <c r="I258" s="29">
        <v>8.2014490000000002</v>
      </c>
      <c r="J258" s="29">
        <v>1.307456</v>
      </c>
      <c r="K258" s="29">
        <v>1.750286</v>
      </c>
      <c r="L258" s="29">
        <v>0.76534000000000002</v>
      </c>
      <c r="M258" s="29">
        <v>0.12200900000000001</v>
      </c>
      <c r="N258" s="29">
        <v>0.16333300000000001</v>
      </c>
      <c r="O258" s="29">
        <v>7</v>
      </c>
      <c r="P258" s="29">
        <v>9.3317999999999998E-2</v>
      </c>
      <c r="Q258" s="29" t="s">
        <v>291</v>
      </c>
      <c r="R258" s="29" t="s">
        <v>53</v>
      </c>
    </row>
    <row r="259" spans="1:18" x14ac:dyDescent="0.35">
      <c r="A259" s="29">
        <v>325</v>
      </c>
      <c r="B259" s="29" t="s">
        <v>239</v>
      </c>
      <c r="C259" s="29">
        <v>13075</v>
      </c>
      <c r="D259" s="29">
        <v>121</v>
      </c>
      <c r="E259" s="29" t="s">
        <v>270</v>
      </c>
      <c r="F259" s="29" t="s">
        <v>295</v>
      </c>
      <c r="G259" s="29">
        <v>17.0078</v>
      </c>
      <c r="H259" s="29" t="s">
        <v>500</v>
      </c>
      <c r="I259" s="29">
        <v>11.733371</v>
      </c>
      <c r="J259" s="29">
        <v>1.9754510000000001</v>
      </c>
      <c r="K259" s="29">
        <v>2.1412239999999998</v>
      </c>
      <c r="L259" s="29">
        <v>0.57552899999999996</v>
      </c>
      <c r="M259" s="29">
        <v>9.6896999999999997E-2</v>
      </c>
      <c r="N259" s="29">
        <v>0.105028</v>
      </c>
      <c r="O259" s="29">
        <v>8</v>
      </c>
      <c r="P259" s="29">
        <v>4.9050999999999997E-2</v>
      </c>
      <c r="Q259" s="29" t="s">
        <v>294</v>
      </c>
      <c r="R259" s="29" t="s">
        <v>54</v>
      </c>
    </row>
    <row r="260" spans="1:18" x14ac:dyDescent="0.35">
      <c r="A260" s="29">
        <v>341</v>
      </c>
      <c r="B260" s="29" t="s">
        <v>239</v>
      </c>
      <c r="C260" s="29">
        <v>13138</v>
      </c>
      <c r="D260" s="29">
        <v>133</v>
      </c>
      <c r="E260" s="29" t="s">
        <v>296</v>
      </c>
      <c r="F260" s="29" t="s">
        <v>297</v>
      </c>
      <c r="G260" s="29">
        <v>27.6968</v>
      </c>
      <c r="H260" s="29" t="s">
        <v>500</v>
      </c>
      <c r="I260" s="29">
        <v>11.271977</v>
      </c>
      <c r="J260" s="29">
        <v>2.2334000000000001</v>
      </c>
      <c r="K260" s="29">
        <v>2.0293679999999998</v>
      </c>
      <c r="L260" s="29">
        <v>9.6989999999999993E-3</v>
      </c>
      <c r="M260" s="29">
        <v>1.9220000000000001E-3</v>
      </c>
      <c r="N260" s="29">
        <v>1.7459999999999999E-3</v>
      </c>
      <c r="O260" s="29">
        <v>8</v>
      </c>
      <c r="P260" s="29">
        <v>8.5999999999999998E-4</v>
      </c>
      <c r="Q260" s="29" t="s">
        <v>294</v>
      </c>
      <c r="R260" s="29" t="s">
        <v>54</v>
      </c>
    </row>
    <row r="261" spans="1:18" x14ac:dyDescent="0.35">
      <c r="A261" s="29">
        <v>357</v>
      </c>
      <c r="B261" s="29" t="s">
        <v>239</v>
      </c>
      <c r="C261" s="29">
        <v>13227</v>
      </c>
      <c r="D261" s="29">
        <v>171</v>
      </c>
      <c r="E261" s="29" t="s">
        <v>282</v>
      </c>
      <c r="F261" s="29" t="s">
        <v>298</v>
      </c>
      <c r="G261" s="29">
        <v>63.731499999999997</v>
      </c>
      <c r="H261" s="29" t="s">
        <v>500</v>
      </c>
      <c r="I261" s="29">
        <v>7.7817879999999997</v>
      </c>
      <c r="J261" s="29">
        <v>1.27501</v>
      </c>
      <c r="K261" s="29">
        <v>1.9111720000000001</v>
      </c>
      <c r="L261" s="29">
        <v>9.3019999999999995E-3</v>
      </c>
      <c r="M261" s="29">
        <v>1.524E-3</v>
      </c>
      <c r="N261" s="29">
        <v>2.2850000000000001E-3</v>
      </c>
      <c r="O261" s="29">
        <v>8</v>
      </c>
      <c r="P261" s="29">
        <v>1.1950000000000001E-3</v>
      </c>
      <c r="Q261" s="29" t="s">
        <v>294</v>
      </c>
      <c r="R261" s="29" t="s">
        <v>54</v>
      </c>
    </row>
    <row r="262" spans="1:18" x14ac:dyDescent="0.35">
      <c r="A262" s="29">
        <v>368</v>
      </c>
      <c r="B262" s="29" t="s">
        <v>239</v>
      </c>
      <c r="C262" s="29">
        <v>13408</v>
      </c>
      <c r="D262" s="29">
        <v>243</v>
      </c>
      <c r="E262" s="29" t="s">
        <v>299</v>
      </c>
      <c r="F262" s="29" t="s">
        <v>300</v>
      </c>
      <c r="G262" s="29">
        <v>16.040099999999999</v>
      </c>
      <c r="H262" s="29" t="s">
        <v>500</v>
      </c>
      <c r="I262" s="29">
        <v>9.6284969999999994</v>
      </c>
      <c r="J262" s="29">
        <v>1.9695750000000001</v>
      </c>
      <c r="K262" s="29">
        <v>1.7798769999999999</v>
      </c>
      <c r="L262" s="29">
        <v>0.49210999999999999</v>
      </c>
      <c r="M262" s="29">
        <v>0.100664</v>
      </c>
      <c r="N262" s="29">
        <v>9.0968999999999994E-2</v>
      </c>
      <c r="O262" s="29">
        <v>8</v>
      </c>
      <c r="P262" s="29">
        <v>5.1110000000000003E-2</v>
      </c>
      <c r="Q262" s="29" t="s">
        <v>294</v>
      </c>
      <c r="R262" s="29" t="s">
        <v>54</v>
      </c>
    </row>
    <row r="263" spans="1:18" x14ac:dyDescent="0.35">
      <c r="A263" s="29">
        <v>386</v>
      </c>
      <c r="B263" s="29" t="s">
        <v>239</v>
      </c>
      <c r="C263" s="29">
        <v>13670</v>
      </c>
      <c r="D263" s="29">
        <v>422</v>
      </c>
      <c r="E263" s="29" t="s">
        <v>301</v>
      </c>
      <c r="F263" s="29" t="s">
        <v>302</v>
      </c>
      <c r="G263" s="29">
        <v>3.6161099999999999</v>
      </c>
      <c r="H263" s="29" t="s">
        <v>500</v>
      </c>
      <c r="I263" s="29">
        <v>8.1527360000000009</v>
      </c>
      <c r="J263" s="29">
        <v>1.4365079999999999</v>
      </c>
      <c r="K263" s="29">
        <v>1.691384</v>
      </c>
      <c r="L263" s="29">
        <v>0.62971200000000005</v>
      </c>
      <c r="M263" s="29">
        <v>0.110955</v>
      </c>
      <c r="N263" s="29">
        <v>0.13064100000000001</v>
      </c>
      <c r="O263" s="29">
        <v>8</v>
      </c>
      <c r="P263" s="29">
        <v>7.7239000000000002E-2</v>
      </c>
      <c r="Q263" s="29" t="s">
        <v>294</v>
      </c>
      <c r="R263" s="29" t="s">
        <v>54</v>
      </c>
    </row>
    <row r="264" spans="1:18" x14ac:dyDescent="0.35">
      <c r="A264" s="29">
        <v>409</v>
      </c>
      <c r="B264" s="29" t="s">
        <v>239</v>
      </c>
      <c r="C264" s="29">
        <v>15474</v>
      </c>
      <c r="D264" s="29">
        <v>814</v>
      </c>
      <c r="E264" s="29" t="s">
        <v>254</v>
      </c>
      <c r="F264" s="29" t="s">
        <v>293</v>
      </c>
      <c r="G264" s="29">
        <v>192.971</v>
      </c>
      <c r="H264" s="29" t="s">
        <v>500</v>
      </c>
      <c r="I264" s="29">
        <v>8.2014490000000002</v>
      </c>
      <c r="J264" s="29">
        <v>1.307456</v>
      </c>
      <c r="K264" s="29">
        <v>1.750286</v>
      </c>
      <c r="L264" s="29">
        <v>37.724699999999999</v>
      </c>
      <c r="M264" s="29">
        <v>6.0139899999999997</v>
      </c>
      <c r="N264" s="29">
        <v>8.0509000000000004</v>
      </c>
      <c r="O264" s="29">
        <v>8</v>
      </c>
      <c r="P264" s="29">
        <v>4.5997630000000003</v>
      </c>
      <c r="Q264" s="29" t="s">
        <v>294</v>
      </c>
      <c r="R264" s="29" t="s">
        <v>54</v>
      </c>
    </row>
    <row r="265" spans="1:18" x14ac:dyDescent="0.35">
      <c r="A265" s="29">
        <v>410</v>
      </c>
      <c r="B265" s="29" t="s">
        <v>239</v>
      </c>
      <c r="C265" s="29">
        <v>15474</v>
      </c>
      <c r="D265" s="29">
        <v>814</v>
      </c>
      <c r="E265" s="29" t="s">
        <v>254</v>
      </c>
      <c r="F265" s="29" t="s">
        <v>293</v>
      </c>
      <c r="G265" s="29">
        <v>192.971</v>
      </c>
      <c r="H265" s="29" t="s">
        <v>500</v>
      </c>
      <c r="I265" s="29">
        <v>8.2014490000000002</v>
      </c>
      <c r="J265" s="29">
        <v>1.307456</v>
      </c>
      <c r="K265" s="29">
        <v>1.750286</v>
      </c>
      <c r="L265" s="29">
        <v>0.47742200000000001</v>
      </c>
      <c r="M265" s="29">
        <v>7.6108999999999996E-2</v>
      </c>
      <c r="N265" s="29">
        <v>0.10188700000000001</v>
      </c>
      <c r="O265" s="29">
        <v>9</v>
      </c>
      <c r="P265" s="29">
        <v>5.8212E-2</v>
      </c>
      <c r="Q265" s="29" t="s">
        <v>303</v>
      </c>
      <c r="R265" s="29" t="s">
        <v>55</v>
      </c>
    </row>
    <row r="266" spans="1:18" x14ac:dyDescent="0.35">
      <c r="A266" s="29">
        <v>458</v>
      </c>
      <c r="B266" s="29" t="s">
        <v>239</v>
      </c>
      <c r="C266" s="29">
        <v>15474</v>
      </c>
      <c r="D266" s="29">
        <v>814</v>
      </c>
      <c r="E266" s="29" t="s">
        <v>254</v>
      </c>
      <c r="F266" s="29" t="s">
        <v>293</v>
      </c>
      <c r="G266" s="29">
        <v>192.971</v>
      </c>
      <c r="H266" s="29" t="s">
        <v>500</v>
      </c>
      <c r="I266" s="29">
        <v>8.2014490000000002</v>
      </c>
      <c r="J266" s="29">
        <v>1.307456</v>
      </c>
      <c r="K266" s="29">
        <v>1.750286</v>
      </c>
      <c r="L266" s="29">
        <v>0.57125700000000001</v>
      </c>
      <c r="M266" s="29">
        <v>9.1067999999999996E-2</v>
      </c>
      <c r="N266" s="29">
        <v>0.12191299999999999</v>
      </c>
      <c r="O266" s="29">
        <v>9</v>
      </c>
      <c r="P266" s="29">
        <v>6.9653000000000007E-2</v>
      </c>
      <c r="Q266" s="29" t="s">
        <v>303</v>
      </c>
      <c r="R266" s="29" t="s">
        <v>55</v>
      </c>
    </row>
    <row r="267" spans="1:18" x14ac:dyDescent="0.35">
      <c r="A267" s="29">
        <v>348</v>
      </c>
      <c r="B267" s="29" t="s">
        <v>239</v>
      </c>
      <c r="C267" s="29">
        <v>13164</v>
      </c>
      <c r="D267" s="29">
        <v>140</v>
      </c>
      <c r="E267" s="29" t="s">
        <v>243</v>
      </c>
      <c r="F267" s="29" t="s">
        <v>292</v>
      </c>
      <c r="G267" s="29">
        <v>3.9419499999999998</v>
      </c>
      <c r="H267" s="29" t="s">
        <v>500</v>
      </c>
      <c r="I267" s="29">
        <v>12.496560000000001</v>
      </c>
      <c r="J267" s="29">
        <v>1.9466840000000001</v>
      </c>
      <c r="K267" s="29">
        <v>2.126881</v>
      </c>
      <c r="L267" s="29">
        <v>1.6355999999999999</v>
      </c>
      <c r="M267" s="29">
        <v>0.25479000000000002</v>
      </c>
      <c r="N267" s="29">
        <v>0.27837400000000001</v>
      </c>
      <c r="O267" s="29">
        <v>10</v>
      </c>
      <c r="P267" s="29">
        <v>0.130884</v>
      </c>
      <c r="Q267" s="29" t="s">
        <v>304</v>
      </c>
      <c r="R267" s="29" t="s">
        <v>56</v>
      </c>
    </row>
    <row r="268" spans="1:18" x14ac:dyDescent="0.35">
      <c r="A268" s="29">
        <v>452</v>
      </c>
      <c r="B268" s="29" t="s">
        <v>239</v>
      </c>
      <c r="C268" s="29">
        <v>13164</v>
      </c>
      <c r="D268" s="29">
        <v>140</v>
      </c>
      <c r="E268" s="29" t="s">
        <v>243</v>
      </c>
      <c r="F268" s="29" t="s">
        <v>292</v>
      </c>
      <c r="G268" s="29">
        <v>3.9419499999999998</v>
      </c>
      <c r="H268" s="29" t="s">
        <v>500</v>
      </c>
      <c r="I268" s="29">
        <v>12.496560000000001</v>
      </c>
      <c r="J268" s="29">
        <v>1.9466840000000001</v>
      </c>
      <c r="K268" s="29">
        <v>2.126881</v>
      </c>
      <c r="L268" s="29">
        <v>0.22836000000000001</v>
      </c>
      <c r="M268" s="29">
        <v>3.5573E-2</v>
      </c>
      <c r="N268" s="29">
        <v>3.8865999999999998E-2</v>
      </c>
      <c r="O268" s="29">
        <v>10</v>
      </c>
      <c r="P268" s="29">
        <v>1.8273999999999999E-2</v>
      </c>
      <c r="Q268" s="29" t="s">
        <v>304</v>
      </c>
      <c r="R268" s="29" t="s">
        <v>56</v>
      </c>
    </row>
    <row r="269" spans="1:18" x14ac:dyDescent="0.35">
      <c r="A269" s="29">
        <v>460</v>
      </c>
      <c r="B269" s="29" t="s">
        <v>239</v>
      </c>
      <c r="C269" s="29">
        <v>15474</v>
      </c>
      <c r="D269" s="29">
        <v>814</v>
      </c>
      <c r="E269" s="29" t="s">
        <v>254</v>
      </c>
      <c r="F269" s="29" t="s">
        <v>293</v>
      </c>
      <c r="G269" s="29">
        <v>192.971</v>
      </c>
      <c r="H269" s="29" t="s">
        <v>500</v>
      </c>
      <c r="I269" s="29">
        <v>8.2014490000000002</v>
      </c>
      <c r="J269" s="29">
        <v>1.307456</v>
      </c>
      <c r="K269" s="29">
        <v>1.750286</v>
      </c>
      <c r="L269" s="29">
        <v>1.8711500000000001</v>
      </c>
      <c r="M269" s="29">
        <v>0.29829499999999998</v>
      </c>
      <c r="N269" s="29">
        <v>0.39932600000000001</v>
      </c>
      <c r="O269" s="29">
        <v>10</v>
      </c>
      <c r="P269" s="29">
        <v>0.22814899999999999</v>
      </c>
      <c r="Q269" s="29" t="s">
        <v>304</v>
      </c>
      <c r="R269" s="29" t="s">
        <v>56</v>
      </c>
    </row>
    <row r="270" spans="1:18" x14ac:dyDescent="0.35">
      <c r="A270" s="29">
        <v>170</v>
      </c>
      <c r="B270" s="29" t="s">
        <v>239</v>
      </c>
      <c r="C270" s="29">
        <v>8080</v>
      </c>
      <c r="D270" s="29">
        <v>111</v>
      </c>
      <c r="E270" s="29" t="s">
        <v>270</v>
      </c>
      <c r="F270" s="29" t="s">
        <v>271</v>
      </c>
      <c r="G270" s="29">
        <v>300.69799999999998</v>
      </c>
      <c r="H270" s="29" t="s">
        <v>477</v>
      </c>
      <c r="I270" s="29">
        <v>10.413732</v>
      </c>
      <c r="J270" s="29">
        <v>1.734764</v>
      </c>
      <c r="K270" s="29">
        <v>1.937713</v>
      </c>
      <c r="L270" s="29">
        <v>2.7302499999999998</v>
      </c>
      <c r="M270" s="29">
        <v>0.454816</v>
      </c>
      <c r="N270" s="29">
        <v>0.50802499999999995</v>
      </c>
      <c r="O270" s="29">
        <v>14</v>
      </c>
      <c r="P270" s="29">
        <v>0.26217699999999999</v>
      </c>
      <c r="Q270" s="29" t="s">
        <v>320</v>
      </c>
      <c r="R270" s="29" t="s">
        <v>184</v>
      </c>
    </row>
    <row r="271" spans="1:18" x14ac:dyDescent="0.35">
      <c r="A271" s="29">
        <v>175</v>
      </c>
      <c r="B271" s="29" t="s">
        <v>239</v>
      </c>
      <c r="C271" s="29">
        <v>8145</v>
      </c>
      <c r="D271" s="29">
        <v>118</v>
      </c>
      <c r="E271" s="29" t="s">
        <v>256</v>
      </c>
      <c r="F271" s="29" t="s">
        <v>272</v>
      </c>
      <c r="G271" s="29">
        <v>11.5648</v>
      </c>
      <c r="H271" s="29" t="s">
        <v>477</v>
      </c>
      <c r="I271" s="29">
        <v>8.6339380000000006</v>
      </c>
      <c r="J271" s="29">
        <v>1.5375620000000001</v>
      </c>
      <c r="K271" s="29">
        <v>1.7281679999999999</v>
      </c>
      <c r="L271" s="29">
        <v>46.404000000000003</v>
      </c>
      <c r="M271" s="29">
        <v>8.2637900000000002</v>
      </c>
      <c r="N271" s="29">
        <v>9.2882200000000008</v>
      </c>
      <c r="O271" s="29">
        <v>14</v>
      </c>
      <c r="P271" s="29">
        <v>5.3746039999999997</v>
      </c>
      <c r="Q271" s="29" t="s">
        <v>320</v>
      </c>
      <c r="R271" s="29" t="s">
        <v>184</v>
      </c>
    </row>
    <row r="272" spans="1:18" x14ac:dyDescent="0.35">
      <c r="A272" s="29">
        <v>176</v>
      </c>
      <c r="B272" s="29" t="s">
        <v>239</v>
      </c>
      <c r="C272" s="29">
        <v>8146</v>
      </c>
      <c r="D272" s="29">
        <v>118</v>
      </c>
      <c r="E272" s="29" t="s">
        <v>256</v>
      </c>
      <c r="F272" s="29" t="s">
        <v>272</v>
      </c>
      <c r="G272" s="29">
        <v>10.225899999999999</v>
      </c>
      <c r="H272" s="29" t="s">
        <v>477</v>
      </c>
      <c r="I272" s="29">
        <v>8.6339380000000006</v>
      </c>
      <c r="J272" s="29">
        <v>1.5375620000000001</v>
      </c>
      <c r="K272" s="29">
        <v>1.7281679999999999</v>
      </c>
      <c r="L272" s="29">
        <v>4.3354400000000002</v>
      </c>
      <c r="M272" s="29">
        <v>0.77207000000000003</v>
      </c>
      <c r="N272" s="29">
        <v>0.86778100000000002</v>
      </c>
      <c r="O272" s="29">
        <v>14</v>
      </c>
      <c r="P272" s="29">
        <v>0.502139</v>
      </c>
      <c r="Q272" s="29" t="s">
        <v>320</v>
      </c>
      <c r="R272" s="29" t="s">
        <v>184</v>
      </c>
    </row>
    <row r="273" spans="1:18" x14ac:dyDescent="0.35">
      <c r="A273" s="29">
        <v>183</v>
      </c>
      <c r="B273" s="29" t="s">
        <v>239</v>
      </c>
      <c r="C273" s="29">
        <v>8270</v>
      </c>
      <c r="D273" s="29">
        <v>121</v>
      </c>
      <c r="E273" s="29" t="s">
        <v>270</v>
      </c>
      <c r="F273" s="29" t="s">
        <v>281</v>
      </c>
      <c r="G273" s="29">
        <v>20.3779</v>
      </c>
      <c r="H273" s="29" t="s">
        <v>477</v>
      </c>
      <c r="I273" s="29">
        <v>11.819156</v>
      </c>
      <c r="J273" s="29">
        <v>1.999854</v>
      </c>
      <c r="K273" s="29">
        <v>2.097445</v>
      </c>
      <c r="L273" s="29">
        <v>9.8841999999999999E-2</v>
      </c>
      <c r="M273" s="29">
        <v>1.6723999999999999E-2</v>
      </c>
      <c r="N273" s="29">
        <v>1.7541000000000001E-2</v>
      </c>
      <c r="O273" s="29">
        <v>14</v>
      </c>
      <c r="P273" s="29">
        <v>8.3630000000000006E-3</v>
      </c>
      <c r="Q273" s="29" t="s">
        <v>320</v>
      </c>
      <c r="R273" s="29" t="s">
        <v>184</v>
      </c>
    </row>
    <row r="274" spans="1:18" x14ac:dyDescent="0.35">
      <c r="A274" s="29">
        <v>207</v>
      </c>
      <c r="B274" s="29" t="s">
        <v>239</v>
      </c>
      <c r="C274" s="29">
        <v>8530</v>
      </c>
      <c r="D274" s="29">
        <v>140</v>
      </c>
      <c r="E274" s="29" t="s">
        <v>243</v>
      </c>
      <c r="F274" s="29" t="s">
        <v>244</v>
      </c>
      <c r="G274" s="29">
        <v>3.86076</v>
      </c>
      <c r="H274" s="29" t="s">
        <v>477</v>
      </c>
      <c r="I274" s="29">
        <v>11.781447</v>
      </c>
      <c r="J274" s="29">
        <v>1.875837</v>
      </c>
      <c r="K274" s="29">
        <v>2.004032</v>
      </c>
      <c r="L274" s="29">
        <v>5.0570399999999998</v>
      </c>
      <c r="M274" s="29">
        <v>0.80518000000000001</v>
      </c>
      <c r="N274" s="29">
        <v>0.86020600000000003</v>
      </c>
      <c r="O274" s="29">
        <v>14</v>
      </c>
      <c r="P274" s="29">
        <v>0.42923699999999998</v>
      </c>
      <c r="Q274" s="29" t="s">
        <v>320</v>
      </c>
      <c r="R274" s="29" t="s">
        <v>184</v>
      </c>
    </row>
    <row r="275" spans="1:18" x14ac:dyDescent="0.35">
      <c r="A275" s="29">
        <v>211</v>
      </c>
      <c r="B275" s="29" t="s">
        <v>239</v>
      </c>
      <c r="C275" s="29">
        <v>8534</v>
      </c>
      <c r="D275" s="29">
        <v>140</v>
      </c>
      <c r="E275" s="29" t="s">
        <v>243</v>
      </c>
      <c r="F275" s="29" t="s">
        <v>244</v>
      </c>
      <c r="G275" s="29">
        <v>5.1151099999999996</v>
      </c>
      <c r="H275" s="29" t="s">
        <v>477</v>
      </c>
      <c r="I275" s="29">
        <v>11.781447</v>
      </c>
      <c r="J275" s="29">
        <v>1.875837</v>
      </c>
      <c r="K275" s="29">
        <v>2.004032</v>
      </c>
      <c r="L275" s="29">
        <v>6.87453</v>
      </c>
      <c r="M275" s="29">
        <v>1.09456</v>
      </c>
      <c r="N275" s="29">
        <v>1.16936</v>
      </c>
      <c r="O275" s="29">
        <v>14</v>
      </c>
      <c r="P275" s="29">
        <v>0.58350500000000005</v>
      </c>
      <c r="Q275" s="29" t="s">
        <v>320</v>
      </c>
      <c r="R275" s="29" t="s">
        <v>184</v>
      </c>
    </row>
    <row r="276" spans="1:18" x14ac:dyDescent="0.35">
      <c r="A276" s="29">
        <v>250</v>
      </c>
      <c r="B276" s="29" t="s">
        <v>239</v>
      </c>
      <c r="C276" s="29">
        <v>9065</v>
      </c>
      <c r="D276" s="29">
        <v>310</v>
      </c>
      <c r="E276" s="29" t="s">
        <v>264</v>
      </c>
      <c r="F276" s="29" t="s">
        <v>321</v>
      </c>
      <c r="G276" s="29">
        <v>2.3020499999999999</v>
      </c>
      <c r="H276" s="29" t="s">
        <v>477</v>
      </c>
      <c r="I276" s="29">
        <v>8.3410460000000004</v>
      </c>
      <c r="J276" s="29">
        <v>1.5350490000000001</v>
      </c>
      <c r="K276" s="29">
        <v>1.6090100000000001</v>
      </c>
      <c r="L276" s="29">
        <v>0.59937600000000002</v>
      </c>
      <c r="M276" s="29">
        <v>0.110306</v>
      </c>
      <c r="N276" s="29">
        <v>0.115621</v>
      </c>
      <c r="O276" s="29">
        <v>14</v>
      </c>
      <c r="P276" s="29">
        <v>7.1859000000000006E-2</v>
      </c>
      <c r="Q276" s="29" t="s">
        <v>320</v>
      </c>
      <c r="R276" s="29" t="s">
        <v>184</v>
      </c>
    </row>
    <row r="277" spans="1:18" x14ac:dyDescent="0.35">
      <c r="A277" s="29">
        <v>257</v>
      </c>
      <c r="B277" s="29" t="s">
        <v>239</v>
      </c>
      <c r="C277" s="29">
        <v>9144</v>
      </c>
      <c r="D277" s="29">
        <v>320</v>
      </c>
      <c r="E277" s="29" t="s">
        <v>273</v>
      </c>
      <c r="F277" s="29" t="s">
        <v>274</v>
      </c>
      <c r="G277" s="29">
        <v>38.287199999999999</v>
      </c>
      <c r="H277" s="29" t="s">
        <v>477</v>
      </c>
      <c r="I277" s="29">
        <v>8.0584550000000004</v>
      </c>
      <c r="J277" s="29">
        <v>1.393032</v>
      </c>
      <c r="K277" s="29">
        <v>1.6596150000000001</v>
      </c>
      <c r="L277" s="29">
        <v>1.4067099999999999</v>
      </c>
      <c r="M277" s="29">
        <v>0.243171</v>
      </c>
      <c r="N277" s="29">
        <v>0.28970699999999999</v>
      </c>
      <c r="O277" s="29">
        <v>14</v>
      </c>
      <c r="P277" s="29">
        <v>0.174563</v>
      </c>
      <c r="Q277" s="29" t="s">
        <v>320</v>
      </c>
      <c r="R277" s="29" t="s">
        <v>184</v>
      </c>
    </row>
    <row r="278" spans="1:18" x14ac:dyDescent="0.35">
      <c r="A278" s="29">
        <v>259</v>
      </c>
      <c r="B278" s="29" t="s">
        <v>239</v>
      </c>
      <c r="C278" s="29">
        <v>9216</v>
      </c>
      <c r="D278" s="29">
        <v>330</v>
      </c>
      <c r="E278" s="29" t="s">
        <v>307</v>
      </c>
      <c r="F278" s="29" t="s">
        <v>322</v>
      </c>
      <c r="G278" s="29">
        <v>4.8822700000000001</v>
      </c>
      <c r="H278" s="29" t="s">
        <v>477</v>
      </c>
      <c r="I278" s="29">
        <v>7.1904899999999996</v>
      </c>
      <c r="J278" s="29">
        <v>1.3489420000000001</v>
      </c>
      <c r="K278" s="29">
        <v>1.4049320000000001</v>
      </c>
      <c r="L278" s="29">
        <v>1.4327799999999999</v>
      </c>
      <c r="M278" s="29">
        <v>0.26878999999999997</v>
      </c>
      <c r="N278" s="29">
        <v>0.279947</v>
      </c>
      <c r="O278" s="29">
        <v>14</v>
      </c>
      <c r="P278" s="29">
        <v>0.19925999999999999</v>
      </c>
      <c r="Q278" s="29" t="s">
        <v>320</v>
      </c>
      <c r="R278" s="29" t="s">
        <v>184</v>
      </c>
    </row>
    <row r="279" spans="1:18" x14ac:dyDescent="0.35">
      <c r="A279" s="29">
        <v>265</v>
      </c>
      <c r="B279" s="29" t="s">
        <v>239</v>
      </c>
      <c r="C279" s="29">
        <v>9469</v>
      </c>
      <c r="D279" s="29">
        <v>420</v>
      </c>
      <c r="E279" s="29" t="s">
        <v>275</v>
      </c>
      <c r="F279" s="29" t="s">
        <v>276</v>
      </c>
      <c r="G279" s="29">
        <v>14.768700000000001</v>
      </c>
      <c r="H279" s="29" t="s">
        <v>477</v>
      </c>
      <c r="I279" s="29">
        <v>8.2316210000000005</v>
      </c>
      <c r="J279" s="29">
        <v>1.3300670000000001</v>
      </c>
      <c r="K279" s="29">
        <v>1.6533709999999999</v>
      </c>
      <c r="L279" s="29">
        <v>0.452241</v>
      </c>
      <c r="M279" s="29">
        <v>7.3072999999999999E-2</v>
      </c>
      <c r="N279" s="29">
        <v>9.0834999999999999E-2</v>
      </c>
      <c r="O279" s="29">
        <v>14</v>
      </c>
      <c r="P279" s="29">
        <v>5.4939000000000002E-2</v>
      </c>
      <c r="Q279" s="29" t="s">
        <v>320</v>
      </c>
      <c r="R279" s="29" t="s">
        <v>184</v>
      </c>
    </row>
    <row r="280" spans="1:18" x14ac:dyDescent="0.35">
      <c r="A280" s="29">
        <v>266</v>
      </c>
      <c r="B280" s="29" t="s">
        <v>239</v>
      </c>
      <c r="C280" s="29">
        <v>9470</v>
      </c>
      <c r="D280" s="29">
        <v>420</v>
      </c>
      <c r="E280" s="29" t="s">
        <v>275</v>
      </c>
      <c r="F280" s="29" t="s">
        <v>276</v>
      </c>
      <c r="G280" s="29">
        <v>6.9525800000000002</v>
      </c>
      <c r="H280" s="29" t="s">
        <v>477</v>
      </c>
      <c r="I280" s="29">
        <v>8.2316210000000005</v>
      </c>
      <c r="J280" s="29">
        <v>1.3300670000000001</v>
      </c>
      <c r="K280" s="29">
        <v>1.6533709999999999</v>
      </c>
      <c r="L280" s="29">
        <v>0.15895899999999999</v>
      </c>
      <c r="M280" s="29">
        <v>2.5684999999999999E-2</v>
      </c>
      <c r="N280" s="29">
        <v>3.1927999999999998E-2</v>
      </c>
      <c r="O280" s="29">
        <v>14</v>
      </c>
      <c r="P280" s="29">
        <v>1.9310999999999998E-2</v>
      </c>
      <c r="Q280" s="29" t="s">
        <v>320</v>
      </c>
      <c r="R280" s="29" t="s">
        <v>184</v>
      </c>
    </row>
    <row r="281" spans="1:18" x14ac:dyDescent="0.35">
      <c r="A281" s="29">
        <v>268</v>
      </c>
      <c r="B281" s="29" t="s">
        <v>239</v>
      </c>
      <c r="C281" s="29">
        <v>9472</v>
      </c>
      <c r="D281" s="29">
        <v>420</v>
      </c>
      <c r="E281" s="29" t="s">
        <v>275</v>
      </c>
      <c r="F281" s="29" t="s">
        <v>276</v>
      </c>
      <c r="G281" s="29">
        <v>65.016999999999996</v>
      </c>
      <c r="H281" s="29" t="s">
        <v>477</v>
      </c>
      <c r="I281" s="29">
        <v>8.2316210000000005</v>
      </c>
      <c r="J281" s="29">
        <v>1.3300670000000001</v>
      </c>
      <c r="K281" s="29">
        <v>1.6533709999999999</v>
      </c>
      <c r="L281" s="29">
        <v>40.862200000000001</v>
      </c>
      <c r="M281" s="29">
        <v>6.6025299999999998</v>
      </c>
      <c r="N281" s="29">
        <v>8.2074300000000004</v>
      </c>
      <c r="O281" s="29">
        <v>14</v>
      </c>
      <c r="P281" s="29">
        <v>4.9640560000000002</v>
      </c>
      <c r="Q281" s="29" t="s">
        <v>320</v>
      </c>
      <c r="R281" s="29" t="s">
        <v>184</v>
      </c>
    </row>
    <row r="282" spans="1:18" x14ac:dyDescent="0.35">
      <c r="A282" s="29">
        <v>283</v>
      </c>
      <c r="B282" s="29" t="s">
        <v>239</v>
      </c>
      <c r="C282" s="29">
        <v>9779</v>
      </c>
      <c r="D282" s="29">
        <v>511</v>
      </c>
      <c r="E282" s="29" t="s">
        <v>284</v>
      </c>
      <c r="F282" s="29" t="s">
        <v>285</v>
      </c>
      <c r="G282" s="29">
        <v>178.465</v>
      </c>
      <c r="H282" s="29" t="s">
        <v>477</v>
      </c>
      <c r="I282" s="29">
        <v>5.183573</v>
      </c>
      <c r="J282" s="29">
        <v>0.88282799999999995</v>
      </c>
      <c r="K282" s="29">
        <v>1.2734179999999999</v>
      </c>
      <c r="L282" s="29">
        <v>1.60951</v>
      </c>
      <c r="M282" s="29">
        <v>0.274121</v>
      </c>
      <c r="N282" s="29">
        <v>0.39539999999999997</v>
      </c>
      <c r="O282" s="29">
        <v>14</v>
      </c>
      <c r="P282" s="29">
        <v>0.31050299999999997</v>
      </c>
      <c r="Q282" s="29" t="s">
        <v>320</v>
      </c>
      <c r="R282" s="29" t="s">
        <v>184</v>
      </c>
    </row>
    <row r="283" spans="1:18" x14ac:dyDescent="0.35">
      <c r="A283" s="29">
        <v>286</v>
      </c>
      <c r="B283" s="29" t="s">
        <v>239</v>
      </c>
      <c r="C283" s="29">
        <v>10775</v>
      </c>
      <c r="D283" s="29">
        <v>560</v>
      </c>
      <c r="E283" s="29" t="s">
        <v>323</v>
      </c>
      <c r="F283" s="29" t="s">
        <v>324</v>
      </c>
      <c r="G283" s="29">
        <v>1.5514699999999999</v>
      </c>
      <c r="H283" s="29" t="s">
        <v>477</v>
      </c>
      <c r="I283" s="29">
        <v>6.034624</v>
      </c>
      <c r="J283" s="29">
        <v>0.99756199999999995</v>
      </c>
      <c r="K283" s="29">
        <v>1.3368</v>
      </c>
      <c r="L283" s="29">
        <v>7.7000000000000001E-5</v>
      </c>
      <c r="M283" s="29">
        <v>1.2999999999999999E-5</v>
      </c>
      <c r="N283" s="29">
        <v>1.7E-5</v>
      </c>
      <c r="O283" s="29">
        <v>14</v>
      </c>
      <c r="P283" s="29">
        <v>1.2999999999999999E-5</v>
      </c>
      <c r="Q283" s="29" t="s">
        <v>320</v>
      </c>
      <c r="R283" s="29" t="s">
        <v>184</v>
      </c>
    </row>
    <row r="284" spans="1:18" x14ac:dyDescent="0.35">
      <c r="A284" s="29">
        <v>294</v>
      </c>
      <c r="B284" s="29" t="s">
        <v>239</v>
      </c>
      <c r="C284" s="29">
        <v>11649</v>
      </c>
      <c r="D284" s="29">
        <v>814</v>
      </c>
      <c r="E284" s="29" t="s">
        <v>254</v>
      </c>
      <c r="F284" s="29" t="s">
        <v>279</v>
      </c>
      <c r="G284" s="29">
        <v>37.180799999999998</v>
      </c>
      <c r="H284" s="29" t="s">
        <v>477</v>
      </c>
      <c r="I284" s="29">
        <v>9.5935609999999993</v>
      </c>
      <c r="J284" s="29">
        <v>1.571528</v>
      </c>
      <c r="K284" s="29">
        <v>1.857308</v>
      </c>
      <c r="L284" s="29">
        <v>25.840299999999999</v>
      </c>
      <c r="M284" s="29">
        <v>4.2329100000000004</v>
      </c>
      <c r="N284" s="29">
        <v>5.0026599999999997</v>
      </c>
      <c r="O284" s="29">
        <v>14</v>
      </c>
      <c r="P284" s="29">
        <v>2.6935009999999999</v>
      </c>
      <c r="Q284" s="29" t="s">
        <v>320</v>
      </c>
      <c r="R284" s="29" t="s">
        <v>184</v>
      </c>
    </row>
    <row r="285" spans="1:18" x14ac:dyDescent="0.35">
      <c r="A285" s="29">
        <v>433</v>
      </c>
      <c r="B285" s="29" t="s">
        <v>239</v>
      </c>
      <c r="C285" s="29">
        <v>8534</v>
      </c>
      <c r="D285" s="29">
        <v>140</v>
      </c>
      <c r="E285" s="29" t="s">
        <v>243</v>
      </c>
      <c r="F285" s="29" t="s">
        <v>244</v>
      </c>
      <c r="G285" s="29">
        <v>5.1151099999999996</v>
      </c>
      <c r="H285" s="29" t="s">
        <v>477</v>
      </c>
      <c r="I285" s="29">
        <v>11.781447</v>
      </c>
      <c r="J285" s="29">
        <v>1.875837</v>
      </c>
      <c r="K285" s="29">
        <v>2.004032</v>
      </c>
      <c r="L285" s="29">
        <v>1.23709</v>
      </c>
      <c r="M285" s="29">
        <v>0.19697000000000001</v>
      </c>
      <c r="N285" s="29">
        <v>0.21043100000000001</v>
      </c>
      <c r="O285" s="29">
        <v>14</v>
      </c>
      <c r="P285" s="29">
        <v>0.105004</v>
      </c>
      <c r="Q285" s="29" t="s">
        <v>320</v>
      </c>
      <c r="R285" s="29" t="s">
        <v>184</v>
      </c>
    </row>
    <row r="286" spans="1:18" x14ac:dyDescent="0.35">
      <c r="A286" s="29">
        <v>443</v>
      </c>
      <c r="B286" s="29" t="s">
        <v>239</v>
      </c>
      <c r="C286" s="29">
        <v>9144</v>
      </c>
      <c r="D286" s="29">
        <v>320</v>
      </c>
      <c r="E286" s="29" t="s">
        <v>273</v>
      </c>
      <c r="F286" s="29" t="s">
        <v>274</v>
      </c>
      <c r="G286" s="29">
        <v>38.287199999999999</v>
      </c>
      <c r="H286" s="29" t="s">
        <v>477</v>
      </c>
      <c r="I286" s="29">
        <v>8.0584550000000004</v>
      </c>
      <c r="J286" s="29">
        <v>1.393032</v>
      </c>
      <c r="K286" s="29">
        <v>1.6596150000000001</v>
      </c>
      <c r="L286" s="29">
        <v>2.6249099999999999</v>
      </c>
      <c r="M286" s="29">
        <v>0.45375700000000002</v>
      </c>
      <c r="N286" s="29">
        <v>0.54059199999999996</v>
      </c>
      <c r="O286" s="29">
        <v>14</v>
      </c>
      <c r="P286" s="29">
        <v>0.32573299999999999</v>
      </c>
      <c r="Q286" s="29" t="s">
        <v>320</v>
      </c>
      <c r="R286" s="29" t="s">
        <v>184</v>
      </c>
    </row>
    <row r="287" spans="1:18" x14ac:dyDescent="0.35">
      <c r="A287" s="29">
        <v>445</v>
      </c>
      <c r="B287" s="29" t="s">
        <v>239</v>
      </c>
      <c r="C287" s="29">
        <v>11649</v>
      </c>
      <c r="D287" s="29">
        <v>814</v>
      </c>
      <c r="E287" s="29" t="s">
        <v>254</v>
      </c>
      <c r="F287" s="29" t="s">
        <v>279</v>
      </c>
      <c r="G287" s="29">
        <v>37.180799999999998</v>
      </c>
      <c r="H287" s="29" t="s">
        <v>477</v>
      </c>
      <c r="I287" s="29">
        <v>9.5935609999999993</v>
      </c>
      <c r="J287" s="29">
        <v>1.571528</v>
      </c>
      <c r="K287" s="29">
        <v>1.857308</v>
      </c>
      <c r="L287" s="29">
        <v>9.8071199999999994</v>
      </c>
      <c r="M287" s="29">
        <v>1.6065100000000001</v>
      </c>
      <c r="N287" s="29">
        <v>1.8986499999999999</v>
      </c>
      <c r="O287" s="29">
        <v>14</v>
      </c>
      <c r="P287" s="29">
        <v>1.0222610000000001</v>
      </c>
      <c r="Q287" s="29" t="s">
        <v>320</v>
      </c>
      <c r="R287" s="29" t="s">
        <v>184</v>
      </c>
    </row>
    <row r="288" spans="1:18" x14ac:dyDescent="0.35">
      <c r="A288" s="29">
        <v>171</v>
      </c>
      <c r="B288" s="29" t="s">
        <v>239</v>
      </c>
      <c r="C288" s="29">
        <v>8080</v>
      </c>
      <c r="D288" s="29">
        <v>111</v>
      </c>
      <c r="E288" s="29" t="s">
        <v>270</v>
      </c>
      <c r="F288" s="29" t="s">
        <v>271</v>
      </c>
      <c r="G288" s="29">
        <v>300.69799999999998</v>
      </c>
      <c r="H288" s="29" t="s">
        <v>477</v>
      </c>
      <c r="I288" s="29">
        <v>10.413732</v>
      </c>
      <c r="J288" s="29">
        <v>1.734764</v>
      </c>
      <c r="K288" s="29">
        <v>1.937713</v>
      </c>
      <c r="L288" s="29">
        <v>94.436300000000003</v>
      </c>
      <c r="M288" s="29">
        <v>15.7316</v>
      </c>
      <c r="N288" s="29">
        <v>17.571999999999999</v>
      </c>
      <c r="O288" s="29">
        <v>15</v>
      </c>
      <c r="P288" s="29">
        <v>9.0684380000000004</v>
      </c>
      <c r="Q288" s="29" t="s">
        <v>325</v>
      </c>
      <c r="R288" s="29" t="s">
        <v>195</v>
      </c>
    </row>
    <row r="289" spans="1:18" x14ac:dyDescent="0.35">
      <c r="A289" s="29">
        <v>185</v>
      </c>
      <c r="B289" s="29" t="s">
        <v>239</v>
      </c>
      <c r="C289" s="29">
        <v>8274</v>
      </c>
      <c r="D289" s="29">
        <v>121</v>
      </c>
      <c r="E289" s="29" t="s">
        <v>270</v>
      </c>
      <c r="F289" s="29" t="s">
        <v>281</v>
      </c>
      <c r="G289" s="29">
        <v>170.67699999999999</v>
      </c>
      <c r="H289" s="29" t="s">
        <v>477</v>
      </c>
      <c r="I289" s="29">
        <v>11.819156</v>
      </c>
      <c r="J289" s="29">
        <v>1.999854</v>
      </c>
      <c r="K289" s="29">
        <v>2.097445</v>
      </c>
      <c r="L289" s="29">
        <v>34.360300000000002</v>
      </c>
      <c r="M289" s="29">
        <v>5.8139200000000004</v>
      </c>
      <c r="N289" s="29">
        <v>6.0976299999999997</v>
      </c>
      <c r="O289" s="29">
        <v>15</v>
      </c>
      <c r="P289" s="29">
        <v>2.9071720000000001</v>
      </c>
      <c r="Q289" s="29" t="s">
        <v>325</v>
      </c>
      <c r="R289" s="29" t="s">
        <v>195</v>
      </c>
    </row>
    <row r="290" spans="1:18" x14ac:dyDescent="0.35">
      <c r="A290" s="29">
        <v>236</v>
      </c>
      <c r="B290" s="29" t="s">
        <v>239</v>
      </c>
      <c r="C290" s="29">
        <v>8719</v>
      </c>
      <c r="D290" s="29">
        <v>170</v>
      </c>
      <c r="E290" s="29" t="s">
        <v>313</v>
      </c>
      <c r="F290" s="29" t="s">
        <v>326</v>
      </c>
      <c r="G290" s="29">
        <v>3.9984700000000002</v>
      </c>
      <c r="H290" s="29" t="s">
        <v>477</v>
      </c>
      <c r="I290" s="29">
        <v>10.26698</v>
      </c>
      <c r="J290" s="29">
        <v>1.78047</v>
      </c>
      <c r="K290" s="29">
        <v>1.989349</v>
      </c>
      <c r="L290" s="29">
        <v>22.330300000000001</v>
      </c>
      <c r="M290" s="29">
        <v>3.8724500000000002</v>
      </c>
      <c r="N290" s="29">
        <v>4.3267600000000002</v>
      </c>
      <c r="O290" s="29">
        <v>15</v>
      </c>
      <c r="P290" s="29">
        <v>2.1749610000000001</v>
      </c>
      <c r="Q290" s="29" t="s">
        <v>325</v>
      </c>
      <c r="R290" s="29" t="s">
        <v>195</v>
      </c>
    </row>
    <row r="291" spans="1:18" x14ac:dyDescent="0.35">
      <c r="A291" s="29">
        <v>260</v>
      </c>
      <c r="B291" s="29" t="s">
        <v>239</v>
      </c>
      <c r="C291" s="29">
        <v>9218</v>
      </c>
      <c r="D291" s="29">
        <v>330</v>
      </c>
      <c r="E291" s="29" t="s">
        <v>307</v>
      </c>
      <c r="F291" s="29" t="s">
        <v>322</v>
      </c>
      <c r="G291" s="29">
        <v>15.196199999999999</v>
      </c>
      <c r="H291" s="29" t="s">
        <v>477</v>
      </c>
      <c r="I291" s="29">
        <v>7.1904899999999996</v>
      </c>
      <c r="J291" s="29">
        <v>1.3489420000000001</v>
      </c>
      <c r="K291" s="29">
        <v>1.4049320000000001</v>
      </c>
      <c r="L291" s="29">
        <v>3.2305E-2</v>
      </c>
      <c r="M291" s="29">
        <v>6.0600000000000003E-3</v>
      </c>
      <c r="N291" s="29">
        <v>6.3119999999999999E-3</v>
      </c>
      <c r="O291" s="29">
        <v>15</v>
      </c>
      <c r="P291" s="29">
        <v>4.4929999999999996E-3</v>
      </c>
      <c r="Q291" s="29" t="s">
        <v>325</v>
      </c>
      <c r="R291" s="29" t="s">
        <v>195</v>
      </c>
    </row>
    <row r="292" spans="1:18" x14ac:dyDescent="0.35">
      <c r="A292" s="29">
        <v>426</v>
      </c>
      <c r="B292" s="29" t="s">
        <v>239</v>
      </c>
      <c r="C292" s="29">
        <v>8080</v>
      </c>
      <c r="D292" s="29">
        <v>111</v>
      </c>
      <c r="E292" s="29" t="s">
        <v>270</v>
      </c>
      <c r="F292" s="29" t="s">
        <v>271</v>
      </c>
      <c r="G292" s="29">
        <v>300.69799999999998</v>
      </c>
      <c r="H292" s="29" t="s">
        <v>477</v>
      </c>
      <c r="I292" s="29">
        <v>10.413732</v>
      </c>
      <c r="J292" s="29">
        <v>1.734764</v>
      </c>
      <c r="K292" s="29">
        <v>1.937713</v>
      </c>
      <c r="L292" s="29">
        <v>3.3496999999999999E-2</v>
      </c>
      <c r="M292" s="29">
        <v>5.5799999999999999E-3</v>
      </c>
      <c r="N292" s="29">
        <v>6.2329999999999998E-3</v>
      </c>
      <c r="O292" s="29">
        <v>15</v>
      </c>
      <c r="P292" s="29">
        <v>3.2169999999999998E-3</v>
      </c>
      <c r="Q292" s="29" t="s">
        <v>325</v>
      </c>
      <c r="R292" s="29" t="s">
        <v>195</v>
      </c>
    </row>
    <row r="293" spans="1:18" x14ac:dyDescent="0.35">
      <c r="A293" s="29">
        <v>428</v>
      </c>
      <c r="B293" s="29" t="s">
        <v>239</v>
      </c>
      <c r="C293" s="29">
        <v>8274</v>
      </c>
      <c r="D293" s="29">
        <v>121</v>
      </c>
      <c r="E293" s="29" t="s">
        <v>270</v>
      </c>
      <c r="F293" s="29" t="s">
        <v>281</v>
      </c>
      <c r="G293" s="29">
        <v>170.67699999999999</v>
      </c>
      <c r="H293" s="29" t="s">
        <v>477</v>
      </c>
      <c r="I293" s="29">
        <v>11.819156</v>
      </c>
      <c r="J293" s="29">
        <v>1.999854</v>
      </c>
      <c r="K293" s="29">
        <v>2.097445</v>
      </c>
      <c r="L293" s="29">
        <v>1.7260000000000001E-3</v>
      </c>
      <c r="M293" s="29">
        <v>2.92E-4</v>
      </c>
      <c r="N293" s="29">
        <v>3.0600000000000001E-4</v>
      </c>
      <c r="O293" s="29">
        <v>15</v>
      </c>
      <c r="P293" s="29">
        <v>1.46E-4</v>
      </c>
      <c r="Q293" s="29" t="s">
        <v>325</v>
      </c>
      <c r="R293" s="29" t="s">
        <v>195</v>
      </c>
    </row>
    <row r="294" spans="1:18" x14ac:dyDescent="0.35">
      <c r="A294" s="29">
        <v>172</v>
      </c>
      <c r="B294" s="29" t="s">
        <v>239</v>
      </c>
      <c r="C294" s="29">
        <v>8080</v>
      </c>
      <c r="D294" s="29">
        <v>111</v>
      </c>
      <c r="E294" s="29" t="s">
        <v>270</v>
      </c>
      <c r="F294" s="29" t="s">
        <v>271</v>
      </c>
      <c r="G294" s="29">
        <v>300.69799999999998</v>
      </c>
      <c r="H294" s="29" t="s">
        <v>477</v>
      </c>
      <c r="I294" s="29">
        <v>10.413732</v>
      </c>
      <c r="J294" s="29">
        <v>1.734764</v>
      </c>
      <c r="K294" s="29">
        <v>1.937713</v>
      </c>
      <c r="L294" s="29">
        <v>1.3655299999999999</v>
      </c>
      <c r="M294" s="29">
        <v>0.22747600000000001</v>
      </c>
      <c r="N294" s="29">
        <v>0.25408799999999998</v>
      </c>
      <c r="O294" s="29">
        <v>17</v>
      </c>
      <c r="P294" s="29">
        <v>0.13112799999999999</v>
      </c>
      <c r="Q294" s="29" t="s">
        <v>332</v>
      </c>
      <c r="R294" s="29" t="s">
        <v>196</v>
      </c>
    </row>
    <row r="295" spans="1:18" x14ac:dyDescent="0.35">
      <c r="A295" s="29">
        <v>184</v>
      </c>
      <c r="B295" s="29" t="s">
        <v>239</v>
      </c>
      <c r="C295" s="29">
        <v>8272</v>
      </c>
      <c r="D295" s="29">
        <v>121</v>
      </c>
      <c r="E295" s="29" t="s">
        <v>270</v>
      </c>
      <c r="F295" s="29" t="s">
        <v>281</v>
      </c>
      <c r="G295" s="29">
        <v>4.2839600000000004</v>
      </c>
      <c r="H295" s="29" t="s">
        <v>477</v>
      </c>
      <c r="I295" s="29">
        <v>11.819156</v>
      </c>
      <c r="J295" s="29">
        <v>1.999854</v>
      </c>
      <c r="K295" s="29">
        <v>2.097445</v>
      </c>
      <c r="L295" s="29">
        <v>13.8932</v>
      </c>
      <c r="M295" s="29">
        <v>2.3508</v>
      </c>
      <c r="N295" s="29">
        <v>2.4655100000000001</v>
      </c>
      <c r="O295" s="29">
        <v>17</v>
      </c>
      <c r="P295" s="29">
        <v>1.1754830000000001</v>
      </c>
      <c r="Q295" s="29" t="s">
        <v>332</v>
      </c>
      <c r="R295" s="29" t="s">
        <v>196</v>
      </c>
    </row>
    <row r="296" spans="1:18" x14ac:dyDescent="0.35">
      <c r="A296" s="29">
        <v>186</v>
      </c>
      <c r="B296" s="29" t="s">
        <v>239</v>
      </c>
      <c r="C296" s="29">
        <v>8274</v>
      </c>
      <c r="D296" s="29">
        <v>121</v>
      </c>
      <c r="E296" s="29" t="s">
        <v>270</v>
      </c>
      <c r="F296" s="29" t="s">
        <v>281</v>
      </c>
      <c r="G296" s="29">
        <v>170.67699999999999</v>
      </c>
      <c r="H296" s="29" t="s">
        <v>477</v>
      </c>
      <c r="I296" s="29">
        <v>11.819156</v>
      </c>
      <c r="J296" s="29">
        <v>1.999854</v>
      </c>
      <c r="K296" s="29">
        <v>2.097445</v>
      </c>
      <c r="L296" s="29">
        <v>8.2972900000000003</v>
      </c>
      <c r="M296" s="29">
        <v>1.40394</v>
      </c>
      <c r="N296" s="29">
        <v>1.47245</v>
      </c>
      <c r="O296" s="29">
        <v>17</v>
      </c>
      <c r="P296" s="29">
        <v>0.70202100000000001</v>
      </c>
      <c r="Q296" s="29" t="s">
        <v>332</v>
      </c>
      <c r="R296" s="29" t="s">
        <v>196</v>
      </c>
    </row>
    <row r="297" spans="1:18" x14ac:dyDescent="0.35">
      <c r="A297" s="29">
        <v>208</v>
      </c>
      <c r="B297" s="29" t="s">
        <v>239</v>
      </c>
      <c r="C297" s="29">
        <v>8531</v>
      </c>
      <c r="D297" s="29">
        <v>140</v>
      </c>
      <c r="E297" s="29" t="s">
        <v>243</v>
      </c>
      <c r="F297" s="29" t="s">
        <v>244</v>
      </c>
      <c r="G297" s="29">
        <v>57.6678</v>
      </c>
      <c r="H297" s="29" t="s">
        <v>477</v>
      </c>
      <c r="I297" s="29">
        <v>11.781447</v>
      </c>
      <c r="J297" s="29">
        <v>1.875837</v>
      </c>
      <c r="K297" s="29">
        <v>2.004032</v>
      </c>
      <c r="L297" s="29">
        <v>9.9027999999999992</v>
      </c>
      <c r="M297" s="29">
        <v>1.5767199999999999</v>
      </c>
      <c r="N297" s="29">
        <v>1.6844699999999999</v>
      </c>
      <c r="O297" s="29">
        <v>17</v>
      </c>
      <c r="P297" s="29">
        <v>0.84054200000000001</v>
      </c>
      <c r="Q297" s="29" t="s">
        <v>332</v>
      </c>
      <c r="R297" s="29" t="s">
        <v>196</v>
      </c>
    </row>
    <row r="298" spans="1:18" x14ac:dyDescent="0.35">
      <c r="A298" s="29">
        <v>212</v>
      </c>
      <c r="B298" s="29" t="s">
        <v>239</v>
      </c>
      <c r="C298" s="29">
        <v>8535</v>
      </c>
      <c r="D298" s="29">
        <v>140</v>
      </c>
      <c r="E298" s="29" t="s">
        <v>243</v>
      </c>
      <c r="F298" s="29" t="s">
        <v>244</v>
      </c>
      <c r="G298" s="29">
        <v>22.1995</v>
      </c>
      <c r="H298" s="29" t="s">
        <v>477</v>
      </c>
      <c r="I298" s="29">
        <v>11.781447</v>
      </c>
      <c r="J298" s="29">
        <v>1.875837</v>
      </c>
      <c r="K298" s="29">
        <v>2.004032</v>
      </c>
      <c r="L298" s="29">
        <v>0.11379</v>
      </c>
      <c r="M298" s="29">
        <v>1.8117999999999999E-2</v>
      </c>
      <c r="N298" s="29">
        <v>1.9356000000000002E-2</v>
      </c>
      <c r="O298" s="29">
        <v>17</v>
      </c>
      <c r="P298" s="29">
        <v>9.6579999999999999E-3</v>
      </c>
      <c r="Q298" s="29" t="s">
        <v>332</v>
      </c>
      <c r="R298" s="29" t="s">
        <v>196</v>
      </c>
    </row>
    <row r="299" spans="1:18" x14ac:dyDescent="0.35">
      <c r="A299" s="29">
        <v>214</v>
      </c>
      <c r="B299" s="29" t="s">
        <v>239</v>
      </c>
      <c r="C299" s="29">
        <v>8536</v>
      </c>
      <c r="D299" s="29">
        <v>140</v>
      </c>
      <c r="E299" s="29" t="s">
        <v>243</v>
      </c>
      <c r="F299" s="29" t="s">
        <v>244</v>
      </c>
      <c r="G299" s="29">
        <v>5.0018099999999999</v>
      </c>
      <c r="H299" s="29" t="s">
        <v>477</v>
      </c>
      <c r="I299" s="29">
        <v>11.781447</v>
      </c>
      <c r="J299" s="29">
        <v>1.875837</v>
      </c>
      <c r="K299" s="29">
        <v>2.004032</v>
      </c>
      <c r="L299" s="29">
        <v>9.4571100000000001</v>
      </c>
      <c r="M299" s="29">
        <v>1.50576</v>
      </c>
      <c r="N299" s="29">
        <v>1.60866</v>
      </c>
      <c r="O299" s="29">
        <v>17</v>
      </c>
      <c r="P299" s="29">
        <v>0.80271199999999998</v>
      </c>
      <c r="Q299" s="29" t="s">
        <v>332</v>
      </c>
      <c r="R299" s="29" t="s">
        <v>196</v>
      </c>
    </row>
    <row r="300" spans="1:18" x14ac:dyDescent="0.35">
      <c r="A300" s="29">
        <v>231</v>
      </c>
      <c r="B300" s="29" t="s">
        <v>239</v>
      </c>
      <c r="C300" s="29">
        <v>8621</v>
      </c>
      <c r="D300" s="29">
        <v>141</v>
      </c>
      <c r="E300" s="29" t="s">
        <v>333</v>
      </c>
      <c r="F300" s="29" t="s">
        <v>334</v>
      </c>
      <c r="G300" s="29">
        <v>14.9414</v>
      </c>
      <c r="H300" s="29" t="s">
        <v>477</v>
      </c>
      <c r="I300" s="29">
        <v>12.123322</v>
      </c>
      <c r="J300" s="29">
        <v>1.826476</v>
      </c>
      <c r="K300" s="29">
        <v>2.0360770000000001</v>
      </c>
      <c r="L300" s="29">
        <v>19.8139</v>
      </c>
      <c r="M300" s="29">
        <v>2.9851200000000002</v>
      </c>
      <c r="N300" s="29">
        <v>3.32769</v>
      </c>
      <c r="O300" s="29">
        <v>17</v>
      </c>
      <c r="P300" s="29">
        <v>1.6343620000000001</v>
      </c>
      <c r="Q300" s="29" t="s">
        <v>332</v>
      </c>
      <c r="R300" s="29" t="s">
        <v>196</v>
      </c>
    </row>
    <row r="301" spans="1:18" x14ac:dyDescent="0.35">
      <c r="A301" s="29">
        <v>237</v>
      </c>
      <c r="B301" s="29" t="s">
        <v>239</v>
      </c>
      <c r="C301" s="29">
        <v>8722</v>
      </c>
      <c r="D301" s="29">
        <v>170</v>
      </c>
      <c r="E301" s="29" t="s">
        <v>313</v>
      </c>
      <c r="F301" s="29" t="s">
        <v>326</v>
      </c>
      <c r="G301" s="29">
        <v>11.1114</v>
      </c>
      <c r="H301" s="29" t="s">
        <v>477</v>
      </c>
      <c r="I301" s="29">
        <v>10.26698</v>
      </c>
      <c r="J301" s="29">
        <v>1.78047</v>
      </c>
      <c r="K301" s="29">
        <v>1.989349</v>
      </c>
      <c r="L301" s="29">
        <v>9.2657699999999998</v>
      </c>
      <c r="M301" s="29">
        <v>1.60684</v>
      </c>
      <c r="N301" s="29">
        <v>1.79535</v>
      </c>
      <c r="O301" s="29">
        <v>17</v>
      </c>
      <c r="P301" s="29">
        <v>0.90248300000000004</v>
      </c>
      <c r="Q301" s="29" t="s">
        <v>332</v>
      </c>
      <c r="R301" s="29" t="s">
        <v>196</v>
      </c>
    </row>
    <row r="302" spans="1:18" x14ac:dyDescent="0.35">
      <c r="A302" s="29">
        <v>242</v>
      </c>
      <c r="B302" s="29" t="s">
        <v>239</v>
      </c>
      <c r="C302" s="29">
        <v>8886</v>
      </c>
      <c r="D302" s="29">
        <v>190</v>
      </c>
      <c r="E302" s="29" t="s">
        <v>335</v>
      </c>
      <c r="F302" s="29" t="s">
        <v>336</v>
      </c>
      <c r="G302" s="29">
        <v>3.8697900000000001</v>
      </c>
      <c r="H302" s="29" t="s">
        <v>477</v>
      </c>
      <c r="I302" s="29">
        <v>9.8502130000000001</v>
      </c>
      <c r="J302" s="29">
        <v>1.689322</v>
      </c>
      <c r="K302" s="29">
        <v>1.9439409999999999</v>
      </c>
      <c r="L302" s="29">
        <v>1.94285</v>
      </c>
      <c r="M302" s="29">
        <v>0.33320100000000002</v>
      </c>
      <c r="N302" s="29">
        <v>0.38342100000000001</v>
      </c>
      <c r="O302" s="29">
        <v>17</v>
      </c>
      <c r="P302" s="29">
        <v>0.197239</v>
      </c>
      <c r="Q302" s="29" t="s">
        <v>332</v>
      </c>
      <c r="R302" s="29" t="s">
        <v>196</v>
      </c>
    </row>
    <row r="303" spans="1:18" x14ac:dyDescent="0.35">
      <c r="A303" s="29">
        <v>247</v>
      </c>
      <c r="B303" s="29" t="s">
        <v>239</v>
      </c>
      <c r="C303" s="29">
        <v>9012</v>
      </c>
      <c r="D303" s="29">
        <v>243</v>
      </c>
      <c r="E303" s="29" t="s">
        <v>299</v>
      </c>
      <c r="F303" s="29" t="s">
        <v>337</v>
      </c>
      <c r="G303" s="29">
        <v>20.703399999999998</v>
      </c>
      <c r="H303" s="29" t="s">
        <v>477</v>
      </c>
      <c r="I303" s="29">
        <v>8.0903670000000005</v>
      </c>
      <c r="J303" s="29">
        <v>1.651802</v>
      </c>
      <c r="K303" s="29">
        <v>1.4325870000000001</v>
      </c>
      <c r="L303" s="29">
        <v>10.4292</v>
      </c>
      <c r="M303" s="29">
        <v>2.1293199999999999</v>
      </c>
      <c r="N303" s="29">
        <v>1.84673</v>
      </c>
      <c r="O303" s="29">
        <v>17</v>
      </c>
      <c r="P303" s="29">
        <v>1.289088</v>
      </c>
      <c r="Q303" s="29" t="s">
        <v>332</v>
      </c>
      <c r="R303" s="29" t="s">
        <v>196</v>
      </c>
    </row>
    <row r="304" spans="1:18" x14ac:dyDescent="0.35">
      <c r="A304" s="29">
        <v>255</v>
      </c>
      <c r="B304" s="29" t="s">
        <v>239</v>
      </c>
      <c r="C304" s="29">
        <v>9143</v>
      </c>
      <c r="D304" s="29">
        <v>320</v>
      </c>
      <c r="E304" s="29" t="s">
        <v>273</v>
      </c>
      <c r="F304" s="29" t="s">
        <v>274</v>
      </c>
      <c r="G304" s="29">
        <v>7.69482</v>
      </c>
      <c r="H304" s="29" t="s">
        <v>477</v>
      </c>
      <c r="I304" s="29">
        <v>8.0584550000000004</v>
      </c>
      <c r="J304" s="29">
        <v>1.393032</v>
      </c>
      <c r="K304" s="29">
        <v>1.6596150000000001</v>
      </c>
      <c r="L304" s="29">
        <v>3.2186599999999999</v>
      </c>
      <c r="M304" s="29">
        <v>0.556396</v>
      </c>
      <c r="N304" s="29">
        <v>0.66287300000000005</v>
      </c>
      <c r="O304" s="29">
        <v>17</v>
      </c>
      <c r="P304" s="29">
        <v>0.39941399999999999</v>
      </c>
      <c r="Q304" s="29" t="s">
        <v>332</v>
      </c>
      <c r="R304" s="29" t="s">
        <v>196</v>
      </c>
    </row>
    <row r="305" spans="1:18" x14ac:dyDescent="0.35">
      <c r="A305" s="29">
        <v>264</v>
      </c>
      <c r="B305" s="29" t="s">
        <v>239</v>
      </c>
      <c r="C305" s="29">
        <v>9468</v>
      </c>
      <c r="D305" s="29">
        <v>420</v>
      </c>
      <c r="E305" s="29" t="s">
        <v>275</v>
      </c>
      <c r="F305" s="29" t="s">
        <v>276</v>
      </c>
      <c r="G305" s="29">
        <v>10.411099999999999</v>
      </c>
      <c r="H305" s="29" t="s">
        <v>477</v>
      </c>
      <c r="I305" s="29">
        <v>8.2316210000000005</v>
      </c>
      <c r="J305" s="29">
        <v>1.3300670000000001</v>
      </c>
      <c r="K305" s="29">
        <v>1.6533709999999999</v>
      </c>
      <c r="L305" s="29">
        <v>3.8792200000000001</v>
      </c>
      <c r="M305" s="29">
        <v>0.62680599999999997</v>
      </c>
      <c r="N305" s="29">
        <v>0.77916600000000003</v>
      </c>
      <c r="O305" s="29">
        <v>17</v>
      </c>
      <c r="P305" s="29">
        <v>0.47125899999999998</v>
      </c>
      <c r="Q305" s="29" t="s">
        <v>332</v>
      </c>
      <c r="R305" s="29" t="s">
        <v>196</v>
      </c>
    </row>
    <row r="306" spans="1:18" x14ac:dyDescent="0.35">
      <c r="A306" s="29">
        <v>278</v>
      </c>
      <c r="B306" s="29" t="s">
        <v>239</v>
      </c>
      <c r="C306" s="29">
        <v>9587</v>
      </c>
      <c r="D306" s="29">
        <v>434</v>
      </c>
      <c r="E306" s="29" t="s">
        <v>277</v>
      </c>
      <c r="F306" s="29" t="s">
        <v>278</v>
      </c>
      <c r="G306" s="29">
        <v>10.347899999999999</v>
      </c>
      <c r="H306" s="29" t="s">
        <v>477</v>
      </c>
      <c r="I306" s="29">
        <v>8.9793509999999994</v>
      </c>
      <c r="J306" s="29">
        <v>1.6037250000000001</v>
      </c>
      <c r="K306" s="29">
        <v>1.662954</v>
      </c>
      <c r="L306" s="29">
        <v>5.64398</v>
      </c>
      <c r="M306" s="29">
        <v>1.0080199999999999</v>
      </c>
      <c r="N306" s="29">
        <v>1.04525</v>
      </c>
      <c r="O306" s="29">
        <v>17</v>
      </c>
      <c r="P306" s="29">
        <v>0.62855099999999997</v>
      </c>
      <c r="Q306" s="29" t="s">
        <v>332</v>
      </c>
      <c r="R306" s="29" t="s">
        <v>196</v>
      </c>
    </row>
    <row r="307" spans="1:18" x14ac:dyDescent="0.35">
      <c r="A307" s="29">
        <v>279</v>
      </c>
      <c r="B307" s="29" t="s">
        <v>239</v>
      </c>
      <c r="C307" s="29">
        <v>9589</v>
      </c>
      <c r="D307" s="29">
        <v>434</v>
      </c>
      <c r="E307" s="29" t="s">
        <v>277</v>
      </c>
      <c r="F307" s="29" t="s">
        <v>278</v>
      </c>
      <c r="G307" s="29">
        <v>25.253900000000002</v>
      </c>
      <c r="H307" s="29" t="s">
        <v>477</v>
      </c>
      <c r="I307" s="29">
        <v>8.9793509999999994</v>
      </c>
      <c r="J307" s="29">
        <v>1.6037250000000001</v>
      </c>
      <c r="K307" s="29">
        <v>1.662954</v>
      </c>
      <c r="L307" s="29">
        <v>0.120161</v>
      </c>
      <c r="M307" s="29">
        <v>2.1461000000000001E-2</v>
      </c>
      <c r="N307" s="29">
        <v>2.2252999999999998E-2</v>
      </c>
      <c r="O307" s="29">
        <v>17</v>
      </c>
      <c r="P307" s="29">
        <v>1.3382E-2</v>
      </c>
      <c r="Q307" s="29" t="s">
        <v>332</v>
      </c>
      <c r="R307" s="29" t="s">
        <v>196</v>
      </c>
    </row>
    <row r="308" spans="1:18" x14ac:dyDescent="0.35">
      <c r="A308" s="29">
        <v>287</v>
      </c>
      <c r="B308" s="29" t="s">
        <v>239</v>
      </c>
      <c r="C308" s="29">
        <v>10995</v>
      </c>
      <c r="D308" s="29">
        <v>617</v>
      </c>
      <c r="E308" s="29" t="s">
        <v>309</v>
      </c>
      <c r="F308" s="29" t="s">
        <v>338</v>
      </c>
      <c r="G308" s="29">
        <v>8.8192699999999995</v>
      </c>
      <c r="H308" s="29" t="s">
        <v>477</v>
      </c>
      <c r="I308" s="29">
        <v>6.5845770000000003</v>
      </c>
      <c r="J308" s="29">
        <v>1.1168530000000001</v>
      </c>
      <c r="K308" s="29">
        <v>1.4360999999999999</v>
      </c>
      <c r="L308" s="29">
        <v>0.82270200000000004</v>
      </c>
      <c r="M308" s="29">
        <v>0.139544</v>
      </c>
      <c r="N308" s="29">
        <v>0.17943200000000001</v>
      </c>
      <c r="O308" s="29">
        <v>17</v>
      </c>
      <c r="P308" s="29">
        <v>0.124944</v>
      </c>
      <c r="Q308" s="29" t="s">
        <v>332</v>
      </c>
      <c r="R308" s="29" t="s">
        <v>196</v>
      </c>
    </row>
    <row r="309" spans="1:18" x14ac:dyDescent="0.35">
      <c r="A309" s="29">
        <v>295</v>
      </c>
      <c r="B309" s="29" t="s">
        <v>239</v>
      </c>
      <c r="C309" s="29">
        <v>11651</v>
      </c>
      <c r="D309" s="29">
        <v>814</v>
      </c>
      <c r="E309" s="29" t="s">
        <v>254</v>
      </c>
      <c r="F309" s="29" t="s">
        <v>279</v>
      </c>
      <c r="G309" s="29">
        <v>1490.08</v>
      </c>
      <c r="H309" s="29" t="s">
        <v>477</v>
      </c>
      <c r="I309" s="29">
        <v>9.5935609999999993</v>
      </c>
      <c r="J309" s="29">
        <v>1.571528</v>
      </c>
      <c r="K309" s="29">
        <v>1.857308</v>
      </c>
      <c r="L309" s="29">
        <v>0.433118</v>
      </c>
      <c r="M309" s="29">
        <v>7.0948999999999998E-2</v>
      </c>
      <c r="N309" s="29">
        <v>8.3850999999999995E-2</v>
      </c>
      <c r="O309" s="29">
        <v>17</v>
      </c>
      <c r="P309" s="29">
        <v>4.5147E-2</v>
      </c>
      <c r="Q309" s="29" t="s">
        <v>332</v>
      </c>
      <c r="R309" s="29" t="s">
        <v>196</v>
      </c>
    </row>
    <row r="310" spans="1:18" x14ac:dyDescent="0.35">
      <c r="A310" s="29">
        <v>427</v>
      </c>
      <c r="B310" s="29" t="s">
        <v>239</v>
      </c>
      <c r="C310" s="29">
        <v>8080</v>
      </c>
      <c r="D310" s="29">
        <v>111</v>
      </c>
      <c r="E310" s="29" t="s">
        <v>270</v>
      </c>
      <c r="F310" s="29" t="s">
        <v>271</v>
      </c>
      <c r="G310" s="29">
        <v>300.69799999999998</v>
      </c>
      <c r="H310" s="29" t="s">
        <v>477</v>
      </c>
      <c r="I310" s="29">
        <v>10.413732</v>
      </c>
      <c r="J310" s="29">
        <v>1.734764</v>
      </c>
      <c r="K310" s="29">
        <v>1.937713</v>
      </c>
      <c r="L310" s="29">
        <v>3.3496999999999999E-2</v>
      </c>
      <c r="M310" s="29">
        <v>5.5799999999999999E-3</v>
      </c>
      <c r="N310" s="29">
        <v>6.2329999999999998E-3</v>
      </c>
      <c r="O310" s="29">
        <v>17</v>
      </c>
      <c r="P310" s="29">
        <v>3.2169999999999998E-3</v>
      </c>
      <c r="Q310" s="29" t="s">
        <v>332</v>
      </c>
      <c r="R310" s="29" t="s">
        <v>196</v>
      </c>
    </row>
    <row r="311" spans="1:18" x14ac:dyDescent="0.35">
      <c r="A311" s="29">
        <v>429</v>
      </c>
      <c r="B311" s="29" t="s">
        <v>239</v>
      </c>
      <c r="C311" s="29">
        <v>8274</v>
      </c>
      <c r="D311" s="29">
        <v>121</v>
      </c>
      <c r="E311" s="29" t="s">
        <v>270</v>
      </c>
      <c r="F311" s="29" t="s">
        <v>281</v>
      </c>
      <c r="G311" s="29">
        <v>170.67699999999999</v>
      </c>
      <c r="H311" s="29" t="s">
        <v>477</v>
      </c>
      <c r="I311" s="29">
        <v>11.819156</v>
      </c>
      <c r="J311" s="29">
        <v>1.999854</v>
      </c>
      <c r="K311" s="29">
        <v>2.097445</v>
      </c>
      <c r="L311" s="29">
        <v>1.7260000000000001E-3</v>
      </c>
      <c r="M311" s="29">
        <v>2.92E-4</v>
      </c>
      <c r="N311" s="29">
        <v>3.0600000000000001E-4</v>
      </c>
      <c r="O311" s="29">
        <v>17</v>
      </c>
      <c r="P311" s="29">
        <v>1.46E-4</v>
      </c>
      <c r="Q311" s="29" t="s">
        <v>332</v>
      </c>
      <c r="R311" s="29" t="s">
        <v>196</v>
      </c>
    </row>
    <row r="312" spans="1:18" x14ac:dyDescent="0.35">
      <c r="A312" s="29">
        <v>430</v>
      </c>
      <c r="B312" s="29" t="s">
        <v>239</v>
      </c>
      <c r="C312" s="29">
        <v>8531</v>
      </c>
      <c r="D312" s="29">
        <v>140</v>
      </c>
      <c r="E312" s="29" t="s">
        <v>243</v>
      </c>
      <c r="F312" s="29" t="s">
        <v>244</v>
      </c>
      <c r="G312" s="29">
        <v>57.6678</v>
      </c>
      <c r="H312" s="29" t="s">
        <v>477</v>
      </c>
      <c r="I312" s="29">
        <v>11.781447</v>
      </c>
      <c r="J312" s="29">
        <v>1.875837</v>
      </c>
      <c r="K312" s="29">
        <v>2.004032</v>
      </c>
      <c r="L312" s="29">
        <v>1.5371600000000001</v>
      </c>
      <c r="M312" s="29">
        <v>0.24474699999999999</v>
      </c>
      <c r="N312" s="29">
        <v>0.26147300000000001</v>
      </c>
      <c r="O312" s="29">
        <v>17</v>
      </c>
      <c r="P312" s="29">
        <v>0.13047300000000001</v>
      </c>
      <c r="Q312" s="29" t="s">
        <v>332</v>
      </c>
      <c r="R312" s="29" t="s">
        <v>196</v>
      </c>
    </row>
    <row r="313" spans="1:18" x14ac:dyDescent="0.35">
      <c r="A313" s="29">
        <v>434</v>
      </c>
      <c r="B313" s="29" t="s">
        <v>239</v>
      </c>
      <c r="C313" s="29">
        <v>8535</v>
      </c>
      <c r="D313" s="29">
        <v>140</v>
      </c>
      <c r="E313" s="29" t="s">
        <v>243</v>
      </c>
      <c r="F313" s="29" t="s">
        <v>244</v>
      </c>
      <c r="G313" s="29">
        <v>22.1995</v>
      </c>
      <c r="H313" s="29" t="s">
        <v>477</v>
      </c>
      <c r="I313" s="29">
        <v>11.781447</v>
      </c>
      <c r="J313" s="29">
        <v>1.875837</v>
      </c>
      <c r="K313" s="29">
        <v>2.004032</v>
      </c>
      <c r="L313" s="29">
        <v>1.1547099999999999</v>
      </c>
      <c r="M313" s="29">
        <v>0.18385299999999999</v>
      </c>
      <c r="N313" s="29">
        <v>0.19641700000000001</v>
      </c>
      <c r="O313" s="29">
        <v>17</v>
      </c>
      <c r="P313" s="29">
        <v>9.8011000000000001E-2</v>
      </c>
      <c r="Q313" s="29" t="s">
        <v>332</v>
      </c>
      <c r="R313" s="29" t="s">
        <v>196</v>
      </c>
    </row>
    <row r="314" spans="1:18" x14ac:dyDescent="0.35">
      <c r="A314" s="29">
        <v>438</v>
      </c>
      <c r="B314" s="29" t="s">
        <v>239</v>
      </c>
      <c r="C314" s="29">
        <v>8621</v>
      </c>
      <c r="D314" s="29">
        <v>141</v>
      </c>
      <c r="E314" s="29" t="s">
        <v>333</v>
      </c>
      <c r="F314" s="29" t="s">
        <v>334</v>
      </c>
      <c r="G314" s="29">
        <v>14.9414</v>
      </c>
      <c r="H314" s="29" t="s">
        <v>477</v>
      </c>
      <c r="I314" s="29">
        <v>12.123322</v>
      </c>
      <c r="J314" s="29">
        <v>1.826476</v>
      </c>
      <c r="K314" s="29">
        <v>2.0360770000000001</v>
      </c>
      <c r="L314" s="29">
        <v>1.2438100000000001</v>
      </c>
      <c r="M314" s="29">
        <v>0.18739</v>
      </c>
      <c r="N314" s="29">
        <v>0.208894</v>
      </c>
      <c r="O314" s="29">
        <v>17</v>
      </c>
      <c r="P314" s="29">
        <v>0.10259600000000001</v>
      </c>
      <c r="Q314" s="29" t="s">
        <v>332</v>
      </c>
      <c r="R314" s="29" t="s">
        <v>196</v>
      </c>
    </row>
    <row r="315" spans="1:18" x14ac:dyDescent="0.35">
      <c r="A315" s="29">
        <v>446</v>
      </c>
      <c r="B315" s="29" t="s">
        <v>239</v>
      </c>
      <c r="C315" s="29">
        <v>11651</v>
      </c>
      <c r="D315" s="29">
        <v>814</v>
      </c>
      <c r="E315" s="29" t="s">
        <v>254</v>
      </c>
      <c r="F315" s="29" t="s">
        <v>279</v>
      </c>
      <c r="G315" s="29">
        <v>1490.08</v>
      </c>
      <c r="H315" s="29" t="s">
        <v>477</v>
      </c>
      <c r="I315" s="29">
        <v>9.5935609999999993</v>
      </c>
      <c r="J315" s="29">
        <v>1.571528</v>
      </c>
      <c r="K315" s="29">
        <v>1.857308</v>
      </c>
      <c r="L315" s="29">
        <v>13.1472</v>
      </c>
      <c r="M315" s="29">
        <v>2.1536499999999998</v>
      </c>
      <c r="N315" s="29">
        <v>2.54528</v>
      </c>
      <c r="O315" s="29">
        <v>17</v>
      </c>
      <c r="P315" s="29">
        <v>1.3704149999999999</v>
      </c>
      <c r="Q315" s="29" t="s">
        <v>332</v>
      </c>
      <c r="R315" s="29" t="s">
        <v>196</v>
      </c>
    </row>
    <row r="316" spans="1:18" x14ac:dyDescent="0.35">
      <c r="A316" s="29">
        <v>37</v>
      </c>
      <c r="B316" s="29" t="s">
        <v>239</v>
      </c>
      <c r="C316" s="29">
        <v>669</v>
      </c>
      <c r="D316" s="29">
        <v>133</v>
      </c>
      <c r="E316" s="29" t="s">
        <v>296</v>
      </c>
      <c r="F316" s="29" t="s">
        <v>501</v>
      </c>
      <c r="G316" s="29">
        <v>99.502700000000004</v>
      </c>
      <c r="H316" s="29" t="s">
        <v>487</v>
      </c>
      <c r="I316" s="29">
        <v>12.893257</v>
      </c>
      <c r="J316" s="29">
        <v>2.5555669999999999</v>
      </c>
      <c r="K316" s="29">
        <v>2.1189480000000001</v>
      </c>
      <c r="L316" s="29">
        <v>2.50746</v>
      </c>
      <c r="M316" s="29">
        <v>0.49700299999999997</v>
      </c>
      <c r="N316" s="29">
        <v>0.41209000000000001</v>
      </c>
      <c r="O316" s="29">
        <v>12</v>
      </c>
      <c r="P316" s="29">
        <v>0.19447900000000001</v>
      </c>
      <c r="Q316" s="29" t="s">
        <v>312</v>
      </c>
      <c r="R316" s="29" t="s">
        <v>197</v>
      </c>
    </row>
    <row r="317" spans="1:18" x14ac:dyDescent="0.35">
      <c r="A317" s="29">
        <v>40</v>
      </c>
      <c r="B317" s="29" t="s">
        <v>239</v>
      </c>
      <c r="C317" s="29">
        <v>1356</v>
      </c>
      <c r="D317" s="29">
        <v>118</v>
      </c>
      <c r="E317" s="29" t="s">
        <v>256</v>
      </c>
      <c r="F317" s="29" t="s">
        <v>502</v>
      </c>
      <c r="G317" s="29">
        <v>103.67</v>
      </c>
      <c r="H317" s="29" t="s">
        <v>490</v>
      </c>
      <c r="I317" s="29">
        <v>9.5416419999999995</v>
      </c>
      <c r="J317" s="29">
        <v>1.6683520000000001</v>
      </c>
      <c r="K317" s="29">
        <v>2.0486610000000001</v>
      </c>
      <c r="L317" s="29">
        <v>7.9944199999999999</v>
      </c>
      <c r="M317" s="29">
        <v>1.3978200000000001</v>
      </c>
      <c r="N317" s="29">
        <v>1.7164600000000001</v>
      </c>
      <c r="O317" s="29">
        <v>12</v>
      </c>
      <c r="P317" s="29">
        <v>0.83784599999999998</v>
      </c>
      <c r="Q317" s="29" t="s">
        <v>312</v>
      </c>
      <c r="R317" s="29" t="s">
        <v>197</v>
      </c>
    </row>
    <row r="318" spans="1:18" x14ac:dyDescent="0.35">
      <c r="A318" s="29">
        <v>42</v>
      </c>
      <c r="B318" s="29" t="s">
        <v>239</v>
      </c>
      <c r="C318" s="29">
        <v>1365</v>
      </c>
      <c r="D318" s="29">
        <v>121</v>
      </c>
      <c r="E318" s="29" t="s">
        <v>270</v>
      </c>
      <c r="F318" s="29" t="s">
        <v>503</v>
      </c>
      <c r="G318" s="29">
        <v>206.74100000000001</v>
      </c>
      <c r="H318" s="29" t="s">
        <v>490</v>
      </c>
      <c r="I318" s="29">
        <v>11.719173</v>
      </c>
      <c r="J318" s="29">
        <v>1.982953</v>
      </c>
      <c r="K318" s="29">
        <v>2.0781740000000002</v>
      </c>
      <c r="L318" s="29">
        <v>33.9559</v>
      </c>
      <c r="M318" s="29">
        <v>5.7455400000000001</v>
      </c>
      <c r="N318" s="29">
        <v>6.0214400000000001</v>
      </c>
      <c r="O318" s="29">
        <v>12</v>
      </c>
      <c r="P318" s="29">
        <v>2.897465</v>
      </c>
      <c r="Q318" s="29" t="s">
        <v>312</v>
      </c>
      <c r="R318" s="29" t="s">
        <v>197</v>
      </c>
    </row>
    <row r="319" spans="1:18" x14ac:dyDescent="0.35">
      <c r="A319" s="29">
        <v>43</v>
      </c>
      <c r="B319" s="29" t="s">
        <v>239</v>
      </c>
      <c r="C319" s="29">
        <v>1377</v>
      </c>
      <c r="D319" s="29">
        <v>133</v>
      </c>
      <c r="E319" s="29" t="s">
        <v>296</v>
      </c>
      <c r="F319" s="29" t="s">
        <v>504</v>
      </c>
      <c r="G319" s="29">
        <v>2.8062900000000002</v>
      </c>
      <c r="H319" s="29" t="s">
        <v>490</v>
      </c>
      <c r="I319" s="29">
        <v>11.792467</v>
      </c>
      <c r="J319" s="29">
        <v>1.9885550000000001</v>
      </c>
      <c r="K319" s="29">
        <v>2.079189</v>
      </c>
      <c r="L319" s="29">
        <v>24.312999999999999</v>
      </c>
      <c r="M319" s="29">
        <v>4.0998900000000003</v>
      </c>
      <c r="N319" s="29">
        <v>4.2867499999999996</v>
      </c>
      <c r="O319" s="29">
        <v>12</v>
      </c>
      <c r="P319" s="29">
        <v>2.061741</v>
      </c>
      <c r="Q319" s="29" t="s">
        <v>312</v>
      </c>
      <c r="R319" s="29" t="s">
        <v>197</v>
      </c>
    </row>
    <row r="320" spans="1:18" x14ac:dyDescent="0.35">
      <c r="A320" s="29">
        <v>45</v>
      </c>
      <c r="B320" s="29" t="s">
        <v>239</v>
      </c>
      <c r="C320" s="29">
        <v>1383</v>
      </c>
      <c r="D320" s="29">
        <v>140</v>
      </c>
      <c r="E320" s="29" t="s">
        <v>243</v>
      </c>
      <c r="F320" s="29" t="s">
        <v>489</v>
      </c>
      <c r="G320" s="29">
        <v>5.7212199999999998</v>
      </c>
      <c r="H320" s="29" t="s">
        <v>490</v>
      </c>
      <c r="I320" s="29">
        <v>9.2811850000000007</v>
      </c>
      <c r="J320" s="29">
        <v>1.3582639999999999</v>
      </c>
      <c r="K320" s="29">
        <v>1.775104</v>
      </c>
      <c r="L320" s="29">
        <v>9.1056899999999992</v>
      </c>
      <c r="M320" s="29">
        <v>1.3325800000000001</v>
      </c>
      <c r="N320" s="29">
        <v>1.7415400000000001</v>
      </c>
      <c r="O320" s="29">
        <v>12</v>
      </c>
      <c r="P320" s="29">
        <v>0.98109100000000005</v>
      </c>
      <c r="Q320" s="29" t="s">
        <v>312</v>
      </c>
      <c r="R320" s="29" t="s">
        <v>197</v>
      </c>
    </row>
    <row r="321" spans="1:18" x14ac:dyDescent="0.35">
      <c r="A321" s="29">
        <v>47</v>
      </c>
      <c r="B321" s="29" t="s">
        <v>239</v>
      </c>
      <c r="C321" s="29">
        <v>1385</v>
      </c>
      <c r="D321" s="29">
        <v>140</v>
      </c>
      <c r="E321" s="29" t="s">
        <v>243</v>
      </c>
      <c r="F321" s="29" t="s">
        <v>489</v>
      </c>
      <c r="G321" s="29">
        <v>12.347200000000001</v>
      </c>
      <c r="H321" s="29" t="s">
        <v>490</v>
      </c>
      <c r="I321" s="29">
        <v>9.2811850000000007</v>
      </c>
      <c r="J321" s="29">
        <v>1.3582639999999999</v>
      </c>
      <c r="K321" s="29">
        <v>1.775104</v>
      </c>
      <c r="L321" s="29">
        <v>10.4346</v>
      </c>
      <c r="M321" s="29">
        <v>1.5270600000000001</v>
      </c>
      <c r="N321" s="29">
        <v>1.9957100000000001</v>
      </c>
      <c r="O321" s="29">
        <v>12</v>
      </c>
      <c r="P321" s="29">
        <v>1.1242749999999999</v>
      </c>
      <c r="Q321" s="29" t="s">
        <v>312</v>
      </c>
      <c r="R321" s="29" t="s">
        <v>197</v>
      </c>
    </row>
    <row r="322" spans="1:18" x14ac:dyDescent="0.35">
      <c r="A322" s="29">
        <v>54</v>
      </c>
      <c r="B322" s="29" t="s">
        <v>239</v>
      </c>
      <c r="C322" s="29">
        <v>1397</v>
      </c>
      <c r="D322" s="29">
        <v>170</v>
      </c>
      <c r="E322" s="29" t="s">
        <v>313</v>
      </c>
      <c r="F322" s="29" t="s">
        <v>505</v>
      </c>
      <c r="G322" s="29">
        <v>5.6482200000000002</v>
      </c>
      <c r="H322" s="29" t="s">
        <v>490</v>
      </c>
      <c r="I322" s="29">
        <v>8.9847640000000002</v>
      </c>
      <c r="J322" s="29">
        <v>1.473347</v>
      </c>
      <c r="K322" s="29">
        <v>1.9074899999999999</v>
      </c>
      <c r="L322" s="29">
        <v>4.8105099999999998</v>
      </c>
      <c r="M322" s="29">
        <v>0.78884100000000001</v>
      </c>
      <c r="N322" s="29">
        <v>1.02128</v>
      </c>
      <c r="O322" s="29">
        <v>12</v>
      </c>
      <c r="P322" s="29">
        <v>0.535408</v>
      </c>
      <c r="Q322" s="29" t="s">
        <v>312</v>
      </c>
      <c r="R322" s="29" t="s">
        <v>197</v>
      </c>
    </row>
    <row r="323" spans="1:18" x14ac:dyDescent="0.35">
      <c r="A323" s="29">
        <v>55</v>
      </c>
      <c r="B323" s="29" t="s">
        <v>239</v>
      </c>
      <c r="C323" s="29">
        <v>1398</v>
      </c>
      <c r="D323" s="29">
        <v>170</v>
      </c>
      <c r="E323" s="29" t="s">
        <v>313</v>
      </c>
      <c r="F323" s="29" t="s">
        <v>505</v>
      </c>
      <c r="G323" s="29">
        <v>10.258699999999999</v>
      </c>
      <c r="H323" s="29" t="s">
        <v>490</v>
      </c>
      <c r="I323" s="29">
        <v>8.9847640000000002</v>
      </c>
      <c r="J323" s="29">
        <v>1.473347</v>
      </c>
      <c r="K323" s="29">
        <v>1.9074899999999999</v>
      </c>
      <c r="L323" s="29">
        <v>10.3241</v>
      </c>
      <c r="M323" s="29">
        <v>1.6929700000000001</v>
      </c>
      <c r="N323" s="29">
        <v>2.1918299999999999</v>
      </c>
      <c r="O323" s="29">
        <v>12</v>
      </c>
      <c r="P323" s="29">
        <v>1.1490670000000001</v>
      </c>
      <c r="Q323" s="29" t="s">
        <v>312</v>
      </c>
      <c r="R323" s="29" t="s">
        <v>197</v>
      </c>
    </row>
    <row r="324" spans="1:18" x14ac:dyDescent="0.35">
      <c r="A324" s="29">
        <v>56</v>
      </c>
      <c r="B324" s="29" t="s">
        <v>239</v>
      </c>
      <c r="C324" s="29">
        <v>1401</v>
      </c>
      <c r="D324" s="29">
        <v>171</v>
      </c>
      <c r="E324" s="29" t="s">
        <v>282</v>
      </c>
      <c r="F324" s="29" t="s">
        <v>506</v>
      </c>
      <c r="G324" s="29">
        <v>20.791</v>
      </c>
      <c r="H324" s="29" t="s">
        <v>490</v>
      </c>
      <c r="I324" s="29">
        <v>12.264234</v>
      </c>
      <c r="J324" s="29">
        <v>2.0773109999999999</v>
      </c>
      <c r="K324" s="29">
        <v>2.1641499999999998</v>
      </c>
      <c r="L324" s="29">
        <v>23.249300000000002</v>
      </c>
      <c r="M324" s="29">
        <v>3.93797</v>
      </c>
      <c r="N324" s="29">
        <v>4.1025900000000002</v>
      </c>
      <c r="O324" s="29">
        <v>12</v>
      </c>
      <c r="P324" s="29">
        <v>1.8957029999999999</v>
      </c>
      <c r="Q324" s="29" t="s">
        <v>312</v>
      </c>
      <c r="R324" s="29" t="s">
        <v>197</v>
      </c>
    </row>
    <row r="325" spans="1:18" x14ac:dyDescent="0.35">
      <c r="A325" s="29">
        <v>58</v>
      </c>
      <c r="B325" s="29" t="s">
        <v>239</v>
      </c>
      <c r="C325" s="29">
        <v>1432</v>
      </c>
      <c r="D325" s="29">
        <v>320</v>
      </c>
      <c r="E325" s="29" t="s">
        <v>273</v>
      </c>
      <c r="F325" s="29" t="s">
        <v>491</v>
      </c>
      <c r="G325" s="29">
        <v>15.8505</v>
      </c>
      <c r="H325" s="29" t="s">
        <v>490</v>
      </c>
      <c r="I325" s="29">
        <v>6.4559259999999998</v>
      </c>
      <c r="J325" s="29">
        <v>0.89579399999999998</v>
      </c>
      <c r="K325" s="29">
        <v>1.540756</v>
      </c>
      <c r="L325" s="29">
        <v>2.9023500000000002</v>
      </c>
      <c r="M325" s="29">
        <v>0.40271600000000002</v>
      </c>
      <c r="N325" s="29">
        <v>0.69266700000000003</v>
      </c>
      <c r="O325" s="29">
        <v>12</v>
      </c>
      <c r="P325" s="29">
        <v>0.44956299999999999</v>
      </c>
      <c r="Q325" s="29" t="s">
        <v>312</v>
      </c>
      <c r="R325" s="29" t="s">
        <v>197</v>
      </c>
    </row>
    <row r="326" spans="1:18" x14ac:dyDescent="0.35">
      <c r="A326" s="29">
        <v>60</v>
      </c>
      <c r="B326" s="29" t="s">
        <v>239</v>
      </c>
      <c r="C326" s="29">
        <v>1447</v>
      </c>
      <c r="D326" s="29">
        <v>411</v>
      </c>
      <c r="E326" s="29" t="s">
        <v>308</v>
      </c>
      <c r="F326" s="29" t="s">
        <v>492</v>
      </c>
      <c r="G326" s="29">
        <v>14.0139</v>
      </c>
      <c r="H326" s="29" t="s">
        <v>490</v>
      </c>
      <c r="I326" s="29">
        <v>6.6934500000000003</v>
      </c>
      <c r="J326" s="29">
        <v>0.99065700000000001</v>
      </c>
      <c r="K326" s="29">
        <v>1.5987610000000001</v>
      </c>
      <c r="L326" s="29">
        <v>7.9661</v>
      </c>
      <c r="M326" s="29">
        <v>1.1790099999999999</v>
      </c>
      <c r="N326" s="29">
        <v>1.9027400000000001</v>
      </c>
      <c r="O326" s="29">
        <v>12</v>
      </c>
      <c r="P326" s="29">
        <v>1.190134</v>
      </c>
      <c r="Q326" s="29" t="s">
        <v>312</v>
      </c>
      <c r="R326" s="29" t="s">
        <v>197</v>
      </c>
    </row>
    <row r="327" spans="1:18" x14ac:dyDescent="0.35">
      <c r="A327" s="29">
        <v>61</v>
      </c>
      <c r="B327" s="29" t="s">
        <v>239</v>
      </c>
      <c r="C327" s="29">
        <v>1448</v>
      </c>
      <c r="D327" s="29">
        <v>411</v>
      </c>
      <c r="E327" s="29" t="s">
        <v>308</v>
      </c>
      <c r="F327" s="29" t="s">
        <v>492</v>
      </c>
      <c r="G327" s="29">
        <v>5.97478</v>
      </c>
      <c r="H327" s="29" t="s">
        <v>490</v>
      </c>
      <c r="I327" s="29">
        <v>6.6934500000000003</v>
      </c>
      <c r="J327" s="29">
        <v>0.99065700000000001</v>
      </c>
      <c r="K327" s="29">
        <v>1.5987610000000001</v>
      </c>
      <c r="L327" s="29">
        <v>3.3907699999999998</v>
      </c>
      <c r="M327" s="29">
        <v>0.50184700000000004</v>
      </c>
      <c r="N327" s="29">
        <v>0.80990099999999998</v>
      </c>
      <c r="O327" s="29">
        <v>12</v>
      </c>
      <c r="P327" s="29">
        <v>0.50658000000000003</v>
      </c>
      <c r="Q327" s="29" t="s">
        <v>312</v>
      </c>
      <c r="R327" s="29" t="s">
        <v>197</v>
      </c>
    </row>
    <row r="328" spans="1:18" x14ac:dyDescent="0.35">
      <c r="A328" s="29">
        <v>63</v>
      </c>
      <c r="B328" s="29" t="s">
        <v>239</v>
      </c>
      <c r="C328" s="29">
        <v>1450</v>
      </c>
      <c r="D328" s="29">
        <v>411</v>
      </c>
      <c r="E328" s="29" t="s">
        <v>308</v>
      </c>
      <c r="F328" s="29" t="s">
        <v>492</v>
      </c>
      <c r="G328" s="29">
        <v>17.4483</v>
      </c>
      <c r="H328" s="29" t="s">
        <v>490</v>
      </c>
      <c r="I328" s="29">
        <v>6.6934500000000003</v>
      </c>
      <c r="J328" s="29">
        <v>0.99065700000000001</v>
      </c>
      <c r="K328" s="29">
        <v>1.5987610000000001</v>
      </c>
      <c r="L328" s="29">
        <v>11.8925</v>
      </c>
      <c r="M328" s="29">
        <v>1.76013</v>
      </c>
      <c r="N328" s="29">
        <v>2.84057</v>
      </c>
      <c r="O328" s="29">
        <v>12</v>
      </c>
      <c r="P328" s="29">
        <v>1.7767310000000001</v>
      </c>
      <c r="Q328" s="29" t="s">
        <v>312</v>
      </c>
      <c r="R328" s="29" t="s">
        <v>197</v>
      </c>
    </row>
    <row r="329" spans="1:18" x14ac:dyDescent="0.35">
      <c r="A329" s="29">
        <v>66</v>
      </c>
      <c r="B329" s="29" t="s">
        <v>239</v>
      </c>
      <c r="C329" s="29">
        <v>1454</v>
      </c>
      <c r="D329" s="29">
        <v>422</v>
      </c>
      <c r="E329" s="29" t="s">
        <v>301</v>
      </c>
      <c r="F329" s="29" t="s">
        <v>507</v>
      </c>
      <c r="G329" s="29">
        <v>5.67326</v>
      </c>
      <c r="H329" s="29" t="s">
        <v>490</v>
      </c>
      <c r="I329" s="29">
        <v>6.3518020000000002</v>
      </c>
      <c r="J329" s="29">
        <v>0.91268700000000003</v>
      </c>
      <c r="K329" s="29">
        <v>1.5104690000000001</v>
      </c>
      <c r="L329" s="29">
        <v>5.1204000000000001</v>
      </c>
      <c r="M329" s="29">
        <v>0.73574700000000004</v>
      </c>
      <c r="N329" s="29">
        <v>1.2176400000000001</v>
      </c>
      <c r="O329" s="29">
        <v>12</v>
      </c>
      <c r="P329" s="29">
        <v>0.80613299999999999</v>
      </c>
      <c r="Q329" s="29" t="s">
        <v>312</v>
      </c>
      <c r="R329" s="29" t="s">
        <v>197</v>
      </c>
    </row>
    <row r="330" spans="1:18" x14ac:dyDescent="0.35">
      <c r="A330" s="29">
        <v>67</v>
      </c>
      <c r="B330" s="29" t="s">
        <v>239</v>
      </c>
      <c r="C330" s="29">
        <v>1457</v>
      </c>
      <c r="D330" s="29">
        <v>424</v>
      </c>
      <c r="E330" s="29" t="s">
        <v>314</v>
      </c>
      <c r="F330" s="29" t="s">
        <v>508</v>
      </c>
      <c r="G330" s="29">
        <v>5.1036599999999996</v>
      </c>
      <c r="H330" s="29" t="s">
        <v>490</v>
      </c>
      <c r="I330" s="29">
        <v>5.1547900000000002</v>
      </c>
      <c r="J330" s="29">
        <v>0.59953400000000001</v>
      </c>
      <c r="K330" s="29">
        <v>1.426728</v>
      </c>
      <c r="L330" s="29">
        <v>1.7278899999999999</v>
      </c>
      <c r="M330" s="29">
        <v>0.200964</v>
      </c>
      <c r="N330" s="29">
        <v>0.47824100000000003</v>
      </c>
      <c r="O330" s="29">
        <v>12</v>
      </c>
      <c r="P330" s="29">
        <v>0.33520100000000003</v>
      </c>
      <c r="Q330" s="29" t="s">
        <v>312</v>
      </c>
      <c r="R330" s="29" t="s">
        <v>197</v>
      </c>
    </row>
    <row r="331" spans="1:18" x14ac:dyDescent="0.35">
      <c r="A331" s="29">
        <v>418</v>
      </c>
      <c r="B331" s="29" t="s">
        <v>239</v>
      </c>
      <c r="C331" s="29">
        <v>1385</v>
      </c>
      <c r="D331" s="29">
        <v>140</v>
      </c>
      <c r="E331" s="29" t="s">
        <v>243</v>
      </c>
      <c r="F331" s="29" t="s">
        <v>489</v>
      </c>
      <c r="G331" s="29">
        <v>12.347200000000001</v>
      </c>
      <c r="H331" s="29" t="s">
        <v>490</v>
      </c>
      <c r="I331" s="29">
        <v>9.2811850000000007</v>
      </c>
      <c r="J331" s="29">
        <v>1.3582639999999999</v>
      </c>
      <c r="K331" s="29">
        <v>1.775104</v>
      </c>
      <c r="L331" s="29">
        <v>7.0072999999999996E-2</v>
      </c>
      <c r="M331" s="29">
        <v>1.0255E-2</v>
      </c>
      <c r="N331" s="29">
        <v>1.3402000000000001E-2</v>
      </c>
      <c r="O331" s="29">
        <v>12</v>
      </c>
      <c r="P331" s="29">
        <v>7.5500000000000003E-3</v>
      </c>
      <c r="Q331" s="29" t="s">
        <v>312</v>
      </c>
      <c r="R331" s="29" t="s">
        <v>197</v>
      </c>
    </row>
    <row r="332" spans="1:18" x14ac:dyDescent="0.35">
      <c r="A332" s="29">
        <v>422</v>
      </c>
      <c r="B332" s="29" t="s">
        <v>239</v>
      </c>
      <c r="C332" s="29">
        <v>1450</v>
      </c>
      <c r="D332" s="29">
        <v>411</v>
      </c>
      <c r="E332" s="29" t="s">
        <v>308</v>
      </c>
      <c r="F332" s="29" t="s">
        <v>492</v>
      </c>
      <c r="G332" s="29">
        <v>17.4483</v>
      </c>
      <c r="H332" s="29" t="s">
        <v>490</v>
      </c>
      <c r="I332" s="29">
        <v>6.6934500000000003</v>
      </c>
      <c r="J332" s="29">
        <v>0.99065700000000001</v>
      </c>
      <c r="K332" s="29">
        <v>1.5987610000000001</v>
      </c>
      <c r="L332" s="29">
        <v>1.8894999999999999E-2</v>
      </c>
      <c r="M332" s="29">
        <v>2.7959999999999999E-3</v>
      </c>
      <c r="N332" s="29">
        <v>4.5129999999999997E-3</v>
      </c>
      <c r="O332" s="29">
        <v>12</v>
      </c>
      <c r="P332" s="29">
        <v>2.823E-3</v>
      </c>
      <c r="Q332" s="29" t="s">
        <v>312</v>
      </c>
      <c r="R332" s="29" t="s">
        <v>197</v>
      </c>
    </row>
    <row r="333" spans="1:18" x14ac:dyDescent="0.35">
      <c r="A333" s="29">
        <v>41</v>
      </c>
      <c r="B333" s="29" t="s">
        <v>239</v>
      </c>
      <c r="C333" s="29">
        <v>1363</v>
      </c>
      <c r="D333" s="29">
        <v>121</v>
      </c>
      <c r="E333" s="29" t="s">
        <v>270</v>
      </c>
      <c r="F333" s="29" t="s">
        <v>503</v>
      </c>
      <c r="G333" s="29">
        <v>114.995</v>
      </c>
      <c r="H333" s="29" t="s">
        <v>490</v>
      </c>
      <c r="I333" s="29">
        <v>11.719173</v>
      </c>
      <c r="J333" s="29">
        <v>1.982953</v>
      </c>
      <c r="K333" s="29">
        <v>2.0781740000000002</v>
      </c>
      <c r="L333" s="29">
        <v>11.6386</v>
      </c>
      <c r="M333" s="29">
        <v>1.96932</v>
      </c>
      <c r="N333" s="29">
        <v>2.0638800000000002</v>
      </c>
      <c r="O333" s="29">
        <v>13</v>
      </c>
      <c r="P333" s="29">
        <v>0.99312400000000001</v>
      </c>
      <c r="Q333" s="29" t="s">
        <v>315</v>
      </c>
      <c r="R333" s="29" t="s">
        <v>198</v>
      </c>
    </row>
    <row r="334" spans="1:18" x14ac:dyDescent="0.35">
      <c r="A334" s="29">
        <v>44</v>
      </c>
      <c r="B334" s="29" t="s">
        <v>239</v>
      </c>
      <c r="C334" s="29">
        <v>1378</v>
      </c>
      <c r="D334" s="29">
        <v>133</v>
      </c>
      <c r="E334" s="29" t="s">
        <v>296</v>
      </c>
      <c r="F334" s="29" t="s">
        <v>504</v>
      </c>
      <c r="G334" s="29">
        <v>7.3097799999999999</v>
      </c>
      <c r="H334" s="29" t="s">
        <v>490</v>
      </c>
      <c r="I334" s="29">
        <v>11.792467</v>
      </c>
      <c r="J334" s="29">
        <v>1.9885550000000001</v>
      </c>
      <c r="K334" s="29">
        <v>2.079189</v>
      </c>
      <c r="L334" s="29">
        <v>8.0608699999999995</v>
      </c>
      <c r="M334" s="29">
        <v>1.3593</v>
      </c>
      <c r="N334" s="29">
        <v>1.4212499999999999</v>
      </c>
      <c r="O334" s="29">
        <v>13</v>
      </c>
      <c r="P334" s="29">
        <v>0.68356099999999997</v>
      </c>
      <c r="Q334" s="29" t="s">
        <v>315</v>
      </c>
      <c r="R334" s="29" t="s">
        <v>198</v>
      </c>
    </row>
    <row r="335" spans="1:18" x14ac:dyDescent="0.35">
      <c r="A335" s="29">
        <v>48</v>
      </c>
      <c r="B335" s="29" t="s">
        <v>239</v>
      </c>
      <c r="C335" s="29">
        <v>1385</v>
      </c>
      <c r="D335" s="29">
        <v>140</v>
      </c>
      <c r="E335" s="29" t="s">
        <v>243</v>
      </c>
      <c r="F335" s="29" t="s">
        <v>489</v>
      </c>
      <c r="G335" s="29">
        <v>12.347200000000001</v>
      </c>
      <c r="H335" s="29" t="s">
        <v>490</v>
      </c>
      <c r="I335" s="29">
        <v>9.2811850000000007</v>
      </c>
      <c r="J335" s="29">
        <v>1.3582639999999999</v>
      </c>
      <c r="K335" s="29">
        <v>1.775104</v>
      </c>
      <c r="L335" s="29">
        <v>0.46684999999999999</v>
      </c>
      <c r="M335" s="29">
        <v>6.8321999999999994E-2</v>
      </c>
      <c r="N335" s="29">
        <v>8.9288999999999993E-2</v>
      </c>
      <c r="O335" s="29">
        <v>13</v>
      </c>
      <c r="P335" s="29">
        <v>5.0300999999999998E-2</v>
      </c>
      <c r="Q335" s="29" t="s">
        <v>315</v>
      </c>
      <c r="R335" s="29" t="s">
        <v>198</v>
      </c>
    </row>
    <row r="336" spans="1:18" x14ac:dyDescent="0.35">
      <c r="A336" s="29">
        <v>49</v>
      </c>
      <c r="B336" s="29" t="s">
        <v>239</v>
      </c>
      <c r="C336" s="29">
        <v>1386</v>
      </c>
      <c r="D336" s="29">
        <v>140</v>
      </c>
      <c r="E336" s="29" t="s">
        <v>243</v>
      </c>
      <c r="F336" s="29" t="s">
        <v>489</v>
      </c>
      <c r="G336" s="29">
        <v>10.329000000000001</v>
      </c>
      <c r="H336" s="29" t="s">
        <v>490</v>
      </c>
      <c r="I336" s="29">
        <v>9.2811850000000007</v>
      </c>
      <c r="J336" s="29">
        <v>1.3582639999999999</v>
      </c>
      <c r="K336" s="29">
        <v>1.775104</v>
      </c>
      <c r="L336" s="29">
        <v>6.9392300000000002</v>
      </c>
      <c r="M336" s="29">
        <v>1.01553</v>
      </c>
      <c r="N336" s="29">
        <v>1.3271900000000001</v>
      </c>
      <c r="O336" s="29">
        <v>13</v>
      </c>
      <c r="P336" s="29">
        <v>0.74766699999999997</v>
      </c>
      <c r="Q336" s="29" t="s">
        <v>315</v>
      </c>
      <c r="R336" s="29" t="s">
        <v>198</v>
      </c>
    </row>
    <row r="337" spans="1:18" x14ac:dyDescent="0.35">
      <c r="A337" s="29">
        <v>50</v>
      </c>
      <c r="B337" s="29" t="s">
        <v>239</v>
      </c>
      <c r="C337" s="29">
        <v>1387</v>
      </c>
      <c r="D337" s="29">
        <v>140</v>
      </c>
      <c r="E337" s="29" t="s">
        <v>243</v>
      </c>
      <c r="F337" s="29" t="s">
        <v>489</v>
      </c>
      <c r="G337" s="29">
        <v>10.8774</v>
      </c>
      <c r="H337" s="29" t="s">
        <v>490</v>
      </c>
      <c r="I337" s="29">
        <v>9.2811850000000007</v>
      </c>
      <c r="J337" s="29">
        <v>1.3582639999999999</v>
      </c>
      <c r="K337" s="29">
        <v>1.775104</v>
      </c>
      <c r="L337" s="29">
        <v>9.1150400000000005</v>
      </c>
      <c r="M337" s="29">
        <v>1.33395</v>
      </c>
      <c r="N337" s="29">
        <v>1.74333</v>
      </c>
      <c r="O337" s="29">
        <v>13</v>
      </c>
      <c r="P337" s="29">
        <v>0.98209900000000006</v>
      </c>
      <c r="Q337" s="29" t="s">
        <v>315</v>
      </c>
      <c r="R337" s="29" t="s">
        <v>198</v>
      </c>
    </row>
    <row r="338" spans="1:18" x14ac:dyDescent="0.35">
      <c r="A338" s="29">
        <v>52</v>
      </c>
      <c r="B338" s="29" t="s">
        <v>239</v>
      </c>
      <c r="C338" s="29">
        <v>1389</v>
      </c>
      <c r="D338" s="29">
        <v>140</v>
      </c>
      <c r="E338" s="29" t="s">
        <v>243</v>
      </c>
      <c r="F338" s="29" t="s">
        <v>489</v>
      </c>
      <c r="G338" s="29">
        <v>22.069900000000001</v>
      </c>
      <c r="H338" s="29" t="s">
        <v>490</v>
      </c>
      <c r="I338" s="29">
        <v>9.2811850000000007</v>
      </c>
      <c r="J338" s="29">
        <v>1.3582639999999999</v>
      </c>
      <c r="K338" s="29">
        <v>1.775104</v>
      </c>
      <c r="L338" s="29">
        <v>9.1070999999999999E-2</v>
      </c>
      <c r="M338" s="29">
        <v>1.3328E-2</v>
      </c>
      <c r="N338" s="29">
        <v>1.7417999999999999E-2</v>
      </c>
      <c r="O338" s="29">
        <v>13</v>
      </c>
      <c r="P338" s="29">
        <v>9.8119999999999995E-3</v>
      </c>
      <c r="Q338" s="29" t="s">
        <v>315</v>
      </c>
      <c r="R338" s="29" t="s">
        <v>198</v>
      </c>
    </row>
    <row r="339" spans="1:18" x14ac:dyDescent="0.35">
      <c r="A339" s="29">
        <v>64</v>
      </c>
      <c r="B339" s="29" t="s">
        <v>239</v>
      </c>
      <c r="C339" s="29">
        <v>1450</v>
      </c>
      <c r="D339" s="29">
        <v>411</v>
      </c>
      <c r="E339" s="29" t="s">
        <v>308</v>
      </c>
      <c r="F339" s="29" t="s">
        <v>492</v>
      </c>
      <c r="G339" s="29">
        <v>17.4483</v>
      </c>
      <c r="H339" s="29" t="s">
        <v>490</v>
      </c>
      <c r="I339" s="29">
        <v>6.6934500000000003</v>
      </c>
      <c r="J339" s="29">
        <v>0.99065700000000001</v>
      </c>
      <c r="K339" s="29">
        <v>1.5987610000000001</v>
      </c>
      <c r="L339" s="29">
        <v>9.2536299999999994</v>
      </c>
      <c r="M339" s="29">
        <v>1.36957</v>
      </c>
      <c r="N339" s="29">
        <v>2.21027</v>
      </c>
      <c r="O339" s="29">
        <v>13</v>
      </c>
      <c r="P339" s="29">
        <v>1.3824909999999999</v>
      </c>
      <c r="Q339" s="29" t="s">
        <v>315</v>
      </c>
      <c r="R339" s="29" t="s">
        <v>198</v>
      </c>
    </row>
    <row r="340" spans="1:18" x14ac:dyDescent="0.35">
      <c r="A340" s="29">
        <v>65</v>
      </c>
      <c r="B340" s="29" t="s">
        <v>239</v>
      </c>
      <c r="C340" s="29">
        <v>1451</v>
      </c>
      <c r="D340" s="29">
        <v>411</v>
      </c>
      <c r="E340" s="29" t="s">
        <v>308</v>
      </c>
      <c r="F340" s="29" t="s">
        <v>492</v>
      </c>
      <c r="G340" s="29">
        <v>47.374200000000002</v>
      </c>
      <c r="H340" s="29" t="s">
        <v>490</v>
      </c>
      <c r="I340" s="29">
        <v>6.6934500000000003</v>
      </c>
      <c r="J340" s="29">
        <v>0.99065700000000001</v>
      </c>
      <c r="K340" s="29">
        <v>1.5987610000000001</v>
      </c>
      <c r="L340" s="29">
        <v>8.6121200000000009</v>
      </c>
      <c r="M340" s="29">
        <v>1.2746299999999999</v>
      </c>
      <c r="N340" s="29">
        <v>2.0570400000000002</v>
      </c>
      <c r="O340" s="29">
        <v>13</v>
      </c>
      <c r="P340" s="29">
        <v>1.2866489999999999</v>
      </c>
      <c r="Q340" s="29" t="s">
        <v>315</v>
      </c>
      <c r="R340" s="29" t="s">
        <v>198</v>
      </c>
    </row>
    <row r="341" spans="1:18" x14ac:dyDescent="0.35">
      <c r="A341" s="29">
        <v>69</v>
      </c>
      <c r="B341" s="29" t="s">
        <v>239</v>
      </c>
      <c r="C341" s="29">
        <v>1495</v>
      </c>
      <c r="D341" s="29">
        <v>620</v>
      </c>
      <c r="E341" s="29" t="s">
        <v>316</v>
      </c>
      <c r="F341" s="29" t="s">
        <v>509</v>
      </c>
      <c r="G341" s="29">
        <v>2.6204100000000001</v>
      </c>
      <c r="H341" s="29" t="s">
        <v>490</v>
      </c>
      <c r="I341" s="29">
        <v>12.467798</v>
      </c>
      <c r="J341" s="29">
        <v>2.1053609999999998</v>
      </c>
      <c r="K341" s="29">
        <v>2.1709649999999998</v>
      </c>
      <c r="L341" s="29">
        <v>5.6744899999999996</v>
      </c>
      <c r="M341" s="29">
        <v>0.95821599999999996</v>
      </c>
      <c r="N341" s="29">
        <v>0.98807400000000001</v>
      </c>
      <c r="O341" s="29">
        <v>13</v>
      </c>
      <c r="P341" s="29">
        <v>0.45513100000000001</v>
      </c>
      <c r="Q341" s="29" t="s">
        <v>315</v>
      </c>
      <c r="R341" s="29" t="s">
        <v>198</v>
      </c>
    </row>
    <row r="342" spans="1:18" x14ac:dyDescent="0.35">
      <c r="A342" s="29">
        <v>337</v>
      </c>
      <c r="B342" s="29" t="s">
        <v>239</v>
      </c>
      <c r="C342" s="29">
        <v>13133</v>
      </c>
      <c r="D342" s="29">
        <v>133</v>
      </c>
      <c r="E342" s="29" t="s">
        <v>296</v>
      </c>
      <c r="F342" s="29" t="s">
        <v>297</v>
      </c>
      <c r="G342" s="29">
        <v>47.103400000000001</v>
      </c>
      <c r="H342" s="29" t="s">
        <v>500</v>
      </c>
      <c r="I342" s="29">
        <v>11.271977</v>
      </c>
      <c r="J342" s="29">
        <v>2.2334000000000001</v>
      </c>
      <c r="K342" s="29">
        <v>2.0293679999999998</v>
      </c>
      <c r="L342" s="29">
        <v>21.260300000000001</v>
      </c>
      <c r="M342" s="29">
        <v>4.2124699999999997</v>
      </c>
      <c r="N342" s="29">
        <v>3.8276400000000002</v>
      </c>
      <c r="O342" s="29">
        <v>13</v>
      </c>
      <c r="P342" s="29">
        <v>1.8861239999999999</v>
      </c>
      <c r="Q342" s="29" t="s">
        <v>315</v>
      </c>
      <c r="R342" s="29" t="s">
        <v>198</v>
      </c>
    </row>
    <row r="343" spans="1:18" x14ac:dyDescent="0.35">
      <c r="A343" s="29">
        <v>352</v>
      </c>
      <c r="B343" s="29" t="s">
        <v>239</v>
      </c>
      <c r="C343" s="29">
        <v>13167</v>
      </c>
      <c r="D343" s="29">
        <v>140</v>
      </c>
      <c r="E343" s="29" t="s">
        <v>243</v>
      </c>
      <c r="F343" s="29" t="s">
        <v>292</v>
      </c>
      <c r="G343" s="29">
        <v>1.2666E-2</v>
      </c>
      <c r="H343" s="29" t="s">
        <v>500</v>
      </c>
      <c r="I343" s="29">
        <v>12.496560000000001</v>
      </c>
      <c r="J343" s="29">
        <v>1.9466840000000001</v>
      </c>
      <c r="K343" s="29">
        <v>2.126881</v>
      </c>
      <c r="L343" s="29">
        <v>0.158279</v>
      </c>
      <c r="M343" s="29">
        <v>2.4656000000000001E-2</v>
      </c>
      <c r="N343" s="29">
        <v>2.6939000000000001E-2</v>
      </c>
      <c r="O343" s="29">
        <v>13</v>
      </c>
      <c r="P343" s="29">
        <v>1.2666E-2</v>
      </c>
      <c r="Q343" s="29" t="s">
        <v>315</v>
      </c>
      <c r="R343" s="29" t="s">
        <v>198</v>
      </c>
    </row>
    <row r="344" spans="1:18" x14ac:dyDescent="0.35">
      <c r="A344" s="29">
        <v>381</v>
      </c>
      <c r="B344" s="29" t="s">
        <v>239</v>
      </c>
      <c r="C344" s="29">
        <v>13641</v>
      </c>
      <c r="D344" s="29">
        <v>411</v>
      </c>
      <c r="E344" s="29" t="s">
        <v>308</v>
      </c>
      <c r="F344" s="29" t="s">
        <v>317</v>
      </c>
      <c r="G344" s="29">
        <v>34.3613</v>
      </c>
      <c r="H344" s="29" t="s">
        <v>500</v>
      </c>
      <c r="I344" s="29">
        <v>5.9979040000000001</v>
      </c>
      <c r="J344" s="29">
        <v>0.90687899999999999</v>
      </c>
      <c r="K344" s="29">
        <v>1.5020009999999999</v>
      </c>
      <c r="L344" s="29">
        <v>3.0780500000000002</v>
      </c>
      <c r="M344" s="29">
        <v>0.46539900000000001</v>
      </c>
      <c r="N344" s="29">
        <v>0.77080800000000005</v>
      </c>
      <c r="O344" s="29">
        <v>13</v>
      </c>
      <c r="P344" s="29">
        <v>0.51318699999999995</v>
      </c>
      <c r="Q344" s="29" t="s">
        <v>315</v>
      </c>
      <c r="R344" s="29" t="s">
        <v>198</v>
      </c>
    </row>
    <row r="345" spans="1:18" x14ac:dyDescent="0.35">
      <c r="A345" s="29">
        <v>383</v>
      </c>
      <c r="B345" s="29" t="s">
        <v>239</v>
      </c>
      <c r="C345" s="29">
        <v>13642</v>
      </c>
      <c r="D345" s="29">
        <v>411</v>
      </c>
      <c r="E345" s="29" t="s">
        <v>308</v>
      </c>
      <c r="F345" s="29" t="s">
        <v>317</v>
      </c>
      <c r="G345" s="29">
        <v>28.6112</v>
      </c>
      <c r="H345" s="29" t="s">
        <v>500</v>
      </c>
      <c r="I345" s="29">
        <v>5.9979040000000001</v>
      </c>
      <c r="J345" s="29">
        <v>0.90687899999999999</v>
      </c>
      <c r="K345" s="29">
        <v>1.5020009999999999</v>
      </c>
      <c r="L345" s="29">
        <v>14.8201</v>
      </c>
      <c r="M345" s="29">
        <v>2.24078</v>
      </c>
      <c r="N345" s="29">
        <v>3.7112500000000002</v>
      </c>
      <c r="O345" s="29">
        <v>13</v>
      </c>
      <c r="P345" s="29">
        <v>2.470872</v>
      </c>
      <c r="Q345" s="29" t="s">
        <v>315</v>
      </c>
      <c r="R345" s="29" t="s">
        <v>198</v>
      </c>
    </row>
    <row r="346" spans="1:18" x14ac:dyDescent="0.35">
      <c r="A346" s="29">
        <v>400</v>
      </c>
      <c r="B346" s="29" t="s">
        <v>239</v>
      </c>
      <c r="C346" s="29">
        <v>14814</v>
      </c>
      <c r="D346" s="29">
        <v>620</v>
      </c>
      <c r="E346" s="29" t="s">
        <v>316</v>
      </c>
      <c r="F346" s="29" t="s">
        <v>318</v>
      </c>
      <c r="G346" s="29">
        <v>7.816E-3</v>
      </c>
      <c r="H346" s="29" t="s">
        <v>500</v>
      </c>
      <c r="I346" s="29">
        <v>11.171916</v>
      </c>
      <c r="J346" s="29">
        <v>2.4130799999999999</v>
      </c>
      <c r="K346" s="29">
        <v>1.5964879999999999</v>
      </c>
      <c r="L346" s="29">
        <v>8.7321999999999997E-2</v>
      </c>
      <c r="M346" s="29">
        <v>1.8860999999999999E-2</v>
      </c>
      <c r="N346" s="29">
        <v>1.2479000000000001E-2</v>
      </c>
      <c r="O346" s="29">
        <v>13</v>
      </c>
      <c r="P346" s="29">
        <v>7.816E-3</v>
      </c>
      <c r="Q346" s="29" t="s">
        <v>315</v>
      </c>
      <c r="R346" s="29" t="s">
        <v>198</v>
      </c>
    </row>
    <row r="347" spans="1:18" x14ac:dyDescent="0.35">
      <c r="A347" s="29">
        <v>403</v>
      </c>
      <c r="B347" s="29" t="s">
        <v>239</v>
      </c>
      <c r="C347" s="29">
        <v>15370</v>
      </c>
      <c r="D347" s="29">
        <v>641</v>
      </c>
      <c r="E347" s="29" t="s">
        <v>311</v>
      </c>
      <c r="F347" s="29" t="s">
        <v>319</v>
      </c>
      <c r="G347" s="29">
        <v>8.9515399999999996</v>
      </c>
      <c r="H347" s="29" t="s">
        <v>500</v>
      </c>
      <c r="I347" s="29">
        <v>7.2364240000000004</v>
      </c>
      <c r="J347" s="29">
        <v>1.3226290000000001</v>
      </c>
      <c r="K347" s="29">
        <v>1.468153</v>
      </c>
      <c r="L347" s="29">
        <v>6.6331000000000001E-2</v>
      </c>
      <c r="M347" s="29">
        <v>1.2123999999999999E-2</v>
      </c>
      <c r="N347" s="29">
        <v>1.3457E-2</v>
      </c>
      <c r="O347" s="29">
        <v>13</v>
      </c>
      <c r="P347" s="29">
        <v>9.1660000000000005E-3</v>
      </c>
      <c r="Q347" s="29" t="s">
        <v>315</v>
      </c>
      <c r="R347" s="29" t="s">
        <v>198</v>
      </c>
    </row>
    <row r="348" spans="1:18" x14ac:dyDescent="0.35">
      <c r="A348" s="29">
        <v>404</v>
      </c>
      <c r="B348" s="29" t="s">
        <v>239</v>
      </c>
      <c r="C348" s="29">
        <v>15371</v>
      </c>
      <c r="D348" s="29">
        <v>641</v>
      </c>
      <c r="E348" s="29" t="s">
        <v>311</v>
      </c>
      <c r="F348" s="29" t="s">
        <v>319</v>
      </c>
      <c r="G348" s="29">
        <v>3.5491000000000001</v>
      </c>
      <c r="H348" s="29" t="s">
        <v>500</v>
      </c>
      <c r="I348" s="29">
        <v>7.2364240000000004</v>
      </c>
      <c r="J348" s="29">
        <v>1.3226290000000001</v>
      </c>
      <c r="K348" s="29">
        <v>1.468153</v>
      </c>
      <c r="L348" s="29">
        <v>0.44246400000000002</v>
      </c>
      <c r="M348" s="29">
        <v>8.0870999999999998E-2</v>
      </c>
      <c r="N348" s="29">
        <v>8.9769000000000002E-2</v>
      </c>
      <c r="O348" s="29">
        <v>13</v>
      </c>
      <c r="P348" s="29">
        <v>6.1143999999999997E-2</v>
      </c>
      <c r="Q348" s="29" t="s">
        <v>315</v>
      </c>
      <c r="R348" s="29" t="s">
        <v>198</v>
      </c>
    </row>
    <row r="349" spans="1:18" x14ac:dyDescent="0.35">
      <c r="A349" s="29">
        <v>419</v>
      </c>
      <c r="B349" s="29" t="s">
        <v>239</v>
      </c>
      <c r="C349" s="29">
        <v>1385</v>
      </c>
      <c r="D349" s="29">
        <v>140</v>
      </c>
      <c r="E349" s="29" t="s">
        <v>243</v>
      </c>
      <c r="F349" s="29" t="s">
        <v>489</v>
      </c>
      <c r="G349" s="29">
        <v>12.347200000000001</v>
      </c>
      <c r="H349" s="29" t="s">
        <v>490</v>
      </c>
      <c r="I349" s="29">
        <v>9.2811850000000007</v>
      </c>
      <c r="J349" s="29">
        <v>1.3582639999999999</v>
      </c>
      <c r="K349" s="29">
        <v>1.775104</v>
      </c>
      <c r="L349" s="29">
        <v>7.0072999999999996E-2</v>
      </c>
      <c r="M349" s="29">
        <v>1.0255E-2</v>
      </c>
      <c r="N349" s="29">
        <v>1.3402000000000001E-2</v>
      </c>
      <c r="O349" s="29">
        <v>13</v>
      </c>
      <c r="P349" s="29">
        <v>7.5500000000000003E-3</v>
      </c>
      <c r="Q349" s="29" t="s">
        <v>315</v>
      </c>
      <c r="R349" s="29" t="s">
        <v>198</v>
      </c>
    </row>
    <row r="350" spans="1:18" x14ac:dyDescent="0.35">
      <c r="A350" s="29">
        <v>420</v>
      </c>
      <c r="B350" s="29" t="s">
        <v>239</v>
      </c>
      <c r="C350" s="29">
        <v>1389</v>
      </c>
      <c r="D350" s="29">
        <v>140</v>
      </c>
      <c r="E350" s="29" t="s">
        <v>243</v>
      </c>
      <c r="F350" s="29" t="s">
        <v>489</v>
      </c>
      <c r="G350" s="29">
        <v>22.069900000000001</v>
      </c>
      <c r="H350" s="29" t="s">
        <v>490</v>
      </c>
      <c r="I350" s="29">
        <v>9.2811850000000007</v>
      </c>
      <c r="J350" s="29">
        <v>1.3582639999999999</v>
      </c>
      <c r="K350" s="29">
        <v>1.775104</v>
      </c>
      <c r="L350" s="29">
        <v>2.33731</v>
      </c>
      <c r="M350" s="29">
        <v>0.342055</v>
      </c>
      <c r="N350" s="29">
        <v>0.44702900000000001</v>
      </c>
      <c r="O350" s="29">
        <v>13</v>
      </c>
      <c r="P350" s="29">
        <v>0.25183299999999997</v>
      </c>
      <c r="Q350" s="29" t="s">
        <v>315</v>
      </c>
      <c r="R350" s="29" t="s">
        <v>198</v>
      </c>
    </row>
    <row r="351" spans="1:18" x14ac:dyDescent="0.35">
      <c r="A351" s="29">
        <v>423</v>
      </c>
      <c r="B351" s="29" t="s">
        <v>239</v>
      </c>
      <c r="C351" s="29">
        <v>1450</v>
      </c>
      <c r="D351" s="29">
        <v>411</v>
      </c>
      <c r="E351" s="29" t="s">
        <v>308</v>
      </c>
      <c r="F351" s="29" t="s">
        <v>492</v>
      </c>
      <c r="G351" s="29">
        <v>17.4483</v>
      </c>
      <c r="H351" s="29" t="s">
        <v>490</v>
      </c>
      <c r="I351" s="29">
        <v>6.6934500000000003</v>
      </c>
      <c r="J351" s="29">
        <v>0.99065700000000001</v>
      </c>
      <c r="K351" s="29">
        <v>1.5987610000000001</v>
      </c>
      <c r="L351" s="29">
        <v>1.8894999999999999E-2</v>
      </c>
      <c r="M351" s="29">
        <v>2.7959999999999999E-3</v>
      </c>
      <c r="N351" s="29">
        <v>4.5129999999999997E-3</v>
      </c>
      <c r="O351" s="29">
        <v>13</v>
      </c>
      <c r="P351" s="29">
        <v>2.823E-3</v>
      </c>
      <c r="Q351" s="29" t="s">
        <v>315</v>
      </c>
      <c r="R351" s="29" t="s">
        <v>198</v>
      </c>
    </row>
    <row r="352" spans="1:18" x14ac:dyDescent="0.35">
      <c r="A352" s="29">
        <v>424</v>
      </c>
      <c r="B352" s="29" t="s">
        <v>239</v>
      </c>
      <c r="C352" s="29">
        <v>1451</v>
      </c>
      <c r="D352" s="29">
        <v>411</v>
      </c>
      <c r="E352" s="29" t="s">
        <v>308</v>
      </c>
      <c r="F352" s="29" t="s">
        <v>492</v>
      </c>
      <c r="G352" s="29">
        <v>47.374200000000002</v>
      </c>
      <c r="H352" s="29" t="s">
        <v>490</v>
      </c>
      <c r="I352" s="29">
        <v>6.6934500000000003</v>
      </c>
      <c r="J352" s="29">
        <v>0.99065700000000001</v>
      </c>
      <c r="K352" s="29">
        <v>1.5987610000000001</v>
      </c>
      <c r="L352" s="29">
        <v>0.101781</v>
      </c>
      <c r="M352" s="29">
        <v>1.5063999999999999E-2</v>
      </c>
      <c r="N352" s="29">
        <v>2.4310999999999999E-2</v>
      </c>
      <c r="O352" s="29">
        <v>13</v>
      </c>
      <c r="P352" s="29">
        <v>1.5206000000000001E-2</v>
      </c>
      <c r="Q352" s="29" t="s">
        <v>315</v>
      </c>
      <c r="R352" s="29" t="s">
        <v>198</v>
      </c>
    </row>
    <row r="353" spans="1:18" x14ac:dyDescent="0.35">
      <c r="A353" s="29">
        <v>454</v>
      </c>
      <c r="B353" s="29" t="s">
        <v>239</v>
      </c>
      <c r="C353" s="29">
        <v>13173</v>
      </c>
      <c r="D353" s="29">
        <v>140</v>
      </c>
      <c r="E353" s="29" t="s">
        <v>243</v>
      </c>
      <c r="F353" s="29" t="s">
        <v>292</v>
      </c>
      <c r="G353" s="29">
        <v>20.015699999999999</v>
      </c>
      <c r="H353" s="29" t="s">
        <v>500</v>
      </c>
      <c r="I353" s="29">
        <v>12.496560000000001</v>
      </c>
      <c r="J353" s="29">
        <v>1.9466840000000001</v>
      </c>
      <c r="K353" s="29">
        <v>2.126881</v>
      </c>
      <c r="L353" s="29">
        <v>0.48494199999999998</v>
      </c>
      <c r="M353" s="29">
        <v>7.5542999999999999E-2</v>
      </c>
      <c r="N353" s="29">
        <v>8.2535999999999998E-2</v>
      </c>
      <c r="O353" s="29">
        <v>13</v>
      </c>
      <c r="P353" s="29">
        <v>3.8806E-2</v>
      </c>
      <c r="Q353" s="29" t="s">
        <v>315</v>
      </c>
      <c r="R353" s="29" t="s">
        <v>198</v>
      </c>
    </row>
    <row r="354" spans="1:18" x14ac:dyDescent="0.35">
      <c r="A354" s="29">
        <v>456</v>
      </c>
      <c r="B354" s="29" t="s">
        <v>239</v>
      </c>
      <c r="C354" s="29">
        <v>13641</v>
      </c>
      <c r="D354" s="29">
        <v>411</v>
      </c>
      <c r="E354" s="29" t="s">
        <v>308</v>
      </c>
      <c r="F354" s="29" t="s">
        <v>317</v>
      </c>
      <c r="G354" s="29">
        <v>34.3613</v>
      </c>
      <c r="H354" s="29" t="s">
        <v>500</v>
      </c>
      <c r="I354" s="29">
        <v>5.9979040000000001</v>
      </c>
      <c r="J354" s="29">
        <v>0.90687899999999999</v>
      </c>
      <c r="K354" s="29">
        <v>1.5020009999999999</v>
      </c>
      <c r="L354" s="29">
        <v>1.4770099999999999</v>
      </c>
      <c r="M354" s="29">
        <v>0.22332199999999999</v>
      </c>
      <c r="N354" s="29">
        <v>0.36987300000000001</v>
      </c>
      <c r="O354" s="29">
        <v>13</v>
      </c>
      <c r="P354" s="29">
        <v>0.246254</v>
      </c>
      <c r="Q354" s="29" t="s">
        <v>315</v>
      </c>
      <c r="R354" s="29" t="s">
        <v>198</v>
      </c>
    </row>
    <row r="355" spans="1:18" x14ac:dyDescent="0.35">
      <c r="A355" s="29">
        <v>315</v>
      </c>
      <c r="B355" s="29" t="s">
        <v>239</v>
      </c>
      <c r="C355" s="29">
        <v>12960</v>
      </c>
      <c r="D355" s="29">
        <v>111</v>
      </c>
      <c r="E355" s="29" t="s">
        <v>270</v>
      </c>
      <c r="F355" s="29" t="s">
        <v>328</v>
      </c>
      <c r="G355" s="29">
        <v>50.284399999999998</v>
      </c>
      <c r="H355" s="29" t="s">
        <v>500</v>
      </c>
      <c r="I355" s="29">
        <v>12.112627</v>
      </c>
      <c r="J355" s="29">
        <v>2.0299130000000001</v>
      </c>
      <c r="K355" s="29">
        <v>2.1866620000000001</v>
      </c>
      <c r="L355" s="29">
        <v>0.218362</v>
      </c>
      <c r="M355" s="29">
        <v>3.6595000000000003E-2</v>
      </c>
      <c r="N355" s="29">
        <v>3.9419999999999997E-2</v>
      </c>
      <c r="O355" s="29">
        <v>18</v>
      </c>
      <c r="P355" s="29">
        <v>1.8027999999999999E-2</v>
      </c>
      <c r="Q355" s="29" t="s">
        <v>339</v>
      </c>
      <c r="R355" s="29" t="s">
        <v>199</v>
      </c>
    </row>
    <row r="356" spans="1:18" x14ac:dyDescent="0.35">
      <c r="A356" s="29">
        <v>389</v>
      </c>
      <c r="B356" s="29" t="s">
        <v>239</v>
      </c>
      <c r="C356" s="29">
        <v>13733</v>
      </c>
      <c r="D356" s="29">
        <v>511</v>
      </c>
      <c r="E356" s="29" t="s">
        <v>284</v>
      </c>
      <c r="F356" s="29" t="s">
        <v>340</v>
      </c>
      <c r="G356" s="29">
        <v>79.767499999999998</v>
      </c>
      <c r="H356" s="29" t="s">
        <v>500</v>
      </c>
      <c r="I356" s="29">
        <v>9.5753869999999992</v>
      </c>
      <c r="J356" s="29">
        <v>1.6562060000000001</v>
      </c>
      <c r="K356" s="29">
        <v>1.946625</v>
      </c>
      <c r="L356" s="29">
        <v>3.72838</v>
      </c>
      <c r="M356" s="29">
        <v>0.64487799999999995</v>
      </c>
      <c r="N356" s="29">
        <v>0.75795900000000005</v>
      </c>
      <c r="O356" s="29">
        <v>18</v>
      </c>
      <c r="P356" s="29">
        <v>0.38937100000000002</v>
      </c>
      <c r="Q356" s="29" t="s">
        <v>339</v>
      </c>
      <c r="R356" s="29" t="s">
        <v>199</v>
      </c>
    </row>
    <row r="357" spans="1:18" x14ac:dyDescent="0.35">
      <c r="A357" s="29">
        <v>406</v>
      </c>
      <c r="B357" s="29" t="s">
        <v>239</v>
      </c>
      <c r="C357" s="29">
        <v>15469</v>
      </c>
      <c r="D357" s="29">
        <v>814</v>
      </c>
      <c r="E357" s="29" t="s">
        <v>254</v>
      </c>
      <c r="F357" s="29" t="s">
        <v>293</v>
      </c>
      <c r="G357" s="29">
        <v>446.44</v>
      </c>
      <c r="H357" s="29" t="s">
        <v>500</v>
      </c>
      <c r="I357" s="29">
        <v>8.2014490000000002</v>
      </c>
      <c r="J357" s="29">
        <v>1.307456</v>
      </c>
      <c r="K357" s="29">
        <v>1.750286</v>
      </c>
      <c r="L357" s="29">
        <v>2.0022500000000001</v>
      </c>
      <c r="M357" s="29">
        <v>0.31919399999999998</v>
      </c>
      <c r="N357" s="29">
        <v>0.42730400000000002</v>
      </c>
      <c r="O357" s="29">
        <v>18</v>
      </c>
      <c r="P357" s="29">
        <v>0.24413399999999999</v>
      </c>
      <c r="Q357" s="29" t="s">
        <v>339</v>
      </c>
      <c r="R357" s="29" t="s">
        <v>199</v>
      </c>
    </row>
    <row r="358" spans="1:18" x14ac:dyDescent="0.35">
      <c r="A358" s="29">
        <v>412</v>
      </c>
      <c r="B358" s="29" t="s">
        <v>239</v>
      </c>
      <c r="C358" s="29">
        <v>15474</v>
      </c>
      <c r="D358" s="29">
        <v>814</v>
      </c>
      <c r="E358" s="29" t="s">
        <v>254</v>
      </c>
      <c r="F358" s="29" t="s">
        <v>293</v>
      </c>
      <c r="G358" s="29">
        <v>192.971</v>
      </c>
      <c r="H358" s="29" t="s">
        <v>500</v>
      </c>
      <c r="I358" s="29">
        <v>8.2014490000000002</v>
      </c>
      <c r="J358" s="29">
        <v>1.307456</v>
      </c>
      <c r="K358" s="29">
        <v>1.750286</v>
      </c>
      <c r="L358" s="29">
        <v>32.934899999999999</v>
      </c>
      <c r="M358" s="29">
        <v>5.2504099999999996</v>
      </c>
      <c r="N358" s="29">
        <v>7.0286999999999997</v>
      </c>
      <c r="O358" s="29">
        <v>18</v>
      </c>
      <c r="P358" s="29">
        <v>4.0157429999999996</v>
      </c>
      <c r="Q358" s="29" t="s">
        <v>339</v>
      </c>
      <c r="R358" s="29" t="s">
        <v>199</v>
      </c>
    </row>
    <row r="359" spans="1:18" x14ac:dyDescent="0.35">
      <c r="A359" s="29">
        <v>463</v>
      </c>
      <c r="B359" s="29" t="s">
        <v>239</v>
      </c>
      <c r="C359" s="29">
        <v>15474</v>
      </c>
      <c r="D359" s="29">
        <v>814</v>
      </c>
      <c r="E359" s="29" t="s">
        <v>254</v>
      </c>
      <c r="F359" s="29" t="s">
        <v>293</v>
      </c>
      <c r="G359" s="29">
        <v>192.971</v>
      </c>
      <c r="H359" s="29" t="s">
        <v>500</v>
      </c>
      <c r="I359" s="29">
        <v>8.2014490000000002</v>
      </c>
      <c r="J359" s="29">
        <v>1.307456</v>
      </c>
      <c r="K359" s="29">
        <v>1.750286</v>
      </c>
      <c r="L359" s="29">
        <v>3.3257000000000002E-2</v>
      </c>
      <c r="M359" s="29">
        <v>5.3020000000000003E-3</v>
      </c>
      <c r="N359" s="29">
        <v>7.097E-3</v>
      </c>
      <c r="O359" s="29">
        <v>18</v>
      </c>
      <c r="P359" s="29">
        <v>4.0549999999999996E-3</v>
      </c>
      <c r="Q359" s="29" t="s">
        <v>339</v>
      </c>
      <c r="R359" s="29" t="s">
        <v>199</v>
      </c>
    </row>
    <row r="360" spans="1:18" x14ac:dyDescent="0.35">
      <c r="A360" s="29">
        <v>314</v>
      </c>
      <c r="B360" s="29" t="s">
        <v>239</v>
      </c>
      <c r="C360" s="29">
        <v>12960</v>
      </c>
      <c r="D360" s="29">
        <v>111</v>
      </c>
      <c r="E360" s="29" t="s">
        <v>270</v>
      </c>
      <c r="F360" s="29" t="s">
        <v>328</v>
      </c>
      <c r="G360" s="29">
        <v>50.284399999999998</v>
      </c>
      <c r="H360" s="29" t="s">
        <v>500</v>
      </c>
      <c r="I360" s="29">
        <v>12.112627</v>
      </c>
      <c r="J360" s="29">
        <v>2.0299130000000001</v>
      </c>
      <c r="K360" s="29">
        <v>2.1866620000000001</v>
      </c>
      <c r="L360" s="29">
        <v>1.36016</v>
      </c>
      <c r="M360" s="29">
        <v>0.22794400000000001</v>
      </c>
      <c r="N360" s="29">
        <v>0.24554599999999999</v>
      </c>
      <c r="O360" s="29">
        <v>16</v>
      </c>
      <c r="P360" s="29">
        <v>0.112293</v>
      </c>
      <c r="Q360" s="29" t="s">
        <v>327</v>
      </c>
      <c r="R360" s="29" t="s">
        <v>200</v>
      </c>
    </row>
    <row r="361" spans="1:18" x14ac:dyDescent="0.35">
      <c r="A361" s="29">
        <v>320</v>
      </c>
      <c r="B361" s="29" t="s">
        <v>239</v>
      </c>
      <c r="C361" s="29">
        <v>13048</v>
      </c>
      <c r="D361" s="29">
        <v>121</v>
      </c>
      <c r="E361" s="29" t="s">
        <v>270</v>
      </c>
      <c r="F361" s="29" t="s">
        <v>295</v>
      </c>
      <c r="G361" s="29">
        <v>74.441800000000001</v>
      </c>
      <c r="H361" s="29" t="s">
        <v>500</v>
      </c>
      <c r="I361" s="29">
        <v>11.733371</v>
      </c>
      <c r="J361" s="29">
        <v>1.9754510000000001</v>
      </c>
      <c r="K361" s="29">
        <v>2.1412239999999998</v>
      </c>
      <c r="L361" s="29">
        <v>0.56202099999999999</v>
      </c>
      <c r="M361" s="29">
        <v>9.4622999999999999E-2</v>
      </c>
      <c r="N361" s="29">
        <v>0.102563</v>
      </c>
      <c r="O361" s="29">
        <v>16</v>
      </c>
      <c r="P361" s="29">
        <v>4.7898999999999997E-2</v>
      </c>
      <c r="Q361" s="29" t="s">
        <v>327</v>
      </c>
      <c r="R361" s="29" t="s">
        <v>200</v>
      </c>
    </row>
    <row r="362" spans="1:18" x14ac:dyDescent="0.35">
      <c r="A362" s="29">
        <v>332</v>
      </c>
      <c r="B362" s="29" t="s">
        <v>239</v>
      </c>
      <c r="C362" s="29">
        <v>13126</v>
      </c>
      <c r="D362" s="29">
        <v>133</v>
      </c>
      <c r="E362" s="29" t="s">
        <v>296</v>
      </c>
      <c r="F362" s="29" t="s">
        <v>297</v>
      </c>
      <c r="G362" s="29">
        <v>9.8638600000000007</v>
      </c>
      <c r="H362" s="29" t="s">
        <v>500</v>
      </c>
      <c r="I362" s="29">
        <v>11.271977</v>
      </c>
      <c r="J362" s="29">
        <v>2.2334000000000001</v>
      </c>
      <c r="K362" s="29">
        <v>2.0293679999999998</v>
      </c>
      <c r="L362" s="29">
        <v>0.32124399999999997</v>
      </c>
      <c r="M362" s="29">
        <v>6.3649999999999998E-2</v>
      </c>
      <c r="N362" s="29">
        <v>5.7835999999999999E-2</v>
      </c>
      <c r="O362" s="29">
        <v>16</v>
      </c>
      <c r="P362" s="29">
        <v>2.8499E-2</v>
      </c>
      <c r="Q362" s="29" t="s">
        <v>327</v>
      </c>
      <c r="R362" s="29" t="s">
        <v>200</v>
      </c>
    </row>
    <row r="363" spans="1:18" x14ac:dyDescent="0.35">
      <c r="A363" s="29">
        <v>344</v>
      </c>
      <c r="B363" s="29" t="s">
        <v>239</v>
      </c>
      <c r="C363" s="29">
        <v>13160</v>
      </c>
      <c r="D363" s="29">
        <v>140</v>
      </c>
      <c r="E363" s="29" t="s">
        <v>243</v>
      </c>
      <c r="F363" s="29" t="s">
        <v>292</v>
      </c>
      <c r="G363" s="29">
        <v>4.2446599999999997</v>
      </c>
      <c r="H363" s="29" t="s">
        <v>500</v>
      </c>
      <c r="I363" s="29">
        <v>12.496560000000001</v>
      </c>
      <c r="J363" s="29">
        <v>1.9466840000000001</v>
      </c>
      <c r="K363" s="29">
        <v>2.126881</v>
      </c>
      <c r="L363" s="29">
        <v>0.64657299999999995</v>
      </c>
      <c r="M363" s="29">
        <v>0.10072200000000001</v>
      </c>
      <c r="N363" s="29">
        <v>0.110045</v>
      </c>
      <c r="O363" s="29">
        <v>16</v>
      </c>
      <c r="P363" s="29">
        <v>5.1740000000000001E-2</v>
      </c>
      <c r="Q363" s="29" t="s">
        <v>327</v>
      </c>
      <c r="R363" s="29" t="s">
        <v>200</v>
      </c>
    </row>
    <row r="364" spans="1:18" x14ac:dyDescent="0.35">
      <c r="A364" s="29">
        <v>359</v>
      </c>
      <c r="B364" s="29" t="s">
        <v>239</v>
      </c>
      <c r="C364" s="29">
        <v>13240</v>
      </c>
      <c r="D364" s="29">
        <v>182</v>
      </c>
      <c r="E364" s="29" t="s">
        <v>329</v>
      </c>
      <c r="F364" s="29" t="s">
        <v>330</v>
      </c>
      <c r="G364" s="29">
        <v>26.292200000000001</v>
      </c>
      <c r="H364" s="29" t="s">
        <v>500</v>
      </c>
      <c r="I364" s="29">
        <v>11.610144999999999</v>
      </c>
      <c r="J364" s="29">
        <v>2.0070380000000001</v>
      </c>
      <c r="K364" s="29">
        <v>2.0894119999999998</v>
      </c>
      <c r="L364" s="29">
        <v>1.9164600000000001</v>
      </c>
      <c r="M364" s="29">
        <v>0.33129700000000001</v>
      </c>
      <c r="N364" s="29">
        <v>0.34489399999999998</v>
      </c>
      <c r="O364" s="29">
        <v>16</v>
      </c>
      <c r="P364" s="29">
        <v>0.16506799999999999</v>
      </c>
      <c r="Q364" s="29" t="s">
        <v>327</v>
      </c>
      <c r="R364" s="29" t="s">
        <v>200</v>
      </c>
    </row>
    <row r="365" spans="1:18" x14ac:dyDescent="0.35">
      <c r="A365" s="29">
        <v>387</v>
      </c>
      <c r="B365" s="29" t="s">
        <v>239</v>
      </c>
      <c r="C365" s="29">
        <v>13688</v>
      </c>
      <c r="D365" s="29">
        <v>434</v>
      </c>
      <c r="E365" s="29" t="s">
        <v>277</v>
      </c>
      <c r="F365" s="29" t="s">
        <v>331</v>
      </c>
      <c r="G365" s="29">
        <v>8.6600699999999993</v>
      </c>
      <c r="H365" s="29" t="s">
        <v>500</v>
      </c>
      <c r="I365" s="29">
        <v>6.0934249999999999</v>
      </c>
      <c r="J365" s="29">
        <v>0.97619199999999995</v>
      </c>
      <c r="K365" s="29">
        <v>1.5123610000000001</v>
      </c>
      <c r="L365" s="29">
        <v>2.2993899999999998</v>
      </c>
      <c r="M365" s="29">
        <v>0.36837199999999998</v>
      </c>
      <c r="N365" s="29">
        <v>0.57069899999999996</v>
      </c>
      <c r="O365" s="29">
        <v>16</v>
      </c>
      <c r="P365" s="29">
        <v>0.37735600000000002</v>
      </c>
      <c r="Q365" s="29" t="s">
        <v>327</v>
      </c>
      <c r="R365" s="29" t="s">
        <v>200</v>
      </c>
    </row>
    <row r="366" spans="1:18" x14ac:dyDescent="0.35">
      <c r="A366" s="29">
        <v>411</v>
      </c>
      <c r="B366" s="29" t="s">
        <v>239</v>
      </c>
      <c r="C366" s="29">
        <v>15474</v>
      </c>
      <c r="D366" s="29">
        <v>814</v>
      </c>
      <c r="E366" s="29" t="s">
        <v>254</v>
      </c>
      <c r="F366" s="29" t="s">
        <v>293</v>
      </c>
      <c r="G366" s="29">
        <v>192.971</v>
      </c>
      <c r="H366" s="29" t="s">
        <v>500</v>
      </c>
      <c r="I366" s="29">
        <v>8.2014490000000002</v>
      </c>
      <c r="J366" s="29">
        <v>1.307456</v>
      </c>
      <c r="K366" s="29">
        <v>1.750286</v>
      </c>
      <c r="L366" s="29">
        <v>52.279699999999998</v>
      </c>
      <c r="M366" s="29">
        <v>8.3343000000000007</v>
      </c>
      <c r="N366" s="29">
        <v>11.1571</v>
      </c>
      <c r="O366" s="29">
        <v>16</v>
      </c>
      <c r="P366" s="29">
        <v>6.374441</v>
      </c>
      <c r="Q366" s="29" t="s">
        <v>327</v>
      </c>
      <c r="R366" s="29" t="s">
        <v>200</v>
      </c>
    </row>
    <row r="367" spans="1:18" x14ac:dyDescent="0.35">
      <c r="A367" s="29">
        <v>462</v>
      </c>
      <c r="B367" s="29" t="s">
        <v>239</v>
      </c>
      <c r="C367" s="29">
        <v>15474</v>
      </c>
      <c r="D367" s="29">
        <v>814</v>
      </c>
      <c r="E367" s="29" t="s">
        <v>254</v>
      </c>
      <c r="F367" s="29" t="s">
        <v>293</v>
      </c>
      <c r="G367" s="29">
        <v>192.971</v>
      </c>
      <c r="H367" s="29" t="s">
        <v>500</v>
      </c>
      <c r="I367" s="29">
        <v>8.2014490000000002</v>
      </c>
      <c r="J367" s="29">
        <v>1.307456</v>
      </c>
      <c r="K367" s="29">
        <v>1.750286</v>
      </c>
      <c r="L367" s="29">
        <v>3.3257000000000002E-2</v>
      </c>
      <c r="M367" s="29">
        <v>5.3020000000000003E-3</v>
      </c>
      <c r="N367" s="29">
        <v>7.097E-3</v>
      </c>
      <c r="O367" s="29">
        <v>16</v>
      </c>
      <c r="P367" s="29">
        <v>4.0549999999999996E-3</v>
      </c>
      <c r="Q367" s="29" t="s">
        <v>327</v>
      </c>
      <c r="R367" s="29" t="s">
        <v>200</v>
      </c>
    </row>
    <row r="368" spans="1:18" x14ac:dyDescent="0.35">
      <c r="A368" s="29">
        <v>321</v>
      </c>
      <c r="B368" s="29" t="s">
        <v>239</v>
      </c>
      <c r="C368" s="29">
        <v>13048</v>
      </c>
      <c r="D368" s="29">
        <v>121</v>
      </c>
      <c r="E368" s="29" t="s">
        <v>270</v>
      </c>
      <c r="F368" s="29" t="s">
        <v>295</v>
      </c>
      <c r="G368" s="29">
        <v>74.441800000000001</v>
      </c>
      <c r="H368" s="29" t="s">
        <v>500</v>
      </c>
      <c r="I368" s="29">
        <v>11.733371</v>
      </c>
      <c r="J368" s="29">
        <v>1.9754510000000001</v>
      </c>
      <c r="K368" s="29">
        <v>2.1412239999999998</v>
      </c>
      <c r="L368" s="29">
        <v>6.0252699999999999</v>
      </c>
      <c r="M368" s="29">
        <v>1.0144299999999999</v>
      </c>
      <c r="N368" s="29">
        <v>1.09955</v>
      </c>
      <c r="O368" s="29">
        <v>19</v>
      </c>
      <c r="P368" s="29">
        <v>0.51351599999999997</v>
      </c>
      <c r="Q368" s="29" t="s">
        <v>341</v>
      </c>
      <c r="R368" s="29" t="s">
        <v>201</v>
      </c>
    </row>
    <row r="369" spans="1:18" x14ac:dyDescent="0.35">
      <c r="A369" s="29">
        <v>333</v>
      </c>
      <c r="B369" s="29" t="s">
        <v>239</v>
      </c>
      <c r="C369" s="29">
        <v>13127</v>
      </c>
      <c r="D369" s="29">
        <v>133</v>
      </c>
      <c r="E369" s="29" t="s">
        <v>296</v>
      </c>
      <c r="F369" s="29" t="s">
        <v>297</v>
      </c>
      <c r="G369" s="29">
        <v>11.2188</v>
      </c>
      <c r="H369" s="29" t="s">
        <v>500</v>
      </c>
      <c r="I369" s="29">
        <v>11.271977</v>
      </c>
      <c r="J369" s="29">
        <v>2.2334000000000001</v>
      </c>
      <c r="K369" s="29">
        <v>2.0293679999999998</v>
      </c>
      <c r="L369" s="29">
        <v>3.0833300000000001</v>
      </c>
      <c r="M369" s="29">
        <v>0.61092299999999999</v>
      </c>
      <c r="N369" s="29">
        <v>0.55511200000000005</v>
      </c>
      <c r="O369" s="29">
        <v>19</v>
      </c>
      <c r="P369" s="29">
        <v>0.27353899999999998</v>
      </c>
      <c r="Q369" s="29" t="s">
        <v>341</v>
      </c>
      <c r="R369" s="29" t="s">
        <v>201</v>
      </c>
    </row>
    <row r="370" spans="1:18" x14ac:dyDescent="0.35">
      <c r="A370" s="29">
        <v>345</v>
      </c>
      <c r="B370" s="29" t="s">
        <v>239</v>
      </c>
      <c r="C370" s="29">
        <v>13161</v>
      </c>
      <c r="D370" s="29">
        <v>140</v>
      </c>
      <c r="E370" s="29" t="s">
        <v>243</v>
      </c>
      <c r="F370" s="29" t="s">
        <v>292</v>
      </c>
      <c r="G370" s="29">
        <v>8.27041</v>
      </c>
      <c r="H370" s="29" t="s">
        <v>500</v>
      </c>
      <c r="I370" s="29">
        <v>12.496560000000001</v>
      </c>
      <c r="J370" s="29">
        <v>1.9466840000000001</v>
      </c>
      <c r="K370" s="29">
        <v>2.126881</v>
      </c>
      <c r="L370" s="29">
        <v>27.604600000000001</v>
      </c>
      <c r="M370" s="29">
        <v>4.3001699999999996</v>
      </c>
      <c r="N370" s="29">
        <v>4.6982200000000001</v>
      </c>
      <c r="O370" s="29">
        <v>19</v>
      </c>
      <c r="P370" s="29">
        <v>2.2089729999999999</v>
      </c>
      <c r="Q370" s="29" t="s">
        <v>341</v>
      </c>
      <c r="R370" s="29" t="s">
        <v>201</v>
      </c>
    </row>
    <row r="371" spans="1:18" x14ac:dyDescent="0.35">
      <c r="A371" s="29">
        <v>346</v>
      </c>
      <c r="B371" s="29" t="s">
        <v>239</v>
      </c>
      <c r="C371" s="29">
        <v>13162</v>
      </c>
      <c r="D371" s="29">
        <v>140</v>
      </c>
      <c r="E371" s="29" t="s">
        <v>243</v>
      </c>
      <c r="F371" s="29" t="s">
        <v>292</v>
      </c>
      <c r="G371" s="29">
        <v>12.943300000000001</v>
      </c>
      <c r="H371" s="29" t="s">
        <v>500</v>
      </c>
      <c r="I371" s="29">
        <v>12.496560000000001</v>
      </c>
      <c r="J371" s="29">
        <v>1.9466840000000001</v>
      </c>
      <c r="K371" s="29">
        <v>2.126881</v>
      </c>
      <c r="L371" s="29">
        <v>2.4391099999999999</v>
      </c>
      <c r="M371" s="29">
        <v>0.37995800000000002</v>
      </c>
      <c r="N371" s="29">
        <v>0.41512900000000003</v>
      </c>
      <c r="O371" s="29">
        <v>19</v>
      </c>
      <c r="P371" s="29">
        <v>0.19518199999999999</v>
      </c>
      <c r="Q371" s="29" t="s">
        <v>341</v>
      </c>
      <c r="R371" s="29" t="s">
        <v>201</v>
      </c>
    </row>
    <row r="372" spans="1:18" x14ac:dyDescent="0.35">
      <c r="A372" s="29">
        <v>354</v>
      </c>
      <c r="B372" s="29" t="s">
        <v>239</v>
      </c>
      <c r="C372" s="29">
        <v>13186</v>
      </c>
      <c r="D372" s="29">
        <v>141</v>
      </c>
      <c r="E372" s="29" t="s">
        <v>333</v>
      </c>
      <c r="F372" s="29" t="s">
        <v>342</v>
      </c>
      <c r="G372" s="29">
        <v>16.450600000000001</v>
      </c>
      <c r="H372" s="29" t="s">
        <v>500</v>
      </c>
      <c r="I372" s="29">
        <v>11.929551</v>
      </c>
      <c r="J372" s="29">
        <v>1.7938769999999999</v>
      </c>
      <c r="K372" s="29">
        <v>2.0065</v>
      </c>
      <c r="L372" s="29">
        <v>18.807200000000002</v>
      </c>
      <c r="M372" s="29">
        <v>2.82809</v>
      </c>
      <c r="N372" s="29">
        <v>3.1632899999999999</v>
      </c>
      <c r="O372" s="29">
        <v>19</v>
      </c>
      <c r="P372" s="29">
        <v>1.576522</v>
      </c>
      <c r="Q372" s="29" t="s">
        <v>341</v>
      </c>
      <c r="R372" s="29" t="s">
        <v>201</v>
      </c>
    </row>
    <row r="373" spans="1:18" x14ac:dyDescent="0.35">
      <c r="A373" s="29">
        <v>360</v>
      </c>
      <c r="B373" s="29" t="s">
        <v>239</v>
      </c>
      <c r="C373" s="29">
        <v>13240</v>
      </c>
      <c r="D373" s="29">
        <v>182</v>
      </c>
      <c r="E373" s="29" t="s">
        <v>329</v>
      </c>
      <c r="F373" s="29" t="s">
        <v>330</v>
      </c>
      <c r="G373" s="29">
        <v>26.292200000000001</v>
      </c>
      <c r="H373" s="29" t="s">
        <v>500</v>
      </c>
      <c r="I373" s="29">
        <v>11.610144999999999</v>
      </c>
      <c r="J373" s="29">
        <v>2.0070380000000001</v>
      </c>
      <c r="K373" s="29">
        <v>2.0894119999999998</v>
      </c>
      <c r="L373" s="29">
        <v>1.5428000000000001E-2</v>
      </c>
      <c r="M373" s="29">
        <v>2.6670000000000001E-3</v>
      </c>
      <c r="N373" s="29">
        <v>2.777E-3</v>
      </c>
      <c r="O373" s="29">
        <v>19</v>
      </c>
      <c r="P373" s="29">
        <v>1.3290000000000001E-3</v>
      </c>
      <c r="Q373" s="29" t="s">
        <v>341</v>
      </c>
      <c r="R373" s="29" t="s">
        <v>201</v>
      </c>
    </row>
    <row r="374" spans="1:18" x14ac:dyDescent="0.35">
      <c r="A374" s="29">
        <v>362</v>
      </c>
      <c r="B374" s="29" t="s">
        <v>239</v>
      </c>
      <c r="C374" s="29">
        <v>13281</v>
      </c>
      <c r="D374" s="29">
        <v>190</v>
      </c>
      <c r="E374" s="29" t="s">
        <v>335</v>
      </c>
      <c r="F374" s="29" t="s">
        <v>343</v>
      </c>
      <c r="G374" s="29">
        <v>5.6198100000000002</v>
      </c>
      <c r="H374" s="29" t="s">
        <v>500</v>
      </c>
      <c r="I374" s="29">
        <v>9.2308070000000004</v>
      </c>
      <c r="J374" s="29">
        <v>1.651831</v>
      </c>
      <c r="K374" s="29">
        <v>1.9300759999999999</v>
      </c>
      <c r="L374" s="29">
        <v>0.22509499999999999</v>
      </c>
      <c r="M374" s="29">
        <v>4.0280000000000003E-2</v>
      </c>
      <c r="N374" s="29">
        <v>4.7065000000000003E-2</v>
      </c>
      <c r="O374" s="29">
        <v>19</v>
      </c>
      <c r="P374" s="29">
        <v>2.4385E-2</v>
      </c>
      <c r="Q374" s="29" t="s">
        <v>341</v>
      </c>
      <c r="R374" s="29" t="s">
        <v>201</v>
      </c>
    </row>
    <row r="375" spans="1:18" x14ac:dyDescent="0.35">
      <c r="A375" s="29">
        <v>371</v>
      </c>
      <c r="B375" s="29" t="s">
        <v>239</v>
      </c>
      <c r="C375" s="29">
        <v>13466</v>
      </c>
      <c r="D375" s="29">
        <v>320</v>
      </c>
      <c r="E375" s="29" t="s">
        <v>273</v>
      </c>
      <c r="F375" s="29" t="s">
        <v>344</v>
      </c>
      <c r="G375" s="29">
        <v>3.7492100000000002</v>
      </c>
      <c r="H375" s="29" t="s">
        <v>500</v>
      </c>
      <c r="I375" s="29">
        <v>7.2268610000000004</v>
      </c>
      <c r="J375" s="29">
        <v>1.369947</v>
      </c>
      <c r="K375" s="29">
        <v>1.524516</v>
      </c>
      <c r="L375" s="29">
        <v>10.370799999999999</v>
      </c>
      <c r="M375" s="29">
        <v>1.96593</v>
      </c>
      <c r="N375" s="29">
        <v>2.1877399999999998</v>
      </c>
      <c r="O375" s="29">
        <v>19</v>
      </c>
      <c r="P375" s="29">
        <v>1.435038</v>
      </c>
      <c r="Q375" s="29" t="s">
        <v>341</v>
      </c>
      <c r="R375" s="29" t="s">
        <v>201</v>
      </c>
    </row>
    <row r="376" spans="1:18" x14ac:dyDescent="0.35">
      <c r="A376" s="29">
        <v>413</v>
      </c>
      <c r="B376" s="29" t="s">
        <v>239</v>
      </c>
      <c r="C376" s="29">
        <v>15474</v>
      </c>
      <c r="D376" s="29">
        <v>814</v>
      </c>
      <c r="E376" s="29" t="s">
        <v>254</v>
      </c>
      <c r="F376" s="29" t="s">
        <v>293</v>
      </c>
      <c r="G376" s="29">
        <v>192.971</v>
      </c>
      <c r="H376" s="29" t="s">
        <v>500</v>
      </c>
      <c r="I376" s="29">
        <v>8.2014490000000002</v>
      </c>
      <c r="J376" s="29">
        <v>1.307456</v>
      </c>
      <c r="K376" s="29">
        <v>1.750286</v>
      </c>
      <c r="L376" s="29">
        <v>68.958799999999997</v>
      </c>
      <c r="M376" s="29">
        <v>10.9933</v>
      </c>
      <c r="N376" s="29">
        <v>14.7166</v>
      </c>
      <c r="O376" s="29">
        <v>19</v>
      </c>
      <c r="P376" s="29">
        <v>8.4081270000000004</v>
      </c>
      <c r="Q376" s="29" t="s">
        <v>341</v>
      </c>
      <c r="R376" s="29" t="s">
        <v>201</v>
      </c>
    </row>
    <row r="377" spans="1:18" x14ac:dyDescent="0.35">
      <c r="A377" s="29">
        <v>450</v>
      </c>
      <c r="B377" s="29" t="s">
        <v>239</v>
      </c>
      <c r="C377" s="29">
        <v>13127</v>
      </c>
      <c r="D377" s="29">
        <v>133</v>
      </c>
      <c r="E377" s="29" t="s">
        <v>296</v>
      </c>
      <c r="F377" s="29" t="s">
        <v>297</v>
      </c>
      <c r="G377" s="29">
        <v>11.2188</v>
      </c>
      <c r="H377" s="29" t="s">
        <v>500</v>
      </c>
      <c r="I377" s="29">
        <v>11.271977</v>
      </c>
      <c r="J377" s="29">
        <v>2.2334000000000001</v>
      </c>
      <c r="K377" s="29">
        <v>2.0293679999999998</v>
      </c>
      <c r="L377" s="29">
        <v>1.3849999999999999E-3</v>
      </c>
      <c r="M377" s="29">
        <v>2.7399999999999999E-4</v>
      </c>
      <c r="N377" s="29">
        <v>2.4899999999999998E-4</v>
      </c>
      <c r="O377" s="29">
        <v>19</v>
      </c>
      <c r="P377" s="29">
        <v>1.2300000000000001E-4</v>
      </c>
      <c r="Q377" s="29" t="s">
        <v>341</v>
      </c>
      <c r="R377" s="29" t="s">
        <v>201</v>
      </c>
    </row>
    <row r="378" spans="1:18" x14ac:dyDescent="0.35">
      <c r="A378" s="29">
        <v>464</v>
      </c>
      <c r="B378" s="29" t="s">
        <v>239</v>
      </c>
      <c r="C378" s="29">
        <v>15474</v>
      </c>
      <c r="D378" s="29">
        <v>814</v>
      </c>
      <c r="E378" s="29" t="s">
        <v>254</v>
      </c>
      <c r="F378" s="29" t="s">
        <v>293</v>
      </c>
      <c r="G378" s="29">
        <v>192.971</v>
      </c>
      <c r="H378" s="29" t="s">
        <v>500</v>
      </c>
      <c r="I378" s="29">
        <v>8.2014490000000002</v>
      </c>
      <c r="J378" s="29">
        <v>1.307456</v>
      </c>
      <c r="K378" s="29">
        <v>1.750286</v>
      </c>
      <c r="L378" s="29">
        <v>8.6697999999999997E-2</v>
      </c>
      <c r="M378" s="29">
        <v>1.3821E-2</v>
      </c>
      <c r="N378" s="29">
        <v>1.8502000000000001E-2</v>
      </c>
      <c r="O378" s="29">
        <v>19</v>
      </c>
      <c r="P378" s="29">
        <v>1.0571000000000001E-2</v>
      </c>
      <c r="Q378" s="29" t="s">
        <v>341</v>
      </c>
      <c r="R378" s="29" t="s">
        <v>201</v>
      </c>
    </row>
    <row r="379" spans="1:18" x14ac:dyDescent="0.35">
      <c r="A379" s="29">
        <v>318</v>
      </c>
      <c r="B379" s="29" t="s">
        <v>239</v>
      </c>
      <c r="C379" s="29">
        <v>12998</v>
      </c>
      <c r="D379" s="29">
        <v>118</v>
      </c>
      <c r="E379" s="29" t="s">
        <v>256</v>
      </c>
      <c r="F379" s="29" t="s">
        <v>346</v>
      </c>
      <c r="G379" s="29">
        <v>122.294</v>
      </c>
      <c r="H379" s="29" t="s">
        <v>500</v>
      </c>
      <c r="I379" s="29">
        <v>9.4961280000000006</v>
      </c>
      <c r="J379" s="29">
        <v>1.6566989999999999</v>
      </c>
      <c r="K379" s="29">
        <v>2.0488219999999999</v>
      </c>
      <c r="L379" s="29">
        <v>6.6057300000000003</v>
      </c>
      <c r="M379" s="29">
        <v>1.1524399999999999</v>
      </c>
      <c r="N379" s="29">
        <v>1.4252100000000001</v>
      </c>
      <c r="O379" s="29">
        <v>20</v>
      </c>
      <c r="P379" s="29">
        <v>0.69562299999999999</v>
      </c>
      <c r="Q379" s="29" t="s">
        <v>345</v>
      </c>
      <c r="R379" s="29" t="s">
        <v>202</v>
      </c>
    </row>
    <row r="380" spans="1:18" x14ac:dyDescent="0.35">
      <c r="A380" s="29">
        <v>319</v>
      </c>
      <c r="B380" s="29" t="s">
        <v>239</v>
      </c>
      <c r="C380" s="29">
        <v>13007</v>
      </c>
      <c r="D380" s="29">
        <v>119</v>
      </c>
      <c r="E380" s="29" t="s">
        <v>347</v>
      </c>
      <c r="F380" s="29" t="s">
        <v>348</v>
      </c>
      <c r="G380" s="29">
        <v>6.3552499999999998</v>
      </c>
      <c r="H380" s="29" t="s">
        <v>500</v>
      </c>
      <c r="I380" s="29">
        <v>8.3138170000000002</v>
      </c>
      <c r="J380" s="29">
        <v>1.3076179999999999</v>
      </c>
      <c r="K380" s="29">
        <v>2.0339399999999999</v>
      </c>
      <c r="L380" s="29">
        <v>0.52244000000000002</v>
      </c>
      <c r="M380" s="29">
        <v>8.2170999999999994E-2</v>
      </c>
      <c r="N380" s="29">
        <v>0.12781300000000001</v>
      </c>
      <c r="O380" s="29">
        <v>20</v>
      </c>
      <c r="P380" s="29">
        <v>6.2839999999999993E-2</v>
      </c>
      <c r="Q380" s="29" t="s">
        <v>345</v>
      </c>
      <c r="R380" s="29" t="s">
        <v>202</v>
      </c>
    </row>
    <row r="381" spans="1:18" x14ac:dyDescent="0.35">
      <c r="A381" s="29">
        <v>330</v>
      </c>
      <c r="B381" s="29" t="s">
        <v>239</v>
      </c>
      <c r="C381" s="29">
        <v>13112</v>
      </c>
      <c r="D381" s="29">
        <v>132</v>
      </c>
      <c r="E381" s="29" t="s">
        <v>349</v>
      </c>
      <c r="F381" s="29" t="s">
        <v>350</v>
      </c>
      <c r="G381" s="29">
        <v>10.8012</v>
      </c>
      <c r="H381" s="29" t="s">
        <v>500</v>
      </c>
      <c r="I381" s="29">
        <v>11.617590999999999</v>
      </c>
      <c r="J381" s="29">
        <v>2.0858639999999999</v>
      </c>
      <c r="K381" s="29">
        <v>2.0555859999999999</v>
      </c>
      <c r="L381" s="29">
        <v>3.3446899999999999</v>
      </c>
      <c r="M381" s="29">
        <v>0.600518</v>
      </c>
      <c r="N381" s="29">
        <v>0.59180100000000002</v>
      </c>
      <c r="O381" s="29">
        <v>20</v>
      </c>
      <c r="P381" s="29">
        <v>0.28789900000000002</v>
      </c>
      <c r="Q381" s="29" t="s">
        <v>345</v>
      </c>
      <c r="R381" s="29" t="s">
        <v>202</v>
      </c>
    </row>
    <row r="382" spans="1:18" x14ac:dyDescent="0.35">
      <c r="A382" s="29">
        <v>334</v>
      </c>
      <c r="B382" s="29" t="s">
        <v>239</v>
      </c>
      <c r="C382" s="29">
        <v>13127</v>
      </c>
      <c r="D382" s="29">
        <v>133</v>
      </c>
      <c r="E382" s="29" t="s">
        <v>296</v>
      </c>
      <c r="F382" s="29" t="s">
        <v>297</v>
      </c>
      <c r="G382" s="29">
        <v>11.2188</v>
      </c>
      <c r="H382" s="29" t="s">
        <v>500</v>
      </c>
      <c r="I382" s="29">
        <v>11.271977</v>
      </c>
      <c r="J382" s="29">
        <v>2.2334000000000001</v>
      </c>
      <c r="K382" s="29">
        <v>2.0293679999999998</v>
      </c>
      <c r="L382" s="29">
        <v>3.30863</v>
      </c>
      <c r="M382" s="29">
        <v>0.65556300000000001</v>
      </c>
      <c r="N382" s="29">
        <v>0.59567400000000004</v>
      </c>
      <c r="O382" s="29">
        <v>20</v>
      </c>
      <c r="P382" s="29">
        <v>0.29352699999999998</v>
      </c>
      <c r="Q382" s="29" t="s">
        <v>345</v>
      </c>
      <c r="R382" s="29" t="s">
        <v>202</v>
      </c>
    </row>
    <row r="383" spans="1:18" x14ac:dyDescent="0.35">
      <c r="A383" s="29">
        <v>335</v>
      </c>
      <c r="B383" s="29" t="s">
        <v>239</v>
      </c>
      <c r="C383" s="29">
        <v>13128</v>
      </c>
      <c r="D383" s="29">
        <v>133</v>
      </c>
      <c r="E383" s="29" t="s">
        <v>296</v>
      </c>
      <c r="F383" s="29" t="s">
        <v>297</v>
      </c>
      <c r="G383" s="29">
        <v>21.259499999999999</v>
      </c>
      <c r="H383" s="29" t="s">
        <v>500</v>
      </c>
      <c r="I383" s="29">
        <v>11.271977</v>
      </c>
      <c r="J383" s="29">
        <v>2.2334000000000001</v>
      </c>
      <c r="K383" s="29">
        <v>2.0293679999999998</v>
      </c>
      <c r="L383" s="29">
        <v>0.70078200000000002</v>
      </c>
      <c r="M383" s="29">
        <v>0.138851</v>
      </c>
      <c r="N383" s="29">
        <v>0.126166</v>
      </c>
      <c r="O383" s="29">
        <v>20</v>
      </c>
      <c r="P383" s="29">
        <v>6.2170000000000003E-2</v>
      </c>
      <c r="Q383" s="29" t="s">
        <v>345</v>
      </c>
      <c r="R383" s="29" t="s">
        <v>202</v>
      </c>
    </row>
    <row r="384" spans="1:18" x14ac:dyDescent="0.35">
      <c r="A384" s="29">
        <v>347</v>
      </c>
      <c r="B384" s="29" t="s">
        <v>239</v>
      </c>
      <c r="C384" s="29">
        <v>13162</v>
      </c>
      <c r="D384" s="29">
        <v>140</v>
      </c>
      <c r="E384" s="29" t="s">
        <v>243</v>
      </c>
      <c r="F384" s="29" t="s">
        <v>292</v>
      </c>
      <c r="G384" s="29">
        <v>12.943300000000001</v>
      </c>
      <c r="H384" s="29" t="s">
        <v>500</v>
      </c>
      <c r="I384" s="29">
        <v>12.496560000000001</v>
      </c>
      <c r="J384" s="29">
        <v>1.9466840000000001</v>
      </c>
      <c r="K384" s="29">
        <v>2.126881</v>
      </c>
      <c r="L384" s="29">
        <v>9.5107999999999998E-2</v>
      </c>
      <c r="M384" s="29">
        <v>1.4815999999999999E-2</v>
      </c>
      <c r="N384" s="29">
        <v>1.6187E-2</v>
      </c>
      <c r="O384" s="29">
        <v>20</v>
      </c>
      <c r="P384" s="29">
        <v>7.6109999999999997E-3</v>
      </c>
      <c r="Q384" s="29" t="s">
        <v>345</v>
      </c>
      <c r="R384" s="29" t="s">
        <v>202</v>
      </c>
    </row>
    <row r="385" spans="1:18" x14ac:dyDescent="0.35">
      <c r="A385" s="29">
        <v>349</v>
      </c>
      <c r="B385" s="29" t="s">
        <v>239</v>
      </c>
      <c r="C385" s="29">
        <v>13164</v>
      </c>
      <c r="D385" s="29">
        <v>140</v>
      </c>
      <c r="E385" s="29" t="s">
        <v>243</v>
      </c>
      <c r="F385" s="29" t="s">
        <v>292</v>
      </c>
      <c r="G385" s="29">
        <v>3.9419499999999998</v>
      </c>
      <c r="H385" s="29" t="s">
        <v>500</v>
      </c>
      <c r="I385" s="29">
        <v>12.496560000000001</v>
      </c>
      <c r="J385" s="29">
        <v>1.9466840000000001</v>
      </c>
      <c r="K385" s="29">
        <v>2.126881</v>
      </c>
      <c r="L385" s="29">
        <v>4.4733900000000002</v>
      </c>
      <c r="M385" s="29">
        <v>0.696855</v>
      </c>
      <c r="N385" s="29">
        <v>0.76136000000000004</v>
      </c>
      <c r="O385" s="29">
        <v>20</v>
      </c>
      <c r="P385" s="29">
        <v>0.35797000000000001</v>
      </c>
      <c r="Q385" s="29" t="s">
        <v>345</v>
      </c>
      <c r="R385" s="29" t="s">
        <v>202</v>
      </c>
    </row>
    <row r="386" spans="1:18" x14ac:dyDescent="0.35">
      <c r="A386" s="29">
        <v>376</v>
      </c>
      <c r="B386" s="29" t="s">
        <v>239</v>
      </c>
      <c r="C386" s="29">
        <v>13614</v>
      </c>
      <c r="D386" s="29">
        <v>411</v>
      </c>
      <c r="E386" s="29" t="s">
        <v>308</v>
      </c>
      <c r="F386" s="29" t="s">
        <v>317</v>
      </c>
      <c r="G386" s="29">
        <v>32.076799999999999</v>
      </c>
      <c r="H386" s="29" t="s">
        <v>500</v>
      </c>
      <c r="I386" s="29">
        <v>5.9979040000000001</v>
      </c>
      <c r="J386" s="29">
        <v>0.90687899999999999</v>
      </c>
      <c r="K386" s="29">
        <v>1.5020009999999999</v>
      </c>
      <c r="L386" s="29">
        <v>3.2007300000000001</v>
      </c>
      <c r="M386" s="29">
        <v>0.48394799999999999</v>
      </c>
      <c r="N386" s="29">
        <v>0.80152900000000005</v>
      </c>
      <c r="O386" s="29">
        <v>20</v>
      </c>
      <c r="P386" s="29">
        <v>0.53364100000000003</v>
      </c>
      <c r="Q386" s="29" t="s">
        <v>345</v>
      </c>
      <c r="R386" s="29" t="s">
        <v>202</v>
      </c>
    </row>
    <row r="387" spans="1:18" x14ac:dyDescent="0.35">
      <c r="A387" s="29">
        <v>377</v>
      </c>
      <c r="B387" s="29" t="s">
        <v>239</v>
      </c>
      <c r="C387" s="29">
        <v>13615</v>
      </c>
      <c r="D387" s="29">
        <v>411</v>
      </c>
      <c r="E387" s="29" t="s">
        <v>308</v>
      </c>
      <c r="F387" s="29" t="s">
        <v>317</v>
      </c>
      <c r="G387" s="29">
        <v>10.8848</v>
      </c>
      <c r="H387" s="29" t="s">
        <v>500</v>
      </c>
      <c r="I387" s="29">
        <v>5.9979040000000001</v>
      </c>
      <c r="J387" s="29">
        <v>0.90687899999999999</v>
      </c>
      <c r="K387" s="29">
        <v>1.5020009999999999</v>
      </c>
      <c r="L387" s="29">
        <v>3.29298</v>
      </c>
      <c r="M387" s="29">
        <v>0.49789699999999998</v>
      </c>
      <c r="N387" s="29">
        <v>0.82463299999999995</v>
      </c>
      <c r="O387" s="29">
        <v>20</v>
      </c>
      <c r="P387" s="29">
        <v>0.54902300000000004</v>
      </c>
      <c r="Q387" s="29" t="s">
        <v>345</v>
      </c>
      <c r="R387" s="29" t="s">
        <v>202</v>
      </c>
    </row>
    <row r="388" spans="1:18" x14ac:dyDescent="0.35">
      <c r="A388" s="29">
        <v>378</v>
      </c>
      <c r="B388" s="29" t="s">
        <v>239</v>
      </c>
      <c r="C388" s="29">
        <v>13623</v>
      </c>
      <c r="D388" s="29">
        <v>411</v>
      </c>
      <c r="E388" s="29" t="s">
        <v>308</v>
      </c>
      <c r="F388" s="29" t="s">
        <v>317</v>
      </c>
      <c r="G388" s="29">
        <v>9.9229599999999998</v>
      </c>
      <c r="H388" s="29" t="s">
        <v>500</v>
      </c>
      <c r="I388" s="29">
        <v>5.9979040000000001</v>
      </c>
      <c r="J388" s="29">
        <v>0.90687899999999999</v>
      </c>
      <c r="K388" s="29">
        <v>1.5020009999999999</v>
      </c>
      <c r="L388" s="29">
        <v>0.63569200000000003</v>
      </c>
      <c r="M388" s="29">
        <v>9.6115999999999993E-2</v>
      </c>
      <c r="N388" s="29">
        <v>0.159191</v>
      </c>
      <c r="O388" s="29">
        <v>20</v>
      </c>
      <c r="P388" s="29">
        <v>0.105986</v>
      </c>
      <c r="Q388" s="29" t="s">
        <v>345</v>
      </c>
      <c r="R388" s="29" t="s">
        <v>202</v>
      </c>
    </row>
    <row r="389" spans="1:18" x14ac:dyDescent="0.35">
      <c r="A389" s="29">
        <v>379</v>
      </c>
      <c r="B389" s="29" t="s">
        <v>239</v>
      </c>
      <c r="C389" s="29">
        <v>13632</v>
      </c>
      <c r="D389" s="29">
        <v>411</v>
      </c>
      <c r="E389" s="29" t="s">
        <v>308</v>
      </c>
      <c r="F389" s="29" t="s">
        <v>317</v>
      </c>
      <c r="G389" s="29">
        <v>157.899</v>
      </c>
      <c r="H389" s="29" t="s">
        <v>500</v>
      </c>
      <c r="I389" s="29">
        <v>5.9979040000000001</v>
      </c>
      <c r="J389" s="29">
        <v>0.90687899999999999</v>
      </c>
      <c r="K389" s="29">
        <v>1.5020009999999999</v>
      </c>
      <c r="L389" s="29">
        <v>8.2380000000000005E-3</v>
      </c>
      <c r="M389" s="29">
        <v>1.2459999999999999E-3</v>
      </c>
      <c r="N389" s="29">
        <v>2.0630000000000002E-3</v>
      </c>
      <c r="O389" s="29">
        <v>20</v>
      </c>
      <c r="P389" s="29">
        <v>1.3730000000000001E-3</v>
      </c>
      <c r="Q389" s="29" t="s">
        <v>345</v>
      </c>
      <c r="R389" s="29" t="s">
        <v>202</v>
      </c>
    </row>
    <row r="390" spans="1:18" x14ac:dyDescent="0.35">
      <c r="A390" s="29">
        <v>414</v>
      </c>
      <c r="B390" s="29" t="s">
        <v>239</v>
      </c>
      <c r="C390" s="29">
        <v>15474</v>
      </c>
      <c r="D390" s="29">
        <v>814</v>
      </c>
      <c r="E390" s="29" t="s">
        <v>254</v>
      </c>
      <c r="F390" s="29" t="s">
        <v>293</v>
      </c>
      <c r="G390" s="29">
        <v>192.971</v>
      </c>
      <c r="H390" s="29" t="s">
        <v>500</v>
      </c>
      <c r="I390" s="29">
        <v>8.2014490000000002</v>
      </c>
      <c r="J390" s="29">
        <v>1.307456</v>
      </c>
      <c r="K390" s="29">
        <v>1.750286</v>
      </c>
      <c r="L390" s="29">
        <v>175.673</v>
      </c>
      <c r="M390" s="29">
        <v>28.005400000000002</v>
      </c>
      <c r="N390" s="29">
        <v>37.490699999999997</v>
      </c>
      <c r="O390" s="29">
        <v>20</v>
      </c>
      <c r="P390" s="29">
        <v>21.419779999999999</v>
      </c>
      <c r="Q390" s="29" t="s">
        <v>345</v>
      </c>
      <c r="R390" s="29" t="s">
        <v>202</v>
      </c>
    </row>
    <row r="391" spans="1:18" x14ac:dyDescent="0.35">
      <c r="A391" s="29">
        <v>451</v>
      </c>
      <c r="B391" s="29" t="s">
        <v>239</v>
      </c>
      <c r="C391" s="29">
        <v>13127</v>
      </c>
      <c r="D391" s="29">
        <v>133</v>
      </c>
      <c r="E391" s="29" t="s">
        <v>296</v>
      </c>
      <c r="F391" s="29" t="s">
        <v>297</v>
      </c>
      <c r="G391" s="29">
        <v>11.2188</v>
      </c>
      <c r="H391" s="29" t="s">
        <v>500</v>
      </c>
      <c r="I391" s="29">
        <v>11.271977</v>
      </c>
      <c r="J391" s="29">
        <v>2.2334000000000001</v>
      </c>
      <c r="K391" s="29">
        <v>2.0293679999999998</v>
      </c>
      <c r="L391" s="29">
        <v>1.3849999999999999E-3</v>
      </c>
      <c r="M391" s="29">
        <v>2.7399999999999999E-4</v>
      </c>
      <c r="N391" s="29">
        <v>2.4899999999999998E-4</v>
      </c>
      <c r="O391" s="29">
        <v>20</v>
      </c>
      <c r="P391" s="29">
        <v>1.2300000000000001E-4</v>
      </c>
      <c r="Q391" s="29" t="s">
        <v>345</v>
      </c>
      <c r="R391" s="29" t="s">
        <v>202</v>
      </c>
    </row>
    <row r="392" spans="1:18" x14ac:dyDescent="0.35">
      <c r="A392" s="29">
        <v>453</v>
      </c>
      <c r="B392" s="29" t="s">
        <v>239</v>
      </c>
      <c r="C392" s="29">
        <v>13164</v>
      </c>
      <c r="D392" s="29">
        <v>140</v>
      </c>
      <c r="E392" s="29" t="s">
        <v>243</v>
      </c>
      <c r="F392" s="29" t="s">
        <v>292</v>
      </c>
      <c r="G392" s="29">
        <v>3.9419499999999998</v>
      </c>
      <c r="H392" s="29" t="s">
        <v>500</v>
      </c>
      <c r="I392" s="29">
        <v>12.496560000000001</v>
      </c>
      <c r="J392" s="29">
        <v>1.9466840000000001</v>
      </c>
      <c r="K392" s="29">
        <v>2.126881</v>
      </c>
      <c r="L392" s="29">
        <v>0.22836000000000001</v>
      </c>
      <c r="M392" s="29">
        <v>3.5573E-2</v>
      </c>
      <c r="N392" s="29">
        <v>3.8865999999999998E-2</v>
      </c>
      <c r="O392" s="29">
        <v>20</v>
      </c>
      <c r="P392" s="29">
        <v>1.8273999999999999E-2</v>
      </c>
      <c r="Q392" s="29" t="s">
        <v>345</v>
      </c>
      <c r="R392" s="29" t="s">
        <v>202</v>
      </c>
    </row>
    <row r="393" spans="1:18" x14ac:dyDescent="0.35">
      <c r="A393" s="29">
        <v>459</v>
      </c>
      <c r="B393" s="29" t="s">
        <v>239</v>
      </c>
      <c r="C393" s="29">
        <v>15474</v>
      </c>
      <c r="D393" s="29">
        <v>814</v>
      </c>
      <c r="E393" s="29" t="s">
        <v>254</v>
      </c>
      <c r="F393" s="29" t="s">
        <v>293</v>
      </c>
      <c r="G393" s="29">
        <v>192.971</v>
      </c>
      <c r="H393" s="29" t="s">
        <v>500</v>
      </c>
      <c r="I393" s="29">
        <v>8.2014490000000002</v>
      </c>
      <c r="J393" s="29">
        <v>1.307456</v>
      </c>
      <c r="K393" s="29">
        <v>1.750286</v>
      </c>
      <c r="L393" s="29">
        <v>0.57125700000000001</v>
      </c>
      <c r="M393" s="29">
        <v>9.1067999999999996E-2</v>
      </c>
      <c r="N393" s="29">
        <v>0.12191299999999999</v>
      </c>
      <c r="O393" s="29">
        <v>20</v>
      </c>
      <c r="P393" s="29">
        <v>6.9653000000000007E-2</v>
      </c>
      <c r="Q393" s="29" t="s">
        <v>345</v>
      </c>
      <c r="R393" s="29" t="s">
        <v>202</v>
      </c>
    </row>
    <row r="394" spans="1:18" x14ac:dyDescent="0.35">
      <c r="A394" s="29">
        <v>461</v>
      </c>
      <c r="B394" s="29" t="s">
        <v>239</v>
      </c>
      <c r="C394" s="29">
        <v>15474</v>
      </c>
      <c r="D394" s="29">
        <v>814</v>
      </c>
      <c r="E394" s="29" t="s">
        <v>254</v>
      </c>
      <c r="F394" s="29" t="s">
        <v>293</v>
      </c>
      <c r="G394" s="29">
        <v>192.971</v>
      </c>
      <c r="H394" s="29" t="s">
        <v>500</v>
      </c>
      <c r="I394" s="29">
        <v>8.2014490000000002</v>
      </c>
      <c r="J394" s="29">
        <v>1.307456</v>
      </c>
      <c r="K394" s="29">
        <v>1.750286</v>
      </c>
      <c r="L394" s="29">
        <v>1.8711500000000001</v>
      </c>
      <c r="M394" s="29">
        <v>0.29829499999999998</v>
      </c>
      <c r="N394" s="29">
        <v>0.39932600000000001</v>
      </c>
      <c r="O394" s="29">
        <v>20</v>
      </c>
      <c r="P394" s="29">
        <v>0.22814899999999999</v>
      </c>
      <c r="Q394" s="29" t="s">
        <v>345</v>
      </c>
      <c r="R394" s="29" t="s">
        <v>202</v>
      </c>
    </row>
    <row r="395" spans="1:18" x14ac:dyDescent="0.35">
      <c r="A395" s="29">
        <v>465</v>
      </c>
      <c r="B395" s="29" t="s">
        <v>239</v>
      </c>
      <c r="C395" s="29">
        <v>15474</v>
      </c>
      <c r="D395" s="29">
        <v>814</v>
      </c>
      <c r="E395" s="29" t="s">
        <v>254</v>
      </c>
      <c r="F395" s="29" t="s">
        <v>293</v>
      </c>
      <c r="G395" s="29">
        <v>192.971</v>
      </c>
      <c r="H395" s="29" t="s">
        <v>500</v>
      </c>
      <c r="I395" s="29">
        <v>8.2014490000000002</v>
      </c>
      <c r="J395" s="29">
        <v>1.307456</v>
      </c>
      <c r="K395" s="29">
        <v>1.750286</v>
      </c>
      <c r="L395" s="29">
        <v>8.6697999999999997E-2</v>
      </c>
      <c r="M395" s="29">
        <v>1.3821E-2</v>
      </c>
      <c r="N395" s="29">
        <v>1.8502000000000001E-2</v>
      </c>
      <c r="O395" s="29">
        <v>20</v>
      </c>
      <c r="P395" s="29">
        <v>1.0571000000000001E-2</v>
      </c>
      <c r="Q395" s="29" t="s">
        <v>345</v>
      </c>
      <c r="R395" s="29" t="s">
        <v>202</v>
      </c>
    </row>
    <row r="396" spans="1:18" x14ac:dyDescent="0.35">
      <c r="A396" s="29">
        <v>466</v>
      </c>
      <c r="B396" s="29" t="s">
        <v>239</v>
      </c>
      <c r="C396" s="29">
        <v>15474</v>
      </c>
      <c r="D396" s="29">
        <v>814</v>
      </c>
      <c r="E396" s="29" t="s">
        <v>254</v>
      </c>
      <c r="F396" s="29" t="s">
        <v>293</v>
      </c>
      <c r="G396" s="29">
        <v>192.971</v>
      </c>
      <c r="H396" s="29" t="s">
        <v>500</v>
      </c>
      <c r="I396" s="29">
        <v>8.2014490000000002</v>
      </c>
      <c r="J396" s="29">
        <v>1.307456</v>
      </c>
      <c r="K396" s="29">
        <v>1.750286</v>
      </c>
      <c r="L396" s="29">
        <v>0.363093</v>
      </c>
      <c r="M396" s="29">
        <v>5.7882999999999997E-2</v>
      </c>
      <c r="N396" s="29">
        <v>7.7488000000000001E-2</v>
      </c>
      <c r="O396" s="29">
        <v>20</v>
      </c>
      <c r="P396" s="29">
        <v>4.4271999999999999E-2</v>
      </c>
      <c r="Q396" s="29" t="s">
        <v>345</v>
      </c>
      <c r="R396" s="29" t="s">
        <v>202</v>
      </c>
    </row>
    <row r="397" spans="1:18" x14ac:dyDescent="0.35">
      <c r="A397" s="29">
        <v>322</v>
      </c>
      <c r="B397" s="29" t="s">
        <v>239</v>
      </c>
      <c r="C397" s="29">
        <v>13058</v>
      </c>
      <c r="D397" s="29">
        <v>121</v>
      </c>
      <c r="E397" s="29" t="s">
        <v>270</v>
      </c>
      <c r="F397" s="29" t="s">
        <v>295</v>
      </c>
      <c r="G397" s="29">
        <v>9.9925999999999995</v>
      </c>
      <c r="H397" s="29" t="s">
        <v>500</v>
      </c>
      <c r="I397" s="29">
        <v>11.733371</v>
      </c>
      <c r="J397" s="29">
        <v>1.9754510000000001</v>
      </c>
      <c r="K397" s="29">
        <v>2.1412239999999998</v>
      </c>
      <c r="L397" s="29">
        <v>0.20802999999999999</v>
      </c>
      <c r="M397" s="29">
        <v>3.5024E-2</v>
      </c>
      <c r="N397" s="29">
        <v>3.7962999999999997E-2</v>
      </c>
      <c r="O397" s="29">
        <v>21</v>
      </c>
      <c r="P397" s="29">
        <v>1.7729999999999999E-2</v>
      </c>
      <c r="Q397" s="29" t="s">
        <v>351</v>
      </c>
      <c r="R397" s="29" t="s">
        <v>203</v>
      </c>
    </row>
    <row r="398" spans="1:18" x14ac:dyDescent="0.35">
      <c r="A398" s="29">
        <v>323</v>
      </c>
      <c r="B398" s="29" t="s">
        <v>239</v>
      </c>
      <c r="C398" s="29">
        <v>13064</v>
      </c>
      <c r="D398" s="29">
        <v>121</v>
      </c>
      <c r="E398" s="29" t="s">
        <v>270</v>
      </c>
      <c r="F398" s="29" t="s">
        <v>295</v>
      </c>
      <c r="G398" s="29">
        <v>37.447699999999998</v>
      </c>
      <c r="H398" s="29" t="s">
        <v>500</v>
      </c>
      <c r="I398" s="29">
        <v>11.733371</v>
      </c>
      <c r="J398" s="29">
        <v>1.9754510000000001</v>
      </c>
      <c r="K398" s="29">
        <v>2.1412239999999998</v>
      </c>
      <c r="L398" s="29">
        <v>8.9443999999999996E-2</v>
      </c>
      <c r="M398" s="29">
        <v>1.5058999999999999E-2</v>
      </c>
      <c r="N398" s="29">
        <v>1.6323000000000001E-2</v>
      </c>
      <c r="O398" s="29">
        <v>21</v>
      </c>
      <c r="P398" s="29">
        <v>7.6229999999999996E-3</v>
      </c>
      <c r="Q398" s="29" t="s">
        <v>351</v>
      </c>
      <c r="R398" s="29" t="s">
        <v>203</v>
      </c>
    </row>
    <row r="399" spans="1:18" x14ac:dyDescent="0.35">
      <c r="A399" s="29">
        <v>336</v>
      </c>
      <c r="B399" s="29" t="s">
        <v>239</v>
      </c>
      <c r="C399" s="29">
        <v>13132</v>
      </c>
      <c r="D399" s="29">
        <v>133</v>
      </c>
      <c r="E399" s="29" t="s">
        <v>296</v>
      </c>
      <c r="F399" s="29" t="s">
        <v>297</v>
      </c>
      <c r="G399" s="29">
        <v>149.23699999999999</v>
      </c>
      <c r="H399" s="29" t="s">
        <v>500</v>
      </c>
      <c r="I399" s="29">
        <v>11.271977</v>
      </c>
      <c r="J399" s="29">
        <v>2.2334000000000001</v>
      </c>
      <c r="K399" s="29">
        <v>2.0293679999999998</v>
      </c>
      <c r="L399" s="29">
        <v>2.8533900000000001</v>
      </c>
      <c r="M399" s="29">
        <v>0.56536299999999995</v>
      </c>
      <c r="N399" s="29">
        <v>0.513714</v>
      </c>
      <c r="O399" s="29">
        <v>21</v>
      </c>
      <c r="P399" s="29">
        <v>0.25313999999999998</v>
      </c>
      <c r="Q399" s="29" t="s">
        <v>351</v>
      </c>
      <c r="R399" s="29" t="s">
        <v>203</v>
      </c>
    </row>
    <row r="400" spans="1:18" x14ac:dyDescent="0.35">
      <c r="A400" s="29">
        <v>355</v>
      </c>
      <c r="B400" s="29" t="s">
        <v>239</v>
      </c>
      <c r="C400" s="29">
        <v>13207</v>
      </c>
      <c r="D400" s="29">
        <v>170</v>
      </c>
      <c r="E400" s="29" t="s">
        <v>313</v>
      </c>
      <c r="F400" s="29" t="s">
        <v>352</v>
      </c>
      <c r="G400" s="29">
        <v>4.26159</v>
      </c>
      <c r="H400" s="29" t="s">
        <v>500</v>
      </c>
      <c r="I400" s="29">
        <v>11.029944</v>
      </c>
      <c r="J400" s="29">
        <v>2.0173890000000001</v>
      </c>
      <c r="K400" s="29">
        <v>2.1626029999999998</v>
      </c>
      <c r="L400" s="29">
        <v>1.9782000000000001E-2</v>
      </c>
      <c r="M400" s="29">
        <v>3.6180000000000001E-3</v>
      </c>
      <c r="N400" s="29">
        <v>3.8790000000000001E-3</v>
      </c>
      <c r="O400" s="29">
        <v>21</v>
      </c>
      <c r="P400" s="29">
        <v>1.7930000000000001E-3</v>
      </c>
      <c r="Q400" s="29" t="s">
        <v>351</v>
      </c>
      <c r="R400" s="29" t="s">
        <v>203</v>
      </c>
    </row>
    <row r="401" spans="1:18" x14ac:dyDescent="0.35">
      <c r="A401" s="29">
        <v>380</v>
      </c>
      <c r="B401" s="29" t="s">
        <v>239</v>
      </c>
      <c r="C401" s="29">
        <v>13632</v>
      </c>
      <c r="D401" s="29">
        <v>411</v>
      </c>
      <c r="E401" s="29" t="s">
        <v>308</v>
      </c>
      <c r="F401" s="29" t="s">
        <v>317</v>
      </c>
      <c r="G401" s="29">
        <v>157.899</v>
      </c>
      <c r="H401" s="29" t="s">
        <v>500</v>
      </c>
      <c r="I401" s="29">
        <v>5.9979040000000001</v>
      </c>
      <c r="J401" s="29">
        <v>0.90687899999999999</v>
      </c>
      <c r="K401" s="29">
        <v>1.5020009999999999</v>
      </c>
      <c r="L401" s="29">
        <v>0.68157299999999998</v>
      </c>
      <c r="M401" s="29">
        <v>0.10305300000000001</v>
      </c>
      <c r="N401" s="29">
        <v>0.17068</v>
      </c>
      <c r="O401" s="29">
        <v>21</v>
      </c>
      <c r="P401" s="29">
        <v>0.113635</v>
      </c>
      <c r="Q401" s="29" t="s">
        <v>351</v>
      </c>
      <c r="R401" s="29" t="s">
        <v>203</v>
      </c>
    </row>
    <row r="402" spans="1:18" x14ac:dyDescent="0.35">
      <c r="A402" s="29">
        <v>397</v>
      </c>
      <c r="B402" s="29" t="s">
        <v>239</v>
      </c>
      <c r="C402" s="29">
        <v>14795</v>
      </c>
      <c r="D402" s="29">
        <v>617</v>
      </c>
      <c r="E402" s="29" t="s">
        <v>309</v>
      </c>
      <c r="F402" s="29" t="s">
        <v>353</v>
      </c>
      <c r="G402" s="29">
        <v>3.0000399999999998</v>
      </c>
      <c r="H402" s="29" t="s">
        <v>500</v>
      </c>
      <c r="I402" s="29">
        <v>7.5608690000000003</v>
      </c>
      <c r="J402" s="29">
        <v>1.390093</v>
      </c>
      <c r="K402" s="29">
        <v>1.5510949999999999</v>
      </c>
      <c r="L402" s="29">
        <v>0.29610900000000001</v>
      </c>
      <c r="M402" s="29">
        <v>5.4441000000000003E-2</v>
      </c>
      <c r="N402" s="29">
        <v>6.0746000000000001E-2</v>
      </c>
      <c r="O402" s="29">
        <v>21</v>
      </c>
      <c r="P402" s="29">
        <v>3.9163000000000003E-2</v>
      </c>
      <c r="Q402" s="29" t="s">
        <v>351</v>
      </c>
      <c r="R402" s="29" t="s">
        <v>203</v>
      </c>
    </row>
    <row r="403" spans="1:18" x14ac:dyDescent="0.35">
      <c r="A403" s="29">
        <v>415</v>
      </c>
      <c r="B403" s="29" t="s">
        <v>239</v>
      </c>
      <c r="C403" s="29">
        <v>15474</v>
      </c>
      <c r="D403" s="29">
        <v>814</v>
      </c>
      <c r="E403" s="29" t="s">
        <v>254</v>
      </c>
      <c r="F403" s="29" t="s">
        <v>293</v>
      </c>
      <c r="G403" s="29">
        <v>192.971</v>
      </c>
      <c r="H403" s="29" t="s">
        <v>500</v>
      </c>
      <c r="I403" s="29">
        <v>8.2014490000000002</v>
      </c>
      <c r="J403" s="29">
        <v>1.307456</v>
      </c>
      <c r="K403" s="29">
        <v>1.750286</v>
      </c>
      <c r="L403" s="29">
        <v>94.231200000000001</v>
      </c>
      <c r="M403" s="29">
        <v>15.0221</v>
      </c>
      <c r="N403" s="29">
        <v>20.110099999999999</v>
      </c>
      <c r="O403" s="29">
        <v>21</v>
      </c>
      <c r="P403" s="29">
        <v>11.48958</v>
      </c>
      <c r="Q403" s="29" t="s">
        <v>351</v>
      </c>
      <c r="R403" s="29" t="s">
        <v>203</v>
      </c>
    </row>
    <row r="404" spans="1:18" x14ac:dyDescent="0.35">
      <c r="A404" s="29">
        <v>467</v>
      </c>
      <c r="B404" s="29" t="s">
        <v>239</v>
      </c>
      <c r="C404" s="29">
        <v>15474</v>
      </c>
      <c r="D404" s="29">
        <v>814</v>
      </c>
      <c r="E404" s="29" t="s">
        <v>254</v>
      </c>
      <c r="F404" s="29" t="s">
        <v>293</v>
      </c>
      <c r="G404" s="29">
        <v>192.971</v>
      </c>
      <c r="H404" s="29" t="s">
        <v>500</v>
      </c>
      <c r="I404" s="29">
        <v>8.2014490000000002</v>
      </c>
      <c r="J404" s="29">
        <v>1.307456</v>
      </c>
      <c r="K404" s="29">
        <v>1.750286</v>
      </c>
      <c r="L404" s="29">
        <v>0.363093</v>
      </c>
      <c r="M404" s="29">
        <v>5.7882999999999997E-2</v>
      </c>
      <c r="N404" s="29">
        <v>7.7488000000000001E-2</v>
      </c>
      <c r="O404" s="29">
        <v>21</v>
      </c>
      <c r="P404" s="29">
        <v>4.4271999999999999E-2</v>
      </c>
      <c r="Q404" s="29" t="s">
        <v>351</v>
      </c>
      <c r="R404" s="29" t="s">
        <v>203</v>
      </c>
    </row>
    <row r="405" spans="1:18" x14ac:dyDescent="0.35">
      <c r="A405" s="29">
        <v>324</v>
      </c>
      <c r="B405" s="29" t="s">
        <v>239</v>
      </c>
      <c r="C405" s="29">
        <v>13074</v>
      </c>
      <c r="D405" s="29">
        <v>121</v>
      </c>
      <c r="E405" s="29" t="s">
        <v>270</v>
      </c>
      <c r="F405" s="29" t="s">
        <v>295</v>
      </c>
      <c r="G405" s="29">
        <v>5.6496700000000004</v>
      </c>
      <c r="H405" s="29" t="s">
        <v>500</v>
      </c>
      <c r="I405" s="29">
        <v>11.733371</v>
      </c>
      <c r="J405" s="29">
        <v>1.9754510000000001</v>
      </c>
      <c r="K405" s="29">
        <v>2.1412239999999998</v>
      </c>
      <c r="L405" s="29">
        <v>0.55661099999999997</v>
      </c>
      <c r="M405" s="29">
        <v>9.3712000000000004E-2</v>
      </c>
      <c r="N405" s="29">
        <v>0.101576</v>
      </c>
      <c r="O405" s="29">
        <v>22</v>
      </c>
      <c r="P405" s="29">
        <v>4.7438000000000001E-2</v>
      </c>
      <c r="Q405" s="29" t="s">
        <v>354</v>
      </c>
      <c r="R405" s="29" t="s">
        <v>204</v>
      </c>
    </row>
    <row r="406" spans="1:18" x14ac:dyDescent="0.35">
      <c r="A406" s="29">
        <v>326</v>
      </c>
      <c r="B406" s="29" t="s">
        <v>239</v>
      </c>
      <c r="C406" s="29">
        <v>13075</v>
      </c>
      <c r="D406" s="29">
        <v>121</v>
      </c>
      <c r="E406" s="29" t="s">
        <v>270</v>
      </c>
      <c r="F406" s="29" t="s">
        <v>295</v>
      </c>
      <c r="G406" s="29">
        <v>17.0078</v>
      </c>
      <c r="H406" s="29" t="s">
        <v>500</v>
      </c>
      <c r="I406" s="29">
        <v>11.733371</v>
      </c>
      <c r="J406" s="29">
        <v>1.9754510000000001</v>
      </c>
      <c r="K406" s="29">
        <v>2.1412239999999998</v>
      </c>
      <c r="L406" s="29">
        <v>0.12166</v>
      </c>
      <c r="M406" s="29">
        <v>2.0483000000000001E-2</v>
      </c>
      <c r="N406" s="29">
        <v>2.2202E-2</v>
      </c>
      <c r="O406" s="29">
        <v>22</v>
      </c>
      <c r="P406" s="29">
        <v>1.0369E-2</v>
      </c>
      <c r="Q406" s="29" t="s">
        <v>354</v>
      </c>
      <c r="R406" s="29" t="s">
        <v>204</v>
      </c>
    </row>
    <row r="407" spans="1:18" x14ac:dyDescent="0.35">
      <c r="A407" s="29">
        <v>331</v>
      </c>
      <c r="B407" s="29" t="s">
        <v>239</v>
      </c>
      <c r="C407" s="29">
        <v>13113</v>
      </c>
      <c r="D407" s="29">
        <v>132</v>
      </c>
      <c r="E407" s="29" t="s">
        <v>349</v>
      </c>
      <c r="F407" s="29" t="s">
        <v>350</v>
      </c>
      <c r="G407" s="29">
        <v>20.792000000000002</v>
      </c>
      <c r="H407" s="29" t="s">
        <v>500</v>
      </c>
      <c r="I407" s="29">
        <v>11.617590999999999</v>
      </c>
      <c r="J407" s="29">
        <v>2.0858639999999999</v>
      </c>
      <c r="K407" s="29">
        <v>2.0555859999999999</v>
      </c>
      <c r="L407" s="29">
        <v>11.603</v>
      </c>
      <c r="M407" s="29">
        <v>2.08325</v>
      </c>
      <c r="N407" s="29">
        <v>2.05301</v>
      </c>
      <c r="O407" s="29">
        <v>22</v>
      </c>
      <c r="P407" s="29">
        <v>0.99874600000000002</v>
      </c>
      <c r="Q407" s="29" t="s">
        <v>354</v>
      </c>
      <c r="R407" s="29" t="s">
        <v>204</v>
      </c>
    </row>
    <row r="408" spans="1:18" x14ac:dyDescent="0.35">
      <c r="A408" s="29">
        <v>364</v>
      </c>
      <c r="B408" s="29" t="s">
        <v>239</v>
      </c>
      <c r="C408" s="29">
        <v>13283</v>
      </c>
      <c r="D408" s="29">
        <v>190</v>
      </c>
      <c r="E408" s="29" t="s">
        <v>335</v>
      </c>
      <c r="F408" s="29" t="s">
        <v>343</v>
      </c>
      <c r="G408" s="29">
        <v>14.655200000000001</v>
      </c>
      <c r="H408" s="29" t="s">
        <v>500</v>
      </c>
      <c r="I408" s="29">
        <v>9.2308070000000004</v>
      </c>
      <c r="J408" s="29">
        <v>1.651831</v>
      </c>
      <c r="K408" s="29">
        <v>1.9300759999999999</v>
      </c>
      <c r="L408" s="29">
        <v>1.3315600000000001</v>
      </c>
      <c r="M408" s="29">
        <v>0.23827999999999999</v>
      </c>
      <c r="N408" s="29">
        <v>0.278418</v>
      </c>
      <c r="O408" s="29">
        <v>22</v>
      </c>
      <c r="P408" s="29">
        <v>0.14425199999999999</v>
      </c>
      <c r="Q408" s="29" t="s">
        <v>354</v>
      </c>
      <c r="R408" s="29" t="s">
        <v>204</v>
      </c>
    </row>
    <row r="409" spans="1:18" x14ac:dyDescent="0.35">
      <c r="A409" s="29">
        <v>385</v>
      </c>
      <c r="B409" s="29" t="s">
        <v>239</v>
      </c>
      <c r="C409" s="29">
        <v>13646</v>
      </c>
      <c r="D409" s="29">
        <v>411</v>
      </c>
      <c r="E409" s="29" t="s">
        <v>308</v>
      </c>
      <c r="F409" s="29" t="s">
        <v>317</v>
      </c>
      <c r="G409" s="29">
        <v>41.190600000000003</v>
      </c>
      <c r="H409" s="29" t="s">
        <v>500</v>
      </c>
      <c r="I409" s="29">
        <v>5.9979040000000001</v>
      </c>
      <c r="J409" s="29">
        <v>0.90687899999999999</v>
      </c>
      <c r="K409" s="29">
        <v>1.5020009999999999</v>
      </c>
      <c r="L409" s="29">
        <v>0.63910299999999998</v>
      </c>
      <c r="M409" s="29">
        <v>9.6631999999999996E-2</v>
      </c>
      <c r="N409" s="29">
        <v>0.16004499999999999</v>
      </c>
      <c r="O409" s="29">
        <v>22</v>
      </c>
      <c r="P409" s="29">
        <v>0.106554</v>
      </c>
      <c r="Q409" s="29" t="s">
        <v>354</v>
      </c>
      <c r="R409" s="29" t="s">
        <v>204</v>
      </c>
    </row>
    <row r="410" spans="1:18" x14ac:dyDescent="0.35">
      <c r="A410" s="29">
        <v>388</v>
      </c>
      <c r="B410" s="29" t="s">
        <v>239</v>
      </c>
      <c r="C410" s="29">
        <v>13699</v>
      </c>
      <c r="D410" s="29">
        <v>434</v>
      </c>
      <c r="E410" s="29" t="s">
        <v>277</v>
      </c>
      <c r="F410" s="29" t="s">
        <v>331</v>
      </c>
      <c r="G410" s="29">
        <v>3.3375400000000002</v>
      </c>
      <c r="H410" s="29" t="s">
        <v>500</v>
      </c>
      <c r="I410" s="29">
        <v>6.0934249999999999</v>
      </c>
      <c r="J410" s="29">
        <v>0.97619199999999995</v>
      </c>
      <c r="K410" s="29">
        <v>1.5123610000000001</v>
      </c>
      <c r="L410" s="29">
        <v>0.420429</v>
      </c>
      <c r="M410" s="29">
        <v>6.7353999999999997E-2</v>
      </c>
      <c r="N410" s="29">
        <v>0.104349</v>
      </c>
      <c r="O410" s="29">
        <v>22</v>
      </c>
      <c r="P410" s="29">
        <v>6.8997000000000003E-2</v>
      </c>
      <c r="Q410" s="29" t="s">
        <v>354</v>
      </c>
      <c r="R410" s="29" t="s">
        <v>204</v>
      </c>
    </row>
    <row r="411" spans="1:18" x14ac:dyDescent="0.35">
      <c r="A411" s="29">
        <v>398</v>
      </c>
      <c r="B411" s="29" t="s">
        <v>239</v>
      </c>
      <c r="C411" s="29">
        <v>14802</v>
      </c>
      <c r="D411" s="29">
        <v>617</v>
      </c>
      <c r="E411" s="29" t="s">
        <v>309</v>
      </c>
      <c r="F411" s="29" t="s">
        <v>353</v>
      </c>
      <c r="G411" s="29">
        <v>21.064299999999999</v>
      </c>
      <c r="H411" s="29" t="s">
        <v>500</v>
      </c>
      <c r="I411" s="29">
        <v>7.5608690000000003</v>
      </c>
      <c r="J411" s="29">
        <v>1.390093</v>
      </c>
      <c r="K411" s="29">
        <v>1.5510949999999999</v>
      </c>
      <c r="L411" s="29">
        <v>5.3738000000000001E-2</v>
      </c>
      <c r="M411" s="29">
        <v>9.8799999999999999E-3</v>
      </c>
      <c r="N411" s="29">
        <v>1.1024000000000001E-2</v>
      </c>
      <c r="O411" s="29">
        <v>22</v>
      </c>
      <c r="P411" s="29">
        <v>7.1069999999999996E-3</v>
      </c>
      <c r="Q411" s="29" t="s">
        <v>354</v>
      </c>
      <c r="R411" s="29" t="s">
        <v>204</v>
      </c>
    </row>
    <row r="412" spans="1:18" x14ac:dyDescent="0.35">
      <c r="A412" s="29">
        <v>416</v>
      </c>
      <c r="B412" s="29" t="s">
        <v>239</v>
      </c>
      <c r="C412" s="29">
        <v>15474</v>
      </c>
      <c r="D412" s="29">
        <v>814</v>
      </c>
      <c r="E412" s="29" t="s">
        <v>254</v>
      </c>
      <c r="F412" s="29" t="s">
        <v>293</v>
      </c>
      <c r="G412" s="29">
        <v>192.971</v>
      </c>
      <c r="H412" s="29" t="s">
        <v>500</v>
      </c>
      <c r="I412" s="29">
        <v>8.2014490000000002</v>
      </c>
      <c r="J412" s="29">
        <v>1.307456</v>
      </c>
      <c r="K412" s="29">
        <v>1.750286</v>
      </c>
      <c r="L412" s="29">
        <v>63.909199999999998</v>
      </c>
      <c r="M412" s="29">
        <v>10.1882</v>
      </c>
      <c r="N412" s="29">
        <v>13.638999999999999</v>
      </c>
      <c r="O412" s="29">
        <v>22</v>
      </c>
      <c r="P412" s="29">
        <v>7.7924220000000002</v>
      </c>
      <c r="Q412" s="29" t="s">
        <v>354</v>
      </c>
      <c r="R412" s="29" t="s">
        <v>204</v>
      </c>
    </row>
    <row r="413" spans="1:18" x14ac:dyDescent="0.35">
      <c r="A413" s="29">
        <v>468</v>
      </c>
      <c r="B413" s="29" t="s">
        <v>239</v>
      </c>
      <c r="C413" s="29">
        <v>15474</v>
      </c>
      <c r="D413" s="29">
        <v>814</v>
      </c>
      <c r="E413" s="29" t="s">
        <v>254</v>
      </c>
      <c r="F413" s="29" t="s">
        <v>293</v>
      </c>
      <c r="G413" s="29">
        <v>192.971</v>
      </c>
      <c r="H413" s="29" t="s">
        <v>500</v>
      </c>
      <c r="I413" s="29">
        <v>8.2014490000000002</v>
      </c>
      <c r="J413" s="29">
        <v>1.307456</v>
      </c>
      <c r="K413" s="29">
        <v>1.750286</v>
      </c>
      <c r="L413" s="29">
        <v>11.698</v>
      </c>
      <c r="M413" s="29">
        <v>1.86486</v>
      </c>
      <c r="N413" s="29">
        <v>2.4964900000000001</v>
      </c>
      <c r="O413" s="29">
        <v>22</v>
      </c>
      <c r="P413" s="29">
        <v>1.4263300000000001</v>
      </c>
      <c r="Q413" s="29" t="s">
        <v>354</v>
      </c>
      <c r="R413" s="29" t="s">
        <v>204</v>
      </c>
    </row>
    <row r="414" spans="1:18" x14ac:dyDescent="0.35">
      <c r="A414" s="29">
        <v>147</v>
      </c>
      <c r="B414" s="29" t="s">
        <v>239</v>
      </c>
      <c r="C414" s="29">
        <v>6061</v>
      </c>
      <c r="D414" s="29">
        <v>310</v>
      </c>
      <c r="E414" s="29" t="s">
        <v>264</v>
      </c>
      <c r="F414" s="29" t="s">
        <v>510</v>
      </c>
      <c r="G414" s="29">
        <v>0.68889599999999995</v>
      </c>
      <c r="H414" s="29" t="s">
        <v>511</v>
      </c>
      <c r="I414" s="29">
        <v>5.4832679999999998</v>
      </c>
      <c r="J414" s="29">
        <v>1.013727</v>
      </c>
      <c r="K414" s="29">
        <v>0.97558999999999996</v>
      </c>
      <c r="L414" s="29">
        <v>3.7699600000000002</v>
      </c>
      <c r="M414" s="29">
        <v>0.69697600000000004</v>
      </c>
      <c r="N414" s="29">
        <v>0.67075600000000002</v>
      </c>
      <c r="O414" s="29">
        <v>11</v>
      </c>
      <c r="P414" s="29">
        <v>0.68753799999999998</v>
      </c>
      <c r="Q414" s="29" t="s">
        <v>306</v>
      </c>
      <c r="R414" s="29" t="s">
        <v>305</v>
      </c>
    </row>
    <row r="415" spans="1:18" x14ac:dyDescent="0.35">
      <c r="A415" s="29">
        <v>148</v>
      </c>
      <c r="B415" s="29" t="s">
        <v>239</v>
      </c>
      <c r="C415" s="29">
        <v>6080</v>
      </c>
      <c r="D415" s="29">
        <v>310</v>
      </c>
      <c r="E415" s="29" t="s">
        <v>264</v>
      </c>
      <c r="F415" s="29" t="s">
        <v>510</v>
      </c>
      <c r="G415" s="29">
        <v>94.110200000000006</v>
      </c>
      <c r="H415" s="29" t="s">
        <v>511</v>
      </c>
      <c r="I415" s="29">
        <v>5.4832679999999998</v>
      </c>
      <c r="J415" s="29">
        <v>1.013727</v>
      </c>
      <c r="K415" s="29">
        <v>0.97558999999999996</v>
      </c>
      <c r="L415" s="29">
        <v>293.42700000000002</v>
      </c>
      <c r="M415" s="29">
        <v>54.247700000000002</v>
      </c>
      <c r="N415" s="29">
        <v>52.206899999999997</v>
      </c>
      <c r="O415" s="29">
        <v>11</v>
      </c>
      <c r="P415" s="29">
        <v>53.513094000000002</v>
      </c>
      <c r="Q415" s="29" t="s">
        <v>306</v>
      </c>
      <c r="R415" s="29" t="s">
        <v>305</v>
      </c>
    </row>
    <row r="416" spans="1:18" x14ac:dyDescent="0.35">
      <c r="A416" s="29">
        <v>149</v>
      </c>
      <c r="B416" s="29" t="s">
        <v>239</v>
      </c>
      <c r="C416" s="29">
        <v>6121</v>
      </c>
      <c r="D416" s="29">
        <v>320</v>
      </c>
      <c r="E416" s="29" t="s">
        <v>273</v>
      </c>
      <c r="F416" s="29" t="s">
        <v>512</v>
      </c>
      <c r="G416" s="29">
        <v>36.352499999999999</v>
      </c>
      <c r="H416" s="29" t="s">
        <v>511</v>
      </c>
      <c r="I416" s="29">
        <v>6.2360230000000003</v>
      </c>
      <c r="J416" s="29">
        <v>1.175945</v>
      </c>
      <c r="K416" s="29">
        <v>1.0361739999999999</v>
      </c>
      <c r="L416" s="29">
        <v>54.3249</v>
      </c>
      <c r="M416" s="29">
        <v>10.244199999999999</v>
      </c>
      <c r="N416" s="29">
        <v>9.0266000000000002</v>
      </c>
      <c r="O416" s="29">
        <v>11</v>
      </c>
      <c r="P416" s="29">
        <v>8.7114700000000003</v>
      </c>
      <c r="Q416" s="29" t="s">
        <v>306</v>
      </c>
      <c r="R416" s="29" t="s">
        <v>305</v>
      </c>
    </row>
    <row r="417" spans="1:18" x14ac:dyDescent="0.35">
      <c r="A417" s="29">
        <v>150</v>
      </c>
      <c r="B417" s="29" t="s">
        <v>239</v>
      </c>
      <c r="C417" s="29">
        <v>6218</v>
      </c>
      <c r="D417" s="29">
        <v>330</v>
      </c>
      <c r="E417" s="29" t="s">
        <v>307</v>
      </c>
      <c r="F417" s="29" t="s">
        <v>513</v>
      </c>
      <c r="G417" s="29">
        <v>40.914499999999997</v>
      </c>
      <c r="H417" s="29" t="s">
        <v>511</v>
      </c>
      <c r="I417" s="29">
        <v>6.0745719999999999</v>
      </c>
      <c r="J417" s="29">
        <v>1.0865739999999999</v>
      </c>
      <c r="K417" s="29">
        <v>1.022831</v>
      </c>
      <c r="L417" s="29">
        <v>113.092</v>
      </c>
      <c r="M417" s="29">
        <v>20.228999999999999</v>
      </c>
      <c r="N417" s="29">
        <v>19.042300000000001</v>
      </c>
      <c r="O417" s="29">
        <v>11</v>
      </c>
      <c r="P417" s="29">
        <v>18.617234</v>
      </c>
      <c r="Q417" s="29" t="s">
        <v>306</v>
      </c>
      <c r="R417" s="29" t="s">
        <v>305</v>
      </c>
    </row>
    <row r="418" spans="1:18" x14ac:dyDescent="0.35">
      <c r="A418" s="29">
        <v>151</v>
      </c>
      <c r="B418" s="29" t="s">
        <v>239</v>
      </c>
      <c r="C418" s="29">
        <v>6257</v>
      </c>
      <c r="D418" s="29">
        <v>411</v>
      </c>
      <c r="E418" s="29" t="s">
        <v>308</v>
      </c>
      <c r="F418" s="29" t="s">
        <v>514</v>
      </c>
      <c r="G418" s="29">
        <v>21.775700000000001</v>
      </c>
      <c r="H418" s="29" t="s">
        <v>511</v>
      </c>
      <c r="I418" s="29">
        <v>4.8699430000000001</v>
      </c>
      <c r="J418" s="29">
        <v>0.79340699999999997</v>
      </c>
      <c r="K418" s="29">
        <v>1.022518</v>
      </c>
      <c r="L418" s="29">
        <v>2.5951399999999998</v>
      </c>
      <c r="M418" s="29">
        <v>0.42279899999999998</v>
      </c>
      <c r="N418" s="29">
        <v>0.54488999999999999</v>
      </c>
      <c r="O418" s="29">
        <v>11</v>
      </c>
      <c r="P418" s="29">
        <v>0.53288999999999997</v>
      </c>
      <c r="Q418" s="29" t="s">
        <v>306</v>
      </c>
      <c r="R418" s="29" t="s">
        <v>305</v>
      </c>
    </row>
    <row r="419" spans="1:18" x14ac:dyDescent="0.35">
      <c r="A419" s="29">
        <v>152</v>
      </c>
      <c r="B419" s="29" t="s">
        <v>239</v>
      </c>
      <c r="C419" s="29">
        <v>6259</v>
      </c>
      <c r="D419" s="29">
        <v>411</v>
      </c>
      <c r="E419" s="29" t="s">
        <v>308</v>
      </c>
      <c r="F419" s="29" t="s">
        <v>514</v>
      </c>
      <c r="G419" s="29">
        <v>17.972300000000001</v>
      </c>
      <c r="H419" s="29" t="s">
        <v>511</v>
      </c>
      <c r="I419" s="29">
        <v>4.8699430000000001</v>
      </c>
      <c r="J419" s="29">
        <v>0.79340699999999997</v>
      </c>
      <c r="K419" s="29">
        <v>1.022518</v>
      </c>
      <c r="L419" s="29">
        <v>9.2995300000000007</v>
      </c>
      <c r="M419" s="29">
        <v>1.5150699999999999</v>
      </c>
      <c r="N419" s="29">
        <v>1.95258</v>
      </c>
      <c r="O419" s="29">
        <v>11</v>
      </c>
      <c r="P419" s="29">
        <v>1.9095770000000001</v>
      </c>
      <c r="Q419" s="29" t="s">
        <v>306</v>
      </c>
      <c r="R419" s="29" t="s">
        <v>305</v>
      </c>
    </row>
    <row r="420" spans="1:18" x14ac:dyDescent="0.35">
      <c r="A420" s="29">
        <v>153</v>
      </c>
      <c r="B420" s="29" t="s">
        <v>239</v>
      </c>
      <c r="C420" s="29">
        <v>6600</v>
      </c>
      <c r="D420" s="29">
        <v>617</v>
      </c>
      <c r="E420" s="29" t="s">
        <v>309</v>
      </c>
      <c r="F420" s="29" t="s">
        <v>515</v>
      </c>
      <c r="G420" s="29">
        <v>20.886099999999999</v>
      </c>
      <c r="H420" s="29" t="s">
        <v>511</v>
      </c>
      <c r="I420" s="29">
        <v>6.8917099999999998</v>
      </c>
      <c r="J420" s="29">
        <v>1.269333</v>
      </c>
      <c r="K420" s="29">
        <v>1.075987</v>
      </c>
      <c r="L420" s="29">
        <v>24.114899999999999</v>
      </c>
      <c r="M420" s="29">
        <v>4.4415399999999998</v>
      </c>
      <c r="N420" s="29">
        <v>3.7650000000000001</v>
      </c>
      <c r="O420" s="29">
        <v>11</v>
      </c>
      <c r="P420" s="29">
        <v>3.4991099999999999</v>
      </c>
      <c r="Q420" s="29" t="s">
        <v>306</v>
      </c>
      <c r="R420" s="29" t="s">
        <v>305</v>
      </c>
    </row>
    <row r="421" spans="1:18" x14ac:dyDescent="0.35">
      <c r="A421" s="29">
        <v>154</v>
      </c>
      <c r="B421" s="29" t="s">
        <v>239</v>
      </c>
      <c r="C421" s="29">
        <v>6875</v>
      </c>
      <c r="D421" s="29">
        <v>625</v>
      </c>
      <c r="E421" s="29" t="s">
        <v>310</v>
      </c>
      <c r="F421" s="29" t="s">
        <v>516</v>
      </c>
      <c r="G421" s="29">
        <v>15.93</v>
      </c>
      <c r="H421" s="29" t="s">
        <v>511</v>
      </c>
      <c r="I421" s="29">
        <v>5.6089419999999999</v>
      </c>
      <c r="J421" s="29">
        <v>0.90975700000000004</v>
      </c>
      <c r="K421" s="29">
        <v>1.0289889999999999</v>
      </c>
      <c r="L421" s="29">
        <v>10.685700000000001</v>
      </c>
      <c r="M421" s="29">
        <v>1.7332000000000001</v>
      </c>
      <c r="N421" s="29">
        <v>1.96035</v>
      </c>
      <c r="O421" s="29">
        <v>11</v>
      </c>
      <c r="P421" s="29">
        <v>1.905127</v>
      </c>
      <c r="Q421" s="29" t="s">
        <v>306</v>
      </c>
      <c r="R421" s="29" t="s">
        <v>305</v>
      </c>
    </row>
    <row r="422" spans="1:18" x14ac:dyDescent="0.35">
      <c r="A422" s="29">
        <v>155</v>
      </c>
      <c r="B422" s="29" t="s">
        <v>239</v>
      </c>
      <c r="C422" s="29">
        <v>6877</v>
      </c>
      <c r="D422" s="29">
        <v>625</v>
      </c>
      <c r="E422" s="29" t="s">
        <v>310</v>
      </c>
      <c r="F422" s="29" t="s">
        <v>516</v>
      </c>
      <c r="G422" s="29">
        <v>32.863100000000003</v>
      </c>
      <c r="H422" s="29" t="s">
        <v>511</v>
      </c>
      <c r="I422" s="29">
        <v>5.6089419999999999</v>
      </c>
      <c r="J422" s="29">
        <v>0.90975700000000004</v>
      </c>
      <c r="K422" s="29">
        <v>1.0289889999999999</v>
      </c>
      <c r="L422" s="29">
        <v>14.725</v>
      </c>
      <c r="M422" s="29">
        <v>2.38836</v>
      </c>
      <c r="N422" s="29">
        <v>2.7013699999999998</v>
      </c>
      <c r="O422" s="29">
        <v>11</v>
      </c>
      <c r="P422" s="29">
        <v>2.6252719999999998</v>
      </c>
      <c r="Q422" s="29" t="s">
        <v>306</v>
      </c>
      <c r="R422" s="29" t="s">
        <v>305</v>
      </c>
    </row>
    <row r="423" spans="1:18" x14ac:dyDescent="0.35">
      <c r="A423" s="29">
        <v>156</v>
      </c>
      <c r="B423" s="29" t="s">
        <v>239</v>
      </c>
      <c r="C423" s="29">
        <v>6878</v>
      </c>
      <c r="D423" s="29">
        <v>625</v>
      </c>
      <c r="E423" s="29" t="s">
        <v>310</v>
      </c>
      <c r="F423" s="29" t="s">
        <v>516</v>
      </c>
      <c r="G423" s="29">
        <v>71.069000000000003</v>
      </c>
      <c r="H423" s="29" t="s">
        <v>511</v>
      </c>
      <c r="I423" s="29">
        <v>5.6089419999999999</v>
      </c>
      <c r="J423" s="29">
        <v>0.90975700000000004</v>
      </c>
      <c r="K423" s="29">
        <v>1.0289889999999999</v>
      </c>
      <c r="L423" s="29">
        <v>5.29495</v>
      </c>
      <c r="M423" s="29">
        <v>0.85882800000000004</v>
      </c>
      <c r="N423" s="29">
        <v>0.97138599999999997</v>
      </c>
      <c r="O423" s="29">
        <v>11</v>
      </c>
      <c r="P423" s="29">
        <v>0.94401999999999997</v>
      </c>
      <c r="Q423" s="29" t="s">
        <v>306</v>
      </c>
      <c r="R423" s="29" t="s">
        <v>305</v>
      </c>
    </row>
    <row r="424" spans="1:18" x14ac:dyDescent="0.35">
      <c r="A424" s="29">
        <v>157</v>
      </c>
      <c r="B424" s="29" t="s">
        <v>239</v>
      </c>
      <c r="C424" s="29">
        <v>6883</v>
      </c>
      <c r="D424" s="29">
        <v>625</v>
      </c>
      <c r="E424" s="29" t="s">
        <v>310</v>
      </c>
      <c r="F424" s="29" t="s">
        <v>516</v>
      </c>
      <c r="G424" s="29">
        <v>67.315600000000003</v>
      </c>
      <c r="H424" s="29" t="s">
        <v>511</v>
      </c>
      <c r="I424" s="29">
        <v>5.6089419999999999</v>
      </c>
      <c r="J424" s="29">
        <v>0.90975700000000004</v>
      </c>
      <c r="K424" s="29">
        <v>1.0289889999999999</v>
      </c>
      <c r="L424" s="29">
        <v>5.3953600000000002</v>
      </c>
      <c r="M424" s="29">
        <v>0.87511300000000003</v>
      </c>
      <c r="N424" s="29">
        <v>0.98980500000000005</v>
      </c>
      <c r="O424" s="29">
        <v>11</v>
      </c>
      <c r="P424" s="29">
        <v>0.96192</v>
      </c>
      <c r="Q424" s="29" t="s">
        <v>306</v>
      </c>
      <c r="R424" s="29" t="s">
        <v>305</v>
      </c>
    </row>
    <row r="425" spans="1:18" x14ac:dyDescent="0.35">
      <c r="A425" s="29">
        <v>158</v>
      </c>
      <c r="B425" s="29" t="s">
        <v>239</v>
      </c>
      <c r="C425" s="29">
        <v>6932</v>
      </c>
      <c r="D425" s="29">
        <v>641</v>
      </c>
      <c r="E425" s="29" t="s">
        <v>311</v>
      </c>
      <c r="F425" s="29" t="s">
        <v>517</v>
      </c>
      <c r="G425" s="29">
        <v>1.83E-4</v>
      </c>
      <c r="H425" s="29" t="s">
        <v>511</v>
      </c>
      <c r="I425" s="29">
        <v>7.5741719999999999</v>
      </c>
      <c r="J425" s="29">
        <v>1.2654970000000001</v>
      </c>
      <c r="K425" s="29">
        <v>1.0849359999999999</v>
      </c>
      <c r="L425" s="29">
        <v>1.16E-3</v>
      </c>
      <c r="M425" s="29">
        <v>1.94E-4</v>
      </c>
      <c r="N425" s="29">
        <v>1.66E-4</v>
      </c>
      <c r="O425" s="29">
        <v>11</v>
      </c>
      <c r="P425" s="29">
        <v>1.5300000000000001E-4</v>
      </c>
      <c r="Q425" s="29" t="s">
        <v>306</v>
      </c>
      <c r="R425" s="29" t="s">
        <v>305</v>
      </c>
    </row>
    <row r="426" spans="1:18" x14ac:dyDescent="0.35">
      <c r="A426" s="29">
        <v>159</v>
      </c>
      <c r="B426" s="29" t="s">
        <v>239</v>
      </c>
      <c r="C426" s="29">
        <v>6937</v>
      </c>
      <c r="D426" s="29">
        <v>641</v>
      </c>
      <c r="E426" s="29" t="s">
        <v>311</v>
      </c>
      <c r="F426" s="29" t="s">
        <v>517</v>
      </c>
      <c r="G426" s="29">
        <v>17.2318</v>
      </c>
      <c r="H426" s="29" t="s">
        <v>511</v>
      </c>
      <c r="I426" s="29">
        <v>7.5741719999999999</v>
      </c>
      <c r="J426" s="29">
        <v>1.2654970000000001</v>
      </c>
      <c r="K426" s="29">
        <v>1.0849359999999999</v>
      </c>
      <c r="L426" s="29">
        <v>13.0997</v>
      </c>
      <c r="M426" s="29">
        <v>2.1887099999999999</v>
      </c>
      <c r="N426" s="29">
        <v>1.87643</v>
      </c>
      <c r="O426" s="29">
        <v>11</v>
      </c>
      <c r="P426" s="29">
        <v>1.729527</v>
      </c>
      <c r="Q426" s="29" t="s">
        <v>306</v>
      </c>
      <c r="R426" s="29" t="s">
        <v>305</v>
      </c>
    </row>
    <row r="427" spans="1:18" x14ac:dyDescent="0.35">
      <c r="A427" s="29">
        <v>160</v>
      </c>
      <c r="B427" s="29" t="s">
        <v>239</v>
      </c>
      <c r="C427" s="29">
        <v>6947</v>
      </c>
      <c r="D427" s="29">
        <v>641</v>
      </c>
      <c r="E427" s="29" t="s">
        <v>311</v>
      </c>
      <c r="F427" s="29" t="s">
        <v>517</v>
      </c>
      <c r="G427" s="29">
        <v>16.569700000000001</v>
      </c>
      <c r="H427" s="29" t="s">
        <v>511</v>
      </c>
      <c r="I427" s="29">
        <v>7.5741719999999999</v>
      </c>
      <c r="J427" s="29">
        <v>1.2654970000000001</v>
      </c>
      <c r="K427" s="29">
        <v>1.0849359999999999</v>
      </c>
      <c r="L427" s="29">
        <v>1.60646</v>
      </c>
      <c r="M427" s="29">
        <v>0.26840799999999998</v>
      </c>
      <c r="N427" s="29">
        <v>0.23011200000000001</v>
      </c>
      <c r="O427" s="29">
        <v>11</v>
      </c>
      <c r="P427" s="29">
        <v>0.21209700000000001</v>
      </c>
      <c r="Q427" s="29" t="s">
        <v>306</v>
      </c>
      <c r="R427" s="29" t="s">
        <v>305</v>
      </c>
    </row>
    <row r="428" spans="1:18" x14ac:dyDescent="0.35">
      <c r="A428" s="29">
        <v>161</v>
      </c>
      <c r="B428" s="29" t="s">
        <v>239</v>
      </c>
      <c r="C428" s="29">
        <v>6956</v>
      </c>
      <c r="D428" s="29">
        <v>641</v>
      </c>
      <c r="E428" s="29" t="s">
        <v>311</v>
      </c>
      <c r="F428" s="29" t="s">
        <v>517</v>
      </c>
      <c r="G428" s="29">
        <v>10.3043</v>
      </c>
      <c r="H428" s="29" t="s">
        <v>511</v>
      </c>
      <c r="I428" s="29">
        <v>7.5741719999999999</v>
      </c>
      <c r="J428" s="29">
        <v>1.2654970000000001</v>
      </c>
      <c r="K428" s="29">
        <v>1.0849359999999999</v>
      </c>
      <c r="L428" s="29">
        <v>12.051</v>
      </c>
      <c r="M428" s="29">
        <v>2.01349</v>
      </c>
      <c r="N428" s="29">
        <v>1.72621</v>
      </c>
      <c r="O428" s="29">
        <v>11</v>
      </c>
      <c r="P428" s="29">
        <v>1.591067</v>
      </c>
      <c r="Q428" s="29" t="s">
        <v>306</v>
      </c>
      <c r="R428" s="29" t="s">
        <v>305</v>
      </c>
    </row>
    <row r="429" spans="1:18" x14ac:dyDescent="0.35">
      <c r="A429" s="29">
        <v>162</v>
      </c>
      <c r="B429" s="29" t="s">
        <v>239</v>
      </c>
      <c r="C429" s="29">
        <v>6959</v>
      </c>
      <c r="D429" s="29">
        <v>641</v>
      </c>
      <c r="E429" s="29" t="s">
        <v>311</v>
      </c>
      <c r="F429" s="29" t="s">
        <v>517</v>
      </c>
      <c r="G429" s="29">
        <v>15.971299999999999</v>
      </c>
      <c r="H429" s="29" t="s">
        <v>511</v>
      </c>
      <c r="I429" s="29">
        <v>7.5741719999999999</v>
      </c>
      <c r="J429" s="29">
        <v>1.2654970000000001</v>
      </c>
      <c r="K429" s="29">
        <v>1.0849359999999999</v>
      </c>
      <c r="L429" s="29">
        <v>15.985799999999999</v>
      </c>
      <c r="M429" s="29">
        <v>2.6709200000000002</v>
      </c>
      <c r="N429" s="29">
        <v>2.2898299999999998</v>
      </c>
      <c r="O429" s="29">
        <v>11</v>
      </c>
      <c r="P429" s="29">
        <v>2.1105659999999999</v>
      </c>
      <c r="Q429" s="29" t="s">
        <v>306</v>
      </c>
      <c r="R429" s="29" t="s">
        <v>305</v>
      </c>
    </row>
    <row r="430" spans="1:18" x14ac:dyDescent="0.35">
      <c r="A430" s="29">
        <v>163</v>
      </c>
      <c r="B430" s="29" t="s">
        <v>239</v>
      </c>
      <c r="C430" s="29">
        <v>6981</v>
      </c>
      <c r="D430" s="29">
        <v>641</v>
      </c>
      <c r="E430" s="29" t="s">
        <v>311</v>
      </c>
      <c r="F430" s="29" t="s">
        <v>517</v>
      </c>
      <c r="G430" s="29">
        <v>45.823300000000003</v>
      </c>
      <c r="H430" s="29" t="s">
        <v>511</v>
      </c>
      <c r="I430" s="29">
        <v>7.5741719999999999</v>
      </c>
      <c r="J430" s="29">
        <v>1.2654970000000001</v>
      </c>
      <c r="K430" s="29">
        <v>1.0849359999999999</v>
      </c>
      <c r="L430" s="29">
        <v>149.542</v>
      </c>
      <c r="M430" s="29">
        <v>24.985499999999998</v>
      </c>
      <c r="N430" s="29">
        <v>21.4206</v>
      </c>
      <c r="O430" s="29">
        <v>11</v>
      </c>
      <c r="P430" s="29">
        <v>19.743642999999999</v>
      </c>
      <c r="Q430" s="29" t="s">
        <v>306</v>
      </c>
      <c r="R430" s="29" t="s">
        <v>305</v>
      </c>
    </row>
    <row r="431" spans="1:18" x14ac:dyDescent="0.35">
      <c r="A431" s="29">
        <v>312</v>
      </c>
      <c r="B431" s="29" t="s">
        <v>239</v>
      </c>
      <c r="C431" s="29">
        <v>12957</v>
      </c>
      <c r="D431" s="29">
        <v>111</v>
      </c>
      <c r="E431" s="29" t="s">
        <v>270</v>
      </c>
      <c r="F431" s="29" t="s">
        <v>328</v>
      </c>
      <c r="G431" s="29">
        <v>35.960700000000003</v>
      </c>
      <c r="H431" s="29" t="s">
        <v>500</v>
      </c>
      <c r="I431" s="29">
        <v>12.112627</v>
      </c>
      <c r="J431" s="29">
        <v>2.0299130000000001</v>
      </c>
      <c r="K431" s="29">
        <v>2.1866620000000001</v>
      </c>
      <c r="L431" s="29">
        <v>25.982600000000001</v>
      </c>
      <c r="M431" s="29">
        <v>4.35433</v>
      </c>
      <c r="N431" s="29">
        <v>4.6905700000000001</v>
      </c>
      <c r="O431" s="29">
        <v>2</v>
      </c>
      <c r="P431" s="29">
        <v>2.1450830000000001</v>
      </c>
      <c r="Q431" s="29" t="s">
        <v>518</v>
      </c>
      <c r="R431" s="29" t="s">
        <v>519</v>
      </c>
    </row>
    <row r="432" spans="1:18" x14ac:dyDescent="0.35">
      <c r="A432" s="29">
        <v>313</v>
      </c>
      <c r="B432" s="29" t="s">
        <v>239</v>
      </c>
      <c r="C432" s="29">
        <v>12959</v>
      </c>
      <c r="D432" s="29">
        <v>111</v>
      </c>
      <c r="E432" s="29" t="s">
        <v>270</v>
      </c>
      <c r="F432" s="29" t="s">
        <v>328</v>
      </c>
      <c r="G432" s="29">
        <v>455.42399999999998</v>
      </c>
      <c r="H432" s="29" t="s">
        <v>500</v>
      </c>
      <c r="I432" s="29">
        <v>12.112627</v>
      </c>
      <c r="J432" s="29">
        <v>2.0299130000000001</v>
      </c>
      <c r="K432" s="29">
        <v>2.1866620000000001</v>
      </c>
      <c r="L432" s="29">
        <v>7.7891599999999999</v>
      </c>
      <c r="M432" s="29">
        <v>1.3053600000000001</v>
      </c>
      <c r="N432" s="29">
        <v>1.4061600000000001</v>
      </c>
      <c r="O432" s="29">
        <v>2</v>
      </c>
      <c r="P432" s="29">
        <v>0.64306099999999999</v>
      </c>
      <c r="Q432" s="29" t="s">
        <v>518</v>
      </c>
      <c r="R432" s="29" t="s">
        <v>519</v>
      </c>
    </row>
    <row r="433" spans="1:18" x14ac:dyDescent="0.35">
      <c r="A433" s="29">
        <v>316</v>
      </c>
      <c r="B433" s="29" t="s">
        <v>239</v>
      </c>
      <c r="C433" s="29">
        <v>12976</v>
      </c>
      <c r="D433" s="29">
        <v>118</v>
      </c>
      <c r="E433" s="29" t="s">
        <v>256</v>
      </c>
      <c r="F433" s="29" t="s">
        <v>346</v>
      </c>
      <c r="G433" s="29">
        <v>71.884</v>
      </c>
      <c r="H433" s="29" t="s">
        <v>500</v>
      </c>
      <c r="I433" s="29">
        <v>9.4961280000000006</v>
      </c>
      <c r="J433" s="29">
        <v>1.6566989999999999</v>
      </c>
      <c r="K433" s="29">
        <v>2.0488219999999999</v>
      </c>
      <c r="L433" s="29">
        <v>12.085599999999999</v>
      </c>
      <c r="M433" s="29">
        <v>2.10846</v>
      </c>
      <c r="N433" s="29">
        <v>2.60751</v>
      </c>
      <c r="O433" s="29">
        <v>2</v>
      </c>
      <c r="P433" s="29">
        <v>1.2726850000000001</v>
      </c>
      <c r="Q433" s="29" t="s">
        <v>518</v>
      </c>
      <c r="R433" s="29" t="s">
        <v>519</v>
      </c>
    </row>
    <row r="434" spans="1:18" x14ac:dyDescent="0.35">
      <c r="A434" s="29">
        <v>317</v>
      </c>
      <c r="B434" s="29" t="s">
        <v>239</v>
      </c>
      <c r="C434" s="29">
        <v>12977</v>
      </c>
      <c r="D434" s="29">
        <v>118</v>
      </c>
      <c r="E434" s="29" t="s">
        <v>256</v>
      </c>
      <c r="F434" s="29" t="s">
        <v>346</v>
      </c>
      <c r="G434" s="29">
        <v>4.6523399999999997</v>
      </c>
      <c r="H434" s="29" t="s">
        <v>500</v>
      </c>
      <c r="I434" s="29">
        <v>9.4961280000000006</v>
      </c>
      <c r="J434" s="29">
        <v>1.6566989999999999</v>
      </c>
      <c r="K434" s="29">
        <v>2.0488219999999999</v>
      </c>
      <c r="L434" s="29">
        <v>7.93269</v>
      </c>
      <c r="M434" s="29">
        <v>1.3839399999999999</v>
      </c>
      <c r="N434" s="29">
        <v>1.7115</v>
      </c>
      <c r="O434" s="29">
        <v>2</v>
      </c>
      <c r="P434" s="29">
        <v>0.83535999999999999</v>
      </c>
      <c r="Q434" s="29" t="s">
        <v>518</v>
      </c>
      <c r="R434" s="29" t="s">
        <v>519</v>
      </c>
    </row>
    <row r="435" spans="1:18" x14ac:dyDescent="0.35">
      <c r="A435" s="29">
        <v>328</v>
      </c>
      <c r="B435" s="29" t="s">
        <v>239</v>
      </c>
      <c r="C435" s="29">
        <v>13098</v>
      </c>
      <c r="D435" s="29">
        <v>129</v>
      </c>
      <c r="E435" s="29" t="s">
        <v>241</v>
      </c>
      <c r="F435" s="29" t="s">
        <v>520</v>
      </c>
      <c r="G435" s="29">
        <v>37.680599999999998</v>
      </c>
      <c r="H435" s="29" t="s">
        <v>500</v>
      </c>
      <c r="I435" s="29">
        <v>9.5836389999999998</v>
      </c>
      <c r="J435" s="29">
        <v>1.556376</v>
      </c>
      <c r="K435" s="29">
        <v>1.965023</v>
      </c>
      <c r="L435" s="29">
        <v>8.8205899999999993</v>
      </c>
      <c r="M435" s="29">
        <v>1.4324600000000001</v>
      </c>
      <c r="N435" s="29">
        <v>1.80857</v>
      </c>
      <c r="O435" s="29">
        <v>2</v>
      </c>
      <c r="P435" s="29">
        <v>0.92037999999999998</v>
      </c>
      <c r="Q435" s="29" t="s">
        <v>518</v>
      </c>
      <c r="R435" s="29" t="s">
        <v>519</v>
      </c>
    </row>
    <row r="436" spans="1:18" x14ac:dyDescent="0.35">
      <c r="A436" s="29">
        <v>329</v>
      </c>
      <c r="B436" s="29" t="s">
        <v>239</v>
      </c>
      <c r="C436" s="29">
        <v>13107</v>
      </c>
      <c r="D436" s="29">
        <v>132</v>
      </c>
      <c r="E436" s="29" t="s">
        <v>349</v>
      </c>
      <c r="F436" s="29" t="s">
        <v>350</v>
      </c>
      <c r="G436" s="29">
        <v>9.6552799999999994</v>
      </c>
      <c r="H436" s="29" t="s">
        <v>500</v>
      </c>
      <c r="I436" s="29">
        <v>11.617590999999999</v>
      </c>
      <c r="J436" s="29">
        <v>2.0858639999999999</v>
      </c>
      <c r="K436" s="29">
        <v>2.0555859999999999</v>
      </c>
      <c r="L436" s="29">
        <v>22.680099999999999</v>
      </c>
      <c r="M436" s="29">
        <v>4.0720700000000001</v>
      </c>
      <c r="N436" s="29">
        <v>4.0129599999999996</v>
      </c>
      <c r="O436" s="29">
        <v>2</v>
      </c>
      <c r="P436" s="29">
        <v>1.9522250000000001</v>
      </c>
      <c r="Q436" s="29" t="s">
        <v>518</v>
      </c>
      <c r="R436" s="29" t="s">
        <v>519</v>
      </c>
    </row>
    <row r="437" spans="1:18" x14ac:dyDescent="0.35">
      <c r="A437" s="29">
        <v>342</v>
      </c>
      <c r="B437" s="29" t="s">
        <v>239</v>
      </c>
      <c r="C437" s="29">
        <v>13154</v>
      </c>
      <c r="D437" s="29">
        <v>140</v>
      </c>
      <c r="E437" s="29" t="s">
        <v>243</v>
      </c>
      <c r="F437" s="29" t="s">
        <v>292</v>
      </c>
      <c r="G437" s="29">
        <v>9.2655600000000007</v>
      </c>
      <c r="H437" s="29" t="s">
        <v>500</v>
      </c>
      <c r="I437" s="29">
        <v>12.496560000000001</v>
      </c>
      <c r="J437" s="29">
        <v>1.9466840000000001</v>
      </c>
      <c r="K437" s="29">
        <v>2.126881</v>
      </c>
      <c r="L437" s="29">
        <v>34.0931</v>
      </c>
      <c r="M437" s="29">
        <v>5.3109400000000004</v>
      </c>
      <c r="N437" s="29">
        <v>5.8025599999999997</v>
      </c>
      <c r="O437" s="29">
        <v>2</v>
      </c>
      <c r="P437" s="29">
        <v>2.7282009999999999</v>
      </c>
      <c r="Q437" s="29" t="s">
        <v>518</v>
      </c>
      <c r="R437" s="29" t="s">
        <v>519</v>
      </c>
    </row>
    <row r="438" spans="1:18" x14ac:dyDescent="0.35">
      <c r="A438" s="29">
        <v>343</v>
      </c>
      <c r="B438" s="29" t="s">
        <v>239</v>
      </c>
      <c r="C438" s="29">
        <v>13155</v>
      </c>
      <c r="D438" s="29">
        <v>140</v>
      </c>
      <c r="E438" s="29" t="s">
        <v>243</v>
      </c>
      <c r="F438" s="29" t="s">
        <v>292</v>
      </c>
      <c r="G438" s="29">
        <v>17.227799999999998</v>
      </c>
      <c r="H438" s="29" t="s">
        <v>500</v>
      </c>
      <c r="I438" s="29">
        <v>12.496560000000001</v>
      </c>
      <c r="J438" s="29">
        <v>1.9466840000000001</v>
      </c>
      <c r="K438" s="29">
        <v>2.126881</v>
      </c>
      <c r="L438" s="29">
        <v>26.403300000000002</v>
      </c>
      <c r="M438" s="29">
        <v>4.1130500000000003</v>
      </c>
      <c r="N438" s="29">
        <v>4.4937800000000001</v>
      </c>
      <c r="O438" s="29">
        <v>2</v>
      </c>
      <c r="P438" s="29">
        <v>2.1128480000000001</v>
      </c>
      <c r="Q438" s="29" t="s">
        <v>518</v>
      </c>
      <c r="R438" s="29" t="s">
        <v>519</v>
      </c>
    </row>
    <row r="439" spans="1:18" x14ac:dyDescent="0.35">
      <c r="A439" s="29">
        <v>358</v>
      </c>
      <c r="B439" s="29" t="s">
        <v>239</v>
      </c>
      <c r="C439" s="29">
        <v>13233</v>
      </c>
      <c r="D439" s="29">
        <v>182</v>
      </c>
      <c r="E439" s="29" t="s">
        <v>329</v>
      </c>
      <c r="F439" s="29" t="s">
        <v>330</v>
      </c>
      <c r="G439" s="29">
        <v>164.69800000000001</v>
      </c>
      <c r="H439" s="29" t="s">
        <v>500</v>
      </c>
      <c r="I439" s="29">
        <v>11.610144999999999</v>
      </c>
      <c r="J439" s="29">
        <v>2.0070380000000001</v>
      </c>
      <c r="K439" s="29">
        <v>2.0894119999999998</v>
      </c>
      <c r="L439" s="29">
        <v>150.79499999999999</v>
      </c>
      <c r="M439" s="29">
        <v>26.067799999999998</v>
      </c>
      <c r="N439" s="29">
        <v>27.137699999999999</v>
      </c>
      <c r="O439" s="29">
        <v>2</v>
      </c>
      <c r="P439" s="29">
        <v>12.988189</v>
      </c>
      <c r="Q439" s="29" t="s">
        <v>518</v>
      </c>
      <c r="R439" s="29" t="s">
        <v>519</v>
      </c>
    </row>
    <row r="440" spans="1:18" x14ac:dyDescent="0.35">
      <c r="A440" s="29">
        <v>365</v>
      </c>
      <c r="B440" s="29" t="s">
        <v>239</v>
      </c>
      <c r="C440" s="29">
        <v>13314</v>
      </c>
      <c r="D440" s="29">
        <v>211</v>
      </c>
      <c r="E440" s="29" t="s">
        <v>246</v>
      </c>
      <c r="F440" s="29" t="s">
        <v>521</v>
      </c>
      <c r="G440" s="29">
        <v>3953.94</v>
      </c>
      <c r="H440" s="29" t="s">
        <v>500</v>
      </c>
      <c r="I440" s="29">
        <v>10.230904000000001</v>
      </c>
      <c r="J440" s="29">
        <v>2.1930649999999998</v>
      </c>
      <c r="K440" s="29">
        <v>1.488048</v>
      </c>
      <c r="L440" s="29">
        <v>6.3696799999999998</v>
      </c>
      <c r="M440" s="29">
        <v>1.3653900000000001</v>
      </c>
      <c r="N440" s="29">
        <v>0.92644700000000002</v>
      </c>
      <c r="O440" s="29">
        <v>2</v>
      </c>
      <c r="P440" s="29">
        <v>0.62259200000000003</v>
      </c>
      <c r="Q440" s="29" t="s">
        <v>518</v>
      </c>
      <c r="R440" s="29" t="s">
        <v>519</v>
      </c>
    </row>
    <row r="441" spans="1:18" x14ac:dyDescent="0.35">
      <c r="A441" s="29">
        <v>366</v>
      </c>
      <c r="B441" s="29" t="s">
        <v>239</v>
      </c>
      <c r="C441" s="29">
        <v>13316</v>
      </c>
      <c r="D441" s="29">
        <v>211</v>
      </c>
      <c r="E441" s="29" t="s">
        <v>246</v>
      </c>
      <c r="F441" s="29" t="s">
        <v>521</v>
      </c>
      <c r="G441" s="29">
        <v>5.7671999999999999</v>
      </c>
      <c r="H441" s="29" t="s">
        <v>500</v>
      </c>
      <c r="I441" s="29">
        <v>10.230904000000001</v>
      </c>
      <c r="J441" s="29">
        <v>2.1930649999999998</v>
      </c>
      <c r="K441" s="29">
        <v>1.488048</v>
      </c>
      <c r="L441" s="29">
        <v>5.2990500000000003</v>
      </c>
      <c r="M441" s="29">
        <v>1.1358900000000001</v>
      </c>
      <c r="N441" s="29">
        <v>0.77072700000000005</v>
      </c>
      <c r="O441" s="29">
        <v>2</v>
      </c>
      <c r="P441" s="29">
        <v>0.51794499999999999</v>
      </c>
      <c r="Q441" s="29" t="s">
        <v>518</v>
      </c>
      <c r="R441" s="29" t="s">
        <v>519</v>
      </c>
    </row>
    <row r="442" spans="1:18" x14ac:dyDescent="0.35">
      <c r="A442" s="29">
        <v>367</v>
      </c>
      <c r="B442" s="29" t="s">
        <v>239</v>
      </c>
      <c r="C442" s="29">
        <v>13388</v>
      </c>
      <c r="D442" s="29">
        <v>241</v>
      </c>
      <c r="E442" s="29" t="s">
        <v>522</v>
      </c>
      <c r="F442" s="29" t="s">
        <v>523</v>
      </c>
      <c r="G442" s="29">
        <v>6.7379699999999998</v>
      </c>
      <c r="H442" s="29" t="s">
        <v>500</v>
      </c>
      <c r="I442" s="29">
        <v>8.0040379999999995</v>
      </c>
      <c r="J442" s="29">
        <v>1.304746</v>
      </c>
      <c r="K442" s="29">
        <v>1.86338</v>
      </c>
      <c r="L442" s="29">
        <v>6.80382</v>
      </c>
      <c r="M442" s="29">
        <v>1.1091</v>
      </c>
      <c r="N442" s="29">
        <v>1.58396</v>
      </c>
      <c r="O442" s="29">
        <v>2</v>
      </c>
      <c r="P442" s="29">
        <v>0.85004800000000003</v>
      </c>
      <c r="Q442" s="29" t="s">
        <v>518</v>
      </c>
      <c r="R442" s="29" t="s">
        <v>519</v>
      </c>
    </row>
    <row r="443" spans="1:18" x14ac:dyDescent="0.35">
      <c r="A443" s="29">
        <v>369</v>
      </c>
      <c r="B443" s="29" t="s">
        <v>239</v>
      </c>
      <c r="C443" s="29">
        <v>13409</v>
      </c>
      <c r="D443" s="29">
        <v>250</v>
      </c>
      <c r="E443" s="29" t="s">
        <v>356</v>
      </c>
      <c r="F443" s="29" t="s">
        <v>524</v>
      </c>
      <c r="G443" s="29">
        <v>5.8166399999999996</v>
      </c>
      <c r="H443" s="29" t="s">
        <v>500</v>
      </c>
      <c r="I443" s="29">
        <v>6.2503460000000004</v>
      </c>
      <c r="J443" s="29">
        <v>1.4596990000000001</v>
      </c>
      <c r="K443" s="29">
        <v>1.3190569999999999</v>
      </c>
      <c r="L443" s="29">
        <v>5.7070000000000003E-2</v>
      </c>
      <c r="M443" s="29">
        <v>1.3328E-2</v>
      </c>
      <c r="N443" s="29">
        <v>1.2043999999999999E-2</v>
      </c>
      <c r="O443" s="29">
        <v>2</v>
      </c>
      <c r="P443" s="29">
        <v>9.1310000000000002E-3</v>
      </c>
      <c r="Q443" s="29" t="s">
        <v>518</v>
      </c>
      <c r="R443" s="29" t="s">
        <v>519</v>
      </c>
    </row>
    <row r="444" spans="1:18" x14ac:dyDescent="0.35">
      <c r="A444" s="29">
        <v>370</v>
      </c>
      <c r="B444" s="29" t="s">
        <v>239</v>
      </c>
      <c r="C444" s="29">
        <v>13430</v>
      </c>
      <c r="D444" s="29">
        <v>310</v>
      </c>
      <c r="E444" s="29" t="s">
        <v>264</v>
      </c>
      <c r="F444" s="29" t="s">
        <v>525</v>
      </c>
      <c r="G444" s="29">
        <v>22.040600000000001</v>
      </c>
      <c r="H444" s="29" t="s">
        <v>500</v>
      </c>
      <c r="I444" s="29">
        <v>8.1109430000000007</v>
      </c>
      <c r="J444" s="29">
        <v>1.522931</v>
      </c>
      <c r="K444" s="29">
        <v>1.708602</v>
      </c>
      <c r="L444" s="29">
        <v>31.4495</v>
      </c>
      <c r="M444" s="29">
        <v>5.9050399999999996</v>
      </c>
      <c r="N444" s="29">
        <v>6.6249700000000002</v>
      </c>
      <c r="O444" s="29">
        <v>2</v>
      </c>
      <c r="P444" s="29">
        <v>3.8774199999999999</v>
      </c>
      <c r="Q444" s="29" t="s">
        <v>518</v>
      </c>
      <c r="R444" s="29" t="s">
        <v>519</v>
      </c>
    </row>
    <row r="445" spans="1:18" x14ac:dyDescent="0.35">
      <c r="A445" s="29">
        <v>373</v>
      </c>
      <c r="B445" s="29" t="s">
        <v>239</v>
      </c>
      <c r="C445" s="29">
        <v>13533</v>
      </c>
      <c r="D445" s="29">
        <v>411</v>
      </c>
      <c r="E445" s="29" t="s">
        <v>308</v>
      </c>
      <c r="F445" s="29" t="s">
        <v>317</v>
      </c>
      <c r="G445" s="29">
        <v>38.991700000000002</v>
      </c>
      <c r="H445" s="29" t="s">
        <v>500</v>
      </c>
      <c r="I445" s="29">
        <v>5.9979040000000001</v>
      </c>
      <c r="J445" s="29">
        <v>0.90687899999999999</v>
      </c>
      <c r="K445" s="29">
        <v>1.5020009999999999</v>
      </c>
      <c r="L445" s="29">
        <v>38.375399999999999</v>
      </c>
      <c r="M445" s="29">
        <v>5.8023300000000004</v>
      </c>
      <c r="N445" s="29">
        <v>9.61</v>
      </c>
      <c r="O445" s="29">
        <v>2</v>
      </c>
      <c r="P445" s="29">
        <v>6.398129</v>
      </c>
      <c r="Q445" s="29" t="s">
        <v>518</v>
      </c>
      <c r="R445" s="29" t="s">
        <v>519</v>
      </c>
    </row>
    <row r="446" spans="1:18" x14ac:dyDescent="0.35">
      <c r="A446" s="29">
        <v>374</v>
      </c>
      <c r="B446" s="29" t="s">
        <v>239</v>
      </c>
      <c r="C446" s="29">
        <v>13537</v>
      </c>
      <c r="D446" s="29">
        <v>411</v>
      </c>
      <c r="E446" s="29" t="s">
        <v>308</v>
      </c>
      <c r="F446" s="29" t="s">
        <v>317</v>
      </c>
      <c r="G446" s="29">
        <v>47.209499999999998</v>
      </c>
      <c r="H446" s="29" t="s">
        <v>500</v>
      </c>
      <c r="I446" s="29">
        <v>5.9979040000000001</v>
      </c>
      <c r="J446" s="29">
        <v>0.90687899999999999</v>
      </c>
      <c r="K446" s="29">
        <v>1.5020009999999999</v>
      </c>
      <c r="L446" s="29">
        <v>1.20245</v>
      </c>
      <c r="M446" s="29">
        <v>0.181809</v>
      </c>
      <c r="N446" s="29">
        <v>0.301118</v>
      </c>
      <c r="O446" s="29">
        <v>2</v>
      </c>
      <c r="P446" s="29">
        <v>0.20047799999999999</v>
      </c>
      <c r="Q446" s="29" t="s">
        <v>518</v>
      </c>
      <c r="R446" s="29" t="s">
        <v>519</v>
      </c>
    </row>
    <row r="447" spans="1:18" x14ac:dyDescent="0.35">
      <c r="A447" s="29">
        <v>396</v>
      </c>
      <c r="B447" s="29" t="s">
        <v>239</v>
      </c>
      <c r="C447" s="29">
        <v>14721</v>
      </c>
      <c r="D447" s="29">
        <v>617</v>
      </c>
      <c r="E447" s="29" t="s">
        <v>309</v>
      </c>
      <c r="F447" s="29" t="s">
        <v>353</v>
      </c>
      <c r="G447" s="29">
        <v>35.608499999999999</v>
      </c>
      <c r="H447" s="29" t="s">
        <v>500</v>
      </c>
      <c r="I447" s="29">
        <v>7.5608690000000003</v>
      </c>
      <c r="J447" s="29">
        <v>1.390093</v>
      </c>
      <c r="K447" s="29">
        <v>1.5510949999999999</v>
      </c>
      <c r="L447" s="29">
        <v>9.6831200000000006</v>
      </c>
      <c r="M447" s="29">
        <v>1.7802800000000001</v>
      </c>
      <c r="N447" s="29">
        <v>1.98647</v>
      </c>
      <c r="O447" s="29">
        <v>2</v>
      </c>
      <c r="P447" s="29">
        <v>1.280689</v>
      </c>
      <c r="Q447" s="29" t="s">
        <v>518</v>
      </c>
      <c r="R447" s="29" t="s">
        <v>519</v>
      </c>
    </row>
    <row r="448" spans="1:18" x14ac:dyDescent="0.35">
      <c r="A448" s="29">
        <v>405</v>
      </c>
      <c r="B448" s="29" t="s">
        <v>239</v>
      </c>
      <c r="C448" s="29">
        <v>15469</v>
      </c>
      <c r="D448" s="29">
        <v>814</v>
      </c>
      <c r="E448" s="29" t="s">
        <v>254</v>
      </c>
      <c r="F448" s="29" t="s">
        <v>293</v>
      </c>
      <c r="G448" s="29">
        <v>446.44</v>
      </c>
      <c r="H448" s="29" t="s">
        <v>500</v>
      </c>
      <c r="I448" s="29">
        <v>8.2014490000000002</v>
      </c>
      <c r="J448" s="29">
        <v>1.307456</v>
      </c>
      <c r="K448" s="29">
        <v>1.750286</v>
      </c>
      <c r="L448" s="29">
        <v>1.92727</v>
      </c>
      <c r="M448" s="29">
        <v>0.30724099999999999</v>
      </c>
      <c r="N448" s="29">
        <v>0.411302</v>
      </c>
      <c r="O448" s="29">
        <v>2</v>
      </c>
      <c r="P448" s="29">
        <v>0.23499200000000001</v>
      </c>
      <c r="Q448" s="29" t="s">
        <v>518</v>
      </c>
      <c r="R448" s="29" t="s">
        <v>519</v>
      </c>
    </row>
    <row r="449" spans="1:18" x14ac:dyDescent="0.35">
      <c r="A449" s="29">
        <v>216</v>
      </c>
      <c r="B449" s="29" t="s">
        <v>239</v>
      </c>
      <c r="C449" s="29">
        <v>8556</v>
      </c>
      <c r="D449" s="29">
        <v>140</v>
      </c>
      <c r="E449" s="29" t="s">
        <v>243</v>
      </c>
      <c r="F449" s="29" t="s">
        <v>244</v>
      </c>
      <c r="G449" s="29">
        <v>57.4602</v>
      </c>
      <c r="H449" s="29" t="s">
        <v>477</v>
      </c>
      <c r="I449" s="29">
        <v>11.781447</v>
      </c>
      <c r="J449" s="29">
        <v>1.875837</v>
      </c>
      <c r="K449" s="29">
        <v>2.004032</v>
      </c>
      <c r="L449" s="29">
        <v>47.505499999999998</v>
      </c>
      <c r="M449" s="29">
        <v>7.5638100000000001</v>
      </c>
      <c r="N449" s="29">
        <v>8.0807199999999995</v>
      </c>
      <c r="O449" s="29">
        <v>1</v>
      </c>
      <c r="P449" s="29">
        <v>4.0322290000000001</v>
      </c>
      <c r="Q449" s="29" t="s">
        <v>526</v>
      </c>
      <c r="R449" s="29" t="s">
        <v>527</v>
      </c>
    </row>
    <row r="450" spans="1:18" x14ac:dyDescent="0.35">
      <c r="A450" s="29">
        <v>218</v>
      </c>
      <c r="B450" s="29" t="s">
        <v>239</v>
      </c>
      <c r="C450" s="29">
        <v>8560</v>
      </c>
      <c r="D450" s="29">
        <v>140</v>
      </c>
      <c r="E450" s="29" t="s">
        <v>243</v>
      </c>
      <c r="F450" s="29" t="s">
        <v>244</v>
      </c>
      <c r="G450" s="29">
        <v>7.6660199999999996</v>
      </c>
      <c r="H450" s="29" t="s">
        <v>477</v>
      </c>
      <c r="I450" s="29">
        <v>11.781447</v>
      </c>
      <c r="J450" s="29">
        <v>1.875837</v>
      </c>
      <c r="K450" s="29">
        <v>2.004032</v>
      </c>
      <c r="L450" s="29">
        <v>9.2045700000000004</v>
      </c>
      <c r="M450" s="29">
        <v>1.4655499999999999</v>
      </c>
      <c r="N450" s="29">
        <v>1.5657000000000001</v>
      </c>
      <c r="O450" s="29">
        <v>1</v>
      </c>
      <c r="P450" s="29">
        <v>0.781277</v>
      </c>
      <c r="Q450" s="29" t="s">
        <v>526</v>
      </c>
      <c r="R450" s="29" t="s">
        <v>527</v>
      </c>
    </row>
    <row r="451" spans="1:18" x14ac:dyDescent="0.35">
      <c r="A451" s="29">
        <v>219</v>
      </c>
      <c r="B451" s="29" t="s">
        <v>239</v>
      </c>
      <c r="C451" s="29">
        <v>8567</v>
      </c>
      <c r="D451" s="29">
        <v>140</v>
      </c>
      <c r="E451" s="29" t="s">
        <v>243</v>
      </c>
      <c r="F451" s="29" t="s">
        <v>244</v>
      </c>
      <c r="G451" s="29">
        <v>23.470099999999999</v>
      </c>
      <c r="H451" s="29" t="s">
        <v>477</v>
      </c>
      <c r="I451" s="29">
        <v>11.781447</v>
      </c>
      <c r="J451" s="29">
        <v>1.875837</v>
      </c>
      <c r="K451" s="29">
        <v>2.004032</v>
      </c>
      <c r="L451" s="29">
        <v>12.9582</v>
      </c>
      <c r="M451" s="29">
        <v>2.0632000000000001</v>
      </c>
      <c r="N451" s="29">
        <v>2.2042000000000002</v>
      </c>
      <c r="O451" s="29">
        <v>1</v>
      </c>
      <c r="P451" s="29">
        <v>1.099882</v>
      </c>
      <c r="Q451" s="29" t="s">
        <v>526</v>
      </c>
      <c r="R451" s="29" t="s">
        <v>527</v>
      </c>
    </row>
    <row r="452" spans="1:18" x14ac:dyDescent="0.35">
      <c r="A452" s="29">
        <v>244</v>
      </c>
      <c r="B452" s="29" t="s">
        <v>239</v>
      </c>
      <c r="C452" s="29">
        <v>8948</v>
      </c>
      <c r="D452" s="29">
        <v>211</v>
      </c>
      <c r="E452" s="29" t="s">
        <v>246</v>
      </c>
      <c r="F452" s="29" t="s">
        <v>528</v>
      </c>
      <c r="G452" s="29">
        <v>415.24200000000002</v>
      </c>
      <c r="H452" s="29" t="s">
        <v>477</v>
      </c>
      <c r="I452" s="29">
        <v>7.8974780000000004</v>
      </c>
      <c r="J452" s="29">
        <v>1.637222</v>
      </c>
      <c r="K452" s="29">
        <v>1.317555</v>
      </c>
      <c r="L452" s="29">
        <v>25.050899999999999</v>
      </c>
      <c r="M452" s="29">
        <v>5.1932999999999998</v>
      </c>
      <c r="N452" s="29">
        <v>4.1792999999999996</v>
      </c>
      <c r="O452" s="29">
        <v>1</v>
      </c>
      <c r="P452" s="29">
        <v>3.1720160000000002</v>
      </c>
      <c r="Q452" s="29" t="s">
        <v>526</v>
      </c>
      <c r="R452" s="29" t="s">
        <v>527</v>
      </c>
    </row>
    <row r="453" spans="1:18" x14ac:dyDescent="0.35">
      <c r="A453" s="29">
        <v>251</v>
      </c>
      <c r="B453" s="29" t="s">
        <v>239</v>
      </c>
      <c r="C453" s="29">
        <v>9088</v>
      </c>
      <c r="D453" s="29">
        <v>310</v>
      </c>
      <c r="E453" s="29" t="s">
        <v>264</v>
      </c>
      <c r="F453" s="29" t="s">
        <v>321</v>
      </c>
      <c r="G453" s="29">
        <v>144.95599999999999</v>
      </c>
      <c r="H453" s="29" t="s">
        <v>477</v>
      </c>
      <c r="I453" s="29">
        <v>8.3410460000000004</v>
      </c>
      <c r="J453" s="29">
        <v>1.5350490000000001</v>
      </c>
      <c r="K453" s="29">
        <v>1.6090100000000001</v>
      </c>
      <c r="L453" s="29">
        <v>66.024500000000003</v>
      </c>
      <c r="M453" s="29">
        <v>12.1509</v>
      </c>
      <c r="N453" s="29">
        <v>12.7363</v>
      </c>
      <c r="O453" s="29">
        <v>1</v>
      </c>
      <c r="P453" s="29">
        <v>7.9156190000000004</v>
      </c>
      <c r="Q453" s="29" t="s">
        <v>526</v>
      </c>
      <c r="R453" s="29" t="s">
        <v>527</v>
      </c>
    </row>
    <row r="454" spans="1:18" x14ac:dyDescent="0.35">
      <c r="A454" s="29">
        <v>253</v>
      </c>
      <c r="B454" s="29" t="s">
        <v>239</v>
      </c>
      <c r="C454" s="29">
        <v>9095</v>
      </c>
      <c r="D454" s="29">
        <v>310</v>
      </c>
      <c r="E454" s="29" t="s">
        <v>264</v>
      </c>
      <c r="F454" s="29" t="s">
        <v>321</v>
      </c>
      <c r="G454" s="29">
        <v>69.438100000000006</v>
      </c>
      <c r="H454" s="29" t="s">
        <v>477</v>
      </c>
      <c r="I454" s="29">
        <v>8.3410460000000004</v>
      </c>
      <c r="J454" s="29">
        <v>1.5350490000000001</v>
      </c>
      <c r="K454" s="29">
        <v>1.6090100000000001</v>
      </c>
      <c r="L454" s="29">
        <v>51.713500000000003</v>
      </c>
      <c r="M454" s="29">
        <v>9.5171200000000002</v>
      </c>
      <c r="N454" s="29">
        <v>9.9756599999999995</v>
      </c>
      <c r="O454" s="29">
        <v>1</v>
      </c>
      <c r="P454" s="29">
        <v>6.199878</v>
      </c>
      <c r="Q454" s="29" t="s">
        <v>526</v>
      </c>
      <c r="R454" s="29" t="s">
        <v>527</v>
      </c>
    </row>
    <row r="455" spans="1:18" x14ac:dyDescent="0.35">
      <c r="A455" s="29">
        <v>258</v>
      </c>
      <c r="B455" s="29" t="s">
        <v>239</v>
      </c>
      <c r="C455" s="29">
        <v>9169</v>
      </c>
      <c r="D455" s="29">
        <v>320</v>
      </c>
      <c r="E455" s="29" t="s">
        <v>273</v>
      </c>
      <c r="F455" s="29" t="s">
        <v>274</v>
      </c>
      <c r="G455" s="29">
        <v>14.0639</v>
      </c>
      <c r="H455" s="29" t="s">
        <v>477</v>
      </c>
      <c r="I455" s="29">
        <v>8.0584550000000004</v>
      </c>
      <c r="J455" s="29">
        <v>1.393032</v>
      </c>
      <c r="K455" s="29">
        <v>1.6596150000000001</v>
      </c>
      <c r="L455" s="29">
        <v>19.602</v>
      </c>
      <c r="M455" s="29">
        <v>3.3885200000000002</v>
      </c>
      <c r="N455" s="29">
        <v>4.0369700000000002</v>
      </c>
      <c r="O455" s="29">
        <v>1</v>
      </c>
      <c r="P455" s="29">
        <v>2.4324759999999999</v>
      </c>
      <c r="Q455" s="29" t="s">
        <v>526</v>
      </c>
      <c r="R455" s="29" t="s">
        <v>527</v>
      </c>
    </row>
    <row r="456" spans="1:18" x14ac:dyDescent="0.35">
      <c r="A456" s="29">
        <v>261</v>
      </c>
      <c r="B456" s="29" t="s">
        <v>239</v>
      </c>
      <c r="C456" s="29">
        <v>9233</v>
      </c>
      <c r="D456" s="29">
        <v>330</v>
      </c>
      <c r="E456" s="29" t="s">
        <v>307</v>
      </c>
      <c r="F456" s="29" t="s">
        <v>322</v>
      </c>
      <c r="G456" s="29">
        <v>16.743600000000001</v>
      </c>
      <c r="H456" s="29" t="s">
        <v>477</v>
      </c>
      <c r="I456" s="29">
        <v>7.1904899999999996</v>
      </c>
      <c r="J456" s="29">
        <v>1.3489420000000001</v>
      </c>
      <c r="K456" s="29">
        <v>1.4049320000000001</v>
      </c>
      <c r="L456" s="29">
        <v>40.672800000000002</v>
      </c>
      <c r="M456" s="29">
        <v>7.6302500000000002</v>
      </c>
      <c r="N456" s="29">
        <v>7.9469599999999998</v>
      </c>
      <c r="O456" s="29">
        <v>1</v>
      </c>
      <c r="P456" s="29">
        <v>5.6564709999999998</v>
      </c>
      <c r="Q456" s="29" t="s">
        <v>526</v>
      </c>
      <c r="R456" s="29" t="s">
        <v>527</v>
      </c>
    </row>
    <row r="457" spans="1:18" x14ac:dyDescent="0.35">
      <c r="A457" s="29">
        <v>275</v>
      </c>
      <c r="B457" s="29" t="s">
        <v>239</v>
      </c>
      <c r="C457" s="29">
        <v>9546</v>
      </c>
      <c r="D457" s="29">
        <v>422</v>
      </c>
      <c r="E457" s="29" t="s">
        <v>301</v>
      </c>
      <c r="F457" s="29" t="s">
        <v>407</v>
      </c>
      <c r="G457" s="29">
        <v>81.082899999999995</v>
      </c>
      <c r="H457" s="29" t="s">
        <v>477</v>
      </c>
      <c r="I457" s="29">
        <v>7.7566790000000001</v>
      </c>
      <c r="J457" s="29">
        <v>1.308298</v>
      </c>
      <c r="K457" s="29">
        <v>1.60548</v>
      </c>
      <c r="L457" s="29">
        <v>39.7834</v>
      </c>
      <c r="M457" s="29">
        <v>6.7101600000000001</v>
      </c>
      <c r="N457" s="29">
        <v>8.2343899999999994</v>
      </c>
      <c r="O457" s="29">
        <v>1</v>
      </c>
      <c r="P457" s="29">
        <v>5.1289259999999999</v>
      </c>
      <c r="Q457" s="29" t="s">
        <v>526</v>
      </c>
      <c r="R457" s="29" t="s">
        <v>527</v>
      </c>
    </row>
    <row r="458" spans="1:18" x14ac:dyDescent="0.35">
      <c r="A458" s="29">
        <v>301</v>
      </c>
      <c r="B458" s="29" t="s">
        <v>239</v>
      </c>
      <c r="C458" s="29">
        <v>11653</v>
      </c>
      <c r="D458" s="29">
        <v>814</v>
      </c>
      <c r="E458" s="29" t="s">
        <v>254</v>
      </c>
      <c r="F458" s="29" t="s">
        <v>279</v>
      </c>
      <c r="G458" s="29">
        <v>527.92700000000002</v>
      </c>
      <c r="H458" s="29" t="s">
        <v>477</v>
      </c>
      <c r="I458" s="29">
        <v>9.5935609999999993</v>
      </c>
      <c r="J458" s="29">
        <v>1.571528</v>
      </c>
      <c r="K458" s="29">
        <v>1.857308</v>
      </c>
      <c r="L458" s="29">
        <v>0.16855600000000001</v>
      </c>
      <c r="M458" s="29">
        <v>2.7611E-2</v>
      </c>
      <c r="N458" s="29">
        <v>3.2632000000000001E-2</v>
      </c>
      <c r="O458" s="29">
        <v>1</v>
      </c>
      <c r="P458" s="29">
        <v>1.7569999999999999E-2</v>
      </c>
      <c r="Q458" s="29" t="s">
        <v>526</v>
      </c>
      <c r="R458" s="29" t="s">
        <v>527</v>
      </c>
    </row>
    <row r="459" spans="1:18" x14ac:dyDescent="0.35">
      <c r="A459" s="29">
        <v>436</v>
      </c>
      <c r="B459" s="29" t="s">
        <v>239</v>
      </c>
      <c r="C459" s="29">
        <v>8556</v>
      </c>
      <c r="D459" s="29">
        <v>140</v>
      </c>
      <c r="E459" s="29" t="s">
        <v>243</v>
      </c>
      <c r="F459" s="29" t="s">
        <v>244</v>
      </c>
      <c r="G459" s="29">
        <v>57.4602</v>
      </c>
      <c r="H459" s="29" t="s">
        <v>477</v>
      </c>
      <c r="I459" s="29">
        <v>11.781447</v>
      </c>
      <c r="J459" s="29">
        <v>1.875837</v>
      </c>
      <c r="K459" s="29">
        <v>2.004032</v>
      </c>
      <c r="L459" s="29">
        <v>0.41819800000000001</v>
      </c>
      <c r="M459" s="29">
        <v>6.6585000000000005E-2</v>
      </c>
      <c r="N459" s="29">
        <v>7.1136000000000005E-2</v>
      </c>
      <c r="O459" s="29">
        <v>1</v>
      </c>
      <c r="P459" s="29">
        <v>3.5496E-2</v>
      </c>
      <c r="Q459" s="29" t="s">
        <v>526</v>
      </c>
      <c r="R459" s="29" t="s">
        <v>527</v>
      </c>
    </row>
    <row r="460" spans="1:18" x14ac:dyDescent="0.35">
      <c r="A460" s="29">
        <v>448</v>
      </c>
      <c r="B460" s="29" t="s">
        <v>239</v>
      </c>
      <c r="C460" s="29">
        <v>11653</v>
      </c>
      <c r="D460" s="29">
        <v>814</v>
      </c>
      <c r="E460" s="29" t="s">
        <v>254</v>
      </c>
      <c r="F460" s="29" t="s">
        <v>279</v>
      </c>
      <c r="G460" s="29">
        <v>527.92700000000002</v>
      </c>
      <c r="H460" s="29" t="s">
        <v>477</v>
      </c>
      <c r="I460" s="29">
        <v>9.5935609999999993</v>
      </c>
      <c r="J460" s="29">
        <v>1.571528</v>
      </c>
      <c r="K460" s="29">
        <v>1.857308</v>
      </c>
      <c r="L460" s="29">
        <v>3.9074399999999998</v>
      </c>
      <c r="M460" s="29">
        <v>0.64007999999999998</v>
      </c>
      <c r="N460" s="29">
        <v>0.75647699999999996</v>
      </c>
      <c r="O460" s="29">
        <v>1</v>
      </c>
      <c r="P460" s="29">
        <v>0.40729799999999999</v>
      </c>
      <c r="Q460" s="29" t="s">
        <v>526</v>
      </c>
      <c r="R460" s="29" t="s">
        <v>527</v>
      </c>
    </row>
    <row r="461" spans="1:18" x14ac:dyDescent="0.35">
      <c r="A461" s="29">
        <v>233</v>
      </c>
      <c r="B461" s="29" t="s">
        <v>239</v>
      </c>
      <c r="C461" s="29">
        <v>8649</v>
      </c>
      <c r="D461" s="29">
        <v>155</v>
      </c>
      <c r="E461" s="29" t="s">
        <v>358</v>
      </c>
      <c r="F461" s="29" t="s">
        <v>529</v>
      </c>
      <c r="G461" s="29">
        <v>34.746099999999998</v>
      </c>
      <c r="H461" s="29" t="s">
        <v>477</v>
      </c>
      <c r="I461" s="29">
        <v>8.1931499999999993</v>
      </c>
      <c r="J461" s="29">
        <v>1.6685939999999999</v>
      </c>
      <c r="K461" s="29">
        <v>1.9434499999999999</v>
      </c>
      <c r="L461" s="29">
        <v>24.807099999999998</v>
      </c>
      <c r="M461" s="29">
        <v>5.0521399999999996</v>
      </c>
      <c r="N461" s="29">
        <v>5.8843500000000004</v>
      </c>
      <c r="O461" s="29">
        <v>0</v>
      </c>
      <c r="P461" s="29">
        <v>3.027784</v>
      </c>
      <c r="Q461" s="29" t="s">
        <v>530</v>
      </c>
      <c r="R461" s="29" t="s">
        <v>531</v>
      </c>
    </row>
    <row r="462" spans="1:18" x14ac:dyDescent="0.35">
      <c r="A462" s="29">
        <v>234</v>
      </c>
      <c r="B462" s="29" t="s">
        <v>239</v>
      </c>
      <c r="C462" s="29">
        <v>8654</v>
      </c>
      <c r="D462" s="29">
        <v>156</v>
      </c>
      <c r="E462" s="29" t="s">
        <v>532</v>
      </c>
      <c r="F462" s="29" t="s">
        <v>533</v>
      </c>
      <c r="G462" s="29">
        <v>42.356299999999997</v>
      </c>
      <c r="H462" s="29" t="s">
        <v>477</v>
      </c>
      <c r="I462" s="29">
        <v>7.242553</v>
      </c>
      <c r="J462" s="29">
        <v>1.575815</v>
      </c>
      <c r="K462" s="29">
        <v>1.918153</v>
      </c>
      <c r="L462" s="29">
        <v>2.6572200000000001</v>
      </c>
      <c r="M462" s="29">
        <v>0.57815000000000005</v>
      </c>
      <c r="N462" s="29">
        <v>0.70375100000000002</v>
      </c>
      <c r="O462" s="29">
        <v>0</v>
      </c>
      <c r="P462" s="29">
        <v>0.36688999999999999</v>
      </c>
      <c r="Q462" s="29" t="s">
        <v>530</v>
      </c>
      <c r="R462" s="29" t="s">
        <v>531</v>
      </c>
    </row>
    <row r="463" spans="1:18" x14ac:dyDescent="0.35">
      <c r="A463" s="29">
        <v>243</v>
      </c>
      <c r="B463" s="29" t="s">
        <v>239</v>
      </c>
      <c r="C463" s="29">
        <v>8948</v>
      </c>
      <c r="D463" s="29">
        <v>211</v>
      </c>
      <c r="E463" s="29" t="s">
        <v>246</v>
      </c>
      <c r="F463" s="29" t="s">
        <v>528</v>
      </c>
      <c r="G463" s="29">
        <v>415.24200000000002</v>
      </c>
      <c r="H463" s="29" t="s">
        <v>477</v>
      </c>
      <c r="I463" s="29">
        <v>7.8974780000000004</v>
      </c>
      <c r="J463" s="29">
        <v>1.637222</v>
      </c>
      <c r="K463" s="29">
        <v>1.317555</v>
      </c>
      <c r="L463" s="29">
        <v>6.6533300000000004</v>
      </c>
      <c r="M463" s="29">
        <v>1.3793</v>
      </c>
      <c r="N463" s="29">
        <v>1.10999</v>
      </c>
      <c r="O463" s="29">
        <v>0</v>
      </c>
      <c r="P463" s="29">
        <v>0.84246200000000004</v>
      </c>
      <c r="Q463" s="29" t="s">
        <v>530</v>
      </c>
      <c r="R463" s="29" t="s">
        <v>531</v>
      </c>
    </row>
    <row r="464" spans="1:18" x14ac:dyDescent="0.35">
      <c r="A464" s="29">
        <v>245</v>
      </c>
      <c r="B464" s="29" t="s">
        <v>239</v>
      </c>
      <c r="C464" s="29">
        <v>8962</v>
      </c>
      <c r="D464" s="29">
        <v>212</v>
      </c>
      <c r="E464" s="29" t="s">
        <v>289</v>
      </c>
      <c r="F464" s="29" t="s">
        <v>290</v>
      </c>
      <c r="G464" s="29">
        <v>88.504999999999995</v>
      </c>
      <c r="H464" s="29" t="s">
        <v>477</v>
      </c>
      <c r="I464" s="29">
        <v>9.0944760000000002</v>
      </c>
      <c r="J464" s="29">
        <v>1.885445</v>
      </c>
      <c r="K464" s="29">
        <v>1.4384889999999999</v>
      </c>
      <c r="L464" s="29">
        <v>75.832999999999998</v>
      </c>
      <c r="M464" s="29">
        <v>15.721500000000001</v>
      </c>
      <c r="N464" s="29">
        <v>11.9946</v>
      </c>
      <c r="O464" s="29">
        <v>0</v>
      </c>
      <c r="P464" s="29">
        <v>8.338355</v>
      </c>
      <c r="Q464" s="29" t="s">
        <v>530</v>
      </c>
      <c r="R464" s="29" t="s">
        <v>531</v>
      </c>
    </row>
    <row r="465" spans="1:18" x14ac:dyDescent="0.35">
      <c r="A465" s="29">
        <v>246</v>
      </c>
      <c r="B465" s="29" t="s">
        <v>239</v>
      </c>
      <c r="C465" s="29">
        <v>8963</v>
      </c>
      <c r="D465" s="29">
        <v>212</v>
      </c>
      <c r="E465" s="29" t="s">
        <v>289</v>
      </c>
      <c r="F465" s="29" t="s">
        <v>290</v>
      </c>
      <c r="G465" s="29">
        <v>125.855</v>
      </c>
      <c r="H465" s="29" t="s">
        <v>477</v>
      </c>
      <c r="I465" s="29">
        <v>9.0944760000000002</v>
      </c>
      <c r="J465" s="29">
        <v>1.885445</v>
      </c>
      <c r="K465" s="29">
        <v>1.4384889999999999</v>
      </c>
      <c r="L465" s="29">
        <v>98.706000000000003</v>
      </c>
      <c r="M465" s="29">
        <v>20.4635</v>
      </c>
      <c r="N465" s="29">
        <v>15.612500000000001</v>
      </c>
      <c r="O465" s="29">
        <v>0</v>
      </c>
      <c r="P465" s="29">
        <v>10.853396999999999</v>
      </c>
      <c r="Q465" s="29" t="s">
        <v>530</v>
      </c>
      <c r="R465" s="29" t="s">
        <v>531</v>
      </c>
    </row>
    <row r="466" spans="1:18" x14ac:dyDescent="0.35">
      <c r="A466" s="29">
        <v>252</v>
      </c>
      <c r="B466" s="29" t="s">
        <v>239</v>
      </c>
      <c r="C466" s="29">
        <v>9095</v>
      </c>
      <c r="D466" s="29">
        <v>310</v>
      </c>
      <c r="E466" s="29" t="s">
        <v>264</v>
      </c>
      <c r="F466" s="29" t="s">
        <v>321</v>
      </c>
      <c r="G466" s="29">
        <v>69.438100000000006</v>
      </c>
      <c r="H466" s="29" t="s">
        <v>477</v>
      </c>
      <c r="I466" s="29">
        <v>8.3410460000000004</v>
      </c>
      <c r="J466" s="29">
        <v>1.5350490000000001</v>
      </c>
      <c r="K466" s="29">
        <v>1.6090100000000001</v>
      </c>
      <c r="L466" s="29">
        <v>1.0037199999999999</v>
      </c>
      <c r="M466" s="29">
        <v>0.18472</v>
      </c>
      <c r="N466" s="29">
        <v>0.19361999999999999</v>
      </c>
      <c r="O466" s="29">
        <v>0</v>
      </c>
      <c r="P466" s="29">
        <v>0.120335</v>
      </c>
      <c r="Q466" s="29" t="s">
        <v>530</v>
      </c>
      <c r="R466" s="29" t="s">
        <v>531</v>
      </c>
    </row>
    <row r="467" spans="1:18" x14ac:dyDescent="0.35">
      <c r="A467" s="29">
        <v>254</v>
      </c>
      <c r="B467" s="29" t="s">
        <v>239</v>
      </c>
      <c r="C467" s="29">
        <v>9097</v>
      </c>
      <c r="D467" s="29">
        <v>310</v>
      </c>
      <c r="E467" s="29" t="s">
        <v>264</v>
      </c>
      <c r="F467" s="29" t="s">
        <v>321</v>
      </c>
      <c r="G467" s="29">
        <v>11.432399999999999</v>
      </c>
      <c r="H467" s="29" t="s">
        <v>477</v>
      </c>
      <c r="I467" s="29">
        <v>8.3410460000000004</v>
      </c>
      <c r="J467" s="29">
        <v>1.5350490000000001</v>
      </c>
      <c r="K467" s="29">
        <v>1.6090100000000001</v>
      </c>
      <c r="L467" s="29">
        <v>23.914000000000001</v>
      </c>
      <c r="M467" s="29">
        <v>4.4010199999999999</v>
      </c>
      <c r="N467" s="29">
        <v>4.6130699999999996</v>
      </c>
      <c r="O467" s="29">
        <v>0</v>
      </c>
      <c r="P467" s="29">
        <v>2.8670249999999999</v>
      </c>
      <c r="Q467" s="29" t="s">
        <v>530</v>
      </c>
      <c r="R467" s="29" t="s">
        <v>531</v>
      </c>
    </row>
    <row r="468" spans="1:18" x14ac:dyDescent="0.35">
      <c r="A468" s="29">
        <v>276</v>
      </c>
      <c r="B468" s="29" t="s">
        <v>239</v>
      </c>
      <c r="C468" s="29">
        <v>9555</v>
      </c>
      <c r="D468" s="29">
        <v>422</v>
      </c>
      <c r="E468" s="29" t="s">
        <v>301</v>
      </c>
      <c r="F468" s="29" t="s">
        <v>407</v>
      </c>
      <c r="G468" s="29">
        <v>19.996500000000001</v>
      </c>
      <c r="H468" s="29" t="s">
        <v>477</v>
      </c>
      <c r="I468" s="29">
        <v>7.7566790000000001</v>
      </c>
      <c r="J468" s="29">
        <v>1.308298</v>
      </c>
      <c r="K468" s="29">
        <v>1.60548</v>
      </c>
      <c r="L468" s="29">
        <v>3.2160299999999999</v>
      </c>
      <c r="M468" s="29">
        <v>0.542439</v>
      </c>
      <c r="N468" s="29">
        <v>0.66565399999999997</v>
      </c>
      <c r="O468" s="29">
        <v>0</v>
      </c>
      <c r="P468" s="29">
        <v>0.41461399999999998</v>
      </c>
      <c r="Q468" s="29" t="s">
        <v>530</v>
      </c>
      <c r="R468" s="29" t="s">
        <v>531</v>
      </c>
    </row>
    <row r="469" spans="1:18" x14ac:dyDescent="0.35">
      <c r="A469" s="29">
        <v>285</v>
      </c>
      <c r="B469" s="29" t="s">
        <v>239</v>
      </c>
      <c r="C469" s="29">
        <v>9986</v>
      </c>
      <c r="D469" s="29">
        <v>512</v>
      </c>
      <c r="E469" s="29" t="s">
        <v>252</v>
      </c>
      <c r="F469" s="29" t="s">
        <v>286</v>
      </c>
      <c r="G469" s="29">
        <v>28.6435</v>
      </c>
      <c r="H469" s="29" t="s">
        <v>477</v>
      </c>
      <c r="I469" s="29">
        <v>11.177697</v>
      </c>
      <c r="J469" s="29">
        <v>1.90791</v>
      </c>
      <c r="K469" s="29">
        <v>2.0342440000000002</v>
      </c>
      <c r="L469" s="29">
        <v>2.1048399999999998</v>
      </c>
      <c r="M469" s="29">
        <v>0.35927199999999998</v>
      </c>
      <c r="N469" s="29">
        <v>0.38306200000000001</v>
      </c>
      <c r="O469" s="29">
        <v>0</v>
      </c>
      <c r="P469" s="29">
        <v>0.188307</v>
      </c>
      <c r="Q469" s="29" t="s">
        <v>530</v>
      </c>
      <c r="R469" s="29" t="s">
        <v>531</v>
      </c>
    </row>
    <row r="470" spans="1:18" x14ac:dyDescent="0.35">
      <c r="A470" s="29">
        <v>300</v>
      </c>
      <c r="B470" s="29" t="s">
        <v>239</v>
      </c>
      <c r="C470" s="29">
        <v>11653</v>
      </c>
      <c r="D470" s="29">
        <v>814</v>
      </c>
      <c r="E470" s="29" t="s">
        <v>254</v>
      </c>
      <c r="F470" s="29" t="s">
        <v>279</v>
      </c>
      <c r="G470" s="29">
        <v>527.92700000000002</v>
      </c>
      <c r="H470" s="29" t="s">
        <v>477</v>
      </c>
      <c r="I470" s="29">
        <v>9.5935609999999993</v>
      </c>
      <c r="J470" s="29">
        <v>1.571528</v>
      </c>
      <c r="K470" s="29">
        <v>1.857308</v>
      </c>
      <c r="L470" s="29">
        <v>9.1156299999999995</v>
      </c>
      <c r="M470" s="29">
        <v>1.4932399999999999</v>
      </c>
      <c r="N470" s="29">
        <v>1.76478</v>
      </c>
      <c r="O470" s="29">
        <v>0</v>
      </c>
      <c r="P470" s="29">
        <v>0.950183</v>
      </c>
      <c r="Q470" s="29" t="s">
        <v>530</v>
      </c>
      <c r="R470" s="29" t="s">
        <v>531</v>
      </c>
    </row>
    <row r="471" spans="1:18" x14ac:dyDescent="0.35">
      <c r="A471" s="29">
        <v>440</v>
      </c>
      <c r="B471" s="29" t="s">
        <v>239</v>
      </c>
      <c r="C471" s="29">
        <v>8962</v>
      </c>
      <c r="D471" s="29">
        <v>212</v>
      </c>
      <c r="E471" s="29" t="s">
        <v>289</v>
      </c>
      <c r="F471" s="29" t="s">
        <v>290</v>
      </c>
      <c r="G471" s="29">
        <v>88.504999999999995</v>
      </c>
      <c r="H471" s="29" t="s">
        <v>477</v>
      </c>
      <c r="I471" s="29">
        <v>9.0944760000000002</v>
      </c>
      <c r="J471" s="29">
        <v>1.885445</v>
      </c>
      <c r="K471" s="29">
        <v>1.4384889999999999</v>
      </c>
      <c r="L471" s="29">
        <v>5.8472099999999996</v>
      </c>
      <c r="M471" s="29">
        <v>1.2122299999999999</v>
      </c>
      <c r="N471" s="29">
        <v>0.92486299999999999</v>
      </c>
      <c r="O471" s="29">
        <v>0</v>
      </c>
      <c r="P471" s="29">
        <v>0.64293999999999996</v>
      </c>
      <c r="Q471" s="29" t="s">
        <v>530</v>
      </c>
      <c r="R471" s="29" t="s">
        <v>531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9AAF8-69D2-4098-A050-62291F971AEE}">
  <dimension ref="A1:Y13"/>
  <sheetViews>
    <sheetView workbookViewId="0">
      <pane ySplit="1" topLeftCell="A2" activePane="bottomLeft" state="frozen"/>
      <selection pane="bottomLeft" activeCell="U19" sqref="U19"/>
    </sheetView>
  </sheetViews>
  <sheetFormatPr defaultRowHeight="14.5" x14ac:dyDescent="0.35"/>
  <cols>
    <col min="24" max="24" width="12" bestFit="1" customWidth="1"/>
  </cols>
  <sheetData>
    <row r="1" spans="1:25" x14ac:dyDescent="0.35">
      <c r="A1" t="s">
        <v>780</v>
      </c>
      <c r="B1" t="s">
        <v>473</v>
      </c>
      <c r="C1" t="s">
        <v>795</v>
      </c>
      <c r="D1" t="s">
        <v>134</v>
      </c>
      <c r="E1" t="s">
        <v>229</v>
      </c>
      <c r="F1" t="s">
        <v>228</v>
      </c>
      <c r="G1" t="s">
        <v>785</v>
      </c>
      <c r="H1" t="s">
        <v>786</v>
      </c>
      <c r="I1" t="s">
        <v>231</v>
      </c>
      <c r="J1" t="s">
        <v>232</v>
      </c>
      <c r="K1" t="s">
        <v>234</v>
      </c>
      <c r="L1" t="s">
        <v>134</v>
      </c>
      <c r="M1" t="s">
        <v>139</v>
      </c>
      <c r="N1" t="s">
        <v>787</v>
      </c>
      <c r="O1" t="s">
        <v>788</v>
      </c>
      <c r="P1" t="s">
        <v>237</v>
      </c>
      <c r="Q1" t="s">
        <v>238</v>
      </c>
      <c r="R1" t="s">
        <v>475</v>
      </c>
      <c r="S1" t="s">
        <v>235</v>
      </c>
      <c r="T1" t="s">
        <v>236</v>
      </c>
      <c r="U1" t="s">
        <v>476</v>
      </c>
      <c r="V1" t="s">
        <v>796</v>
      </c>
      <c r="W1" t="s">
        <v>797</v>
      </c>
      <c r="X1" t="s">
        <v>798</v>
      </c>
      <c r="Y1" t="s">
        <v>233</v>
      </c>
    </row>
    <row r="2" spans="1:25" x14ac:dyDescent="0.35">
      <c r="A2">
        <v>1</v>
      </c>
      <c r="B2" t="s">
        <v>239</v>
      </c>
      <c r="C2">
        <v>1</v>
      </c>
      <c r="D2">
        <v>36.879137</v>
      </c>
      <c r="E2" t="s">
        <v>526</v>
      </c>
      <c r="F2" t="s">
        <v>527</v>
      </c>
      <c r="G2">
        <v>8557</v>
      </c>
      <c r="H2">
        <v>8558</v>
      </c>
      <c r="I2">
        <v>140</v>
      </c>
      <c r="J2" t="s">
        <v>243</v>
      </c>
      <c r="K2" t="s">
        <v>244</v>
      </c>
      <c r="L2">
        <v>57.4602</v>
      </c>
      <c r="M2" t="s">
        <v>477</v>
      </c>
      <c r="N2">
        <v>140</v>
      </c>
      <c r="O2" t="s">
        <v>244</v>
      </c>
      <c r="P2">
        <v>11.781447</v>
      </c>
      <c r="Q2">
        <v>1.875837</v>
      </c>
      <c r="R2">
        <v>2.004032</v>
      </c>
      <c r="S2" s="33">
        <f>Y2*P2</f>
        <v>47.923627590839992</v>
      </c>
      <c r="T2" s="33">
        <f>Y2*Q2</f>
        <v>7.6303796816399991</v>
      </c>
      <c r="U2" s="33">
        <f>Y2*R2</f>
        <v>8.1518410470399996</v>
      </c>
      <c r="V2">
        <v>3418.126448</v>
      </c>
      <c r="W2">
        <v>1369.5327119999999</v>
      </c>
      <c r="X2">
        <v>16461.486366000001</v>
      </c>
      <c r="Y2" s="206">
        <v>4.0677199999999996</v>
      </c>
    </row>
    <row r="3" spans="1:25" x14ac:dyDescent="0.35">
      <c r="A3">
        <v>2</v>
      </c>
      <c r="B3" t="s">
        <v>239</v>
      </c>
      <c r="C3">
        <v>1</v>
      </c>
      <c r="D3">
        <v>36.879137</v>
      </c>
      <c r="E3" t="s">
        <v>526</v>
      </c>
      <c r="F3" t="s">
        <v>527</v>
      </c>
      <c r="G3">
        <v>8561</v>
      </c>
      <c r="H3">
        <v>8562</v>
      </c>
      <c r="I3">
        <v>140</v>
      </c>
      <c r="J3" t="s">
        <v>243</v>
      </c>
      <c r="K3" t="s">
        <v>244</v>
      </c>
      <c r="L3">
        <v>7.6660199999999996</v>
      </c>
      <c r="M3" t="s">
        <v>477</v>
      </c>
      <c r="N3">
        <v>140</v>
      </c>
      <c r="O3" t="s">
        <v>244</v>
      </c>
      <c r="P3">
        <v>11.781447</v>
      </c>
      <c r="Q3">
        <v>1.875837</v>
      </c>
      <c r="R3">
        <v>2.004032</v>
      </c>
      <c r="S3" s="33">
        <f t="shared" ref="S3:S11" si="0">Y3*P3</f>
        <v>9.2046089121599994</v>
      </c>
      <c r="T3" s="33">
        <f t="shared" ref="T3:T11" si="1">Y3*Q3</f>
        <v>1.4655539313599999</v>
      </c>
      <c r="U3" s="33">
        <f t="shared" ref="U3:U11" si="2">Y3*R3</f>
        <v>1.56571012096</v>
      </c>
      <c r="V3">
        <v>752.42549099999997</v>
      </c>
      <c r="W3">
        <v>330.62380200000001</v>
      </c>
      <c r="X3">
        <v>3161.7172810000002</v>
      </c>
      <c r="Y3" s="206">
        <v>0.78127999999999997</v>
      </c>
    </row>
    <row r="4" spans="1:25" x14ac:dyDescent="0.35">
      <c r="A4">
        <v>3</v>
      </c>
      <c r="B4" t="s">
        <v>239</v>
      </c>
      <c r="C4">
        <v>1</v>
      </c>
      <c r="D4">
        <v>36.879137</v>
      </c>
      <c r="E4" t="s">
        <v>526</v>
      </c>
      <c r="F4" t="s">
        <v>527</v>
      </c>
      <c r="G4">
        <v>8568</v>
      </c>
      <c r="H4">
        <v>8569</v>
      </c>
      <c r="I4">
        <v>140</v>
      </c>
      <c r="J4" t="s">
        <v>243</v>
      </c>
      <c r="K4" t="s">
        <v>244</v>
      </c>
      <c r="L4">
        <v>23.470099999999999</v>
      </c>
      <c r="M4" t="s">
        <v>477</v>
      </c>
      <c r="N4">
        <v>140</v>
      </c>
      <c r="O4" t="s">
        <v>244</v>
      </c>
      <c r="P4">
        <v>11.781447</v>
      </c>
      <c r="Q4">
        <v>1.875837</v>
      </c>
      <c r="R4">
        <v>2.004032</v>
      </c>
      <c r="S4" s="33">
        <f t="shared" si="0"/>
        <v>12.958224565108873</v>
      </c>
      <c r="T4" s="33">
        <f t="shared" si="1"/>
        <v>2.0632030253618363</v>
      </c>
      <c r="U4" s="33">
        <f t="shared" si="2"/>
        <v>2.2042026494423195</v>
      </c>
      <c r="V4">
        <v>1481.664464</v>
      </c>
      <c r="W4">
        <v>315.89878399999998</v>
      </c>
      <c r="X4">
        <v>4451.0724620000001</v>
      </c>
      <c r="Y4" s="206">
        <v>1.0998839586605</v>
      </c>
    </row>
    <row r="5" spans="1:25" x14ac:dyDescent="0.35">
      <c r="A5">
        <v>4</v>
      </c>
      <c r="B5" t="s">
        <v>239</v>
      </c>
      <c r="C5">
        <v>1</v>
      </c>
      <c r="D5">
        <v>36.879137</v>
      </c>
      <c r="E5" t="s">
        <v>526</v>
      </c>
      <c r="F5" t="s">
        <v>527</v>
      </c>
      <c r="G5">
        <v>8949</v>
      </c>
      <c r="H5">
        <v>8950</v>
      </c>
      <c r="I5">
        <v>211</v>
      </c>
      <c r="J5" t="s">
        <v>246</v>
      </c>
      <c r="K5" t="s">
        <v>528</v>
      </c>
      <c r="L5">
        <v>415.24200000000002</v>
      </c>
      <c r="M5" t="s">
        <v>477</v>
      </c>
      <c r="N5">
        <v>211</v>
      </c>
      <c r="O5" t="s">
        <v>528</v>
      </c>
      <c r="P5">
        <v>7.8974780000000004</v>
      </c>
      <c r="Q5">
        <v>1.637222</v>
      </c>
      <c r="R5">
        <v>1.317555</v>
      </c>
      <c r="S5" s="33">
        <f t="shared" si="0"/>
        <v>25.05092832897104</v>
      </c>
      <c r="T5" s="33">
        <f t="shared" si="1"/>
        <v>5.1932947430324745</v>
      </c>
      <c r="U5" s="33">
        <f t="shared" si="2"/>
        <v>4.1793058333910444</v>
      </c>
      <c r="V5">
        <v>12946.357835000001</v>
      </c>
      <c r="W5">
        <v>2209.3336220000001</v>
      </c>
      <c r="X5">
        <v>12836.694215</v>
      </c>
      <c r="Y5" s="206">
        <v>3.1720162220104999</v>
      </c>
    </row>
    <row r="6" spans="1:25" x14ac:dyDescent="0.35">
      <c r="A6">
        <v>5</v>
      </c>
      <c r="B6" t="s">
        <v>239</v>
      </c>
      <c r="C6">
        <v>1</v>
      </c>
      <c r="D6">
        <v>36.879137</v>
      </c>
      <c r="E6" t="s">
        <v>526</v>
      </c>
      <c r="F6" t="s">
        <v>527</v>
      </c>
      <c r="G6">
        <v>9089</v>
      </c>
      <c r="H6">
        <v>9090</v>
      </c>
      <c r="I6">
        <v>310</v>
      </c>
      <c r="J6" t="s">
        <v>264</v>
      </c>
      <c r="K6" t="s">
        <v>321</v>
      </c>
      <c r="L6">
        <v>144.95599999999999</v>
      </c>
      <c r="M6" t="s">
        <v>477</v>
      </c>
      <c r="N6">
        <v>310</v>
      </c>
      <c r="O6" t="s">
        <v>321</v>
      </c>
      <c r="P6">
        <v>8.3410460000000004</v>
      </c>
      <c r="Q6">
        <v>1.5350490000000001</v>
      </c>
      <c r="R6">
        <v>1.6090100000000001</v>
      </c>
      <c r="S6" s="33">
        <f t="shared" si="0"/>
        <v>66.024589134430755</v>
      </c>
      <c r="T6" s="33">
        <f t="shared" si="1"/>
        <v>12.15087166839972</v>
      </c>
      <c r="U6" s="33">
        <f t="shared" si="2"/>
        <v>12.736319181454034</v>
      </c>
      <c r="V6">
        <v>5241.7237370000003</v>
      </c>
      <c r="W6">
        <v>1584.6156880000001</v>
      </c>
      <c r="X6">
        <v>32033.396359999999</v>
      </c>
      <c r="Y6" s="206">
        <v>7.9156246272267001</v>
      </c>
    </row>
    <row r="7" spans="1:25" x14ac:dyDescent="0.35">
      <c r="A7">
        <v>6</v>
      </c>
      <c r="B7" t="s">
        <v>239</v>
      </c>
      <c r="C7">
        <v>1</v>
      </c>
      <c r="D7">
        <v>36.879137</v>
      </c>
      <c r="E7" t="s">
        <v>526</v>
      </c>
      <c r="F7" t="s">
        <v>527</v>
      </c>
      <c r="G7">
        <v>9096</v>
      </c>
      <c r="H7">
        <v>9097</v>
      </c>
      <c r="I7">
        <v>310</v>
      </c>
      <c r="J7" t="s">
        <v>264</v>
      </c>
      <c r="K7" t="s">
        <v>321</v>
      </c>
      <c r="L7">
        <v>69.438100000000006</v>
      </c>
      <c r="M7" t="s">
        <v>477</v>
      </c>
      <c r="N7">
        <v>310</v>
      </c>
      <c r="O7" t="s">
        <v>321</v>
      </c>
      <c r="P7">
        <v>8.3410460000000004</v>
      </c>
      <c r="Q7">
        <v>1.5350490000000001</v>
      </c>
      <c r="R7">
        <v>1.6090100000000001</v>
      </c>
      <c r="S7" s="33">
        <f t="shared" si="0"/>
        <v>51.713446790774327</v>
      </c>
      <c r="T7" s="33">
        <f t="shared" si="1"/>
        <v>9.5171126957855581</v>
      </c>
      <c r="U7" s="33">
        <f t="shared" si="2"/>
        <v>9.9756616880932913</v>
      </c>
      <c r="V7">
        <v>2316.3080150000001</v>
      </c>
      <c r="W7">
        <v>1316.2931920000001</v>
      </c>
      <c r="X7">
        <v>25090.006006</v>
      </c>
      <c r="Y7" s="206">
        <v>6.1998755061145001</v>
      </c>
    </row>
    <row r="8" spans="1:25" x14ac:dyDescent="0.35">
      <c r="A8">
        <v>7</v>
      </c>
      <c r="B8" t="s">
        <v>239</v>
      </c>
      <c r="C8">
        <v>1</v>
      </c>
      <c r="D8">
        <v>36.879137</v>
      </c>
      <c r="E8" t="s">
        <v>526</v>
      </c>
      <c r="F8" t="s">
        <v>527</v>
      </c>
      <c r="G8">
        <v>9170</v>
      </c>
      <c r="H8">
        <v>9171</v>
      </c>
      <c r="I8">
        <v>320</v>
      </c>
      <c r="J8" t="s">
        <v>273</v>
      </c>
      <c r="K8" t="s">
        <v>274</v>
      </c>
      <c r="L8">
        <v>14.0639</v>
      </c>
      <c r="M8" t="s">
        <v>477</v>
      </c>
      <c r="N8">
        <v>320</v>
      </c>
      <c r="O8" t="s">
        <v>274</v>
      </c>
      <c r="P8">
        <v>8.0584550000000004</v>
      </c>
      <c r="Q8">
        <v>1.393032</v>
      </c>
      <c r="R8">
        <v>1.6596150000000001</v>
      </c>
      <c r="S8" s="33">
        <f t="shared" si="0"/>
        <v>19.601989204875601</v>
      </c>
      <c r="T8" s="33">
        <f t="shared" si="1"/>
        <v>3.388515320374224</v>
      </c>
      <c r="U8" s="33">
        <f t="shared" si="2"/>
        <v>4.0369717662069986</v>
      </c>
      <c r="V8">
        <v>1337.5103300000001</v>
      </c>
      <c r="W8">
        <v>630.16149299999995</v>
      </c>
      <c r="X8">
        <v>9843.8765129999992</v>
      </c>
      <c r="Y8" s="206">
        <v>2.4324748608604998</v>
      </c>
    </row>
    <row r="9" spans="1:25" x14ac:dyDescent="0.35">
      <c r="A9">
        <v>8</v>
      </c>
      <c r="B9" t="s">
        <v>239</v>
      </c>
      <c r="C9">
        <v>1</v>
      </c>
      <c r="D9">
        <v>36.879137</v>
      </c>
      <c r="E9" t="s">
        <v>526</v>
      </c>
      <c r="F9" t="s">
        <v>527</v>
      </c>
      <c r="G9">
        <v>9234</v>
      </c>
      <c r="H9">
        <v>9235</v>
      </c>
      <c r="I9">
        <v>330</v>
      </c>
      <c r="J9" t="s">
        <v>307</v>
      </c>
      <c r="K9" t="s">
        <v>322</v>
      </c>
      <c r="L9">
        <v>16.743600000000001</v>
      </c>
      <c r="M9" t="s">
        <v>477</v>
      </c>
      <c r="N9">
        <v>330</v>
      </c>
      <c r="O9" t="s">
        <v>322</v>
      </c>
      <c r="P9">
        <v>7.1904899999999996</v>
      </c>
      <c r="Q9">
        <v>1.3489420000000001</v>
      </c>
      <c r="R9">
        <v>1.4049320000000001</v>
      </c>
      <c r="S9" s="33">
        <f t="shared" si="0"/>
        <v>40.672810643814273</v>
      </c>
      <c r="T9" s="33">
        <f t="shared" si="1"/>
        <v>7.6302536455079029</v>
      </c>
      <c r="U9" s="33">
        <f t="shared" si="2"/>
        <v>7.9469595539991413</v>
      </c>
      <c r="V9">
        <v>1681.8305969999999</v>
      </c>
      <c r="W9">
        <v>732.84231299999999</v>
      </c>
      <c r="X9">
        <v>22890.933016999999</v>
      </c>
      <c r="Y9" s="206">
        <v>5.6564727360463998</v>
      </c>
    </row>
    <row r="10" spans="1:25" x14ac:dyDescent="0.35">
      <c r="A10">
        <v>9</v>
      </c>
      <c r="B10" t="s">
        <v>239</v>
      </c>
      <c r="C10">
        <v>1</v>
      </c>
      <c r="D10">
        <v>36.879137</v>
      </c>
      <c r="E10" t="s">
        <v>526</v>
      </c>
      <c r="F10" t="s">
        <v>527</v>
      </c>
      <c r="G10">
        <v>9547</v>
      </c>
      <c r="H10">
        <v>9548</v>
      </c>
      <c r="I10">
        <v>422</v>
      </c>
      <c r="J10" t="s">
        <v>301</v>
      </c>
      <c r="K10" t="s">
        <v>407</v>
      </c>
      <c r="L10">
        <v>81.082899999999995</v>
      </c>
      <c r="M10" t="s">
        <v>477</v>
      </c>
      <c r="N10">
        <v>422</v>
      </c>
      <c r="O10" t="s">
        <v>407</v>
      </c>
      <c r="P10">
        <v>7.7566790000000001</v>
      </c>
      <c r="Q10">
        <v>1.308298</v>
      </c>
      <c r="R10">
        <v>1.60548</v>
      </c>
      <c r="S10" s="33">
        <f t="shared" si="0"/>
        <v>39.783436980067265</v>
      </c>
      <c r="T10" s="33">
        <f t="shared" si="1"/>
        <v>6.7101643672695541</v>
      </c>
      <c r="U10" s="33">
        <f t="shared" si="2"/>
        <v>8.2343890217396378</v>
      </c>
      <c r="V10">
        <v>3639.6153239999999</v>
      </c>
      <c r="W10">
        <v>1351.365067</v>
      </c>
      <c r="X10">
        <v>20756.029407999999</v>
      </c>
      <c r="Y10" s="206">
        <v>5.1289265651017999</v>
      </c>
    </row>
    <row r="11" spans="1:25" x14ac:dyDescent="0.35">
      <c r="A11">
        <v>10</v>
      </c>
      <c r="B11" t="s">
        <v>239</v>
      </c>
      <c r="C11">
        <v>1</v>
      </c>
      <c r="D11">
        <v>36.879137</v>
      </c>
      <c r="E11" t="s">
        <v>526</v>
      </c>
      <c r="F11" t="s">
        <v>527</v>
      </c>
      <c r="G11">
        <v>11654</v>
      </c>
      <c r="H11">
        <v>11655</v>
      </c>
      <c r="I11">
        <v>814</v>
      </c>
      <c r="J11" t="s">
        <v>254</v>
      </c>
      <c r="K11" t="s">
        <v>279</v>
      </c>
      <c r="L11">
        <v>527.92700000000002</v>
      </c>
      <c r="M11" t="s">
        <v>477</v>
      </c>
      <c r="N11">
        <v>814</v>
      </c>
      <c r="O11" t="s">
        <v>279</v>
      </c>
      <c r="P11">
        <v>9.5935609999999993</v>
      </c>
      <c r="Q11">
        <v>1.571528</v>
      </c>
      <c r="R11">
        <v>1.857308</v>
      </c>
      <c r="S11" s="33">
        <f t="shared" si="0"/>
        <v>4.0759881840014671</v>
      </c>
      <c r="T11" s="33">
        <f t="shared" si="1"/>
        <v>0.66769050187177192</v>
      </c>
      <c r="U11" s="33">
        <f t="shared" si="2"/>
        <v>0.7891090140617647</v>
      </c>
      <c r="V11">
        <v>38867.746267000002</v>
      </c>
      <c r="W11">
        <v>203.368494</v>
      </c>
      <c r="X11">
        <v>1719.3760440000001</v>
      </c>
      <c r="Y11" s="206">
        <v>0.42486707323813</v>
      </c>
    </row>
    <row r="13" spans="1:25" x14ac:dyDescent="0.35">
      <c r="S13" s="33">
        <f>SUM(S2:S11)</f>
        <v>317.0096503350436</v>
      </c>
      <c r="T13" s="33">
        <f t="shared" ref="T13:U13" si="3">SUM(T2:T11)</f>
        <v>56.417039580603046</v>
      </c>
      <c r="U13" s="33">
        <f t="shared" si="3"/>
        <v>59.820469876388231</v>
      </c>
      <c r="Y13" s="20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BA0AC-7173-4129-BEB9-5AFB6361A926}">
  <dimension ref="A1:AC11"/>
  <sheetViews>
    <sheetView workbookViewId="0">
      <selection activeCell="G16" sqref="G16"/>
    </sheetView>
  </sheetViews>
  <sheetFormatPr defaultRowHeight="14.5" x14ac:dyDescent="0.35"/>
  <cols>
    <col min="1" max="6" width="8.7265625" style="180"/>
    <col min="7" max="7" width="38.1796875" style="180" customWidth="1"/>
    <col min="8" max="24" width="8.7265625" style="180"/>
    <col min="25" max="25" width="12" style="180" bestFit="1" customWidth="1"/>
    <col min="26" max="26" width="11" style="180" bestFit="1" customWidth="1"/>
    <col min="27" max="27" width="21" style="180" bestFit="1" customWidth="1"/>
    <col min="28" max="28" width="8.7265625" style="180"/>
    <col min="29" max="29" width="9.26953125" style="180" bestFit="1" customWidth="1"/>
    <col min="30" max="16384" width="8.7265625" style="180"/>
  </cols>
  <sheetData>
    <row r="1" spans="1:29" x14ac:dyDescent="0.35">
      <c r="A1" s="180" t="s">
        <v>780</v>
      </c>
      <c r="B1" s="180" t="s">
        <v>473</v>
      </c>
      <c r="C1" s="180" t="s">
        <v>851</v>
      </c>
      <c r="D1" s="180" t="s">
        <v>852</v>
      </c>
      <c r="E1" s="180" t="s">
        <v>134</v>
      </c>
      <c r="F1" s="180" t="s">
        <v>853</v>
      </c>
      <c r="G1" s="180" t="s">
        <v>854</v>
      </c>
      <c r="H1" s="180" t="s">
        <v>785</v>
      </c>
      <c r="I1" s="180" t="s">
        <v>786</v>
      </c>
      <c r="J1" s="180" t="s">
        <v>231</v>
      </c>
      <c r="K1" s="180" t="s">
        <v>232</v>
      </c>
      <c r="L1" s="180" t="s">
        <v>234</v>
      </c>
      <c r="M1" s="180" t="s">
        <v>134</v>
      </c>
      <c r="N1" s="180" t="s">
        <v>139</v>
      </c>
      <c r="O1" s="180" t="s">
        <v>787</v>
      </c>
      <c r="P1" s="180" t="s">
        <v>788</v>
      </c>
      <c r="Q1" s="180" t="s">
        <v>237</v>
      </c>
      <c r="R1" s="180" t="s">
        <v>238</v>
      </c>
      <c r="S1" s="180" t="s">
        <v>475</v>
      </c>
      <c r="T1" s="180" t="s">
        <v>235</v>
      </c>
      <c r="U1" s="180" t="s">
        <v>236</v>
      </c>
      <c r="V1" s="180" t="s">
        <v>476</v>
      </c>
      <c r="W1" s="180" t="s">
        <v>796</v>
      </c>
      <c r="X1" s="180" t="s">
        <v>797</v>
      </c>
      <c r="Y1" s="180" t="s">
        <v>798</v>
      </c>
      <c r="Z1" s="180" t="s">
        <v>813</v>
      </c>
      <c r="AB1" s="180" t="s">
        <v>823</v>
      </c>
      <c r="AC1" s="180" t="s">
        <v>824</v>
      </c>
    </row>
    <row r="2" spans="1:29" x14ac:dyDescent="0.35">
      <c r="A2" s="180">
        <v>1</v>
      </c>
      <c r="B2" s="180" t="s">
        <v>239</v>
      </c>
      <c r="C2" s="180">
        <v>0</v>
      </c>
      <c r="D2" s="180">
        <v>539995.10155100003</v>
      </c>
      <c r="E2" s="180">
        <v>22.61</v>
      </c>
      <c r="F2" s="180" t="s">
        <v>855</v>
      </c>
      <c r="G2" s="180" t="s">
        <v>856</v>
      </c>
      <c r="H2" s="180">
        <v>11648</v>
      </c>
      <c r="I2" s="180">
        <v>11657</v>
      </c>
      <c r="J2" s="180">
        <v>814</v>
      </c>
      <c r="K2" s="180" t="s">
        <v>254</v>
      </c>
      <c r="L2" s="180" t="s">
        <v>279</v>
      </c>
      <c r="M2" s="180">
        <v>52.002699999999997</v>
      </c>
      <c r="N2" s="180" t="s">
        <v>477</v>
      </c>
      <c r="O2" s="180">
        <v>814</v>
      </c>
      <c r="P2" s="180" t="s">
        <v>279</v>
      </c>
      <c r="Q2" s="180">
        <v>9.5935609999999993</v>
      </c>
      <c r="R2" s="180">
        <v>1.571528</v>
      </c>
      <c r="S2" s="180">
        <v>1.857308</v>
      </c>
      <c r="T2" s="180">
        <v>498.89099099999999</v>
      </c>
      <c r="U2" s="180">
        <v>81.723701000000005</v>
      </c>
      <c r="V2" s="180">
        <v>96.584999999999994</v>
      </c>
      <c r="W2" s="180">
        <v>4787.4945699999998</v>
      </c>
      <c r="X2" s="180">
        <v>3383.223755</v>
      </c>
      <c r="Y2" s="180">
        <v>81743.295091000007</v>
      </c>
      <c r="Z2" s="180">
        <v>20.199207999999999</v>
      </c>
      <c r="AB2" s="180">
        <f>Q2*Z2</f>
        <v>193.78233409968797</v>
      </c>
      <c r="AC2" s="180">
        <f>R2*Z2</f>
        <v>31.743620949823999</v>
      </c>
    </row>
    <row r="3" spans="1:29" x14ac:dyDescent="0.35">
      <c r="A3" s="180">
        <v>2</v>
      </c>
      <c r="B3" s="180" t="s">
        <v>239</v>
      </c>
      <c r="C3" s="180">
        <v>1</v>
      </c>
      <c r="D3" s="180">
        <v>539995.10155100003</v>
      </c>
      <c r="E3" s="180">
        <v>6.27</v>
      </c>
      <c r="F3" s="180" t="s">
        <v>855</v>
      </c>
      <c r="G3" s="180" t="s">
        <v>856</v>
      </c>
      <c r="H3" s="180">
        <v>11648</v>
      </c>
      <c r="I3" s="180">
        <v>11657</v>
      </c>
      <c r="J3" s="180">
        <v>814</v>
      </c>
      <c r="K3" s="180" t="s">
        <v>254</v>
      </c>
      <c r="L3" s="180" t="s">
        <v>279</v>
      </c>
      <c r="M3" s="180">
        <v>52.002699999999997</v>
      </c>
      <c r="N3" s="180" t="s">
        <v>477</v>
      </c>
      <c r="O3" s="180">
        <v>814</v>
      </c>
      <c r="P3" s="180" t="s">
        <v>279</v>
      </c>
      <c r="Q3" s="180">
        <v>9.5935609999999993</v>
      </c>
      <c r="R3" s="180">
        <v>1.571528</v>
      </c>
      <c r="S3" s="180">
        <v>1.857308</v>
      </c>
      <c r="T3" s="180">
        <v>498.89099099999999</v>
      </c>
      <c r="U3" s="180">
        <v>81.723701000000005</v>
      </c>
      <c r="V3" s="180">
        <v>96.584999999999994</v>
      </c>
      <c r="W3" s="180">
        <v>4787.4945699999998</v>
      </c>
      <c r="X3" s="180">
        <v>1049.8103960000001</v>
      </c>
      <c r="Y3" s="180">
        <v>20550.774537000001</v>
      </c>
      <c r="Z3" s="180">
        <v>5.0782069999999999</v>
      </c>
      <c r="AB3" s="180">
        <f t="shared" ref="AB3:AB7" si="0">Q3*Z3</f>
        <v>48.718088625126995</v>
      </c>
      <c r="AC3" s="180">
        <f t="shared" ref="AC3:AC7" si="1">R3*Z3</f>
        <v>7.9805444902960003</v>
      </c>
    </row>
    <row r="4" spans="1:29" x14ac:dyDescent="0.35">
      <c r="A4" s="180">
        <v>3</v>
      </c>
      <c r="B4" s="180" t="s">
        <v>239</v>
      </c>
      <c r="C4" s="180">
        <v>2</v>
      </c>
      <c r="D4" s="180">
        <v>539995.10155100003</v>
      </c>
      <c r="E4" s="180">
        <v>48.25</v>
      </c>
      <c r="F4" s="180" t="s">
        <v>855</v>
      </c>
      <c r="G4" s="180" t="s">
        <v>857</v>
      </c>
      <c r="H4" s="180">
        <v>8565</v>
      </c>
      <c r="I4" s="180">
        <v>8574</v>
      </c>
      <c r="J4" s="180">
        <v>140</v>
      </c>
      <c r="K4" s="180" t="s">
        <v>243</v>
      </c>
      <c r="L4" s="180" t="s">
        <v>244</v>
      </c>
      <c r="M4" s="180">
        <v>92.292900000000003</v>
      </c>
      <c r="N4" s="180" t="s">
        <v>477</v>
      </c>
      <c r="O4" s="180">
        <v>140</v>
      </c>
      <c r="P4" s="180" t="s">
        <v>244</v>
      </c>
      <c r="Q4" s="180">
        <v>11.781447</v>
      </c>
      <c r="R4" s="180">
        <v>1.875837</v>
      </c>
      <c r="S4" s="180">
        <v>2.004032</v>
      </c>
      <c r="T4" s="180">
        <v>1087.339966</v>
      </c>
      <c r="U4" s="180">
        <v>173.12600699999999</v>
      </c>
      <c r="V4" s="180">
        <v>184.958</v>
      </c>
      <c r="W4" s="180">
        <v>4001.3464260000001</v>
      </c>
      <c r="X4" s="180">
        <v>100.52768399999999</v>
      </c>
      <c r="Y4" s="180">
        <v>256.80550299999999</v>
      </c>
      <c r="Z4" s="180">
        <v>6.3458000000000001E-2</v>
      </c>
      <c r="AB4" s="180">
        <f t="shared" si="0"/>
        <v>0.74762706372599996</v>
      </c>
      <c r="AC4" s="180">
        <f t="shared" si="1"/>
        <v>0.119036864346</v>
      </c>
    </row>
    <row r="5" spans="1:29" x14ac:dyDescent="0.35">
      <c r="A5" s="180">
        <v>4</v>
      </c>
      <c r="B5" s="180" t="s">
        <v>239</v>
      </c>
      <c r="C5" s="180">
        <v>2</v>
      </c>
      <c r="D5" s="180">
        <v>539995.10155100003</v>
      </c>
      <c r="E5" s="180">
        <v>48.25</v>
      </c>
      <c r="F5" s="180" t="s">
        <v>855</v>
      </c>
      <c r="G5" s="180" t="s">
        <v>857</v>
      </c>
      <c r="H5" s="180">
        <v>9089</v>
      </c>
      <c r="I5" s="180">
        <v>9098</v>
      </c>
      <c r="J5" s="180">
        <v>310</v>
      </c>
      <c r="K5" s="180" t="s">
        <v>264</v>
      </c>
      <c r="L5" s="180" t="s">
        <v>321</v>
      </c>
      <c r="M5" s="180">
        <v>10.2743</v>
      </c>
      <c r="N5" s="180" t="s">
        <v>477</v>
      </c>
      <c r="O5" s="180">
        <v>310</v>
      </c>
      <c r="P5" s="180" t="s">
        <v>321</v>
      </c>
      <c r="Q5" s="180">
        <v>8.3410460000000004</v>
      </c>
      <c r="R5" s="180">
        <v>1.5350490000000001</v>
      </c>
      <c r="S5" s="180">
        <v>1.6090100000000001</v>
      </c>
      <c r="T5" s="180">
        <v>85.698402000000002</v>
      </c>
      <c r="U5" s="180">
        <v>15.771599999999999</v>
      </c>
      <c r="V5" s="180">
        <v>16.531400000000001</v>
      </c>
      <c r="W5" s="180">
        <v>910.42555500000003</v>
      </c>
      <c r="X5" s="180">
        <v>24.550346999999999</v>
      </c>
      <c r="Y5" s="180">
        <v>16.509592000000001</v>
      </c>
      <c r="Z5" s="180">
        <v>4.0800000000000003E-3</v>
      </c>
      <c r="AB5" s="180">
        <f t="shared" si="0"/>
        <v>3.4031467680000003E-2</v>
      </c>
      <c r="AC5" s="180">
        <f t="shared" si="1"/>
        <v>6.2629999200000007E-3</v>
      </c>
    </row>
    <row r="6" spans="1:29" x14ac:dyDescent="0.35">
      <c r="A6" s="180">
        <v>5</v>
      </c>
      <c r="B6" s="180" t="s">
        <v>239</v>
      </c>
      <c r="C6" s="180">
        <v>2</v>
      </c>
      <c r="D6" s="180">
        <v>539995.10155100003</v>
      </c>
      <c r="E6" s="180">
        <v>48.25</v>
      </c>
      <c r="F6" s="180" t="s">
        <v>855</v>
      </c>
      <c r="G6" s="180" t="s">
        <v>857</v>
      </c>
      <c r="H6" s="180">
        <v>11646</v>
      </c>
      <c r="I6" s="180">
        <v>11655</v>
      </c>
      <c r="J6" s="180">
        <v>814</v>
      </c>
      <c r="K6" s="180" t="s">
        <v>254</v>
      </c>
      <c r="L6" s="180" t="s">
        <v>279</v>
      </c>
      <c r="M6" s="180">
        <v>527.92700000000002</v>
      </c>
      <c r="N6" s="180" t="s">
        <v>477</v>
      </c>
      <c r="O6" s="180">
        <v>814</v>
      </c>
      <c r="P6" s="180" t="s">
        <v>279</v>
      </c>
      <c r="Q6" s="180">
        <v>9.5935609999999993</v>
      </c>
      <c r="R6" s="180">
        <v>1.571528</v>
      </c>
      <c r="S6" s="180">
        <v>1.857308</v>
      </c>
      <c r="T6" s="180">
        <v>5064.7001950000003</v>
      </c>
      <c r="U6" s="180">
        <v>829.65197799999999</v>
      </c>
      <c r="V6" s="180">
        <v>980.52300000000002</v>
      </c>
      <c r="W6" s="180">
        <v>38867.746267000002</v>
      </c>
      <c r="X6" s="180">
        <v>3013.9814219999998</v>
      </c>
      <c r="Y6" s="180">
        <v>195002.68577000001</v>
      </c>
      <c r="Z6" s="180">
        <v>48.186213000000002</v>
      </c>
      <c r="AB6" s="180">
        <f t="shared" si="0"/>
        <v>462.27737377449301</v>
      </c>
      <c r="AC6" s="180">
        <f t="shared" si="1"/>
        <v>75.725982943464004</v>
      </c>
    </row>
    <row r="7" spans="1:29" x14ac:dyDescent="0.35">
      <c r="A7" s="180">
        <v>6</v>
      </c>
      <c r="B7" s="180" t="s">
        <v>239</v>
      </c>
      <c r="C7" s="180">
        <v>3</v>
      </c>
      <c r="D7" s="180">
        <v>539995.10155100003</v>
      </c>
      <c r="E7" s="180">
        <v>0</v>
      </c>
      <c r="F7" s="180" t="s">
        <v>855</v>
      </c>
      <c r="G7" s="180" t="s">
        <v>856</v>
      </c>
      <c r="H7" s="180">
        <v>11646</v>
      </c>
      <c r="I7" s="180">
        <v>11655</v>
      </c>
      <c r="J7" s="180">
        <v>814</v>
      </c>
      <c r="K7" s="180" t="s">
        <v>254</v>
      </c>
      <c r="L7" s="180" t="s">
        <v>279</v>
      </c>
      <c r="M7" s="180">
        <v>527.92700000000002</v>
      </c>
      <c r="N7" s="180" t="s">
        <v>477</v>
      </c>
      <c r="O7" s="180">
        <v>814</v>
      </c>
      <c r="P7" s="180" t="s">
        <v>279</v>
      </c>
      <c r="Q7" s="180">
        <v>9.5935609999999993</v>
      </c>
      <c r="R7" s="180">
        <v>1.571528</v>
      </c>
      <c r="S7" s="180">
        <v>1.857308</v>
      </c>
      <c r="T7" s="180">
        <v>5064.7001950000003</v>
      </c>
      <c r="U7" s="180">
        <v>829.65197799999999</v>
      </c>
      <c r="V7" s="180">
        <v>980.52300000000002</v>
      </c>
      <c r="W7" s="180">
        <v>38867.746267000002</v>
      </c>
      <c r="X7" s="180">
        <v>132.452775</v>
      </c>
      <c r="Y7" s="180">
        <v>11.088179999999999</v>
      </c>
      <c r="Z7" s="180">
        <v>2.7399999999999998E-3</v>
      </c>
      <c r="AB7" s="180">
        <f t="shared" si="0"/>
        <v>2.6286357139999997E-2</v>
      </c>
      <c r="AC7" s="180">
        <f t="shared" si="1"/>
        <v>4.3059867200000001E-3</v>
      </c>
    </row>
    <row r="8" spans="1:29" x14ac:dyDescent="0.35">
      <c r="AA8" s="180" t="s">
        <v>858</v>
      </c>
      <c r="AB8" s="180">
        <f>SUM(AB2:AB7)</f>
        <v>705.58574138785389</v>
      </c>
      <c r="AC8" s="180">
        <f>SUM(AC2:AC7)</f>
        <v>115.57975423457</v>
      </c>
    </row>
    <row r="9" spans="1:29" x14ac:dyDescent="0.35">
      <c r="A9" s="180" t="s">
        <v>861</v>
      </c>
    </row>
    <row r="10" spans="1:29" x14ac:dyDescent="0.35">
      <c r="AA10" s="180" t="s">
        <v>859</v>
      </c>
      <c r="AB10" s="180">
        <v>0.33</v>
      </c>
      <c r="AC10" s="180">
        <v>0.65</v>
      </c>
    </row>
    <row r="11" spans="1:29" x14ac:dyDescent="0.35">
      <c r="AA11" s="180" t="s">
        <v>860</v>
      </c>
      <c r="AB11" s="5">
        <f>AB8*AB10</f>
        <v>232.84329465799181</v>
      </c>
      <c r="AC11" s="5">
        <f>AC8*AC10</f>
        <v>75.126840252470501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32C55-5AD4-4719-B312-8BD7957B6491}">
  <sheetPr filterMode="1"/>
  <dimension ref="A1:L141"/>
  <sheetViews>
    <sheetView topLeftCell="E1" workbookViewId="0">
      <selection activeCell="G38" sqref="G38"/>
    </sheetView>
  </sheetViews>
  <sheetFormatPr defaultRowHeight="14.5" x14ac:dyDescent="0.35"/>
  <cols>
    <col min="1" max="1" width="19.26953125" customWidth="1"/>
    <col min="2" max="2" width="69" bestFit="1" customWidth="1"/>
    <col min="3" max="3" width="22.453125" bestFit="1" customWidth="1"/>
    <col min="4" max="4" width="22.1796875" bestFit="1" customWidth="1"/>
    <col min="6" max="6" width="69" bestFit="1" customWidth="1"/>
    <col min="7" max="7" width="28.81640625" bestFit="1" customWidth="1"/>
    <col min="8" max="8" width="29.1796875" bestFit="1" customWidth="1"/>
    <col min="9" max="9" width="32.7265625" bestFit="1" customWidth="1"/>
    <col min="10" max="10" width="28.54296875" bestFit="1" customWidth="1"/>
    <col min="11" max="11" width="28.81640625" bestFit="1" customWidth="1"/>
    <col min="12" max="12" width="32.453125" bestFit="1" customWidth="1"/>
  </cols>
  <sheetData>
    <row r="1" spans="1:12" x14ac:dyDescent="0.35">
      <c r="A1" s="29" t="s">
        <v>139</v>
      </c>
      <c r="B1" s="29" t="s">
        <v>232</v>
      </c>
      <c r="C1" s="29" t="s">
        <v>727</v>
      </c>
      <c r="D1" s="29" t="s">
        <v>728</v>
      </c>
    </row>
    <row r="2" spans="1:12" hidden="1" x14ac:dyDescent="0.35">
      <c r="A2" s="29" t="s">
        <v>726</v>
      </c>
      <c r="B2" s="29" t="s">
        <v>726</v>
      </c>
      <c r="C2" s="29"/>
      <c r="D2" s="29"/>
    </row>
    <row r="3" spans="1:12" x14ac:dyDescent="0.35">
      <c r="A3" s="29" t="s">
        <v>478</v>
      </c>
      <c r="B3" s="29" t="s">
        <v>260</v>
      </c>
      <c r="C3" s="29">
        <v>5.2743549999999999</v>
      </c>
      <c r="D3" s="29">
        <v>1.09999</v>
      </c>
      <c r="F3" s="26" t="s">
        <v>426</v>
      </c>
      <c r="G3" s="29" t="s">
        <v>729</v>
      </c>
      <c r="H3" s="29" t="s">
        <v>730</v>
      </c>
      <c r="I3" s="29" t="s">
        <v>731</v>
      </c>
      <c r="J3" s="29" t="s">
        <v>732</v>
      </c>
      <c r="K3" s="29" t="s">
        <v>733</v>
      </c>
      <c r="L3" s="29" t="s">
        <v>734</v>
      </c>
    </row>
    <row r="4" spans="1:12" x14ac:dyDescent="0.35">
      <c r="A4" s="145" t="s">
        <v>490</v>
      </c>
      <c r="B4" s="145" t="s">
        <v>301</v>
      </c>
      <c r="C4" s="145">
        <v>6.3518020000000002</v>
      </c>
      <c r="D4" s="145">
        <v>0.91268700000000003</v>
      </c>
      <c r="F4" s="27" t="s">
        <v>726</v>
      </c>
      <c r="G4" s="22"/>
      <c r="H4" s="22"/>
      <c r="I4" s="22"/>
      <c r="J4" s="22"/>
      <c r="K4" s="22"/>
      <c r="L4" s="22"/>
    </row>
    <row r="5" spans="1:12" x14ac:dyDescent="0.35">
      <c r="A5" s="145" t="s">
        <v>477</v>
      </c>
      <c r="B5" s="145" t="s">
        <v>301</v>
      </c>
      <c r="C5" s="145">
        <v>7.7566789999999992</v>
      </c>
      <c r="D5" s="145">
        <v>1.308298</v>
      </c>
      <c r="F5" s="27" t="s">
        <v>260</v>
      </c>
      <c r="G5" s="22">
        <v>5.2743549999999999</v>
      </c>
      <c r="H5" s="22">
        <v>5.2743549999999999</v>
      </c>
      <c r="I5" s="22">
        <v>5.2743549999999999</v>
      </c>
      <c r="J5" s="22">
        <v>1.09999</v>
      </c>
      <c r="K5" s="22">
        <v>1.09999</v>
      </c>
      <c r="L5" s="22">
        <v>1.09999</v>
      </c>
    </row>
    <row r="6" spans="1:12" x14ac:dyDescent="0.35">
      <c r="A6" s="145" t="s">
        <v>500</v>
      </c>
      <c r="B6" s="145" t="s">
        <v>301</v>
      </c>
      <c r="C6" s="145">
        <v>8.1527360000000009</v>
      </c>
      <c r="D6" s="145">
        <v>1.4365079999999999</v>
      </c>
      <c r="F6" s="27" t="s">
        <v>301</v>
      </c>
      <c r="G6" s="22">
        <v>5.9895199999999997</v>
      </c>
      <c r="H6" s="22">
        <v>8.1527360000000009</v>
      </c>
      <c r="I6" s="22">
        <v>7.0626842500000002</v>
      </c>
      <c r="J6" s="22">
        <v>0.91268700000000003</v>
      </c>
      <c r="K6" s="22">
        <v>1.4365079999999999</v>
      </c>
      <c r="L6" s="22">
        <v>1.2047157499999999</v>
      </c>
    </row>
    <row r="7" spans="1:12" x14ac:dyDescent="0.35">
      <c r="A7" s="145" t="s">
        <v>478</v>
      </c>
      <c r="B7" s="145" t="s">
        <v>301</v>
      </c>
      <c r="C7" s="145">
        <v>5.9895199999999997</v>
      </c>
      <c r="D7" s="145">
        <v>1.16137</v>
      </c>
      <c r="F7" s="27" t="s">
        <v>252</v>
      </c>
      <c r="G7" s="22">
        <v>6.5350910000000004</v>
      </c>
      <c r="H7" s="22">
        <v>11.177697</v>
      </c>
      <c r="I7" s="22">
        <v>8.3698744999999999</v>
      </c>
      <c r="J7" s="22">
        <v>1.3946449999999999</v>
      </c>
      <c r="K7" s="22">
        <v>1.90791</v>
      </c>
      <c r="L7" s="22">
        <v>1.6197630000000001</v>
      </c>
    </row>
    <row r="8" spans="1:12" x14ac:dyDescent="0.35">
      <c r="A8" s="29" t="s">
        <v>480</v>
      </c>
      <c r="B8" s="29" t="s">
        <v>252</v>
      </c>
      <c r="C8" s="29">
        <v>6.5350910000000004</v>
      </c>
      <c r="D8" s="29">
        <v>1.3946449999999999</v>
      </c>
      <c r="F8" s="27" t="s">
        <v>250</v>
      </c>
      <c r="G8" s="22">
        <v>6.1281119999999998</v>
      </c>
      <c r="H8" s="22">
        <v>7.55748</v>
      </c>
      <c r="I8" s="22">
        <v>6.807630333333333</v>
      </c>
      <c r="J8" s="22">
        <v>1.167521</v>
      </c>
      <c r="K8" s="22">
        <v>1.4697009999999999</v>
      </c>
      <c r="L8" s="22">
        <v>1.3102539999999998</v>
      </c>
    </row>
    <row r="9" spans="1:12" x14ac:dyDescent="0.35">
      <c r="A9" s="29" t="s">
        <v>479</v>
      </c>
      <c r="B9" s="29" t="s">
        <v>252</v>
      </c>
      <c r="C9" s="29">
        <v>8.9105399999999992</v>
      </c>
      <c r="D9" s="29">
        <v>1.7446460000000001</v>
      </c>
      <c r="F9" s="27" t="s">
        <v>243</v>
      </c>
      <c r="G9" s="22">
        <v>9.2811849999999971</v>
      </c>
      <c r="H9" s="22">
        <v>12.496559999999997</v>
      </c>
      <c r="I9" s="22">
        <v>11.117621666666667</v>
      </c>
      <c r="J9" s="22">
        <v>1.3582639999999997</v>
      </c>
      <c r="K9" s="22">
        <v>1.9466840000000005</v>
      </c>
      <c r="L9" s="22">
        <v>1.7244991666666667</v>
      </c>
    </row>
    <row r="10" spans="1:12" x14ac:dyDescent="0.35">
      <c r="A10" s="29" t="s">
        <v>477</v>
      </c>
      <c r="B10" s="29" t="s">
        <v>252</v>
      </c>
      <c r="C10" s="29">
        <v>11.177697</v>
      </c>
      <c r="D10" s="29">
        <v>1.90791</v>
      </c>
      <c r="F10" s="27" t="s">
        <v>404</v>
      </c>
      <c r="G10" s="22">
        <v>7.0207160000000002</v>
      </c>
      <c r="H10" s="22">
        <v>7.0207160000000002</v>
      </c>
      <c r="I10" s="22">
        <v>7.0207160000000002</v>
      </c>
      <c r="J10" s="22">
        <v>0.84977999999999998</v>
      </c>
      <c r="K10" s="22">
        <v>0.84977999999999998</v>
      </c>
      <c r="L10" s="22">
        <v>0.84977999999999998</v>
      </c>
    </row>
    <row r="11" spans="1:12" x14ac:dyDescent="0.35">
      <c r="A11" s="29" t="s">
        <v>478</v>
      </c>
      <c r="B11" s="29" t="s">
        <v>252</v>
      </c>
      <c r="C11" s="29">
        <v>6.8561699999999997</v>
      </c>
      <c r="D11" s="29">
        <v>1.431851</v>
      </c>
      <c r="F11" s="27" t="s">
        <v>384</v>
      </c>
      <c r="G11" s="22">
        <v>3.7587759999999997</v>
      </c>
      <c r="H11" s="22">
        <v>3.7587759999999997</v>
      </c>
      <c r="I11" s="22">
        <v>3.7587759999999997</v>
      </c>
      <c r="J11" s="22">
        <v>0.90976400000000002</v>
      </c>
      <c r="K11" s="22">
        <v>0.90976400000000002</v>
      </c>
      <c r="L11" s="22">
        <v>0.90976400000000002</v>
      </c>
    </row>
    <row r="12" spans="1:12" x14ac:dyDescent="0.35">
      <c r="A12" s="145" t="s">
        <v>480</v>
      </c>
      <c r="B12" s="145" t="s">
        <v>250</v>
      </c>
      <c r="C12" s="145">
        <v>6.1281119999999998</v>
      </c>
      <c r="D12" s="145">
        <v>1.167521</v>
      </c>
      <c r="F12" s="27" t="s">
        <v>381</v>
      </c>
      <c r="G12" s="22">
        <v>85.984882999999996</v>
      </c>
      <c r="H12" s="22">
        <v>85.984882999999996</v>
      </c>
      <c r="I12" s="22">
        <v>85.984882999999996</v>
      </c>
      <c r="J12" s="22">
        <v>24.000473</v>
      </c>
      <c r="K12" s="22">
        <v>24.000473</v>
      </c>
      <c r="L12" s="22">
        <v>24.000473</v>
      </c>
    </row>
    <row r="13" spans="1:12" x14ac:dyDescent="0.35">
      <c r="A13" s="145" t="s">
        <v>479</v>
      </c>
      <c r="B13" s="145" t="s">
        <v>250</v>
      </c>
      <c r="C13" s="145">
        <v>7.55748</v>
      </c>
      <c r="D13" s="145">
        <v>1.4697009999999999</v>
      </c>
      <c r="F13" s="27" t="s">
        <v>414</v>
      </c>
      <c r="G13" s="22">
        <v>6.1781319999999997</v>
      </c>
      <c r="H13" s="22">
        <v>9.6292860000000005</v>
      </c>
      <c r="I13" s="22">
        <v>7.9037090000000001</v>
      </c>
      <c r="J13" s="22">
        <v>1.4102669999999999</v>
      </c>
      <c r="K13" s="22">
        <v>1.548492</v>
      </c>
      <c r="L13" s="22">
        <v>1.4793794999999998</v>
      </c>
    </row>
    <row r="14" spans="1:12" x14ac:dyDescent="0.35">
      <c r="A14" s="145" t="s">
        <v>478</v>
      </c>
      <c r="B14" s="145" t="s">
        <v>250</v>
      </c>
      <c r="C14" s="145">
        <v>6.7372990000000001</v>
      </c>
      <c r="D14" s="145">
        <v>1.2935399999999999</v>
      </c>
      <c r="F14" s="27" t="s">
        <v>282</v>
      </c>
      <c r="G14" s="22">
        <v>7.7817879999999997</v>
      </c>
      <c r="H14" s="22">
        <v>12.264234</v>
      </c>
      <c r="I14" s="22">
        <v>9.5981880000000004</v>
      </c>
      <c r="J14" s="22">
        <v>1.27501</v>
      </c>
      <c r="K14" s="22">
        <v>2.0773109999999999</v>
      </c>
      <c r="L14" s="22">
        <v>1.6280680000000001</v>
      </c>
    </row>
    <row r="15" spans="1:12" x14ac:dyDescent="0.35">
      <c r="A15" s="29" t="s">
        <v>487</v>
      </c>
      <c r="B15" s="29" t="s">
        <v>243</v>
      </c>
      <c r="C15" s="29">
        <v>10.758748000000001</v>
      </c>
      <c r="D15" s="29">
        <v>1.747034</v>
      </c>
      <c r="F15" s="27" t="s">
        <v>396</v>
      </c>
      <c r="G15" s="22">
        <v>6.858117</v>
      </c>
      <c r="H15" s="22">
        <v>6.858117</v>
      </c>
      <c r="I15" s="22">
        <v>6.858117</v>
      </c>
      <c r="J15" s="22">
        <v>1.1074580000000001</v>
      </c>
      <c r="K15" s="22">
        <v>1.1074580000000001</v>
      </c>
      <c r="L15" s="22">
        <v>1.1074580000000001</v>
      </c>
    </row>
    <row r="16" spans="1:12" x14ac:dyDescent="0.35">
      <c r="A16" s="29" t="s">
        <v>490</v>
      </c>
      <c r="B16" s="29" t="s">
        <v>243</v>
      </c>
      <c r="C16" s="29">
        <v>9.2811849999999971</v>
      </c>
      <c r="D16" s="29">
        <v>1.3582639999999997</v>
      </c>
      <c r="F16" s="27" t="s">
        <v>408</v>
      </c>
      <c r="G16" s="22">
        <v>7.5056339999999997</v>
      </c>
      <c r="H16" s="22">
        <v>7.5056339999999997</v>
      </c>
      <c r="I16" s="22">
        <v>7.5056339999999997</v>
      </c>
      <c r="J16" s="22">
        <v>1.281093</v>
      </c>
      <c r="K16" s="22">
        <v>1.281093</v>
      </c>
      <c r="L16" s="22">
        <v>1.281093</v>
      </c>
    </row>
    <row r="17" spans="1:12" x14ac:dyDescent="0.35">
      <c r="A17" s="29" t="s">
        <v>477</v>
      </c>
      <c r="B17" s="29" t="s">
        <v>243</v>
      </c>
      <c r="C17" s="29">
        <v>11.781447000000009</v>
      </c>
      <c r="D17" s="29">
        <v>1.8758369999999993</v>
      </c>
      <c r="F17" s="27" t="s">
        <v>402</v>
      </c>
      <c r="G17" s="22">
        <v>6.6188039999999999</v>
      </c>
      <c r="H17" s="22">
        <v>7.6953050000000003</v>
      </c>
      <c r="I17" s="22">
        <v>7.1570545000000001</v>
      </c>
      <c r="J17" s="22">
        <v>1.0996870000000001</v>
      </c>
      <c r="K17" s="22">
        <v>1.2924290000000001</v>
      </c>
      <c r="L17" s="22">
        <v>1.1960580000000001</v>
      </c>
    </row>
    <row r="18" spans="1:12" x14ac:dyDescent="0.35">
      <c r="A18" s="29" t="s">
        <v>481</v>
      </c>
      <c r="B18" s="29" t="s">
        <v>243</v>
      </c>
      <c r="C18" s="29">
        <v>10.321685</v>
      </c>
      <c r="D18" s="29">
        <v>1.573078</v>
      </c>
      <c r="F18" s="27" t="s">
        <v>262</v>
      </c>
      <c r="G18" s="22">
        <v>5.9449420000000002</v>
      </c>
      <c r="H18" s="22">
        <v>5.9449420000000002</v>
      </c>
      <c r="I18" s="22">
        <v>5.9449420000000002</v>
      </c>
      <c r="J18" s="22">
        <v>1.217948</v>
      </c>
      <c r="K18" s="22">
        <v>1.217948</v>
      </c>
      <c r="L18" s="22">
        <v>1.217948</v>
      </c>
    </row>
    <row r="19" spans="1:12" x14ac:dyDescent="0.35">
      <c r="A19" s="29" t="s">
        <v>496</v>
      </c>
      <c r="B19" s="29" t="s">
        <v>243</v>
      </c>
      <c r="C19" s="29">
        <v>12.066105</v>
      </c>
      <c r="D19" s="29">
        <v>1.846098</v>
      </c>
      <c r="F19" s="27" t="s">
        <v>270</v>
      </c>
      <c r="G19" s="22">
        <v>9.8435590000000008</v>
      </c>
      <c r="H19" s="22">
        <v>13.885444</v>
      </c>
      <c r="I19" s="22">
        <v>11.516742796296297</v>
      </c>
      <c r="J19" s="22">
        <v>1.71604</v>
      </c>
      <c r="K19" s="22">
        <v>2.6532089999999999</v>
      </c>
      <c r="L19" s="22">
        <v>2.0000300370370367</v>
      </c>
    </row>
    <row r="20" spans="1:12" x14ac:dyDescent="0.35">
      <c r="A20" s="29" t="s">
        <v>500</v>
      </c>
      <c r="B20" s="29" t="s">
        <v>243</v>
      </c>
      <c r="C20" s="29">
        <v>12.496559999999997</v>
      </c>
      <c r="D20" s="29">
        <v>1.9466840000000005</v>
      </c>
      <c r="F20" s="27" t="s">
        <v>311</v>
      </c>
      <c r="G20" s="22">
        <v>6.8310130000000004</v>
      </c>
      <c r="H20" s="22">
        <v>7.7580710000000002</v>
      </c>
      <c r="I20" s="22">
        <v>7.2571190000000003</v>
      </c>
      <c r="J20" s="22">
        <v>1.1455919999999999</v>
      </c>
      <c r="K20" s="22">
        <v>1.9655990000000003</v>
      </c>
      <c r="L20" s="22">
        <v>1.4737104000000001</v>
      </c>
    </row>
    <row r="21" spans="1:12" x14ac:dyDescent="0.35">
      <c r="A21" s="145" t="s">
        <v>490</v>
      </c>
      <c r="B21" s="145" t="s">
        <v>404</v>
      </c>
      <c r="C21" s="145">
        <v>7.0207160000000002</v>
      </c>
      <c r="D21" s="145">
        <v>0.84977999999999998</v>
      </c>
      <c r="F21" s="27" t="s">
        <v>329</v>
      </c>
      <c r="G21" s="22">
        <v>11.610144999999997</v>
      </c>
      <c r="H21" s="22">
        <v>11.610144999999997</v>
      </c>
      <c r="I21" s="22">
        <v>11.610144999999997</v>
      </c>
      <c r="J21" s="22">
        <v>2.0070380000000001</v>
      </c>
      <c r="K21" s="22">
        <v>2.0070380000000001</v>
      </c>
      <c r="L21" s="22">
        <v>2.0070380000000001</v>
      </c>
    </row>
    <row r="22" spans="1:12" x14ac:dyDescent="0.35">
      <c r="A22" s="29" t="s">
        <v>480</v>
      </c>
      <c r="B22" s="29" t="s">
        <v>384</v>
      </c>
      <c r="C22" s="29">
        <v>3.7587759999999997</v>
      </c>
      <c r="D22" s="29">
        <v>0.90976400000000002</v>
      </c>
      <c r="F22" s="27" t="s">
        <v>277</v>
      </c>
      <c r="G22" s="22">
        <v>5.5362520000000002</v>
      </c>
      <c r="H22" s="22">
        <v>8.9793509999999994</v>
      </c>
      <c r="I22" s="22">
        <v>7.1142570000000003</v>
      </c>
      <c r="J22" s="22">
        <v>0.97619199999999995</v>
      </c>
      <c r="K22" s="22">
        <v>1.6037250000000001</v>
      </c>
      <c r="L22" s="22">
        <v>1.2424136000000001</v>
      </c>
    </row>
    <row r="23" spans="1:12" x14ac:dyDescent="0.35">
      <c r="A23" s="145" t="s">
        <v>480</v>
      </c>
      <c r="B23" s="145" t="s">
        <v>381</v>
      </c>
      <c r="C23" s="145">
        <v>85.984882999999996</v>
      </c>
      <c r="D23" s="145">
        <v>24.000473</v>
      </c>
      <c r="F23" s="27" t="s">
        <v>264</v>
      </c>
      <c r="G23" s="22">
        <v>5.4832679999999998</v>
      </c>
      <c r="H23" s="22">
        <v>8.3410460000000004</v>
      </c>
      <c r="I23" s="22">
        <v>7.2219351999999999</v>
      </c>
      <c r="J23" s="22">
        <v>1.013727</v>
      </c>
      <c r="K23" s="22">
        <v>1.5350490000000003</v>
      </c>
      <c r="L23" s="22">
        <v>1.3933602000000003</v>
      </c>
    </row>
    <row r="24" spans="1:12" x14ac:dyDescent="0.35">
      <c r="A24" s="29" t="s">
        <v>480</v>
      </c>
      <c r="B24" s="29" t="s">
        <v>414</v>
      </c>
      <c r="C24" s="29">
        <v>6.1781319999999997</v>
      </c>
      <c r="D24" s="29">
        <v>1.4102669999999999</v>
      </c>
      <c r="F24" s="27" t="s">
        <v>310</v>
      </c>
      <c r="G24" s="22">
        <v>5.4799730000000002</v>
      </c>
      <c r="H24" s="22">
        <v>5.6089419999999999</v>
      </c>
      <c r="I24" s="22">
        <v>5.5444575</v>
      </c>
      <c r="J24" s="22">
        <v>0.90975700000000004</v>
      </c>
      <c r="K24" s="22">
        <v>0.94498800000000005</v>
      </c>
      <c r="L24" s="22">
        <v>0.92737250000000004</v>
      </c>
    </row>
    <row r="25" spans="1:12" x14ac:dyDescent="0.35">
      <c r="A25" s="29" t="s">
        <v>477</v>
      </c>
      <c r="B25" s="29" t="s">
        <v>414</v>
      </c>
      <c r="C25" s="29">
        <v>9.6292860000000005</v>
      </c>
      <c r="D25" s="29">
        <v>1.548492</v>
      </c>
      <c r="F25" s="27" t="s">
        <v>246</v>
      </c>
      <c r="G25" s="22">
        <v>7.805536</v>
      </c>
      <c r="H25" s="22">
        <v>10.230904000000001</v>
      </c>
      <c r="I25" s="22">
        <v>8.4757455999999998</v>
      </c>
      <c r="J25" s="22">
        <v>1.637222</v>
      </c>
      <c r="K25" s="22">
        <v>2.404601</v>
      </c>
      <c r="L25" s="22">
        <v>1.9759539999999998</v>
      </c>
    </row>
    <row r="26" spans="1:12" x14ac:dyDescent="0.35">
      <c r="A26" s="145" t="s">
        <v>490</v>
      </c>
      <c r="B26" s="145" t="s">
        <v>282</v>
      </c>
      <c r="C26" s="145">
        <v>12.264234</v>
      </c>
      <c r="D26" s="145">
        <v>2.0773109999999999</v>
      </c>
      <c r="F26" s="27" t="s">
        <v>313</v>
      </c>
      <c r="G26" s="22">
        <v>6.3582650000000003</v>
      </c>
      <c r="H26" s="22">
        <v>11.029944</v>
      </c>
      <c r="I26" s="22">
        <v>9.1599882500000014</v>
      </c>
      <c r="J26" s="22">
        <v>1.233392</v>
      </c>
      <c r="K26" s="22">
        <v>2.0173890000000001</v>
      </c>
      <c r="L26" s="22">
        <v>1.6261494999999999</v>
      </c>
    </row>
    <row r="27" spans="1:12" x14ac:dyDescent="0.35">
      <c r="A27" s="145" t="s">
        <v>477</v>
      </c>
      <c r="B27" s="145" t="s">
        <v>282</v>
      </c>
      <c r="C27" s="145">
        <v>8.7485420000000005</v>
      </c>
      <c r="D27" s="145">
        <v>1.5318830000000001</v>
      </c>
      <c r="F27" s="27" t="s">
        <v>266</v>
      </c>
      <c r="G27" s="22">
        <v>5.9178860000000002</v>
      </c>
      <c r="H27" s="22">
        <v>5.9178860000000002</v>
      </c>
      <c r="I27" s="22">
        <v>5.9178860000000002</v>
      </c>
      <c r="J27" s="22">
        <v>1.20865</v>
      </c>
      <c r="K27" s="22">
        <v>1.20865</v>
      </c>
      <c r="L27" s="22">
        <v>1.20865</v>
      </c>
    </row>
    <row r="28" spans="1:12" x14ac:dyDescent="0.35">
      <c r="A28" s="145" t="s">
        <v>500</v>
      </c>
      <c r="B28" s="145" t="s">
        <v>282</v>
      </c>
      <c r="C28" s="145">
        <v>7.7817879999999997</v>
      </c>
      <c r="D28" s="145">
        <v>1.27501</v>
      </c>
      <c r="F28" s="27" t="s">
        <v>347</v>
      </c>
      <c r="G28" s="22">
        <v>8.3138170000000002</v>
      </c>
      <c r="H28" s="22">
        <v>8.3138170000000002</v>
      </c>
      <c r="I28" s="22">
        <v>8.3138170000000002</v>
      </c>
      <c r="J28" s="22">
        <v>1.3076179999999999</v>
      </c>
      <c r="K28" s="22">
        <v>1.3076179999999999</v>
      </c>
      <c r="L28" s="22">
        <v>1.3076179999999999</v>
      </c>
    </row>
    <row r="29" spans="1:12" x14ac:dyDescent="0.35">
      <c r="A29" s="29" t="s">
        <v>477</v>
      </c>
      <c r="B29" s="29" t="s">
        <v>396</v>
      </c>
      <c r="C29" s="29">
        <v>6.858117</v>
      </c>
      <c r="D29" s="29">
        <v>1.1074580000000001</v>
      </c>
      <c r="F29" s="27" t="s">
        <v>421</v>
      </c>
      <c r="G29" s="22">
        <v>5.933516</v>
      </c>
      <c r="H29" s="22">
        <v>5.933516</v>
      </c>
      <c r="I29" s="22">
        <v>5.933516</v>
      </c>
      <c r="J29" s="22">
        <v>0.96015600000000001</v>
      </c>
      <c r="K29" s="22">
        <v>0.96015600000000001</v>
      </c>
      <c r="L29" s="22">
        <v>0.96015600000000001</v>
      </c>
    </row>
    <row r="30" spans="1:12" x14ac:dyDescent="0.35">
      <c r="A30" s="145" t="s">
        <v>477</v>
      </c>
      <c r="B30" s="145" t="s">
        <v>408</v>
      </c>
      <c r="C30" s="145">
        <v>7.5056339999999997</v>
      </c>
      <c r="D30" s="145">
        <v>1.281093</v>
      </c>
      <c r="F30" s="27" t="s">
        <v>241</v>
      </c>
      <c r="G30" s="22">
        <v>9.5836389999999998</v>
      </c>
      <c r="H30" s="22">
        <v>10.942111000000001</v>
      </c>
      <c r="I30" s="22">
        <v>10.262875000000001</v>
      </c>
      <c r="J30" s="22">
        <v>1.556376</v>
      </c>
      <c r="K30" s="22">
        <v>1.7858099999999999</v>
      </c>
      <c r="L30" s="22">
        <v>1.6710929999999999</v>
      </c>
    </row>
    <row r="31" spans="1:12" x14ac:dyDescent="0.35">
      <c r="A31" s="29" t="s">
        <v>481</v>
      </c>
      <c r="B31" s="29" t="s">
        <v>402</v>
      </c>
      <c r="C31" s="29">
        <v>6.6188039999999999</v>
      </c>
      <c r="D31" s="29">
        <v>1.0996870000000001</v>
      </c>
      <c r="F31" s="27" t="s">
        <v>314</v>
      </c>
      <c r="G31" s="22">
        <v>5.1547900000000002</v>
      </c>
      <c r="H31" s="22">
        <v>5.1547900000000002</v>
      </c>
      <c r="I31" s="22">
        <v>5.1547900000000002</v>
      </c>
      <c r="J31" s="22">
        <v>0.59953400000000001</v>
      </c>
      <c r="K31" s="22">
        <v>0.59953400000000001</v>
      </c>
      <c r="L31" s="22">
        <v>0.59953400000000001</v>
      </c>
    </row>
    <row r="32" spans="1:12" x14ac:dyDescent="0.35">
      <c r="A32" s="29" t="s">
        <v>483</v>
      </c>
      <c r="B32" s="29" t="s">
        <v>402</v>
      </c>
      <c r="C32" s="29">
        <v>7.6953050000000003</v>
      </c>
      <c r="D32" s="29">
        <v>1.2924290000000001</v>
      </c>
      <c r="F32" s="27" t="s">
        <v>307</v>
      </c>
      <c r="G32" s="22">
        <v>6.0745719999999999</v>
      </c>
      <c r="H32" s="22">
        <v>7.1904899999999996</v>
      </c>
      <c r="I32" s="22">
        <v>6.492453666666667</v>
      </c>
      <c r="J32" s="22">
        <v>1.0865739999999999</v>
      </c>
      <c r="K32" s="22">
        <v>1.3489420000000001</v>
      </c>
      <c r="L32" s="22">
        <v>1.2039873333333333</v>
      </c>
    </row>
    <row r="33" spans="1:12" x14ac:dyDescent="0.35">
      <c r="A33" s="145" t="s">
        <v>478</v>
      </c>
      <c r="B33" s="145" t="s">
        <v>262</v>
      </c>
      <c r="C33" s="145">
        <v>5.9449420000000002</v>
      </c>
      <c r="D33" s="145">
        <v>1.217948</v>
      </c>
      <c r="F33" s="27" t="s">
        <v>309</v>
      </c>
      <c r="G33" s="22">
        <v>6.3998710000000001</v>
      </c>
      <c r="H33" s="22">
        <v>7.5608690000000003</v>
      </c>
      <c r="I33" s="22">
        <v>6.843305599999999</v>
      </c>
      <c r="J33" s="22">
        <v>1.1168530000000001</v>
      </c>
      <c r="K33" s="22">
        <v>1.8415090000000001</v>
      </c>
      <c r="L33" s="22">
        <v>1.3858366000000002</v>
      </c>
    </row>
    <row r="34" spans="1:12" x14ac:dyDescent="0.35">
      <c r="A34" s="29" t="s">
        <v>490</v>
      </c>
      <c r="B34" s="29" t="s">
        <v>270</v>
      </c>
      <c r="C34" s="29">
        <v>11.719173</v>
      </c>
      <c r="D34" s="29">
        <v>1.982953</v>
      </c>
      <c r="F34" s="27" t="s">
        <v>349</v>
      </c>
      <c r="G34" s="22">
        <v>11.617590999999999</v>
      </c>
      <c r="H34" s="22">
        <v>11.617590999999999</v>
      </c>
      <c r="I34" s="22">
        <v>11.617590999999999</v>
      </c>
      <c r="J34" s="22">
        <v>2.0858639999999999</v>
      </c>
      <c r="K34" s="22">
        <v>2.0858639999999999</v>
      </c>
      <c r="L34" s="22">
        <v>2.0858639999999999</v>
      </c>
    </row>
    <row r="35" spans="1:12" x14ac:dyDescent="0.35">
      <c r="A35" s="29" t="s">
        <v>480</v>
      </c>
      <c r="B35" s="29" t="s">
        <v>270</v>
      </c>
      <c r="C35" s="29">
        <v>13.885444</v>
      </c>
      <c r="D35" s="29">
        <v>2.6532089999999999</v>
      </c>
      <c r="F35" s="27" t="s">
        <v>296</v>
      </c>
      <c r="G35" s="22">
        <v>10.662836</v>
      </c>
      <c r="H35" s="22">
        <v>12.893257</v>
      </c>
      <c r="I35" s="22">
        <v>11.6217822</v>
      </c>
      <c r="J35" s="22">
        <v>1.9885550000000001</v>
      </c>
      <c r="K35" s="22">
        <v>2.5555669999999999</v>
      </c>
      <c r="L35" s="22">
        <v>2.2296999999999998</v>
      </c>
    </row>
    <row r="36" spans="1:12" x14ac:dyDescent="0.35">
      <c r="A36" s="29" t="s">
        <v>477</v>
      </c>
      <c r="B36" s="29" t="s">
        <v>270</v>
      </c>
      <c r="C36" s="29">
        <v>11.194523111111112</v>
      </c>
      <c r="D36" s="29">
        <v>1.8820362222222218</v>
      </c>
      <c r="F36" s="27" t="s">
        <v>284</v>
      </c>
      <c r="G36" s="22">
        <v>5.183573</v>
      </c>
      <c r="H36" s="22">
        <v>9.5753869999999992</v>
      </c>
      <c r="I36" s="22">
        <v>7.3794799999999992</v>
      </c>
      <c r="J36" s="22">
        <v>0.88282799999999995</v>
      </c>
      <c r="K36" s="22">
        <v>1.6562060000000001</v>
      </c>
      <c r="L36" s="22">
        <v>1.269517</v>
      </c>
    </row>
    <row r="37" spans="1:12" x14ac:dyDescent="0.35">
      <c r="A37" s="29" t="s">
        <v>481</v>
      </c>
      <c r="B37" s="29" t="s">
        <v>270</v>
      </c>
      <c r="C37" s="29">
        <v>10.597968</v>
      </c>
      <c r="D37" s="29">
        <v>1.7723370000000001</v>
      </c>
      <c r="F37" s="27" t="s">
        <v>335</v>
      </c>
      <c r="G37" s="22">
        <v>9.2308070000000004</v>
      </c>
      <c r="H37" s="22">
        <v>9.8502130000000001</v>
      </c>
      <c r="I37" s="22">
        <v>9.5200559999999985</v>
      </c>
      <c r="J37" s="22">
        <v>1.5358339999999999</v>
      </c>
      <c r="K37" s="22">
        <v>1.689322</v>
      </c>
      <c r="L37" s="22">
        <v>1.6256623333333335</v>
      </c>
    </row>
    <row r="38" spans="1:12" x14ac:dyDescent="0.35">
      <c r="A38" s="29" t="s">
        <v>483</v>
      </c>
      <c r="B38" s="29" t="s">
        <v>270</v>
      </c>
      <c r="C38" s="29">
        <v>9.8435590000000008</v>
      </c>
      <c r="D38" s="29">
        <v>1.71604</v>
      </c>
      <c r="F38" s="27" t="s">
        <v>299</v>
      </c>
      <c r="G38" s="22">
        <v>7.4893580000000002</v>
      </c>
      <c r="H38" s="22">
        <v>9.6284969999999994</v>
      </c>
      <c r="I38" s="22">
        <v>8.4027406666666664</v>
      </c>
      <c r="J38" s="22">
        <v>1.561723</v>
      </c>
      <c r="K38" s="22">
        <v>1.9695750000000001</v>
      </c>
      <c r="L38" s="22">
        <v>1.7276999999999998</v>
      </c>
    </row>
    <row r="39" spans="1:12" x14ac:dyDescent="0.35">
      <c r="A39" s="29" t="s">
        <v>500</v>
      </c>
      <c r="B39" s="29" t="s">
        <v>270</v>
      </c>
      <c r="C39" s="29">
        <v>11.85978966666667</v>
      </c>
      <c r="D39" s="29">
        <v>1.9936049999999998</v>
      </c>
      <c r="F39" s="27" t="s">
        <v>532</v>
      </c>
      <c r="G39" s="22">
        <v>7.242553</v>
      </c>
      <c r="H39" s="22">
        <v>7.242553</v>
      </c>
      <c r="I39" s="22">
        <v>7.242553</v>
      </c>
      <c r="J39" s="22">
        <v>1.575815</v>
      </c>
      <c r="K39" s="22">
        <v>1.575815</v>
      </c>
      <c r="L39" s="22">
        <v>1.575815</v>
      </c>
    </row>
    <row r="40" spans="1:12" x14ac:dyDescent="0.35">
      <c r="A40" s="145" t="s">
        <v>480</v>
      </c>
      <c r="B40" s="145" t="s">
        <v>311</v>
      </c>
      <c r="C40" s="145">
        <v>6.8310130000000004</v>
      </c>
      <c r="D40" s="145">
        <v>1.9655990000000003</v>
      </c>
      <c r="F40" s="27" t="s">
        <v>358</v>
      </c>
      <c r="G40" s="22">
        <v>6.9665150000000002</v>
      </c>
      <c r="H40" s="22">
        <v>8.1931499999999993</v>
      </c>
      <c r="I40" s="22">
        <v>7.5798325000000002</v>
      </c>
      <c r="J40" s="22">
        <v>1.3715999999999999</v>
      </c>
      <c r="K40" s="22">
        <v>1.6685939999999999</v>
      </c>
      <c r="L40" s="22">
        <v>1.5200969999999998</v>
      </c>
    </row>
    <row r="41" spans="1:12" x14ac:dyDescent="0.35">
      <c r="A41" s="145" t="s">
        <v>479</v>
      </c>
      <c r="B41" s="145" t="s">
        <v>311</v>
      </c>
      <c r="C41" s="145">
        <v>7.7580710000000002</v>
      </c>
      <c r="D41" s="145">
        <v>1.6692349999999998</v>
      </c>
      <c r="F41" s="27" t="s">
        <v>423</v>
      </c>
      <c r="G41" s="22">
        <v>11.209728</v>
      </c>
      <c r="H41" s="22">
        <v>11.209728</v>
      </c>
      <c r="I41" s="22">
        <v>11.209728</v>
      </c>
      <c r="J41" s="22">
        <v>1.937066</v>
      </c>
      <c r="K41" s="22">
        <v>1.937066</v>
      </c>
      <c r="L41" s="22">
        <v>1.937066</v>
      </c>
    </row>
    <row r="42" spans="1:12" x14ac:dyDescent="0.35">
      <c r="A42" s="145" t="s">
        <v>511</v>
      </c>
      <c r="B42" s="145" t="s">
        <v>311</v>
      </c>
      <c r="C42" s="145">
        <v>7.5741719999999999</v>
      </c>
      <c r="D42" s="145">
        <v>1.2654970000000001</v>
      </c>
      <c r="F42" s="27" t="s">
        <v>308</v>
      </c>
      <c r="G42" s="22">
        <v>4.5527620000000004</v>
      </c>
      <c r="H42" s="22">
        <v>6.8228039999999996</v>
      </c>
      <c r="I42" s="22">
        <v>5.6523538333333327</v>
      </c>
      <c r="J42" s="22">
        <v>0.70677400000000001</v>
      </c>
      <c r="K42" s="22">
        <v>1.0638179999999999</v>
      </c>
      <c r="L42" s="22">
        <v>0.88160083333333328</v>
      </c>
    </row>
    <row r="43" spans="1:12" x14ac:dyDescent="0.35">
      <c r="A43" s="145" t="s">
        <v>477</v>
      </c>
      <c r="B43" s="145" t="s">
        <v>311</v>
      </c>
      <c r="C43" s="145">
        <v>6.8859149999999998</v>
      </c>
      <c r="D43" s="145">
        <v>1.1455919999999999</v>
      </c>
      <c r="F43" s="27" t="s">
        <v>419</v>
      </c>
      <c r="G43" s="22">
        <v>9.4268710000000002</v>
      </c>
      <c r="H43" s="22">
        <v>9.4268710000000002</v>
      </c>
      <c r="I43" s="22">
        <v>9.4268710000000002</v>
      </c>
      <c r="J43" s="22">
        <v>1.6340539999999999</v>
      </c>
      <c r="K43" s="22">
        <v>1.6340539999999999</v>
      </c>
      <c r="L43" s="22">
        <v>1.6340539999999999</v>
      </c>
    </row>
    <row r="44" spans="1:12" x14ac:dyDescent="0.35">
      <c r="A44" s="145" t="s">
        <v>500</v>
      </c>
      <c r="B44" s="145" t="s">
        <v>311</v>
      </c>
      <c r="C44" s="145">
        <v>7.2364240000000004</v>
      </c>
      <c r="D44" s="145">
        <v>1.3226290000000001</v>
      </c>
      <c r="F44" s="27" t="s">
        <v>333</v>
      </c>
      <c r="G44" s="22">
        <v>10.495656</v>
      </c>
      <c r="H44" s="22">
        <v>12.123322</v>
      </c>
      <c r="I44" s="22">
        <v>11.516176333333334</v>
      </c>
      <c r="J44" s="22">
        <v>1.5049060000000001</v>
      </c>
      <c r="K44" s="22">
        <v>1.8264759999999998</v>
      </c>
      <c r="L44" s="22">
        <v>1.7084196666666667</v>
      </c>
    </row>
    <row r="45" spans="1:12" x14ac:dyDescent="0.35">
      <c r="A45" s="29" t="s">
        <v>500</v>
      </c>
      <c r="B45" s="29" t="s">
        <v>329</v>
      </c>
      <c r="C45" s="29">
        <v>11.610144999999997</v>
      </c>
      <c r="D45" s="29">
        <v>2.0070380000000001</v>
      </c>
      <c r="F45" s="146" t="s">
        <v>254</v>
      </c>
      <c r="G45" s="147">
        <v>6.4657559999999998</v>
      </c>
      <c r="H45" s="147">
        <v>11.698136999999999</v>
      </c>
      <c r="I45" s="147">
        <v>8.5430268571428574</v>
      </c>
      <c r="J45" s="147">
        <v>0.93106900000000004</v>
      </c>
      <c r="K45" s="147">
        <v>2.0063559999999998</v>
      </c>
      <c r="L45" s="147">
        <v>1.4391145714285714</v>
      </c>
    </row>
    <row r="46" spans="1:12" x14ac:dyDescent="0.35">
      <c r="A46" s="145" t="s">
        <v>490</v>
      </c>
      <c r="B46" s="145" t="s">
        <v>277</v>
      </c>
      <c r="C46" s="145">
        <v>7.4178269999999999</v>
      </c>
      <c r="D46" s="145">
        <v>1.1901790000000001</v>
      </c>
      <c r="F46" s="27" t="s">
        <v>361</v>
      </c>
      <c r="G46" s="22">
        <v>9.4460239999999995</v>
      </c>
      <c r="H46" s="22">
        <v>9.4460239999999995</v>
      </c>
      <c r="I46" s="22">
        <v>9.4460239999999995</v>
      </c>
      <c r="J46" s="22">
        <v>2.2920159999999998</v>
      </c>
      <c r="K46" s="22">
        <v>2.2920159999999998</v>
      </c>
      <c r="L46" s="22">
        <v>2.2920159999999998</v>
      </c>
    </row>
    <row r="47" spans="1:12" x14ac:dyDescent="0.35">
      <c r="A47" s="145" t="s">
        <v>480</v>
      </c>
      <c r="B47" s="145" t="s">
        <v>277</v>
      </c>
      <c r="C47" s="145">
        <v>5.5362520000000002</v>
      </c>
      <c r="D47" s="145">
        <v>1.041649</v>
      </c>
      <c r="F47" s="27" t="s">
        <v>256</v>
      </c>
      <c r="G47" s="22">
        <v>8.2568870000000008</v>
      </c>
      <c r="H47" s="22">
        <v>9.5416419999999995</v>
      </c>
      <c r="I47" s="22">
        <v>8.9821487500000003</v>
      </c>
      <c r="J47" s="22">
        <v>1.5375620000000001</v>
      </c>
      <c r="K47" s="22">
        <v>1.6683520000000001</v>
      </c>
      <c r="L47" s="22">
        <v>1.62244075</v>
      </c>
    </row>
    <row r="48" spans="1:12" x14ac:dyDescent="0.35">
      <c r="A48" s="145" t="s">
        <v>477</v>
      </c>
      <c r="B48" s="145" t="s">
        <v>277</v>
      </c>
      <c r="C48" s="145">
        <v>8.9793509999999994</v>
      </c>
      <c r="D48" s="145">
        <v>1.6037250000000001</v>
      </c>
      <c r="F48" s="27" t="s">
        <v>273</v>
      </c>
      <c r="G48" s="22">
        <v>6.2360230000000003</v>
      </c>
      <c r="H48" s="22">
        <v>8.0584550000000004</v>
      </c>
      <c r="I48" s="22">
        <v>7.1392900000000008</v>
      </c>
      <c r="J48" s="22">
        <v>0.89579399999999998</v>
      </c>
      <c r="K48" s="22">
        <v>1.675716</v>
      </c>
      <c r="L48" s="22">
        <v>1.3020868000000001</v>
      </c>
    </row>
    <row r="49" spans="1:12" x14ac:dyDescent="0.35">
      <c r="A49" s="145" t="s">
        <v>500</v>
      </c>
      <c r="B49" s="145" t="s">
        <v>277</v>
      </c>
      <c r="C49" s="145">
        <v>6.0934249999999999</v>
      </c>
      <c r="D49" s="145">
        <v>0.97619199999999995</v>
      </c>
      <c r="F49" s="27" t="s">
        <v>323</v>
      </c>
      <c r="G49" s="22">
        <v>6.034624</v>
      </c>
      <c r="H49" s="22">
        <v>6.034624</v>
      </c>
      <c r="I49" s="22">
        <v>6.034624</v>
      </c>
      <c r="J49" s="22">
        <v>0.99756199999999995</v>
      </c>
      <c r="K49" s="22">
        <v>0.99756199999999995</v>
      </c>
      <c r="L49" s="22">
        <v>0.99756199999999995</v>
      </c>
    </row>
    <row r="50" spans="1:12" x14ac:dyDescent="0.35">
      <c r="A50" s="145" t="s">
        <v>478</v>
      </c>
      <c r="B50" s="145" t="s">
        <v>277</v>
      </c>
      <c r="C50" s="145">
        <v>7.5444300000000002</v>
      </c>
      <c r="D50" s="145">
        <v>1.400323</v>
      </c>
      <c r="F50" s="27" t="s">
        <v>356</v>
      </c>
      <c r="G50" s="22">
        <v>6.2503460000000004</v>
      </c>
      <c r="H50" s="22">
        <v>8.1255919999999993</v>
      </c>
      <c r="I50" s="22">
        <v>7.1879689999999998</v>
      </c>
      <c r="J50" s="22">
        <v>1.4596990000000001</v>
      </c>
      <c r="K50" s="22">
        <v>1.716032</v>
      </c>
      <c r="L50" s="22">
        <v>1.5878654999999999</v>
      </c>
    </row>
    <row r="51" spans="1:12" x14ac:dyDescent="0.35">
      <c r="A51" s="29" t="s">
        <v>479</v>
      </c>
      <c r="B51" s="29" t="s">
        <v>264</v>
      </c>
      <c r="C51" s="29">
        <v>7.086932</v>
      </c>
      <c r="D51" s="29">
        <v>1.448442</v>
      </c>
      <c r="F51" s="27" t="s">
        <v>522</v>
      </c>
      <c r="G51" s="22">
        <v>8.0040379999999995</v>
      </c>
      <c r="H51" s="22">
        <v>8.0040379999999995</v>
      </c>
      <c r="I51" s="22">
        <v>8.0040379999999995</v>
      </c>
      <c r="J51" s="22">
        <v>1.304746</v>
      </c>
      <c r="K51" s="22">
        <v>1.304746</v>
      </c>
      <c r="L51" s="22">
        <v>1.304746</v>
      </c>
    </row>
    <row r="52" spans="1:12" x14ac:dyDescent="0.35">
      <c r="A52" s="29" t="s">
        <v>511</v>
      </c>
      <c r="B52" s="29" t="s">
        <v>264</v>
      </c>
      <c r="C52" s="29">
        <v>5.4832679999999998</v>
      </c>
      <c r="D52" s="29">
        <v>1.013727</v>
      </c>
      <c r="F52" s="27" t="s">
        <v>289</v>
      </c>
      <c r="G52" s="22">
        <v>7.9052499999999997</v>
      </c>
      <c r="H52" s="22">
        <v>9.0944760000000002</v>
      </c>
      <c r="I52" s="22">
        <v>8.4099349999999991</v>
      </c>
      <c r="J52" s="22">
        <v>1.8335529999999998</v>
      </c>
      <c r="K52" s="22">
        <v>2.4317820000000001</v>
      </c>
      <c r="L52" s="22">
        <v>2.0502600000000002</v>
      </c>
    </row>
    <row r="53" spans="1:12" x14ac:dyDescent="0.35">
      <c r="A53" s="29" t="s">
        <v>477</v>
      </c>
      <c r="B53" s="29" t="s">
        <v>264</v>
      </c>
      <c r="C53" s="29">
        <v>8.3410460000000004</v>
      </c>
      <c r="D53" s="29">
        <v>1.5350490000000003</v>
      </c>
      <c r="F53" s="27" t="s">
        <v>275</v>
      </c>
      <c r="G53" s="22">
        <v>7.2062330000000001</v>
      </c>
      <c r="H53" s="22">
        <v>8.2316210000000005</v>
      </c>
      <c r="I53" s="22">
        <v>7.7189270000000008</v>
      </c>
      <c r="J53" s="22">
        <v>1.1940900000000001</v>
      </c>
      <c r="K53" s="22">
        <v>1.3300670000000001</v>
      </c>
      <c r="L53" s="22">
        <v>1.2620785000000001</v>
      </c>
    </row>
    <row r="54" spans="1:12" x14ac:dyDescent="0.35">
      <c r="A54" s="29" t="s">
        <v>500</v>
      </c>
      <c r="B54" s="29" t="s">
        <v>264</v>
      </c>
      <c r="C54" s="29">
        <v>8.1109430000000007</v>
      </c>
      <c r="D54" s="29">
        <v>1.522931</v>
      </c>
      <c r="F54" s="27" t="s">
        <v>374</v>
      </c>
      <c r="G54" s="22">
        <v>7.4540499999999996</v>
      </c>
      <c r="H54" s="22">
        <v>8.1257359999999998</v>
      </c>
      <c r="I54" s="22">
        <v>7.7898929999999993</v>
      </c>
      <c r="J54" s="22">
        <v>1.7442089999999999</v>
      </c>
      <c r="K54" s="22">
        <v>2.2795380000000001</v>
      </c>
      <c r="L54" s="22">
        <v>2.0118735000000001</v>
      </c>
    </row>
    <row r="55" spans="1:12" x14ac:dyDescent="0.35">
      <c r="A55" s="29" t="s">
        <v>478</v>
      </c>
      <c r="B55" s="29" t="s">
        <v>264</v>
      </c>
      <c r="C55" s="29">
        <v>7.0874870000000003</v>
      </c>
      <c r="D55" s="29">
        <v>1.446652</v>
      </c>
      <c r="F55" s="27" t="s">
        <v>316</v>
      </c>
      <c r="G55" s="22">
        <v>11.171916</v>
      </c>
      <c r="H55" s="22">
        <v>12.467798</v>
      </c>
      <c r="I55" s="22">
        <v>11.819856999999999</v>
      </c>
      <c r="J55" s="22">
        <v>2.1053609999999998</v>
      </c>
      <c r="K55" s="22">
        <v>2.4130799999999999</v>
      </c>
      <c r="L55" s="22">
        <v>2.2592204999999996</v>
      </c>
    </row>
    <row r="56" spans="1:12" x14ac:dyDescent="0.35">
      <c r="A56" s="145" t="s">
        <v>511</v>
      </c>
      <c r="B56" s="145" t="s">
        <v>310</v>
      </c>
      <c r="C56" s="145">
        <v>5.6089419999999999</v>
      </c>
      <c r="D56" s="145">
        <v>0.90975700000000004</v>
      </c>
      <c r="F56" s="27" t="s">
        <v>394</v>
      </c>
      <c r="G56" s="22">
        <v>10.414375</v>
      </c>
      <c r="H56" s="22">
        <v>10.414375</v>
      </c>
      <c r="I56" s="22">
        <v>10.414375</v>
      </c>
      <c r="J56" s="22">
        <v>1.775353</v>
      </c>
      <c r="K56" s="22">
        <v>1.775353</v>
      </c>
      <c r="L56" s="22">
        <v>1.775353</v>
      </c>
    </row>
    <row r="57" spans="1:12" x14ac:dyDescent="0.35">
      <c r="A57" s="145" t="s">
        <v>500</v>
      </c>
      <c r="B57" s="145" t="s">
        <v>310</v>
      </c>
      <c r="C57" s="145">
        <v>5.4799730000000002</v>
      </c>
      <c r="D57" s="145">
        <v>0.94498800000000005</v>
      </c>
      <c r="F57" s="27" t="s">
        <v>248</v>
      </c>
      <c r="G57" s="22">
        <v>8.0966009999999997</v>
      </c>
      <c r="H57" s="22">
        <v>8.2906200000000023</v>
      </c>
      <c r="I57" s="22">
        <v>8.1936105000000019</v>
      </c>
      <c r="J57" s="22">
        <v>1.8488950000000002</v>
      </c>
      <c r="K57" s="22">
        <v>2.4611510000000001</v>
      </c>
      <c r="L57" s="22">
        <v>2.1550229999999999</v>
      </c>
    </row>
    <row r="58" spans="1:12" x14ac:dyDescent="0.35">
      <c r="A58" s="29" t="s">
        <v>480</v>
      </c>
      <c r="B58" s="29" t="s">
        <v>246</v>
      </c>
      <c r="C58" s="29">
        <v>7.805536</v>
      </c>
      <c r="D58" s="29">
        <v>2.404601</v>
      </c>
      <c r="F58" s="27" t="s">
        <v>427</v>
      </c>
      <c r="G58" s="22">
        <v>3.7587759999999997</v>
      </c>
      <c r="H58" s="22">
        <v>85.984882999999996</v>
      </c>
      <c r="I58" s="22">
        <v>8.8789762933653051</v>
      </c>
      <c r="J58" s="22">
        <v>0.59953400000000001</v>
      </c>
      <c r="K58" s="22">
        <v>24.000473</v>
      </c>
      <c r="L58" s="22">
        <v>1.6950529080735408</v>
      </c>
    </row>
    <row r="59" spans="1:12" x14ac:dyDescent="0.35">
      <c r="A59" s="29" t="s">
        <v>479</v>
      </c>
      <c r="B59" s="29" t="s">
        <v>246</v>
      </c>
      <c r="C59" s="29">
        <v>8.5875350000000008</v>
      </c>
      <c r="D59" s="29">
        <v>1.9399230000000001</v>
      </c>
    </row>
    <row r="60" spans="1:12" x14ac:dyDescent="0.35">
      <c r="A60" s="29" t="s">
        <v>477</v>
      </c>
      <c r="B60" s="29" t="s">
        <v>246</v>
      </c>
      <c r="C60" s="29">
        <v>7.8974780000000004</v>
      </c>
      <c r="D60" s="29">
        <v>1.637222</v>
      </c>
    </row>
    <row r="61" spans="1:12" x14ac:dyDescent="0.35">
      <c r="A61" s="29" t="s">
        <v>500</v>
      </c>
      <c r="B61" s="29" t="s">
        <v>246</v>
      </c>
      <c r="C61" s="29">
        <v>10.230904000000001</v>
      </c>
      <c r="D61" s="29">
        <v>2.1930649999999998</v>
      </c>
    </row>
    <row r="62" spans="1:12" x14ac:dyDescent="0.35">
      <c r="A62" s="29" t="s">
        <v>478</v>
      </c>
      <c r="B62" s="29" t="s">
        <v>246</v>
      </c>
      <c r="C62" s="29">
        <v>7.8572750000000005</v>
      </c>
      <c r="D62" s="29">
        <v>1.7049590000000001</v>
      </c>
    </row>
    <row r="63" spans="1:12" x14ac:dyDescent="0.35">
      <c r="A63" s="145" t="s">
        <v>490</v>
      </c>
      <c r="B63" s="145" t="s">
        <v>313</v>
      </c>
      <c r="C63" s="145">
        <v>8.9847640000000002</v>
      </c>
      <c r="D63" s="145">
        <v>1.473347</v>
      </c>
    </row>
    <row r="64" spans="1:12" x14ac:dyDescent="0.35">
      <c r="A64" s="145" t="s">
        <v>477</v>
      </c>
      <c r="B64" s="145" t="s">
        <v>313</v>
      </c>
      <c r="C64" s="145">
        <v>10.26698</v>
      </c>
      <c r="D64" s="145">
        <v>1.78047</v>
      </c>
    </row>
    <row r="65" spans="1:4" x14ac:dyDescent="0.35">
      <c r="A65" s="145" t="s">
        <v>500</v>
      </c>
      <c r="B65" s="145" t="s">
        <v>313</v>
      </c>
      <c r="C65" s="145">
        <v>11.029944</v>
      </c>
      <c r="D65" s="145">
        <v>2.0173890000000001</v>
      </c>
    </row>
    <row r="66" spans="1:4" x14ac:dyDescent="0.35">
      <c r="A66" s="145" t="s">
        <v>478</v>
      </c>
      <c r="B66" s="145" t="s">
        <v>313</v>
      </c>
      <c r="C66" s="145">
        <v>6.3582650000000003</v>
      </c>
      <c r="D66" s="145">
        <v>1.233392</v>
      </c>
    </row>
    <row r="67" spans="1:4" x14ac:dyDescent="0.35">
      <c r="A67" s="29" t="s">
        <v>478</v>
      </c>
      <c r="B67" s="29" t="s">
        <v>266</v>
      </c>
      <c r="C67" s="29">
        <v>5.9178860000000002</v>
      </c>
      <c r="D67" s="29">
        <v>1.20865</v>
      </c>
    </row>
    <row r="68" spans="1:4" x14ac:dyDescent="0.35">
      <c r="A68" s="145" t="s">
        <v>500</v>
      </c>
      <c r="B68" s="145" t="s">
        <v>347</v>
      </c>
      <c r="C68" s="145">
        <v>8.3138170000000002</v>
      </c>
      <c r="D68" s="145">
        <v>1.3076179999999999</v>
      </c>
    </row>
    <row r="69" spans="1:4" x14ac:dyDescent="0.35">
      <c r="A69" s="29" t="s">
        <v>500</v>
      </c>
      <c r="B69" s="29" t="s">
        <v>421</v>
      </c>
      <c r="C69" s="29">
        <v>5.933516</v>
      </c>
      <c r="D69" s="29">
        <v>0.96015600000000001</v>
      </c>
    </row>
    <row r="70" spans="1:4" x14ac:dyDescent="0.35">
      <c r="A70" s="145" t="s">
        <v>477</v>
      </c>
      <c r="B70" s="145" t="s">
        <v>241</v>
      </c>
      <c r="C70" s="145">
        <v>10.942111000000001</v>
      </c>
      <c r="D70" s="145">
        <v>1.7858099999999999</v>
      </c>
    </row>
    <row r="71" spans="1:4" x14ac:dyDescent="0.35">
      <c r="A71" s="145" t="s">
        <v>500</v>
      </c>
      <c r="B71" s="145" t="s">
        <v>241</v>
      </c>
      <c r="C71" s="145">
        <v>9.5836389999999998</v>
      </c>
      <c r="D71" s="145">
        <v>1.556376</v>
      </c>
    </row>
    <row r="72" spans="1:4" x14ac:dyDescent="0.35">
      <c r="A72" s="29" t="s">
        <v>490</v>
      </c>
      <c r="B72" s="29" t="s">
        <v>314</v>
      </c>
      <c r="C72" s="29">
        <v>5.1547900000000002</v>
      </c>
      <c r="D72" s="29">
        <v>0.59953400000000001</v>
      </c>
    </row>
    <row r="73" spans="1:4" x14ac:dyDescent="0.35">
      <c r="A73" s="145" t="s">
        <v>511</v>
      </c>
      <c r="B73" s="145" t="s">
        <v>307</v>
      </c>
      <c r="C73" s="145">
        <v>6.0745719999999999</v>
      </c>
      <c r="D73" s="145">
        <v>1.0865739999999999</v>
      </c>
    </row>
    <row r="74" spans="1:4" x14ac:dyDescent="0.35">
      <c r="A74" s="145" t="s">
        <v>477</v>
      </c>
      <c r="B74" s="145" t="s">
        <v>307</v>
      </c>
      <c r="C74" s="145">
        <v>7.1904899999999996</v>
      </c>
      <c r="D74" s="145">
        <v>1.3489420000000001</v>
      </c>
    </row>
    <row r="75" spans="1:4" x14ac:dyDescent="0.35">
      <c r="A75" s="145" t="s">
        <v>500</v>
      </c>
      <c r="B75" s="145" t="s">
        <v>307</v>
      </c>
      <c r="C75" s="145">
        <v>6.2122989999999998</v>
      </c>
      <c r="D75" s="145">
        <v>1.1764460000000001</v>
      </c>
    </row>
    <row r="76" spans="1:4" x14ac:dyDescent="0.35">
      <c r="A76" s="29" t="s">
        <v>480</v>
      </c>
      <c r="B76" s="29" t="s">
        <v>309</v>
      </c>
      <c r="C76" s="29">
        <v>6.7795009999999998</v>
      </c>
      <c r="D76" s="29">
        <v>1.8415090000000001</v>
      </c>
    </row>
    <row r="77" spans="1:4" x14ac:dyDescent="0.35">
      <c r="A77" s="29" t="s">
        <v>479</v>
      </c>
      <c r="B77" s="29" t="s">
        <v>309</v>
      </c>
      <c r="C77" s="29">
        <v>6.3998710000000001</v>
      </c>
      <c r="D77" s="29">
        <v>1.3113950000000001</v>
      </c>
    </row>
    <row r="78" spans="1:4" x14ac:dyDescent="0.35">
      <c r="A78" s="29" t="s">
        <v>511</v>
      </c>
      <c r="B78" s="29" t="s">
        <v>309</v>
      </c>
      <c r="C78" s="29">
        <v>6.8917099999999998</v>
      </c>
      <c r="D78" s="29">
        <v>1.269333</v>
      </c>
    </row>
    <row r="79" spans="1:4" x14ac:dyDescent="0.35">
      <c r="A79" s="29" t="s">
        <v>477</v>
      </c>
      <c r="B79" s="29" t="s">
        <v>309</v>
      </c>
      <c r="C79" s="29">
        <v>6.5845770000000003</v>
      </c>
      <c r="D79" s="29">
        <v>1.1168530000000001</v>
      </c>
    </row>
    <row r="80" spans="1:4" x14ac:dyDescent="0.35">
      <c r="A80" s="29" t="s">
        <v>500</v>
      </c>
      <c r="B80" s="29" t="s">
        <v>309</v>
      </c>
      <c r="C80" s="29">
        <v>7.5608690000000003</v>
      </c>
      <c r="D80" s="29">
        <v>1.390093</v>
      </c>
    </row>
    <row r="81" spans="1:4" x14ac:dyDescent="0.35">
      <c r="A81" s="145" t="s">
        <v>500</v>
      </c>
      <c r="B81" s="145" t="s">
        <v>349</v>
      </c>
      <c r="C81" s="145">
        <v>11.617590999999999</v>
      </c>
      <c r="D81" s="145">
        <v>2.0858639999999999</v>
      </c>
    </row>
    <row r="82" spans="1:4" x14ac:dyDescent="0.35">
      <c r="A82" s="29" t="s">
        <v>487</v>
      </c>
      <c r="B82" s="29" t="s">
        <v>296</v>
      </c>
      <c r="C82" s="29">
        <v>12.893257</v>
      </c>
      <c r="D82" s="29">
        <v>2.5555669999999999</v>
      </c>
    </row>
    <row r="83" spans="1:4" x14ac:dyDescent="0.35">
      <c r="A83" s="29" t="s">
        <v>490</v>
      </c>
      <c r="B83" s="29" t="s">
        <v>296</v>
      </c>
      <c r="C83" s="29">
        <v>11.792467</v>
      </c>
      <c r="D83" s="29">
        <v>1.9885550000000001</v>
      </c>
    </row>
    <row r="84" spans="1:4" x14ac:dyDescent="0.35">
      <c r="A84" s="29" t="s">
        <v>477</v>
      </c>
      <c r="B84" s="29" t="s">
        <v>296</v>
      </c>
      <c r="C84" s="29">
        <v>11.488374</v>
      </c>
      <c r="D84" s="29">
        <v>2.1865730000000001</v>
      </c>
    </row>
    <row r="85" spans="1:4" x14ac:dyDescent="0.35">
      <c r="A85" s="29" t="s">
        <v>483</v>
      </c>
      <c r="B85" s="29" t="s">
        <v>296</v>
      </c>
      <c r="C85" s="29">
        <v>10.662836</v>
      </c>
      <c r="D85" s="29">
        <v>2.1844049999999999</v>
      </c>
    </row>
    <row r="86" spans="1:4" x14ac:dyDescent="0.35">
      <c r="A86" s="29" t="s">
        <v>500</v>
      </c>
      <c r="B86" s="29" t="s">
        <v>296</v>
      </c>
      <c r="C86" s="29">
        <v>11.271976999999998</v>
      </c>
      <c r="D86" s="29">
        <v>2.2334000000000001</v>
      </c>
    </row>
    <row r="87" spans="1:4" x14ac:dyDescent="0.35">
      <c r="A87" s="145" t="s">
        <v>477</v>
      </c>
      <c r="B87" s="145" t="s">
        <v>284</v>
      </c>
      <c r="C87" s="145">
        <v>5.183573</v>
      </c>
      <c r="D87" s="145">
        <v>0.88282799999999995</v>
      </c>
    </row>
    <row r="88" spans="1:4" x14ac:dyDescent="0.35">
      <c r="A88" s="145" t="s">
        <v>500</v>
      </c>
      <c r="B88" s="145" t="s">
        <v>284</v>
      </c>
      <c r="C88" s="145">
        <v>9.5753869999999992</v>
      </c>
      <c r="D88" s="145">
        <v>1.6562060000000001</v>
      </c>
    </row>
    <row r="89" spans="1:4" x14ac:dyDescent="0.35">
      <c r="A89" s="29" t="s">
        <v>490</v>
      </c>
      <c r="B89" s="29" t="s">
        <v>335</v>
      </c>
      <c r="C89" s="29">
        <v>9.4791480000000004</v>
      </c>
      <c r="D89" s="29">
        <v>1.5358339999999999</v>
      </c>
    </row>
    <row r="90" spans="1:4" x14ac:dyDescent="0.35">
      <c r="A90" s="29" t="s">
        <v>477</v>
      </c>
      <c r="B90" s="29" t="s">
        <v>335</v>
      </c>
      <c r="C90" s="29">
        <v>9.8502130000000001</v>
      </c>
      <c r="D90" s="29">
        <v>1.689322</v>
      </c>
    </row>
    <row r="91" spans="1:4" x14ac:dyDescent="0.35">
      <c r="A91" s="29" t="s">
        <v>500</v>
      </c>
      <c r="B91" s="29" t="s">
        <v>335</v>
      </c>
      <c r="C91" s="29">
        <v>9.2308070000000004</v>
      </c>
      <c r="D91" s="29">
        <v>1.6518310000000003</v>
      </c>
    </row>
    <row r="92" spans="1:4" x14ac:dyDescent="0.35">
      <c r="A92" s="145" t="s">
        <v>477</v>
      </c>
      <c r="B92" s="145" t="s">
        <v>299</v>
      </c>
      <c r="C92" s="145">
        <v>8.0903670000000005</v>
      </c>
      <c r="D92" s="145">
        <v>1.651802</v>
      </c>
    </row>
    <row r="93" spans="1:4" x14ac:dyDescent="0.35">
      <c r="A93" s="145" t="s">
        <v>500</v>
      </c>
      <c r="B93" s="145" t="s">
        <v>299</v>
      </c>
      <c r="C93" s="145">
        <v>9.6284969999999994</v>
      </c>
      <c r="D93" s="145">
        <v>1.9695750000000001</v>
      </c>
    </row>
    <row r="94" spans="1:4" x14ac:dyDescent="0.35">
      <c r="A94" s="145" t="s">
        <v>478</v>
      </c>
      <c r="B94" s="145" t="s">
        <v>299</v>
      </c>
      <c r="C94" s="145">
        <v>7.4893580000000002</v>
      </c>
      <c r="D94" s="145">
        <v>1.561723</v>
      </c>
    </row>
    <row r="95" spans="1:4" x14ac:dyDescent="0.35">
      <c r="A95" s="29" t="s">
        <v>477</v>
      </c>
      <c r="B95" s="29" t="s">
        <v>532</v>
      </c>
      <c r="C95" s="29">
        <v>7.242553</v>
      </c>
      <c r="D95" s="29">
        <v>1.575815</v>
      </c>
    </row>
    <row r="96" spans="1:4" x14ac:dyDescent="0.35">
      <c r="A96" s="145" t="s">
        <v>477</v>
      </c>
      <c r="B96" s="145" t="s">
        <v>358</v>
      </c>
      <c r="C96" s="145">
        <v>8.1931499999999993</v>
      </c>
      <c r="D96" s="145">
        <v>1.6685939999999999</v>
      </c>
    </row>
    <row r="97" spans="1:4" x14ac:dyDescent="0.35">
      <c r="A97" s="145" t="s">
        <v>478</v>
      </c>
      <c r="B97" s="145" t="s">
        <v>358</v>
      </c>
      <c r="C97" s="145">
        <v>6.9665150000000002</v>
      </c>
      <c r="D97" s="145">
        <v>1.3715999999999999</v>
      </c>
    </row>
    <row r="98" spans="1:4" x14ac:dyDescent="0.35">
      <c r="A98" s="29" t="s">
        <v>500</v>
      </c>
      <c r="B98" s="29" t="s">
        <v>423</v>
      </c>
      <c r="C98" s="29">
        <v>11.209728</v>
      </c>
      <c r="D98" s="29">
        <v>1.937066</v>
      </c>
    </row>
    <row r="99" spans="1:4" x14ac:dyDescent="0.35">
      <c r="A99" s="145" t="s">
        <v>487</v>
      </c>
      <c r="B99" s="145" t="s">
        <v>308</v>
      </c>
      <c r="C99" s="145">
        <v>4.9772600000000002</v>
      </c>
      <c r="D99" s="145">
        <v>0.70677400000000001</v>
      </c>
    </row>
    <row r="100" spans="1:4" x14ac:dyDescent="0.35">
      <c r="A100" s="145" t="s">
        <v>490</v>
      </c>
      <c r="B100" s="145" t="s">
        <v>308</v>
      </c>
      <c r="C100" s="145">
        <v>6.6934500000000003</v>
      </c>
      <c r="D100" s="145">
        <v>0.99065700000000001</v>
      </c>
    </row>
    <row r="101" spans="1:4" x14ac:dyDescent="0.35">
      <c r="A101" s="145" t="s">
        <v>480</v>
      </c>
      <c r="B101" s="145" t="s">
        <v>308</v>
      </c>
      <c r="C101" s="145">
        <v>4.5527620000000004</v>
      </c>
      <c r="D101" s="145">
        <v>0.82806999999999997</v>
      </c>
    </row>
    <row r="102" spans="1:4" x14ac:dyDescent="0.35">
      <c r="A102" s="145" t="s">
        <v>511</v>
      </c>
      <c r="B102" s="145" t="s">
        <v>308</v>
      </c>
      <c r="C102" s="145">
        <v>4.8699430000000001</v>
      </c>
      <c r="D102" s="145">
        <v>0.79340699999999997</v>
      </c>
    </row>
    <row r="103" spans="1:4" x14ac:dyDescent="0.35">
      <c r="A103" s="145" t="s">
        <v>477</v>
      </c>
      <c r="B103" s="145" t="s">
        <v>308</v>
      </c>
      <c r="C103" s="145">
        <v>6.8228039999999996</v>
      </c>
      <c r="D103" s="145">
        <v>1.0638179999999999</v>
      </c>
    </row>
    <row r="104" spans="1:4" x14ac:dyDescent="0.35">
      <c r="A104" s="145" t="s">
        <v>500</v>
      </c>
      <c r="B104" s="145" t="s">
        <v>308</v>
      </c>
      <c r="C104" s="145">
        <v>5.997904000000001</v>
      </c>
      <c r="D104" s="145">
        <v>0.90687899999999999</v>
      </c>
    </row>
    <row r="105" spans="1:4" x14ac:dyDescent="0.35">
      <c r="A105" s="29" t="s">
        <v>500</v>
      </c>
      <c r="B105" s="29" t="s">
        <v>419</v>
      </c>
      <c r="C105" s="29">
        <v>9.4268710000000002</v>
      </c>
      <c r="D105" s="29">
        <v>1.6340539999999999</v>
      </c>
    </row>
    <row r="106" spans="1:4" x14ac:dyDescent="0.35">
      <c r="A106" s="145" t="s">
        <v>477</v>
      </c>
      <c r="B106" s="145" t="s">
        <v>333</v>
      </c>
      <c r="C106" s="145">
        <v>12.123322</v>
      </c>
      <c r="D106" s="145">
        <v>1.8264759999999998</v>
      </c>
    </row>
    <row r="107" spans="1:4" x14ac:dyDescent="0.35">
      <c r="A107" s="145" t="s">
        <v>481</v>
      </c>
      <c r="B107" s="145" t="s">
        <v>333</v>
      </c>
      <c r="C107" s="145">
        <v>10.495656</v>
      </c>
      <c r="D107" s="145">
        <v>1.5049060000000001</v>
      </c>
    </row>
    <row r="108" spans="1:4" x14ac:dyDescent="0.35">
      <c r="A108" s="145" t="s">
        <v>500</v>
      </c>
      <c r="B108" s="145" t="s">
        <v>333</v>
      </c>
      <c r="C108" s="145">
        <v>11.929551</v>
      </c>
      <c r="D108" s="145">
        <v>1.7938769999999999</v>
      </c>
    </row>
    <row r="109" spans="1:4" x14ac:dyDescent="0.35">
      <c r="A109" s="29" t="s">
        <v>490</v>
      </c>
      <c r="B109" s="29" t="s">
        <v>254</v>
      </c>
      <c r="C109" s="29">
        <v>6.7941729999999998</v>
      </c>
      <c r="D109" s="29">
        <v>0.93106900000000004</v>
      </c>
    </row>
    <row r="110" spans="1:4" x14ac:dyDescent="0.35">
      <c r="A110" s="29" t="s">
        <v>480</v>
      </c>
      <c r="B110" s="29" t="s">
        <v>254</v>
      </c>
      <c r="C110" s="29">
        <v>6.4657559999999998</v>
      </c>
      <c r="D110" s="29">
        <v>1.2178869999999999</v>
      </c>
    </row>
    <row r="111" spans="1:4" x14ac:dyDescent="0.35">
      <c r="A111" s="29" t="s">
        <v>479</v>
      </c>
      <c r="B111" s="29" t="s">
        <v>254</v>
      </c>
      <c r="C111" s="29">
        <v>9.5589980000000008</v>
      </c>
      <c r="D111" s="29">
        <v>1.555534</v>
      </c>
    </row>
    <row r="112" spans="1:4" x14ac:dyDescent="0.35">
      <c r="A112" s="29" t="s">
        <v>477</v>
      </c>
      <c r="B112" s="29" t="s">
        <v>254</v>
      </c>
      <c r="C112" s="29">
        <v>9.5935609999999976</v>
      </c>
      <c r="D112" s="29">
        <v>1.5715280000000005</v>
      </c>
    </row>
    <row r="113" spans="1:4" x14ac:dyDescent="0.35">
      <c r="A113" s="29" t="s">
        <v>496</v>
      </c>
      <c r="B113" s="29" t="s">
        <v>254</v>
      </c>
      <c r="C113" s="29">
        <v>11.698136999999999</v>
      </c>
      <c r="D113" s="29">
        <v>2.0063559999999998</v>
      </c>
    </row>
    <row r="114" spans="1:4" x14ac:dyDescent="0.35">
      <c r="A114" s="29" t="s">
        <v>500</v>
      </c>
      <c r="B114" s="29" t="s">
        <v>254</v>
      </c>
      <c r="C114" s="29">
        <v>8.2014489999999984</v>
      </c>
      <c r="D114" s="29">
        <v>1.3074559999999993</v>
      </c>
    </row>
    <row r="115" spans="1:4" x14ac:dyDescent="0.35">
      <c r="A115" s="29" t="s">
        <v>478</v>
      </c>
      <c r="B115" s="29" t="s">
        <v>254</v>
      </c>
      <c r="C115" s="29">
        <v>7.4891139999999998</v>
      </c>
      <c r="D115" s="29">
        <v>1.4839720000000001</v>
      </c>
    </row>
    <row r="116" spans="1:4" x14ac:dyDescent="0.35">
      <c r="A116" s="145" t="s">
        <v>478</v>
      </c>
      <c r="B116" s="145" t="s">
        <v>361</v>
      </c>
      <c r="C116" s="145">
        <v>9.4460239999999995</v>
      </c>
      <c r="D116" s="145">
        <v>2.2920159999999998</v>
      </c>
    </row>
    <row r="117" spans="1:4" x14ac:dyDescent="0.35">
      <c r="A117" s="29" t="s">
        <v>490</v>
      </c>
      <c r="B117" s="29" t="s">
        <v>256</v>
      </c>
      <c r="C117" s="29">
        <v>9.5416419999999995</v>
      </c>
      <c r="D117" s="29">
        <v>1.6683520000000001</v>
      </c>
    </row>
    <row r="118" spans="1:4" x14ac:dyDescent="0.35">
      <c r="A118" s="29" t="s">
        <v>477</v>
      </c>
      <c r="B118" s="29" t="s">
        <v>256</v>
      </c>
      <c r="C118" s="29">
        <v>8.6339380000000006</v>
      </c>
      <c r="D118" s="29">
        <v>1.5375620000000001</v>
      </c>
    </row>
    <row r="119" spans="1:4" x14ac:dyDescent="0.35">
      <c r="A119" s="29" t="s">
        <v>500</v>
      </c>
      <c r="B119" s="29" t="s">
        <v>256</v>
      </c>
      <c r="C119" s="29">
        <v>9.4961280000000006</v>
      </c>
      <c r="D119" s="29">
        <v>1.6566989999999999</v>
      </c>
    </row>
    <row r="120" spans="1:4" x14ac:dyDescent="0.35">
      <c r="A120" s="29" t="s">
        <v>478</v>
      </c>
      <c r="B120" s="29" t="s">
        <v>256</v>
      </c>
      <c r="C120" s="29">
        <v>8.2568870000000008</v>
      </c>
      <c r="D120" s="29">
        <v>1.6271500000000001</v>
      </c>
    </row>
    <row r="121" spans="1:4" x14ac:dyDescent="0.35">
      <c r="A121" s="145" t="s">
        <v>490</v>
      </c>
      <c r="B121" s="145" t="s">
        <v>273</v>
      </c>
      <c r="C121" s="145">
        <v>6.4559259999999998</v>
      </c>
      <c r="D121" s="145">
        <v>0.89579399999999998</v>
      </c>
    </row>
    <row r="122" spans="1:4" x14ac:dyDescent="0.35">
      <c r="A122" s="145" t="s">
        <v>511</v>
      </c>
      <c r="B122" s="145" t="s">
        <v>273</v>
      </c>
      <c r="C122" s="145">
        <v>6.2360230000000003</v>
      </c>
      <c r="D122" s="145">
        <v>1.175945</v>
      </c>
    </row>
    <row r="123" spans="1:4" x14ac:dyDescent="0.35">
      <c r="A123" s="145" t="s">
        <v>477</v>
      </c>
      <c r="B123" s="145" t="s">
        <v>273</v>
      </c>
      <c r="C123" s="145">
        <v>8.0584550000000004</v>
      </c>
      <c r="D123" s="145">
        <v>1.393032</v>
      </c>
    </row>
    <row r="124" spans="1:4" x14ac:dyDescent="0.35">
      <c r="A124" s="145" t="s">
        <v>500</v>
      </c>
      <c r="B124" s="145" t="s">
        <v>273</v>
      </c>
      <c r="C124" s="145">
        <v>7.2268610000000004</v>
      </c>
      <c r="D124" s="145">
        <v>1.369947</v>
      </c>
    </row>
    <row r="125" spans="1:4" x14ac:dyDescent="0.35">
      <c r="A125" s="145" t="s">
        <v>478</v>
      </c>
      <c r="B125" s="145" t="s">
        <v>273</v>
      </c>
      <c r="C125" s="145">
        <v>7.7191850000000004</v>
      </c>
      <c r="D125" s="145">
        <v>1.675716</v>
      </c>
    </row>
    <row r="126" spans="1:4" x14ac:dyDescent="0.35">
      <c r="A126" s="29" t="s">
        <v>477</v>
      </c>
      <c r="B126" s="29" t="s">
        <v>323</v>
      </c>
      <c r="C126" s="29">
        <v>6.034624</v>
      </c>
      <c r="D126" s="29">
        <v>0.99756199999999995</v>
      </c>
    </row>
    <row r="127" spans="1:4" x14ac:dyDescent="0.35">
      <c r="A127" s="145" t="s">
        <v>500</v>
      </c>
      <c r="B127" s="145" t="s">
        <v>356</v>
      </c>
      <c r="C127" s="145">
        <v>6.2503460000000004</v>
      </c>
      <c r="D127" s="145">
        <v>1.4596990000000001</v>
      </c>
    </row>
    <row r="128" spans="1:4" x14ac:dyDescent="0.35">
      <c r="A128" s="145" t="s">
        <v>478</v>
      </c>
      <c r="B128" s="145" t="s">
        <v>356</v>
      </c>
      <c r="C128" s="145">
        <v>8.1255919999999993</v>
      </c>
      <c r="D128" s="145">
        <v>1.716032</v>
      </c>
    </row>
    <row r="129" spans="1:4" x14ac:dyDescent="0.35">
      <c r="A129" s="29" t="s">
        <v>500</v>
      </c>
      <c r="B129" s="29" t="s">
        <v>522</v>
      </c>
      <c r="C129" s="29">
        <v>8.0040379999999995</v>
      </c>
      <c r="D129" s="29">
        <v>1.304746</v>
      </c>
    </row>
    <row r="130" spans="1:4" x14ac:dyDescent="0.35">
      <c r="A130" s="145" t="s">
        <v>480</v>
      </c>
      <c r="B130" s="145" t="s">
        <v>289</v>
      </c>
      <c r="C130" s="145">
        <v>7.9052499999999997</v>
      </c>
      <c r="D130" s="145">
        <v>2.4317820000000001</v>
      </c>
    </row>
    <row r="131" spans="1:4" x14ac:dyDescent="0.35">
      <c r="A131" s="145" t="s">
        <v>479</v>
      </c>
      <c r="B131" s="145" t="s">
        <v>289</v>
      </c>
      <c r="C131" s="145">
        <v>8.2300789999999999</v>
      </c>
      <c r="D131" s="145">
        <v>1.8335529999999998</v>
      </c>
    </row>
    <row r="132" spans="1:4" x14ac:dyDescent="0.35">
      <c r="A132" s="145" t="s">
        <v>477</v>
      </c>
      <c r="B132" s="145" t="s">
        <v>289</v>
      </c>
      <c r="C132" s="145">
        <v>9.0944760000000002</v>
      </c>
      <c r="D132" s="145">
        <v>1.885445</v>
      </c>
    </row>
    <row r="133" spans="1:4" x14ac:dyDescent="0.35">
      <c r="A133" s="29" t="s">
        <v>477</v>
      </c>
      <c r="B133" s="29" t="s">
        <v>275</v>
      </c>
      <c r="C133" s="29">
        <v>8.2316210000000005</v>
      </c>
      <c r="D133" s="29">
        <v>1.3300670000000001</v>
      </c>
    </row>
    <row r="134" spans="1:4" x14ac:dyDescent="0.35">
      <c r="A134" s="29" t="s">
        <v>478</v>
      </c>
      <c r="B134" s="29" t="s">
        <v>275</v>
      </c>
      <c r="C134" s="29">
        <v>7.2062330000000001</v>
      </c>
      <c r="D134" s="29">
        <v>1.1940900000000001</v>
      </c>
    </row>
    <row r="135" spans="1:4" x14ac:dyDescent="0.35">
      <c r="A135" s="145" t="s">
        <v>480</v>
      </c>
      <c r="B135" s="145" t="s">
        <v>374</v>
      </c>
      <c r="C135" s="145">
        <v>7.4540499999999996</v>
      </c>
      <c r="D135" s="145">
        <v>2.2795380000000001</v>
      </c>
    </row>
    <row r="136" spans="1:4" x14ac:dyDescent="0.35">
      <c r="A136" s="145" t="s">
        <v>479</v>
      </c>
      <c r="B136" s="145" t="s">
        <v>374</v>
      </c>
      <c r="C136" s="145">
        <v>8.1257359999999998</v>
      </c>
      <c r="D136" s="145">
        <v>1.7442089999999999</v>
      </c>
    </row>
    <row r="137" spans="1:4" x14ac:dyDescent="0.35">
      <c r="A137" s="29" t="s">
        <v>490</v>
      </c>
      <c r="B137" s="29" t="s">
        <v>316</v>
      </c>
      <c r="C137" s="29">
        <v>12.467798</v>
      </c>
      <c r="D137" s="29">
        <v>2.1053609999999998</v>
      </c>
    </row>
    <row r="138" spans="1:4" x14ac:dyDescent="0.35">
      <c r="A138" s="29" t="s">
        <v>500</v>
      </c>
      <c r="B138" s="29" t="s">
        <v>316</v>
      </c>
      <c r="C138" s="29">
        <v>11.171916</v>
      </c>
      <c r="D138" s="29">
        <v>2.4130799999999999</v>
      </c>
    </row>
    <row r="139" spans="1:4" x14ac:dyDescent="0.35">
      <c r="A139" s="145" t="s">
        <v>477</v>
      </c>
      <c r="B139" s="145" t="s">
        <v>394</v>
      </c>
      <c r="C139" s="145">
        <v>10.414375</v>
      </c>
      <c r="D139" s="145">
        <v>1.775353</v>
      </c>
    </row>
    <row r="140" spans="1:4" x14ac:dyDescent="0.35">
      <c r="A140" s="29" t="s">
        <v>480</v>
      </c>
      <c r="B140" s="29" t="s">
        <v>248</v>
      </c>
      <c r="C140" s="29">
        <v>8.0966009999999997</v>
      </c>
      <c r="D140" s="29">
        <v>2.4611510000000001</v>
      </c>
    </row>
    <row r="141" spans="1:4" x14ac:dyDescent="0.35">
      <c r="A141" s="29" t="s">
        <v>479</v>
      </c>
      <c r="B141" s="29" t="s">
        <v>248</v>
      </c>
      <c r="C141" s="29">
        <v>8.2906200000000023</v>
      </c>
      <c r="D141" s="29">
        <v>1.8488950000000002</v>
      </c>
    </row>
  </sheetData>
  <autoFilter ref="A1:D141" xr:uid="{1372133A-EA62-4AD9-B9D1-E2CC807F70D3}">
    <filterColumn colId="1">
      <filters>
        <filter val="Abandoned Groves"/>
        <filter val="Brazilian Pepper"/>
        <filter val="Channelized River, Stream, Waterway"/>
        <filter val="Citrus Groves"/>
        <filter val="Commercial and Services"/>
        <filter val="Communications"/>
        <filter val="Cypress"/>
        <filter val="Dairies"/>
        <filter val="Dikes and Levees"/>
        <filter val="Educational Facilities"/>
        <filter val="Electric Power Facilities"/>
        <filter val="Electrical Power Transmission Lines"/>
        <filter val="Embayments opening directly into the Gulf of Mexico or the Atlantic Ocean"/>
        <filter val="Fallow Crop Land"/>
        <filter val="Fixed Single Family Units"/>
        <filter val="Freshwater Marshes"/>
        <filter val="Golf Courses"/>
        <filter val="Hardwood - Coniferous Mixed"/>
        <filter val="Herbaceous (Dry Prairie)"/>
        <filter val="Hydric Pine Flatwoods"/>
        <filter val="Improved Pastures"/>
        <filter val="Institutional"/>
        <filter val="Live Oak"/>
        <filter val="Low Density Under Construction"/>
        <filter val="Mangrove Swamps"/>
        <filter val="Medium Density Under Construction"/>
        <filter val="Melaleuca"/>
        <filter val="Mixed Rangeland"/>
        <filter val="Mixed Wetland Hardwoods"/>
        <filter val="Mobile Home Units Six or more dwelling units per acre"/>
        <filter val="Multiple Dwelling Units, Low Rise Two stories or less"/>
        <filter val="Natural River, Stream, Waterway"/>
        <filter val="Open Land"/>
        <filter val="Ornamentals"/>
        <filter val="Other Heavy Industrial"/>
        <filter val="Other Light Industrial"/>
        <filter val="Parks and Zoos"/>
        <filter val="Pine Flatwoods"/>
        <filter val="Reservoirs"/>
        <filter val="Retail Sales and Services"/>
        <filter val="Roads and Highways"/>
        <filter val="Row Crops"/>
        <filter val="Rural Residential"/>
        <filter val="Shrub and Brushland"/>
        <filter val="Slough Waters"/>
        <filter val="Specialty Farms"/>
        <filter val="Tree Nurseries"/>
        <filter val="Unimproved Pastures"/>
        <filter val="Upland Hardwood Forests"/>
        <filter val="Wet Prairies"/>
        <filter val="Wetland Coniferous Forests"/>
        <filter val="Wetland Forested Mixed"/>
        <filter val="Woodland Pastures"/>
      </filters>
    </filterColumn>
    <sortState xmlns:xlrd2="http://schemas.microsoft.com/office/spreadsheetml/2017/richdata2" ref="A2:D141">
      <sortCondition ref="B1:B141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EEB3B-A1EF-4C86-B249-B9F27E953EAE}">
  <dimension ref="A1:R471"/>
  <sheetViews>
    <sheetView workbookViewId="0">
      <pane ySplit="1" topLeftCell="A437" activePane="bottomLeft" state="frozen"/>
      <selection pane="bottomLeft" activeCell="E474" sqref="E474"/>
    </sheetView>
  </sheetViews>
  <sheetFormatPr defaultRowHeight="14.5" x14ac:dyDescent="0.35"/>
  <cols>
    <col min="18" max="18" width="25.81640625" bestFit="1" customWidth="1"/>
  </cols>
  <sheetData>
    <row r="1" spans="1:18" x14ac:dyDescent="0.35">
      <c r="A1" t="s">
        <v>225</v>
      </c>
      <c r="B1" t="s">
        <v>473</v>
      </c>
      <c r="C1" t="s">
        <v>474</v>
      </c>
      <c r="D1" t="s">
        <v>231</v>
      </c>
      <c r="E1" t="s">
        <v>232</v>
      </c>
      <c r="F1" t="s">
        <v>234</v>
      </c>
      <c r="G1" t="s">
        <v>134</v>
      </c>
      <c r="H1" t="s">
        <v>139</v>
      </c>
      <c r="I1" t="s">
        <v>237</v>
      </c>
      <c r="J1" t="s">
        <v>238</v>
      </c>
      <c r="K1" t="s">
        <v>475</v>
      </c>
      <c r="L1" t="s">
        <v>235</v>
      </c>
      <c r="M1" t="s">
        <v>236</v>
      </c>
      <c r="N1" t="s">
        <v>476</v>
      </c>
      <c r="O1" t="s">
        <v>227</v>
      </c>
      <c r="P1" t="s">
        <v>233</v>
      </c>
      <c r="Q1" t="s">
        <v>229</v>
      </c>
      <c r="R1" t="s">
        <v>228</v>
      </c>
    </row>
    <row r="2" spans="1:18" x14ac:dyDescent="0.35">
      <c r="A2">
        <v>188</v>
      </c>
      <c r="B2" t="s">
        <v>239</v>
      </c>
      <c r="C2">
        <v>8336</v>
      </c>
      <c r="D2">
        <v>129</v>
      </c>
      <c r="E2" t="s">
        <v>241</v>
      </c>
      <c r="F2" t="s">
        <v>242</v>
      </c>
      <c r="G2">
        <v>423.66500000000002</v>
      </c>
      <c r="H2" t="s">
        <v>477</v>
      </c>
      <c r="I2">
        <v>10.942111000000001</v>
      </c>
      <c r="J2">
        <v>1.7858099999999999</v>
      </c>
      <c r="K2">
        <v>1.979358</v>
      </c>
      <c r="L2">
        <v>14.707100000000001</v>
      </c>
      <c r="M2">
        <v>2.40028</v>
      </c>
      <c r="N2">
        <v>2.6604199999999998</v>
      </c>
      <c r="O2">
        <v>23</v>
      </c>
      <c r="P2">
        <v>1.3440840000000001</v>
      </c>
      <c r="Q2" t="s">
        <v>4</v>
      </c>
      <c r="R2" t="s">
        <v>240</v>
      </c>
    </row>
    <row r="3" spans="1:18" x14ac:dyDescent="0.35">
      <c r="A3">
        <v>220</v>
      </c>
      <c r="B3" t="s">
        <v>239</v>
      </c>
      <c r="C3">
        <v>8570</v>
      </c>
      <c r="D3">
        <v>140</v>
      </c>
      <c r="E3" t="s">
        <v>243</v>
      </c>
      <c r="F3" t="s">
        <v>244</v>
      </c>
      <c r="G3">
        <v>20.609000000000002</v>
      </c>
      <c r="H3" t="s">
        <v>477</v>
      </c>
      <c r="I3">
        <v>11.781447</v>
      </c>
      <c r="J3">
        <v>1.875837</v>
      </c>
      <c r="K3">
        <v>2.004032</v>
      </c>
      <c r="L3">
        <v>5.3859899999999996</v>
      </c>
      <c r="M3">
        <v>0.85755499999999996</v>
      </c>
      <c r="N3">
        <v>0.91615999999999997</v>
      </c>
      <c r="O3">
        <v>23</v>
      </c>
      <c r="P3">
        <v>0.45715800000000001</v>
      </c>
      <c r="Q3" t="s">
        <v>4</v>
      </c>
      <c r="R3" t="s">
        <v>240</v>
      </c>
    </row>
    <row r="4" spans="1:18" x14ac:dyDescent="0.35">
      <c r="A4">
        <v>0</v>
      </c>
      <c r="B4" t="s">
        <v>239</v>
      </c>
      <c r="C4">
        <v>24</v>
      </c>
      <c r="D4">
        <v>118</v>
      </c>
      <c r="E4" t="s">
        <v>256</v>
      </c>
      <c r="F4" t="s">
        <v>257</v>
      </c>
      <c r="G4">
        <v>42.072899999999997</v>
      </c>
      <c r="H4" t="s">
        <v>478</v>
      </c>
      <c r="I4">
        <v>8.2568870000000008</v>
      </c>
      <c r="J4">
        <v>1.6271500000000001</v>
      </c>
      <c r="K4">
        <v>1.500591</v>
      </c>
      <c r="L4">
        <v>9.2972099999999998</v>
      </c>
      <c r="M4">
        <v>1.83216</v>
      </c>
      <c r="N4">
        <v>1.6896599999999999</v>
      </c>
      <c r="O4">
        <v>24</v>
      </c>
      <c r="P4">
        <v>1.1259950000000001</v>
      </c>
      <c r="Q4" t="s">
        <v>8</v>
      </c>
      <c r="R4" t="s">
        <v>245</v>
      </c>
    </row>
    <row r="5" spans="1:18" x14ac:dyDescent="0.35">
      <c r="A5">
        <v>3</v>
      </c>
      <c r="B5" t="s">
        <v>239</v>
      </c>
      <c r="C5">
        <v>100</v>
      </c>
      <c r="D5">
        <v>211</v>
      </c>
      <c r="E5" t="s">
        <v>246</v>
      </c>
      <c r="F5" t="s">
        <v>258</v>
      </c>
      <c r="G5">
        <v>64.635000000000005</v>
      </c>
      <c r="H5" t="s">
        <v>478</v>
      </c>
      <c r="I5">
        <v>7.8572749999999996</v>
      </c>
      <c r="J5">
        <v>1.7049589999999999</v>
      </c>
      <c r="K5">
        <v>1.193654</v>
      </c>
      <c r="L5">
        <v>3.0492300000000001</v>
      </c>
      <c r="M5">
        <v>0.66165499999999999</v>
      </c>
      <c r="N5">
        <v>0.463229</v>
      </c>
      <c r="O5">
        <v>24</v>
      </c>
      <c r="P5">
        <v>0.38807700000000001</v>
      </c>
      <c r="Q5" t="s">
        <v>8</v>
      </c>
      <c r="R5" t="s">
        <v>245</v>
      </c>
    </row>
    <row r="6" spans="1:18" x14ac:dyDescent="0.35">
      <c r="A6">
        <v>4</v>
      </c>
      <c r="B6" t="s">
        <v>239</v>
      </c>
      <c r="C6">
        <v>101</v>
      </c>
      <c r="D6">
        <v>211</v>
      </c>
      <c r="E6" t="s">
        <v>246</v>
      </c>
      <c r="F6" t="s">
        <v>258</v>
      </c>
      <c r="G6">
        <v>1450.78</v>
      </c>
      <c r="H6" t="s">
        <v>478</v>
      </c>
      <c r="I6">
        <v>7.8572749999999996</v>
      </c>
      <c r="J6">
        <v>1.7049589999999999</v>
      </c>
      <c r="K6">
        <v>1.193654</v>
      </c>
      <c r="L6">
        <v>7.1400000000000005E-2</v>
      </c>
      <c r="M6">
        <v>1.5493E-2</v>
      </c>
      <c r="N6">
        <v>1.0847000000000001E-2</v>
      </c>
      <c r="O6">
        <v>24</v>
      </c>
      <c r="P6">
        <v>9.0869999999999996E-3</v>
      </c>
      <c r="Q6" t="s">
        <v>8</v>
      </c>
      <c r="R6" t="s">
        <v>245</v>
      </c>
    </row>
    <row r="7" spans="1:18" x14ac:dyDescent="0.35">
      <c r="A7">
        <v>5</v>
      </c>
      <c r="B7" t="s">
        <v>239</v>
      </c>
      <c r="C7">
        <v>102</v>
      </c>
      <c r="D7">
        <v>211</v>
      </c>
      <c r="E7" t="s">
        <v>246</v>
      </c>
      <c r="F7" t="s">
        <v>258</v>
      </c>
      <c r="G7">
        <v>217.63900000000001</v>
      </c>
      <c r="H7" t="s">
        <v>478</v>
      </c>
      <c r="I7">
        <v>7.8572749999999996</v>
      </c>
      <c r="J7">
        <v>1.7049589999999999</v>
      </c>
      <c r="K7">
        <v>1.193654</v>
      </c>
      <c r="L7">
        <v>1.0789299999999999</v>
      </c>
      <c r="M7">
        <v>0.23411799999999999</v>
      </c>
      <c r="N7">
        <v>0.163908</v>
      </c>
      <c r="O7">
        <v>24</v>
      </c>
      <c r="P7">
        <v>0.13731599999999999</v>
      </c>
      <c r="Q7" t="s">
        <v>8</v>
      </c>
      <c r="R7" t="s">
        <v>245</v>
      </c>
    </row>
    <row r="8" spans="1:18" x14ac:dyDescent="0.35">
      <c r="A8">
        <v>15</v>
      </c>
      <c r="B8" t="s">
        <v>239</v>
      </c>
      <c r="C8">
        <v>208</v>
      </c>
      <c r="D8">
        <v>221</v>
      </c>
      <c r="E8" t="s">
        <v>250</v>
      </c>
      <c r="F8" t="s">
        <v>259</v>
      </c>
      <c r="G8">
        <v>2056.52</v>
      </c>
      <c r="H8" t="s">
        <v>478</v>
      </c>
      <c r="I8">
        <v>6.7372990000000001</v>
      </c>
      <c r="J8">
        <v>1.2935399999999999</v>
      </c>
      <c r="K8">
        <v>1.135799</v>
      </c>
      <c r="L8">
        <v>37.102499999999999</v>
      </c>
      <c r="M8">
        <v>7.12357</v>
      </c>
      <c r="N8">
        <v>6.25488</v>
      </c>
      <c r="O8">
        <v>24</v>
      </c>
      <c r="P8">
        <v>5.5070309999999996</v>
      </c>
      <c r="Q8" t="s">
        <v>8</v>
      </c>
      <c r="R8" t="s">
        <v>245</v>
      </c>
    </row>
    <row r="9" spans="1:18" x14ac:dyDescent="0.35">
      <c r="A9">
        <v>17</v>
      </c>
      <c r="B9" t="s">
        <v>239</v>
      </c>
      <c r="C9">
        <v>245</v>
      </c>
      <c r="D9">
        <v>224</v>
      </c>
      <c r="E9" t="s">
        <v>260</v>
      </c>
      <c r="F9" t="s">
        <v>261</v>
      </c>
      <c r="G9">
        <v>215.852</v>
      </c>
      <c r="H9" t="s">
        <v>478</v>
      </c>
      <c r="I9">
        <v>5.2743549999999999</v>
      </c>
      <c r="J9">
        <v>1.09999</v>
      </c>
      <c r="K9">
        <v>1.0148919999999999</v>
      </c>
      <c r="L9">
        <v>4.73203</v>
      </c>
      <c r="M9">
        <v>0.98688600000000004</v>
      </c>
      <c r="N9">
        <v>0.91053799999999996</v>
      </c>
      <c r="O9">
        <v>24</v>
      </c>
      <c r="P9">
        <v>0.897177</v>
      </c>
      <c r="Q9" t="s">
        <v>8</v>
      </c>
      <c r="R9" t="s">
        <v>245</v>
      </c>
    </row>
    <row r="10" spans="1:18" x14ac:dyDescent="0.35">
      <c r="A10">
        <v>18</v>
      </c>
      <c r="B10" t="s">
        <v>239</v>
      </c>
      <c r="C10">
        <v>248</v>
      </c>
      <c r="D10">
        <v>224</v>
      </c>
      <c r="E10" t="s">
        <v>260</v>
      </c>
      <c r="F10" t="s">
        <v>261</v>
      </c>
      <c r="G10">
        <v>72.898200000000003</v>
      </c>
      <c r="H10" t="s">
        <v>478</v>
      </c>
      <c r="I10">
        <v>5.2743549999999999</v>
      </c>
      <c r="J10">
        <v>1.09999</v>
      </c>
      <c r="K10">
        <v>1.0148919999999999</v>
      </c>
      <c r="L10">
        <v>20.055299999999999</v>
      </c>
      <c r="M10">
        <v>4.18262</v>
      </c>
      <c r="N10">
        <v>3.8590499999999999</v>
      </c>
      <c r="O10">
        <v>24</v>
      </c>
      <c r="P10">
        <v>3.8024209999999998</v>
      </c>
      <c r="Q10" t="s">
        <v>8</v>
      </c>
      <c r="R10" t="s">
        <v>245</v>
      </c>
    </row>
    <row r="11" spans="1:18" x14ac:dyDescent="0.35">
      <c r="A11">
        <v>21</v>
      </c>
      <c r="B11" t="s">
        <v>239</v>
      </c>
      <c r="C11">
        <v>309</v>
      </c>
      <c r="D11">
        <v>261</v>
      </c>
      <c r="E11" t="s">
        <v>262</v>
      </c>
      <c r="F11" t="s">
        <v>263</v>
      </c>
      <c r="G11">
        <v>137.369</v>
      </c>
      <c r="H11" t="s">
        <v>478</v>
      </c>
      <c r="I11">
        <v>5.9449420000000002</v>
      </c>
      <c r="J11">
        <v>1.217948</v>
      </c>
      <c r="K11">
        <v>1.0743990000000001</v>
      </c>
      <c r="L11">
        <v>40.393999999999998</v>
      </c>
      <c r="M11">
        <v>8.2755700000000001</v>
      </c>
      <c r="N11">
        <v>7.3002000000000002</v>
      </c>
      <c r="O11">
        <v>24</v>
      </c>
      <c r="P11">
        <v>6.794683</v>
      </c>
      <c r="Q11" t="s">
        <v>8</v>
      </c>
      <c r="R11" t="s">
        <v>245</v>
      </c>
    </row>
    <row r="12" spans="1:18" x14ac:dyDescent="0.35">
      <c r="A12">
        <v>24</v>
      </c>
      <c r="B12" t="s">
        <v>239</v>
      </c>
      <c r="C12">
        <v>354</v>
      </c>
      <c r="D12">
        <v>310</v>
      </c>
      <c r="E12" t="s">
        <v>264</v>
      </c>
      <c r="F12" t="s">
        <v>265</v>
      </c>
      <c r="G12">
        <v>29.7211</v>
      </c>
      <c r="H12" t="s">
        <v>478</v>
      </c>
      <c r="I12">
        <v>7.0874870000000003</v>
      </c>
      <c r="J12">
        <v>1.446652</v>
      </c>
      <c r="K12">
        <v>1.3943000000000001</v>
      </c>
      <c r="L12">
        <v>0.96655100000000005</v>
      </c>
      <c r="M12">
        <v>0.19728599999999999</v>
      </c>
      <c r="N12">
        <v>0.19014700000000001</v>
      </c>
      <c r="O12">
        <v>24</v>
      </c>
      <c r="P12">
        <v>0.136374</v>
      </c>
      <c r="Q12" t="s">
        <v>8</v>
      </c>
      <c r="R12" t="s">
        <v>245</v>
      </c>
    </row>
    <row r="13" spans="1:18" x14ac:dyDescent="0.35">
      <c r="A13">
        <v>30</v>
      </c>
      <c r="B13" t="s">
        <v>239</v>
      </c>
      <c r="C13">
        <v>410</v>
      </c>
      <c r="D13">
        <v>427</v>
      </c>
      <c r="E13" t="s">
        <v>266</v>
      </c>
      <c r="F13" t="s">
        <v>267</v>
      </c>
      <c r="G13">
        <v>6.0348600000000001</v>
      </c>
      <c r="H13" t="s">
        <v>478</v>
      </c>
      <c r="I13">
        <v>5.9178860000000002</v>
      </c>
      <c r="J13">
        <v>1.20865</v>
      </c>
      <c r="K13">
        <v>1.0435540000000001</v>
      </c>
      <c r="L13">
        <v>0.66069999999999995</v>
      </c>
      <c r="M13">
        <v>0.134939</v>
      </c>
      <c r="N13">
        <v>0.116507</v>
      </c>
      <c r="O13">
        <v>24</v>
      </c>
      <c r="P13">
        <v>0.11164499999999999</v>
      </c>
      <c r="Q13" t="s">
        <v>8</v>
      </c>
      <c r="R13" t="s">
        <v>245</v>
      </c>
    </row>
    <row r="14" spans="1:18" x14ac:dyDescent="0.35">
      <c r="A14">
        <v>33</v>
      </c>
      <c r="B14" t="s">
        <v>239</v>
      </c>
      <c r="C14">
        <v>603</v>
      </c>
      <c r="D14">
        <v>814</v>
      </c>
      <c r="E14" t="s">
        <v>254</v>
      </c>
      <c r="F14" t="s">
        <v>268</v>
      </c>
      <c r="G14">
        <v>67.9011</v>
      </c>
      <c r="H14" t="s">
        <v>478</v>
      </c>
      <c r="I14">
        <v>7.4891139999999998</v>
      </c>
      <c r="J14">
        <v>1.4839720000000001</v>
      </c>
      <c r="K14">
        <v>1.3069379999999999</v>
      </c>
      <c r="L14">
        <v>455.81900000000002</v>
      </c>
      <c r="M14">
        <v>90.320700000000002</v>
      </c>
      <c r="N14">
        <v>79.545699999999997</v>
      </c>
      <c r="O14">
        <v>24</v>
      </c>
      <c r="P14">
        <v>60.864178000000003</v>
      </c>
      <c r="Q14" t="s">
        <v>8</v>
      </c>
      <c r="R14" t="s">
        <v>245</v>
      </c>
    </row>
    <row r="15" spans="1:18" x14ac:dyDescent="0.35">
      <c r="A15">
        <v>109</v>
      </c>
      <c r="B15" t="s">
        <v>239</v>
      </c>
      <c r="C15">
        <v>3818</v>
      </c>
      <c r="D15">
        <v>211</v>
      </c>
      <c r="E15" t="s">
        <v>246</v>
      </c>
      <c r="F15" t="s">
        <v>247</v>
      </c>
      <c r="G15">
        <v>1297.3399999999999</v>
      </c>
      <c r="H15" t="s">
        <v>479</v>
      </c>
      <c r="I15">
        <v>8.5875350000000008</v>
      </c>
      <c r="J15">
        <v>1.9399230000000001</v>
      </c>
      <c r="K15">
        <v>1.2240340000000001</v>
      </c>
      <c r="L15">
        <v>36.446199999999997</v>
      </c>
      <c r="M15">
        <v>8.2331900000000005</v>
      </c>
      <c r="N15">
        <v>5.1948999999999996</v>
      </c>
      <c r="O15">
        <v>24</v>
      </c>
      <c r="P15">
        <v>4.2440810000000004</v>
      </c>
      <c r="Q15" t="s">
        <v>8</v>
      </c>
      <c r="R15" t="s">
        <v>245</v>
      </c>
    </row>
    <row r="16" spans="1:18" x14ac:dyDescent="0.35">
      <c r="A16">
        <v>123</v>
      </c>
      <c r="B16" t="s">
        <v>239</v>
      </c>
      <c r="C16">
        <v>4031</v>
      </c>
      <c r="D16">
        <v>213</v>
      </c>
      <c r="E16" t="s">
        <v>248</v>
      </c>
      <c r="F16" t="s">
        <v>249</v>
      </c>
      <c r="G16">
        <v>4.99261</v>
      </c>
      <c r="H16" t="s">
        <v>479</v>
      </c>
      <c r="I16">
        <v>8.2906200000000005</v>
      </c>
      <c r="J16">
        <v>1.848895</v>
      </c>
      <c r="K16">
        <v>1.2124490000000001</v>
      </c>
      <c r="L16">
        <v>5.1425900000000002</v>
      </c>
      <c r="M16">
        <v>1.1468499999999999</v>
      </c>
      <c r="N16">
        <v>0.75207100000000005</v>
      </c>
      <c r="O16">
        <v>24</v>
      </c>
      <c r="P16">
        <v>0.62029100000000004</v>
      </c>
      <c r="Q16" t="s">
        <v>8</v>
      </c>
      <c r="R16" t="s">
        <v>245</v>
      </c>
    </row>
    <row r="17" spans="1:18" x14ac:dyDescent="0.35">
      <c r="A17">
        <v>128</v>
      </c>
      <c r="B17" t="s">
        <v>239</v>
      </c>
      <c r="C17">
        <v>4179</v>
      </c>
      <c r="D17">
        <v>221</v>
      </c>
      <c r="E17" t="s">
        <v>250</v>
      </c>
      <c r="F17" t="s">
        <v>251</v>
      </c>
      <c r="G17">
        <v>1055.6300000000001</v>
      </c>
      <c r="H17" t="s">
        <v>479</v>
      </c>
      <c r="I17">
        <v>7.55748</v>
      </c>
      <c r="J17">
        <v>1.4697009999999999</v>
      </c>
      <c r="K17">
        <v>1.265998</v>
      </c>
      <c r="L17">
        <v>39.058199999999999</v>
      </c>
      <c r="M17">
        <v>7.59565</v>
      </c>
      <c r="N17">
        <v>6.5428800000000003</v>
      </c>
      <c r="O17">
        <v>24</v>
      </c>
      <c r="P17">
        <v>5.168158</v>
      </c>
      <c r="Q17" t="s">
        <v>8</v>
      </c>
      <c r="R17" t="s">
        <v>245</v>
      </c>
    </row>
    <row r="18" spans="1:18" x14ac:dyDescent="0.35">
      <c r="A18">
        <v>130</v>
      </c>
      <c r="B18" t="s">
        <v>239</v>
      </c>
      <c r="C18">
        <v>4302</v>
      </c>
      <c r="D18">
        <v>512</v>
      </c>
      <c r="E18" t="s">
        <v>252</v>
      </c>
      <c r="F18" t="s">
        <v>253</v>
      </c>
      <c r="G18">
        <v>4.7863300000000004</v>
      </c>
      <c r="H18" t="s">
        <v>479</v>
      </c>
      <c r="I18">
        <v>8.9105399999999992</v>
      </c>
      <c r="J18">
        <v>1.7446459999999999</v>
      </c>
      <c r="K18">
        <v>1.4707619999999999</v>
      </c>
      <c r="L18">
        <v>40.3018</v>
      </c>
      <c r="M18">
        <v>7.89093</v>
      </c>
      <c r="N18">
        <v>6.6521699999999999</v>
      </c>
      <c r="O18">
        <v>24</v>
      </c>
      <c r="P18">
        <v>4.522939</v>
      </c>
      <c r="Q18" t="s">
        <v>8</v>
      </c>
      <c r="R18" t="s">
        <v>245</v>
      </c>
    </row>
    <row r="19" spans="1:18" x14ac:dyDescent="0.35">
      <c r="A19">
        <v>132</v>
      </c>
      <c r="B19" t="s">
        <v>239</v>
      </c>
      <c r="C19">
        <v>4308</v>
      </c>
      <c r="D19">
        <v>512</v>
      </c>
      <c r="E19" t="s">
        <v>252</v>
      </c>
      <c r="F19" t="s">
        <v>253</v>
      </c>
      <c r="G19">
        <v>398.35</v>
      </c>
      <c r="H19" t="s">
        <v>479</v>
      </c>
      <c r="I19">
        <v>8.9105399999999992</v>
      </c>
      <c r="J19">
        <v>1.7446459999999999</v>
      </c>
      <c r="K19">
        <v>1.4707619999999999</v>
      </c>
      <c r="L19">
        <v>1.77121</v>
      </c>
      <c r="M19">
        <v>0.34679599999999999</v>
      </c>
      <c r="N19">
        <v>0.292354</v>
      </c>
      <c r="O19">
        <v>24</v>
      </c>
      <c r="P19">
        <v>0.19877700000000001</v>
      </c>
      <c r="Q19" t="s">
        <v>8</v>
      </c>
      <c r="R19" t="s">
        <v>245</v>
      </c>
    </row>
    <row r="20" spans="1:18" x14ac:dyDescent="0.35">
      <c r="A20">
        <v>145</v>
      </c>
      <c r="B20" t="s">
        <v>239</v>
      </c>
      <c r="C20">
        <v>5580</v>
      </c>
      <c r="D20">
        <v>814</v>
      </c>
      <c r="E20" t="s">
        <v>254</v>
      </c>
      <c r="F20" t="s">
        <v>255</v>
      </c>
      <c r="G20">
        <v>5.7749000000000002E-2</v>
      </c>
      <c r="H20" t="s">
        <v>479</v>
      </c>
      <c r="I20">
        <v>9.5589980000000008</v>
      </c>
      <c r="J20">
        <v>1.555534</v>
      </c>
      <c r="K20">
        <v>1.8651199999999999</v>
      </c>
      <c r="L20">
        <v>0.29906899999999997</v>
      </c>
      <c r="M20">
        <v>4.8667000000000002E-2</v>
      </c>
      <c r="N20">
        <v>5.8353000000000002E-2</v>
      </c>
      <c r="O20">
        <v>24</v>
      </c>
      <c r="P20">
        <v>3.1287000000000002E-2</v>
      </c>
      <c r="Q20" t="s">
        <v>8</v>
      </c>
      <c r="R20" t="s">
        <v>245</v>
      </c>
    </row>
    <row r="21" spans="1:18" x14ac:dyDescent="0.35">
      <c r="A21">
        <v>146</v>
      </c>
      <c r="B21" t="s">
        <v>239</v>
      </c>
      <c r="C21">
        <v>5581</v>
      </c>
      <c r="D21">
        <v>814</v>
      </c>
      <c r="E21" t="s">
        <v>254</v>
      </c>
      <c r="F21" t="s">
        <v>255</v>
      </c>
      <c r="G21">
        <v>7.8531899999999997</v>
      </c>
      <c r="H21" t="s">
        <v>479</v>
      </c>
      <c r="I21">
        <v>9.5589980000000008</v>
      </c>
      <c r="J21">
        <v>1.555534</v>
      </c>
      <c r="K21">
        <v>1.8651199999999999</v>
      </c>
      <c r="L21">
        <v>71.5779</v>
      </c>
      <c r="M21">
        <v>11.6479</v>
      </c>
      <c r="N21">
        <v>13.965999999999999</v>
      </c>
      <c r="O21">
        <v>24</v>
      </c>
      <c r="P21">
        <v>7.4880079999999998</v>
      </c>
      <c r="Q21" t="s">
        <v>8</v>
      </c>
      <c r="R21" t="s">
        <v>245</v>
      </c>
    </row>
    <row r="22" spans="1:18" x14ac:dyDescent="0.35">
      <c r="A22">
        <v>1</v>
      </c>
      <c r="B22" t="s">
        <v>239</v>
      </c>
      <c r="C22">
        <v>84</v>
      </c>
      <c r="D22">
        <v>155</v>
      </c>
      <c r="E22" t="s">
        <v>358</v>
      </c>
      <c r="F22" t="s">
        <v>359</v>
      </c>
      <c r="G22">
        <v>17.969100000000001</v>
      </c>
      <c r="H22" t="s">
        <v>478</v>
      </c>
      <c r="I22">
        <v>6.9665150000000002</v>
      </c>
      <c r="J22">
        <v>1.3715999999999999</v>
      </c>
      <c r="K22">
        <v>1.152884</v>
      </c>
      <c r="L22">
        <v>3.2600000000000001E-4</v>
      </c>
      <c r="M22">
        <v>6.3999999999999997E-5</v>
      </c>
      <c r="N22">
        <v>5.3999999999999998E-5</v>
      </c>
      <c r="O22">
        <v>25</v>
      </c>
      <c r="P22">
        <v>4.6999999999999997E-5</v>
      </c>
      <c r="Q22" t="s">
        <v>9</v>
      </c>
      <c r="R22" t="s">
        <v>355</v>
      </c>
    </row>
    <row r="23" spans="1:18" x14ac:dyDescent="0.35">
      <c r="A23">
        <v>2</v>
      </c>
      <c r="B23" t="s">
        <v>239</v>
      </c>
      <c r="C23">
        <v>92</v>
      </c>
      <c r="D23">
        <v>170</v>
      </c>
      <c r="E23" t="s">
        <v>313</v>
      </c>
      <c r="F23" t="s">
        <v>360</v>
      </c>
      <c r="G23">
        <v>225.44800000000001</v>
      </c>
      <c r="H23" t="s">
        <v>478</v>
      </c>
      <c r="I23">
        <v>6.3582650000000003</v>
      </c>
      <c r="J23">
        <v>1.233392</v>
      </c>
      <c r="K23">
        <v>1.6839519999999999</v>
      </c>
      <c r="L23">
        <v>7.1684999999999999</v>
      </c>
      <c r="M23">
        <v>1.39056</v>
      </c>
      <c r="N23">
        <v>1.8985399999999999</v>
      </c>
      <c r="O23">
        <v>25</v>
      </c>
      <c r="P23">
        <v>1.1274299999999999</v>
      </c>
      <c r="Q23" t="s">
        <v>9</v>
      </c>
      <c r="R23" t="s">
        <v>355</v>
      </c>
    </row>
    <row r="24" spans="1:18" x14ac:dyDescent="0.35">
      <c r="A24">
        <v>6</v>
      </c>
      <c r="B24" t="s">
        <v>239</v>
      </c>
      <c r="C24">
        <v>102</v>
      </c>
      <c r="D24">
        <v>211</v>
      </c>
      <c r="E24" t="s">
        <v>246</v>
      </c>
      <c r="F24" t="s">
        <v>258</v>
      </c>
      <c r="G24">
        <v>217.63900000000001</v>
      </c>
      <c r="H24" t="s">
        <v>478</v>
      </c>
      <c r="I24">
        <v>7.8572749999999996</v>
      </c>
      <c r="J24">
        <v>1.7049589999999999</v>
      </c>
      <c r="K24">
        <v>1.193654</v>
      </c>
      <c r="L24">
        <v>7.8031300000000003</v>
      </c>
      <c r="M24">
        <v>1.6932100000000001</v>
      </c>
      <c r="N24">
        <v>1.18543</v>
      </c>
      <c r="O24">
        <v>25</v>
      </c>
      <c r="P24">
        <v>0.99310900000000002</v>
      </c>
      <c r="Q24" t="s">
        <v>9</v>
      </c>
      <c r="R24" t="s">
        <v>355</v>
      </c>
    </row>
    <row r="25" spans="1:18" x14ac:dyDescent="0.35">
      <c r="A25">
        <v>7</v>
      </c>
      <c r="B25" t="s">
        <v>239</v>
      </c>
      <c r="C25">
        <v>107</v>
      </c>
      <c r="D25">
        <v>211</v>
      </c>
      <c r="E25" t="s">
        <v>246</v>
      </c>
      <c r="F25" t="s">
        <v>258</v>
      </c>
      <c r="G25">
        <v>141.07400000000001</v>
      </c>
      <c r="H25" t="s">
        <v>478</v>
      </c>
      <c r="I25">
        <v>7.8572749999999996</v>
      </c>
      <c r="J25">
        <v>1.7049589999999999</v>
      </c>
      <c r="K25">
        <v>1.193654</v>
      </c>
      <c r="L25">
        <v>11.001099999999999</v>
      </c>
      <c r="M25">
        <v>2.38714</v>
      </c>
      <c r="N25">
        <v>1.6712499999999999</v>
      </c>
      <c r="O25">
        <v>25</v>
      </c>
      <c r="P25">
        <v>1.4001129999999999</v>
      </c>
      <c r="Q25" t="s">
        <v>9</v>
      </c>
      <c r="R25" t="s">
        <v>355</v>
      </c>
    </row>
    <row r="26" spans="1:18" x14ac:dyDescent="0.35">
      <c r="A26">
        <v>8</v>
      </c>
      <c r="B26" t="s">
        <v>239</v>
      </c>
      <c r="C26">
        <v>111</v>
      </c>
      <c r="D26">
        <v>211</v>
      </c>
      <c r="E26" t="s">
        <v>246</v>
      </c>
      <c r="F26" t="s">
        <v>258</v>
      </c>
      <c r="G26">
        <v>179.06200000000001</v>
      </c>
      <c r="H26" t="s">
        <v>478</v>
      </c>
      <c r="I26">
        <v>7.8572749999999996</v>
      </c>
      <c r="J26">
        <v>1.7049589999999999</v>
      </c>
      <c r="K26">
        <v>1.193654</v>
      </c>
      <c r="L26">
        <v>1.92557</v>
      </c>
      <c r="M26">
        <v>0.41783199999999998</v>
      </c>
      <c r="N26">
        <v>0.29252699999999998</v>
      </c>
      <c r="O26">
        <v>25</v>
      </c>
      <c r="P26">
        <v>0.24506800000000001</v>
      </c>
      <c r="Q26" t="s">
        <v>9</v>
      </c>
      <c r="R26" t="s">
        <v>355</v>
      </c>
    </row>
    <row r="27" spans="1:18" x14ac:dyDescent="0.35">
      <c r="A27">
        <v>9</v>
      </c>
      <c r="B27" t="s">
        <v>239</v>
      </c>
      <c r="C27">
        <v>119</v>
      </c>
      <c r="D27">
        <v>211</v>
      </c>
      <c r="E27" t="s">
        <v>246</v>
      </c>
      <c r="F27" t="s">
        <v>258</v>
      </c>
      <c r="G27">
        <v>210.393</v>
      </c>
      <c r="H27" t="s">
        <v>478</v>
      </c>
      <c r="I27">
        <v>7.8572749999999996</v>
      </c>
      <c r="J27">
        <v>1.7049589999999999</v>
      </c>
      <c r="K27">
        <v>1.193654</v>
      </c>
      <c r="L27">
        <v>2.0426E-2</v>
      </c>
      <c r="M27">
        <v>4.4320000000000002E-3</v>
      </c>
      <c r="N27">
        <v>3.1029999999999999E-3</v>
      </c>
      <c r="O27">
        <v>25</v>
      </c>
      <c r="P27">
        <v>2.5999999999999999E-3</v>
      </c>
      <c r="Q27" t="s">
        <v>9</v>
      </c>
      <c r="R27" t="s">
        <v>355</v>
      </c>
    </row>
    <row r="28" spans="1:18" x14ac:dyDescent="0.35">
      <c r="A28">
        <v>10</v>
      </c>
      <c r="B28" t="s">
        <v>239</v>
      </c>
      <c r="C28">
        <v>124</v>
      </c>
      <c r="D28">
        <v>211</v>
      </c>
      <c r="E28" t="s">
        <v>246</v>
      </c>
      <c r="F28" t="s">
        <v>258</v>
      </c>
      <c r="G28">
        <v>66.153899999999993</v>
      </c>
      <c r="H28" t="s">
        <v>478</v>
      </c>
      <c r="I28">
        <v>7.8572749999999996</v>
      </c>
      <c r="J28">
        <v>1.7049589999999999</v>
      </c>
      <c r="K28">
        <v>1.193654</v>
      </c>
      <c r="L28">
        <v>6.0119400000000001</v>
      </c>
      <c r="M28">
        <v>1.30454</v>
      </c>
      <c r="N28">
        <v>0.91331499999999999</v>
      </c>
      <c r="O28">
        <v>25</v>
      </c>
      <c r="P28">
        <v>0.76514300000000002</v>
      </c>
      <c r="Q28" t="s">
        <v>9</v>
      </c>
      <c r="R28" t="s">
        <v>355</v>
      </c>
    </row>
    <row r="29" spans="1:18" x14ac:dyDescent="0.35">
      <c r="A29">
        <v>11</v>
      </c>
      <c r="B29" t="s">
        <v>239</v>
      </c>
      <c r="C29">
        <v>194</v>
      </c>
      <c r="D29">
        <v>214</v>
      </c>
      <c r="E29" t="s">
        <v>361</v>
      </c>
      <c r="F29" t="s">
        <v>362</v>
      </c>
      <c r="G29">
        <v>190.411</v>
      </c>
      <c r="H29" t="s">
        <v>478</v>
      </c>
      <c r="I29">
        <v>9.4460239999999995</v>
      </c>
      <c r="J29">
        <v>2.2920159999999998</v>
      </c>
      <c r="K29">
        <v>1.261601</v>
      </c>
      <c r="L29">
        <v>6.8485800000000001</v>
      </c>
      <c r="M29">
        <v>1.6617599999999999</v>
      </c>
      <c r="N29">
        <v>0.91468899999999997</v>
      </c>
      <c r="O29">
        <v>25</v>
      </c>
      <c r="P29">
        <v>0.72502299999999997</v>
      </c>
      <c r="Q29" t="s">
        <v>9</v>
      </c>
      <c r="R29" t="s">
        <v>355</v>
      </c>
    </row>
    <row r="30" spans="1:18" x14ac:dyDescent="0.35">
      <c r="A30">
        <v>12</v>
      </c>
      <c r="B30" t="s">
        <v>239</v>
      </c>
      <c r="C30">
        <v>202</v>
      </c>
      <c r="D30">
        <v>221</v>
      </c>
      <c r="E30" t="s">
        <v>250</v>
      </c>
      <c r="F30" t="s">
        <v>259</v>
      </c>
      <c r="G30">
        <v>79.957999999999998</v>
      </c>
      <c r="H30" t="s">
        <v>478</v>
      </c>
      <c r="I30">
        <v>6.7372990000000001</v>
      </c>
      <c r="J30">
        <v>1.2935399999999999</v>
      </c>
      <c r="K30">
        <v>1.135799</v>
      </c>
      <c r="L30">
        <v>6.3031800000000002</v>
      </c>
      <c r="M30">
        <v>1.2101900000000001</v>
      </c>
      <c r="N30">
        <v>1.0626100000000001</v>
      </c>
      <c r="O30">
        <v>25</v>
      </c>
      <c r="P30">
        <v>0.93556600000000001</v>
      </c>
      <c r="Q30" t="s">
        <v>9</v>
      </c>
      <c r="R30" t="s">
        <v>355</v>
      </c>
    </row>
    <row r="31" spans="1:18" x14ac:dyDescent="0.35">
      <c r="A31">
        <v>13</v>
      </c>
      <c r="B31" t="s">
        <v>239</v>
      </c>
      <c r="C31">
        <v>203</v>
      </c>
      <c r="D31">
        <v>221</v>
      </c>
      <c r="E31" t="s">
        <v>250</v>
      </c>
      <c r="F31" t="s">
        <v>259</v>
      </c>
      <c r="G31">
        <v>26.651399999999999</v>
      </c>
      <c r="H31" t="s">
        <v>478</v>
      </c>
      <c r="I31">
        <v>6.7372990000000001</v>
      </c>
      <c r="J31">
        <v>1.2935399999999999</v>
      </c>
      <c r="K31">
        <v>1.135799</v>
      </c>
      <c r="L31">
        <v>2.5236999999999999E-2</v>
      </c>
      <c r="M31">
        <v>4.8450000000000003E-3</v>
      </c>
      <c r="N31">
        <v>4.2550000000000001E-3</v>
      </c>
      <c r="O31">
        <v>25</v>
      </c>
      <c r="P31">
        <v>3.7460000000000002E-3</v>
      </c>
      <c r="Q31" t="s">
        <v>9</v>
      </c>
      <c r="R31" t="s">
        <v>355</v>
      </c>
    </row>
    <row r="32" spans="1:18" x14ac:dyDescent="0.35">
      <c r="A32">
        <v>14</v>
      </c>
      <c r="B32" t="s">
        <v>239</v>
      </c>
      <c r="C32">
        <v>204</v>
      </c>
      <c r="D32">
        <v>221</v>
      </c>
      <c r="E32" t="s">
        <v>250</v>
      </c>
      <c r="F32" t="s">
        <v>259</v>
      </c>
      <c r="G32">
        <v>143.21199999999999</v>
      </c>
      <c r="H32" t="s">
        <v>478</v>
      </c>
      <c r="I32">
        <v>6.7372990000000001</v>
      </c>
      <c r="J32">
        <v>1.2935399999999999</v>
      </c>
      <c r="K32">
        <v>1.135799</v>
      </c>
      <c r="L32">
        <v>2.0258999999999999E-2</v>
      </c>
      <c r="M32">
        <v>3.8899999999999998E-3</v>
      </c>
      <c r="N32">
        <v>3.4150000000000001E-3</v>
      </c>
      <c r="O32">
        <v>25</v>
      </c>
      <c r="P32">
        <v>3.0070000000000001E-3</v>
      </c>
      <c r="Q32" t="s">
        <v>9</v>
      </c>
      <c r="R32" t="s">
        <v>355</v>
      </c>
    </row>
    <row r="33" spans="1:18" x14ac:dyDescent="0.35">
      <c r="A33">
        <v>16</v>
      </c>
      <c r="B33" t="s">
        <v>239</v>
      </c>
      <c r="C33">
        <v>208</v>
      </c>
      <c r="D33">
        <v>221</v>
      </c>
      <c r="E33" t="s">
        <v>250</v>
      </c>
      <c r="F33" t="s">
        <v>259</v>
      </c>
      <c r="G33">
        <v>2056.52</v>
      </c>
      <c r="H33" t="s">
        <v>478</v>
      </c>
      <c r="I33">
        <v>6.7372990000000001</v>
      </c>
      <c r="J33">
        <v>1.2935399999999999</v>
      </c>
      <c r="K33">
        <v>1.135799</v>
      </c>
      <c r="L33">
        <v>1.86164</v>
      </c>
      <c r="M33">
        <v>0.357429</v>
      </c>
      <c r="N33">
        <v>0.31384299999999998</v>
      </c>
      <c r="O33">
        <v>25</v>
      </c>
      <c r="P33">
        <v>0.27631899999999998</v>
      </c>
      <c r="Q33" t="s">
        <v>9</v>
      </c>
      <c r="R33" t="s">
        <v>355</v>
      </c>
    </row>
    <row r="34" spans="1:18" x14ac:dyDescent="0.35">
      <c r="A34">
        <v>19</v>
      </c>
      <c r="B34" t="s">
        <v>239</v>
      </c>
      <c r="C34">
        <v>298</v>
      </c>
      <c r="D34">
        <v>243</v>
      </c>
      <c r="E34" t="s">
        <v>299</v>
      </c>
      <c r="F34" t="s">
        <v>363</v>
      </c>
      <c r="G34">
        <v>79.094800000000006</v>
      </c>
      <c r="H34" t="s">
        <v>478</v>
      </c>
      <c r="I34">
        <v>7.4893580000000002</v>
      </c>
      <c r="J34">
        <v>1.561723</v>
      </c>
      <c r="K34">
        <v>1.237112</v>
      </c>
      <c r="L34">
        <v>11.6287</v>
      </c>
      <c r="M34">
        <v>2.42489</v>
      </c>
      <c r="N34">
        <v>1.9208700000000001</v>
      </c>
      <c r="O34">
        <v>25</v>
      </c>
      <c r="P34">
        <v>1.552702</v>
      </c>
      <c r="Q34" t="s">
        <v>9</v>
      </c>
      <c r="R34" t="s">
        <v>355</v>
      </c>
    </row>
    <row r="35" spans="1:18" x14ac:dyDescent="0.35">
      <c r="A35">
        <v>20</v>
      </c>
      <c r="B35" t="s">
        <v>239</v>
      </c>
      <c r="C35">
        <v>306</v>
      </c>
      <c r="D35">
        <v>250</v>
      </c>
      <c r="E35" t="s">
        <v>356</v>
      </c>
      <c r="F35" t="s">
        <v>357</v>
      </c>
      <c r="G35">
        <v>9.1564499999999995</v>
      </c>
      <c r="H35" t="s">
        <v>478</v>
      </c>
      <c r="I35">
        <v>8.1255919999999993</v>
      </c>
      <c r="J35">
        <v>1.716032</v>
      </c>
      <c r="K35">
        <v>1.2003760000000001</v>
      </c>
      <c r="L35">
        <v>0.22836500000000001</v>
      </c>
      <c r="M35">
        <v>4.8228E-2</v>
      </c>
      <c r="N35">
        <v>3.3736000000000002E-2</v>
      </c>
      <c r="O35">
        <v>25</v>
      </c>
      <c r="P35">
        <v>2.8104000000000001E-2</v>
      </c>
      <c r="Q35" t="s">
        <v>9</v>
      </c>
      <c r="R35" t="s">
        <v>355</v>
      </c>
    </row>
    <row r="36" spans="1:18" x14ac:dyDescent="0.35">
      <c r="A36">
        <v>22</v>
      </c>
      <c r="B36" t="s">
        <v>239</v>
      </c>
      <c r="C36">
        <v>313</v>
      </c>
      <c r="D36">
        <v>261</v>
      </c>
      <c r="E36" t="s">
        <v>262</v>
      </c>
      <c r="F36" t="s">
        <v>263</v>
      </c>
      <c r="G36">
        <v>130.77000000000001</v>
      </c>
      <c r="H36" t="s">
        <v>478</v>
      </c>
      <c r="I36">
        <v>5.9449420000000002</v>
      </c>
      <c r="J36">
        <v>1.217948</v>
      </c>
      <c r="K36">
        <v>1.0743990000000001</v>
      </c>
      <c r="L36">
        <v>1.05324</v>
      </c>
      <c r="M36">
        <v>0.215778</v>
      </c>
      <c r="N36">
        <v>0.19034599999999999</v>
      </c>
      <c r="O36">
        <v>25</v>
      </c>
      <c r="P36">
        <v>0.17716499999999999</v>
      </c>
      <c r="Q36" t="s">
        <v>9</v>
      </c>
      <c r="R36" t="s">
        <v>355</v>
      </c>
    </row>
    <row r="37" spans="1:18" x14ac:dyDescent="0.35">
      <c r="A37">
        <v>23</v>
      </c>
      <c r="B37" t="s">
        <v>239</v>
      </c>
      <c r="C37">
        <v>319</v>
      </c>
      <c r="D37">
        <v>261</v>
      </c>
      <c r="E37" t="s">
        <v>262</v>
      </c>
      <c r="F37" t="s">
        <v>263</v>
      </c>
      <c r="G37">
        <v>16.783999999999999</v>
      </c>
      <c r="H37" t="s">
        <v>478</v>
      </c>
      <c r="I37">
        <v>5.9449420000000002</v>
      </c>
      <c r="J37">
        <v>1.217948</v>
      </c>
      <c r="K37">
        <v>1.0743990000000001</v>
      </c>
      <c r="L37">
        <v>4.8149300000000004</v>
      </c>
      <c r="M37">
        <v>0.98643999999999998</v>
      </c>
      <c r="N37">
        <v>0.87017699999999998</v>
      </c>
      <c r="O37">
        <v>25</v>
      </c>
      <c r="P37">
        <v>0.80991999999999997</v>
      </c>
      <c r="Q37" t="s">
        <v>9</v>
      </c>
      <c r="R37" t="s">
        <v>355</v>
      </c>
    </row>
    <row r="38" spans="1:18" x14ac:dyDescent="0.35">
      <c r="A38">
        <v>25</v>
      </c>
      <c r="B38" t="s">
        <v>239</v>
      </c>
      <c r="C38">
        <v>355</v>
      </c>
      <c r="D38">
        <v>310</v>
      </c>
      <c r="E38" t="s">
        <v>264</v>
      </c>
      <c r="F38" t="s">
        <v>265</v>
      </c>
      <c r="G38">
        <v>21.3995</v>
      </c>
      <c r="H38" t="s">
        <v>478</v>
      </c>
      <c r="I38">
        <v>7.0874870000000003</v>
      </c>
      <c r="J38">
        <v>1.446652</v>
      </c>
      <c r="K38">
        <v>1.3943000000000001</v>
      </c>
      <c r="L38">
        <v>0.77976900000000005</v>
      </c>
      <c r="M38">
        <v>0.159161</v>
      </c>
      <c r="N38">
        <v>0.15340100000000001</v>
      </c>
      <c r="O38">
        <v>25</v>
      </c>
      <c r="P38">
        <v>0.11002000000000001</v>
      </c>
      <c r="Q38" t="s">
        <v>9</v>
      </c>
      <c r="R38" t="s">
        <v>355</v>
      </c>
    </row>
    <row r="39" spans="1:18" x14ac:dyDescent="0.35">
      <c r="A39">
        <v>26</v>
      </c>
      <c r="B39" t="s">
        <v>239</v>
      </c>
      <c r="C39">
        <v>376</v>
      </c>
      <c r="D39">
        <v>320</v>
      </c>
      <c r="E39" t="s">
        <v>273</v>
      </c>
      <c r="F39" t="s">
        <v>364</v>
      </c>
      <c r="G39">
        <v>5.1374199999999997</v>
      </c>
      <c r="H39" t="s">
        <v>478</v>
      </c>
      <c r="I39">
        <v>7.7191850000000004</v>
      </c>
      <c r="J39">
        <v>1.675716</v>
      </c>
      <c r="K39">
        <v>1.353815</v>
      </c>
      <c r="L39">
        <v>1.37243</v>
      </c>
      <c r="M39">
        <v>0.297933</v>
      </c>
      <c r="N39">
        <v>0.240701</v>
      </c>
      <c r="O39">
        <v>25</v>
      </c>
      <c r="P39">
        <v>0.17779500000000001</v>
      </c>
      <c r="Q39" t="s">
        <v>9</v>
      </c>
      <c r="R39" t="s">
        <v>355</v>
      </c>
    </row>
    <row r="40" spans="1:18" x14ac:dyDescent="0.35">
      <c r="A40">
        <v>27</v>
      </c>
      <c r="B40" t="s">
        <v>239</v>
      </c>
      <c r="C40">
        <v>378</v>
      </c>
      <c r="D40">
        <v>320</v>
      </c>
      <c r="E40" t="s">
        <v>273</v>
      </c>
      <c r="F40" t="s">
        <v>364</v>
      </c>
      <c r="G40">
        <v>11.662000000000001</v>
      </c>
      <c r="H40" t="s">
        <v>478</v>
      </c>
      <c r="I40">
        <v>7.7191850000000004</v>
      </c>
      <c r="J40">
        <v>1.675716</v>
      </c>
      <c r="K40">
        <v>1.353815</v>
      </c>
      <c r="L40">
        <v>3.4101599999999999</v>
      </c>
      <c r="M40">
        <v>0.74029400000000001</v>
      </c>
      <c r="N40">
        <v>0.59808600000000001</v>
      </c>
      <c r="O40">
        <v>25</v>
      </c>
      <c r="P40">
        <v>0.441778</v>
      </c>
      <c r="Q40" t="s">
        <v>9</v>
      </c>
      <c r="R40" t="s">
        <v>355</v>
      </c>
    </row>
    <row r="41" spans="1:18" x14ac:dyDescent="0.35">
      <c r="A41">
        <v>28</v>
      </c>
      <c r="B41" t="s">
        <v>239</v>
      </c>
      <c r="C41">
        <v>402</v>
      </c>
      <c r="D41">
        <v>420</v>
      </c>
      <c r="E41" t="s">
        <v>275</v>
      </c>
      <c r="F41" t="s">
        <v>365</v>
      </c>
      <c r="G41">
        <v>6.0217299999999998</v>
      </c>
      <c r="H41" t="s">
        <v>478</v>
      </c>
      <c r="I41">
        <v>7.2062330000000001</v>
      </c>
      <c r="J41">
        <v>1.1940900000000001</v>
      </c>
      <c r="K41">
        <v>1.430118</v>
      </c>
      <c r="L41">
        <v>7.5067700000000004</v>
      </c>
      <c r="M41">
        <v>1.2438899999999999</v>
      </c>
      <c r="N41">
        <v>1.48976</v>
      </c>
      <c r="O41">
        <v>25</v>
      </c>
      <c r="P41">
        <v>1.0417050000000001</v>
      </c>
      <c r="Q41" t="s">
        <v>9</v>
      </c>
      <c r="R41" t="s">
        <v>355</v>
      </c>
    </row>
    <row r="42" spans="1:18" x14ac:dyDescent="0.35">
      <c r="A42">
        <v>29</v>
      </c>
      <c r="B42" t="s">
        <v>239</v>
      </c>
      <c r="C42">
        <v>406</v>
      </c>
      <c r="D42">
        <v>422</v>
      </c>
      <c r="E42" t="s">
        <v>301</v>
      </c>
      <c r="F42" t="s">
        <v>366</v>
      </c>
      <c r="G42">
        <v>11.8607</v>
      </c>
      <c r="H42" t="s">
        <v>478</v>
      </c>
      <c r="I42">
        <v>5.9895199999999997</v>
      </c>
      <c r="J42">
        <v>1.16137</v>
      </c>
      <c r="K42">
        <v>1.096482</v>
      </c>
      <c r="L42">
        <v>3.2827299999999999</v>
      </c>
      <c r="M42">
        <v>0.63652200000000003</v>
      </c>
      <c r="N42">
        <v>0.60095799999999999</v>
      </c>
      <c r="O42">
        <v>25</v>
      </c>
      <c r="P42">
        <v>0.54807899999999998</v>
      </c>
      <c r="Q42" t="s">
        <v>9</v>
      </c>
      <c r="R42" t="s">
        <v>355</v>
      </c>
    </row>
    <row r="43" spans="1:18" x14ac:dyDescent="0.35">
      <c r="A43">
        <v>31</v>
      </c>
      <c r="B43" t="s">
        <v>239</v>
      </c>
      <c r="C43">
        <v>418</v>
      </c>
      <c r="D43">
        <v>434</v>
      </c>
      <c r="E43" t="s">
        <v>277</v>
      </c>
      <c r="F43" t="s">
        <v>367</v>
      </c>
      <c r="G43">
        <v>4.1045199999999999</v>
      </c>
      <c r="H43" t="s">
        <v>478</v>
      </c>
      <c r="I43">
        <v>7.5444300000000002</v>
      </c>
      <c r="J43">
        <v>1.400323</v>
      </c>
      <c r="K43">
        <v>1.4042300000000001</v>
      </c>
      <c r="L43">
        <v>2.22038</v>
      </c>
      <c r="M43">
        <v>0.41212599999999999</v>
      </c>
      <c r="N43">
        <v>0.41327599999999998</v>
      </c>
      <c r="O43">
        <v>25</v>
      </c>
      <c r="P43">
        <v>0.29430800000000001</v>
      </c>
      <c r="Q43" t="s">
        <v>9</v>
      </c>
      <c r="R43" t="s">
        <v>355</v>
      </c>
    </row>
    <row r="44" spans="1:18" x14ac:dyDescent="0.35">
      <c r="A44">
        <v>32</v>
      </c>
      <c r="B44" t="s">
        <v>239</v>
      </c>
      <c r="C44">
        <v>427</v>
      </c>
      <c r="D44">
        <v>512</v>
      </c>
      <c r="E44" t="s">
        <v>252</v>
      </c>
      <c r="F44" t="s">
        <v>368</v>
      </c>
      <c r="G44">
        <v>260.517</v>
      </c>
      <c r="H44" t="s">
        <v>478</v>
      </c>
      <c r="I44">
        <v>6.8561699999999997</v>
      </c>
      <c r="J44">
        <v>1.431851</v>
      </c>
      <c r="K44">
        <v>1.1144019999999999</v>
      </c>
      <c r="L44">
        <v>6.0298699999999998</v>
      </c>
      <c r="M44">
        <v>1.25928</v>
      </c>
      <c r="N44">
        <v>0.98009500000000005</v>
      </c>
      <c r="O44">
        <v>25</v>
      </c>
      <c r="P44">
        <v>0.87948000000000004</v>
      </c>
      <c r="Q44" t="s">
        <v>9</v>
      </c>
      <c r="R44" t="s">
        <v>355</v>
      </c>
    </row>
    <row r="45" spans="1:18" x14ac:dyDescent="0.35">
      <c r="A45">
        <v>34</v>
      </c>
      <c r="B45" t="s">
        <v>239</v>
      </c>
      <c r="C45">
        <v>603</v>
      </c>
      <c r="D45">
        <v>814</v>
      </c>
      <c r="E45" t="s">
        <v>254</v>
      </c>
      <c r="F45" t="s">
        <v>268</v>
      </c>
      <c r="G45">
        <v>67.9011</v>
      </c>
      <c r="H45" t="s">
        <v>478</v>
      </c>
      <c r="I45">
        <v>7.4891139999999998</v>
      </c>
      <c r="J45">
        <v>1.4839720000000001</v>
      </c>
      <c r="K45">
        <v>1.3069379999999999</v>
      </c>
      <c r="L45">
        <v>43.146700000000003</v>
      </c>
      <c r="M45">
        <v>8.54955</v>
      </c>
      <c r="N45">
        <v>7.5296000000000003</v>
      </c>
      <c r="O45">
        <v>25</v>
      </c>
      <c r="P45">
        <v>5.7612579999999998</v>
      </c>
      <c r="Q45" t="s">
        <v>9</v>
      </c>
      <c r="R45" t="s">
        <v>355</v>
      </c>
    </row>
    <row r="46" spans="1:18" x14ac:dyDescent="0.35">
      <c r="A46">
        <v>35</v>
      </c>
      <c r="B46" t="s">
        <v>239</v>
      </c>
      <c r="C46">
        <v>605</v>
      </c>
      <c r="D46">
        <v>814</v>
      </c>
      <c r="E46" t="s">
        <v>254</v>
      </c>
      <c r="F46" t="s">
        <v>268</v>
      </c>
      <c r="G46">
        <v>95.486199999999997</v>
      </c>
      <c r="H46" t="s">
        <v>478</v>
      </c>
      <c r="I46">
        <v>7.4891139999999998</v>
      </c>
      <c r="J46">
        <v>1.4839720000000001</v>
      </c>
      <c r="K46">
        <v>1.3069379999999999</v>
      </c>
      <c r="L46">
        <v>624.95299999999997</v>
      </c>
      <c r="M46">
        <v>123.83499999999999</v>
      </c>
      <c r="N46">
        <v>109.062</v>
      </c>
      <c r="O46">
        <v>25</v>
      </c>
      <c r="P46">
        <v>83.448249000000004</v>
      </c>
      <c r="Q46" t="s">
        <v>9</v>
      </c>
      <c r="R46" t="s">
        <v>355</v>
      </c>
    </row>
    <row r="47" spans="1:18" x14ac:dyDescent="0.35">
      <c r="A47">
        <v>36</v>
      </c>
      <c r="B47" t="s">
        <v>239</v>
      </c>
      <c r="C47">
        <v>607</v>
      </c>
      <c r="D47">
        <v>814</v>
      </c>
      <c r="E47" t="s">
        <v>254</v>
      </c>
      <c r="F47" t="s">
        <v>268</v>
      </c>
      <c r="G47">
        <v>75.385099999999994</v>
      </c>
      <c r="H47" t="s">
        <v>478</v>
      </c>
      <c r="I47">
        <v>7.4891139999999998</v>
      </c>
      <c r="J47">
        <v>1.4839720000000001</v>
      </c>
      <c r="K47">
        <v>1.3069379999999999</v>
      </c>
      <c r="L47">
        <v>164.35499999999999</v>
      </c>
      <c r="M47">
        <v>32.567</v>
      </c>
      <c r="N47">
        <v>28.681799999999999</v>
      </c>
      <c r="O47">
        <v>25</v>
      </c>
      <c r="P47">
        <v>21.945843</v>
      </c>
      <c r="Q47" t="s">
        <v>9</v>
      </c>
      <c r="R47" t="s">
        <v>355</v>
      </c>
    </row>
    <row r="48" spans="1:18" x14ac:dyDescent="0.35">
      <c r="A48">
        <v>110</v>
      </c>
      <c r="B48" t="s">
        <v>239</v>
      </c>
      <c r="C48">
        <v>3818</v>
      </c>
      <c r="D48">
        <v>211</v>
      </c>
      <c r="E48" t="s">
        <v>246</v>
      </c>
      <c r="F48" t="s">
        <v>247</v>
      </c>
      <c r="G48">
        <v>1297.3399999999999</v>
      </c>
      <c r="H48" t="s">
        <v>479</v>
      </c>
      <c r="I48">
        <v>8.5875350000000008</v>
      </c>
      <c r="J48">
        <v>1.9399230000000001</v>
      </c>
      <c r="K48">
        <v>1.2240340000000001</v>
      </c>
      <c r="L48">
        <v>211.11500000000001</v>
      </c>
      <c r="M48">
        <v>47.691000000000003</v>
      </c>
      <c r="N48">
        <v>30.0916</v>
      </c>
      <c r="O48">
        <v>26</v>
      </c>
      <c r="P48">
        <v>24.583942</v>
      </c>
      <c r="Q48" t="s">
        <v>10</v>
      </c>
      <c r="R48" t="s">
        <v>369</v>
      </c>
    </row>
    <row r="49" spans="1:18" x14ac:dyDescent="0.35">
      <c r="A49">
        <v>111</v>
      </c>
      <c r="B49" t="s">
        <v>239</v>
      </c>
      <c r="C49">
        <v>3822</v>
      </c>
      <c r="D49">
        <v>211</v>
      </c>
      <c r="E49" t="s">
        <v>246</v>
      </c>
      <c r="F49" t="s">
        <v>247</v>
      </c>
      <c r="G49">
        <v>239.54900000000001</v>
      </c>
      <c r="H49" t="s">
        <v>479</v>
      </c>
      <c r="I49">
        <v>8.5875350000000008</v>
      </c>
      <c r="J49">
        <v>1.9399230000000001</v>
      </c>
      <c r="K49">
        <v>1.2240340000000001</v>
      </c>
      <c r="L49">
        <v>345.12099999999998</v>
      </c>
      <c r="M49">
        <v>77.962800000000001</v>
      </c>
      <c r="N49">
        <v>49.1922</v>
      </c>
      <c r="O49">
        <v>26</v>
      </c>
      <c r="P49">
        <v>40.188603000000001</v>
      </c>
      <c r="Q49" t="s">
        <v>10</v>
      </c>
      <c r="R49" t="s">
        <v>369</v>
      </c>
    </row>
    <row r="50" spans="1:18" x14ac:dyDescent="0.35">
      <c r="A50">
        <v>112</v>
      </c>
      <c r="B50" t="s">
        <v>239</v>
      </c>
      <c r="C50">
        <v>3846</v>
      </c>
      <c r="D50">
        <v>211</v>
      </c>
      <c r="E50" t="s">
        <v>246</v>
      </c>
      <c r="F50" t="s">
        <v>247</v>
      </c>
      <c r="G50">
        <v>16473.099999999999</v>
      </c>
      <c r="H50" t="s">
        <v>479</v>
      </c>
      <c r="I50">
        <v>8.5875350000000008</v>
      </c>
      <c r="J50">
        <v>1.9399230000000001</v>
      </c>
      <c r="K50">
        <v>1.2240340000000001</v>
      </c>
      <c r="L50">
        <v>84.335499999999996</v>
      </c>
      <c r="M50">
        <v>19.051400000000001</v>
      </c>
      <c r="N50">
        <v>12.020799999999999</v>
      </c>
      <c r="O50">
        <v>26</v>
      </c>
      <c r="P50">
        <v>9.8206849999999992</v>
      </c>
      <c r="Q50" t="s">
        <v>10</v>
      </c>
      <c r="R50" t="s">
        <v>369</v>
      </c>
    </row>
    <row r="51" spans="1:18" x14ac:dyDescent="0.35">
      <c r="A51">
        <v>115</v>
      </c>
      <c r="B51" t="s">
        <v>239</v>
      </c>
      <c r="C51">
        <v>3879</v>
      </c>
      <c r="D51">
        <v>212</v>
      </c>
      <c r="E51" t="s">
        <v>289</v>
      </c>
      <c r="F51" t="s">
        <v>370</v>
      </c>
      <c r="G51">
        <v>400.15</v>
      </c>
      <c r="H51" t="s">
        <v>479</v>
      </c>
      <c r="I51">
        <v>8.2300789999999999</v>
      </c>
      <c r="J51">
        <v>1.833553</v>
      </c>
      <c r="K51">
        <v>1.203595</v>
      </c>
      <c r="L51">
        <v>269.10199999999998</v>
      </c>
      <c r="M51">
        <v>59.952399999999997</v>
      </c>
      <c r="N51">
        <v>39.354399999999998</v>
      </c>
      <c r="O51">
        <v>26</v>
      </c>
      <c r="P51">
        <v>32.697398</v>
      </c>
      <c r="Q51" t="s">
        <v>10</v>
      </c>
      <c r="R51" t="s">
        <v>369</v>
      </c>
    </row>
    <row r="52" spans="1:18" x14ac:dyDescent="0.35">
      <c r="A52">
        <v>116</v>
      </c>
      <c r="B52" t="s">
        <v>239</v>
      </c>
      <c r="C52">
        <v>3881</v>
      </c>
      <c r="D52">
        <v>212</v>
      </c>
      <c r="E52" t="s">
        <v>289</v>
      </c>
      <c r="F52" t="s">
        <v>370</v>
      </c>
      <c r="G52">
        <v>31.0898</v>
      </c>
      <c r="H52" t="s">
        <v>479</v>
      </c>
      <c r="I52">
        <v>8.2300789999999999</v>
      </c>
      <c r="J52">
        <v>1.833553</v>
      </c>
      <c r="K52">
        <v>1.203595</v>
      </c>
      <c r="L52">
        <v>60.871699999999997</v>
      </c>
      <c r="M52">
        <v>13.561400000000001</v>
      </c>
      <c r="N52">
        <v>8.9020899999999994</v>
      </c>
      <c r="O52">
        <v>26</v>
      </c>
      <c r="P52">
        <v>7.3962479999999999</v>
      </c>
      <c r="Q52" t="s">
        <v>10</v>
      </c>
      <c r="R52" t="s">
        <v>369</v>
      </c>
    </row>
    <row r="53" spans="1:18" x14ac:dyDescent="0.35">
      <c r="A53">
        <v>117</v>
      </c>
      <c r="B53" t="s">
        <v>239</v>
      </c>
      <c r="C53">
        <v>3913</v>
      </c>
      <c r="D53">
        <v>212</v>
      </c>
      <c r="E53" t="s">
        <v>289</v>
      </c>
      <c r="F53" t="s">
        <v>370</v>
      </c>
      <c r="G53">
        <v>882.59400000000005</v>
      </c>
      <c r="H53" t="s">
        <v>479</v>
      </c>
      <c r="I53">
        <v>8.2300789999999999</v>
      </c>
      <c r="J53">
        <v>1.833553</v>
      </c>
      <c r="K53">
        <v>1.203595</v>
      </c>
      <c r="L53">
        <v>376.887</v>
      </c>
      <c r="M53">
        <v>83.965400000000002</v>
      </c>
      <c r="N53">
        <v>55.117199999999997</v>
      </c>
      <c r="O53">
        <v>26</v>
      </c>
      <c r="P53">
        <v>45.793837000000003</v>
      </c>
      <c r="Q53" t="s">
        <v>10</v>
      </c>
      <c r="R53" t="s">
        <v>369</v>
      </c>
    </row>
    <row r="54" spans="1:18" x14ac:dyDescent="0.35">
      <c r="A54">
        <v>121</v>
      </c>
      <c r="B54" t="s">
        <v>239</v>
      </c>
      <c r="C54">
        <v>4026</v>
      </c>
      <c r="D54">
        <v>213</v>
      </c>
      <c r="E54" t="s">
        <v>248</v>
      </c>
      <c r="F54" t="s">
        <v>249</v>
      </c>
      <c r="G54">
        <v>104.681</v>
      </c>
      <c r="H54" t="s">
        <v>479</v>
      </c>
      <c r="I54">
        <v>8.2906200000000005</v>
      </c>
      <c r="J54">
        <v>1.848895</v>
      </c>
      <c r="K54">
        <v>1.2124490000000001</v>
      </c>
      <c r="L54">
        <v>38.229599999999998</v>
      </c>
      <c r="M54">
        <v>8.5256000000000007</v>
      </c>
      <c r="N54">
        <v>5.5908300000000004</v>
      </c>
      <c r="O54">
        <v>26</v>
      </c>
      <c r="P54">
        <v>4.6111849999999999</v>
      </c>
      <c r="Q54" t="s">
        <v>10</v>
      </c>
      <c r="R54" t="s">
        <v>369</v>
      </c>
    </row>
    <row r="55" spans="1:18" x14ac:dyDescent="0.35">
      <c r="A55">
        <v>122</v>
      </c>
      <c r="B55" t="s">
        <v>239</v>
      </c>
      <c r="C55">
        <v>4027</v>
      </c>
      <c r="D55">
        <v>213</v>
      </c>
      <c r="E55" t="s">
        <v>248</v>
      </c>
      <c r="F55" t="s">
        <v>249</v>
      </c>
      <c r="G55">
        <v>8.4698899999999995</v>
      </c>
      <c r="H55" t="s">
        <v>479</v>
      </c>
      <c r="I55">
        <v>8.2906200000000005</v>
      </c>
      <c r="J55">
        <v>1.848895</v>
      </c>
      <c r="K55">
        <v>1.2124490000000001</v>
      </c>
      <c r="L55">
        <v>9.4878699999999991</v>
      </c>
      <c r="M55">
        <v>2.1158899999999998</v>
      </c>
      <c r="N55">
        <v>1.38754</v>
      </c>
      <c r="O55">
        <v>26</v>
      </c>
      <c r="P55">
        <v>1.1444099999999999</v>
      </c>
      <c r="Q55" t="s">
        <v>10</v>
      </c>
      <c r="R55" t="s">
        <v>369</v>
      </c>
    </row>
    <row r="56" spans="1:18" x14ac:dyDescent="0.35">
      <c r="A56">
        <v>124</v>
      </c>
      <c r="B56" t="s">
        <v>239</v>
      </c>
      <c r="C56">
        <v>4032</v>
      </c>
      <c r="D56">
        <v>213</v>
      </c>
      <c r="E56" t="s">
        <v>248</v>
      </c>
      <c r="F56" t="s">
        <v>249</v>
      </c>
      <c r="G56">
        <v>89.666600000000003</v>
      </c>
      <c r="H56" t="s">
        <v>479</v>
      </c>
      <c r="I56">
        <v>8.2906200000000005</v>
      </c>
      <c r="J56">
        <v>1.848895</v>
      </c>
      <c r="K56">
        <v>1.2124490000000001</v>
      </c>
      <c r="L56">
        <v>9.9594000000000002E-2</v>
      </c>
      <c r="M56">
        <v>2.2211000000000002E-2</v>
      </c>
      <c r="N56">
        <v>1.4565E-2</v>
      </c>
      <c r="O56">
        <v>26</v>
      </c>
      <c r="P56">
        <v>1.2012999999999999E-2</v>
      </c>
      <c r="Q56" t="s">
        <v>10</v>
      </c>
      <c r="R56" t="s">
        <v>369</v>
      </c>
    </row>
    <row r="57" spans="1:18" x14ac:dyDescent="0.35">
      <c r="A57">
        <v>125</v>
      </c>
      <c r="B57" t="s">
        <v>239</v>
      </c>
      <c r="C57">
        <v>4033</v>
      </c>
      <c r="D57">
        <v>213</v>
      </c>
      <c r="E57" t="s">
        <v>248</v>
      </c>
      <c r="F57" t="s">
        <v>249</v>
      </c>
      <c r="G57">
        <v>30.9802</v>
      </c>
      <c r="H57" t="s">
        <v>479</v>
      </c>
      <c r="I57">
        <v>8.2906200000000005</v>
      </c>
      <c r="J57">
        <v>1.848895</v>
      </c>
      <c r="K57">
        <v>1.2124490000000001</v>
      </c>
      <c r="L57">
        <v>3.8671799999999998</v>
      </c>
      <c r="M57">
        <v>0.86242099999999999</v>
      </c>
      <c r="N57">
        <v>0.56555</v>
      </c>
      <c r="O57">
        <v>26</v>
      </c>
      <c r="P57">
        <v>0.46645199999999998</v>
      </c>
      <c r="Q57" t="s">
        <v>10</v>
      </c>
      <c r="R57" t="s">
        <v>369</v>
      </c>
    </row>
    <row r="58" spans="1:18" x14ac:dyDescent="0.35">
      <c r="A58">
        <v>126</v>
      </c>
      <c r="B58" t="s">
        <v>239</v>
      </c>
      <c r="C58">
        <v>4037</v>
      </c>
      <c r="D58">
        <v>213</v>
      </c>
      <c r="E58" t="s">
        <v>248</v>
      </c>
      <c r="F58" t="s">
        <v>249</v>
      </c>
      <c r="G58">
        <v>13.363099999999999</v>
      </c>
      <c r="H58" t="s">
        <v>479</v>
      </c>
      <c r="I58">
        <v>8.2906200000000005</v>
      </c>
      <c r="J58">
        <v>1.848895</v>
      </c>
      <c r="K58">
        <v>1.2124490000000001</v>
      </c>
      <c r="L58">
        <v>11.263199999999999</v>
      </c>
      <c r="M58">
        <v>2.5118100000000001</v>
      </c>
      <c r="N58">
        <v>1.64717</v>
      </c>
      <c r="O58">
        <v>26</v>
      </c>
      <c r="P58">
        <v>1.3585480000000001</v>
      </c>
      <c r="Q58" t="s">
        <v>10</v>
      </c>
      <c r="R58" t="s">
        <v>369</v>
      </c>
    </row>
    <row r="59" spans="1:18" x14ac:dyDescent="0.35">
      <c r="A59">
        <v>127</v>
      </c>
      <c r="B59" t="s">
        <v>239</v>
      </c>
      <c r="C59">
        <v>4176</v>
      </c>
      <c r="D59">
        <v>221</v>
      </c>
      <c r="E59" t="s">
        <v>250</v>
      </c>
      <c r="F59" t="s">
        <v>251</v>
      </c>
      <c r="G59">
        <v>606.68700000000001</v>
      </c>
      <c r="H59" t="s">
        <v>479</v>
      </c>
      <c r="I59">
        <v>7.55748</v>
      </c>
      <c r="J59">
        <v>1.4697009999999999</v>
      </c>
      <c r="K59">
        <v>1.265998</v>
      </c>
      <c r="L59">
        <v>37.4696</v>
      </c>
      <c r="M59">
        <v>7.2867100000000002</v>
      </c>
      <c r="N59">
        <v>6.2767600000000003</v>
      </c>
      <c r="O59">
        <v>26</v>
      </c>
      <c r="P59">
        <v>4.9579510000000004</v>
      </c>
      <c r="Q59" t="s">
        <v>10</v>
      </c>
      <c r="R59" t="s">
        <v>369</v>
      </c>
    </row>
    <row r="60" spans="1:18" x14ac:dyDescent="0.35">
      <c r="A60">
        <v>129</v>
      </c>
      <c r="B60" t="s">
        <v>239</v>
      </c>
      <c r="C60">
        <v>4229</v>
      </c>
      <c r="D60">
        <v>310</v>
      </c>
      <c r="E60" t="s">
        <v>264</v>
      </c>
      <c r="F60" t="s">
        <v>371</v>
      </c>
      <c r="G60">
        <v>19.8386</v>
      </c>
      <c r="H60" t="s">
        <v>479</v>
      </c>
      <c r="I60">
        <v>7.086932</v>
      </c>
      <c r="J60">
        <v>1.448442</v>
      </c>
      <c r="K60">
        <v>1.2547170000000001</v>
      </c>
      <c r="L60">
        <v>124.14700000000001</v>
      </c>
      <c r="M60">
        <v>25.3734</v>
      </c>
      <c r="N60">
        <v>21.979800000000001</v>
      </c>
      <c r="O60">
        <v>26</v>
      </c>
      <c r="P60">
        <v>17.517726</v>
      </c>
      <c r="Q60" t="s">
        <v>10</v>
      </c>
      <c r="R60" t="s">
        <v>369</v>
      </c>
    </row>
    <row r="61" spans="1:18" x14ac:dyDescent="0.35">
      <c r="A61">
        <v>131</v>
      </c>
      <c r="B61" t="s">
        <v>239</v>
      </c>
      <c r="C61">
        <v>4302</v>
      </c>
      <c r="D61">
        <v>512</v>
      </c>
      <c r="E61" t="s">
        <v>252</v>
      </c>
      <c r="F61" t="s">
        <v>253</v>
      </c>
      <c r="G61">
        <v>4.7863300000000004</v>
      </c>
      <c r="H61" t="s">
        <v>479</v>
      </c>
      <c r="I61">
        <v>8.9105399999999992</v>
      </c>
      <c r="J61">
        <v>1.7446459999999999</v>
      </c>
      <c r="K61">
        <v>1.4707619999999999</v>
      </c>
      <c r="L61">
        <v>1.4664900000000001</v>
      </c>
      <c r="M61">
        <v>0.28713300000000003</v>
      </c>
      <c r="N61">
        <v>0.24205699999999999</v>
      </c>
      <c r="O61">
        <v>26</v>
      </c>
      <c r="P61">
        <v>0.164579</v>
      </c>
      <c r="Q61" t="s">
        <v>10</v>
      </c>
      <c r="R61" t="s">
        <v>369</v>
      </c>
    </row>
    <row r="62" spans="1:18" x14ac:dyDescent="0.35">
      <c r="A62">
        <v>134</v>
      </c>
      <c r="B62" t="s">
        <v>239</v>
      </c>
      <c r="C62">
        <v>4520</v>
      </c>
      <c r="D62">
        <v>617</v>
      </c>
      <c r="E62" t="s">
        <v>309</v>
      </c>
      <c r="F62" t="s">
        <v>372</v>
      </c>
      <c r="G62">
        <v>3.1971799999999999</v>
      </c>
      <c r="H62" t="s">
        <v>479</v>
      </c>
      <c r="I62">
        <v>6.3998710000000001</v>
      </c>
      <c r="J62">
        <v>1.3113950000000001</v>
      </c>
      <c r="K62">
        <v>1.0526420000000001</v>
      </c>
      <c r="L62">
        <v>2.0425599999999999</v>
      </c>
      <c r="M62">
        <v>0.41853899999999999</v>
      </c>
      <c r="N62">
        <v>0.33595700000000001</v>
      </c>
      <c r="O62">
        <v>26</v>
      </c>
      <c r="P62">
        <v>0.319156</v>
      </c>
      <c r="Q62" t="s">
        <v>10</v>
      </c>
      <c r="R62" t="s">
        <v>369</v>
      </c>
    </row>
    <row r="63" spans="1:18" x14ac:dyDescent="0.35">
      <c r="A63">
        <v>135</v>
      </c>
      <c r="B63" t="s">
        <v>239</v>
      </c>
      <c r="C63">
        <v>4532</v>
      </c>
      <c r="D63">
        <v>617</v>
      </c>
      <c r="E63" t="s">
        <v>309</v>
      </c>
      <c r="F63" t="s">
        <v>372</v>
      </c>
      <c r="G63">
        <v>3.5914000000000001</v>
      </c>
      <c r="H63" t="s">
        <v>479</v>
      </c>
      <c r="I63">
        <v>6.3998710000000001</v>
      </c>
      <c r="J63">
        <v>1.3113950000000001</v>
      </c>
      <c r="K63">
        <v>1.0526420000000001</v>
      </c>
      <c r="L63">
        <v>2.8419099999999999</v>
      </c>
      <c r="M63">
        <v>0.58233500000000005</v>
      </c>
      <c r="N63">
        <v>0.46743400000000002</v>
      </c>
      <c r="O63">
        <v>26</v>
      </c>
      <c r="P63">
        <v>0.44405800000000001</v>
      </c>
      <c r="Q63" t="s">
        <v>10</v>
      </c>
      <c r="R63" t="s">
        <v>369</v>
      </c>
    </row>
    <row r="64" spans="1:18" x14ac:dyDescent="0.35">
      <c r="A64">
        <v>136</v>
      </c>
      <c r="B64" t="s">
        <v>239</v>
      </c>
      <c r="C64">
        <v>4546</v>
      </c>
      <c r="D64">
        <v>617</v>
      </c>
      <c r="E64" t="s">
        <v>309</v>
      </c>
      <c r="F64" t="s">
        <v>372</v>
      </c>
      <c r="G64">
        <v>2.0896599999999999</v>
      </c>
      <c r="H64" t="s">
        <v>479</v>
      </c>
      <c r="I64">
        <v>6.3998710000000001</v>
      </c>
      <c r="J64">
        <v>1.3113950000000001</v>
      </c>
      <c r="K64">
        <v>1.0526420000000001</v>
      </c>
      <c r="L64">
        <v>3.5314100000000002</v>
      </c>
      <c r="M64">
        <v>0.72362000000000004</v>
      </c>
      <c r="N64">
        <v>0.58084199999999997</v>
      </c>
      <c r="O64">
        <v>26</v>
      </c>
      <c r="P64">
        <v>0.55179400000000001</v>
      </c>
      <c r="Q64" t="s">
        <v>10</v>
      </c>
      <c r="R64" t="s">
        <v>369</v>
      </c>
    </row>
    <row r="65" spans="1:18" x14ac:dyDescent="0.35">
      <c r="A65">
        <v>137</v>
      </c>
      <c r="B65" t="s">
        <v>239</v>
      </c>
      <c r="C65">
        <v>4549</v>
      </c>
      <c r="D65">
        <v>617</v>
      </c>
      <c r="E65" t="s">
        <v>309</v>
      </c>
      <c r="F65" t="s">
        <v>372</v>
      </c>
      <c r="G65">
        <v>7.55145</v>
      </c>
      <c r="H65" t="s">
        <v>479</v>
      </c>
      <c r="I65">
        <v>6.3998710000000001</v>
      </c>
      <c r="J65">
        <v>1.3113950000000001</v>
      </c>
      <c r="K65">
        <v>1.0526420000000001</v>
      </c>
      <c r="L65">
        <v>6.415</v>
      </c>
      <c r="M65">
        <v>1.3144899999999999</v>
      </c>
      <c r="N65">
        <v>1.0551299999999999</v>
      </c>
      <c r="O65">
        <v>26</v>
      </c>
      <c r="P65">
        <v>1.0023629999999999</v>
      </c>
      <c r="Q65" t="s">
        <v>10</v>
      </c>
      <c r="R65" t="s">
        <v>369</v>
      </c>
    </row>
    <row r="66" spans="1:18" x14ac:dyDescent="0.35">
      <c r="A66">
        <v>138</v>
      </c>
      <c r="B66" t="s">
        <v>239</v>
      </c>
      <c r="C66">
        <v>4550</v>
      </c>
      <c r="D66">
        <v>617</v>
      </c>
      <c r="E66" t="s">
        <v>309</v>
      </c>
      <c r="F66" t="s">
        <v>372</v>
      </c>
      <c r="G66">
        <v>15.0192</v>
      </c>
      <c r="H66" t="s">
        <v>479</v>
      </c>
      <c r="I66">
        <v>6.3998710000000001</v>
      </c>
      <c r="J66">
        <v>1.3113950000000001</v>
      </c>
      <c r="K66">
        <v>1.0526420000000001</v>
      </c>
      <c r="L66">
        <v>5.1996399999999996</v>
      </c>
      <c r="M66">
        <v>1.0654600000000001</v>
      </c>
      <c r="N66">
        <v>0.85523000000000005</v>
      </c>
      <c r="O66">
        <v>26</v>
      </c>
      <c r="P66">
        <v>0.81245999999999996</v>
      </c>
      <c r="Q66" t="s">
        <v>10</v>
      </c>
      <c r="R66" t="s">
        <v>369</v>
      </c>
    </row>
    <row r="67" spans="1:18" x14ac:dyDescent="0.35">
      <c r="A67">
        <v>139</v>
      </c>
      <c r="B67" t="s">
        <v>239</v>
      </c>
      <c r="C67">
        <v>5077</v>
      </c>
      <c r="D67">
        <v>641</v>
      </c>
      <c r="E67" t="s">
        <v>311</v>
      </c>
      <c r="F67" t="s">
        <v>373</v>
      </c>
      <c r="G67">
        <v>17.604399999999998</v>
      </c>
      <c r="H67" t="s">
        <v>479</v>
      </c>
      <c r="I67">
        <v>7.7580710000000002</v>
      </c>
      <c r="J67">
        <v>1.669235</v>
      </c>
      <c r="K67">
        <v>1.201147</v>
      </c>
      <c r="L67">
        <v>0.49670500000000001</v>
      </c>
      <c r="M67">
        <v>0.10687199999999999</v>
      </c>
      <c r="N67">
        <v>7.6902999999999999E-2</v>
      </c>
      <c r="O67">
        <v>26</v>
      </c>
      <c r="P67">
        <v>6.4023999999999998E-2</v>
      </c>
      <c r="Q67" t="s">
        <v>10</v>
      </c>
      <c r="R67" t="s">
        <v>369</v>
      </c>
    </row>
    <row r="68" spans="1:18" x14ac:dyDescent="0.35">
      <c r="A68">
        <v>140</v>
      </c>
      <c r="B68" t="s">
        <v>239</v>
      </c>
      <c r="C68">
        <v>5096</v>
      </c>
      <c r="D68">
        <v>641</v>
      </c>
      <c r="E68" t="s">
        <v>311</v>
      </c>
      <c r="F68" t="s">
        <v>373</v>
      </c>
      <c r="G68">
        <v>4.2031200000000002</v>
      </c>
      <c r="H68" t="s">
        <v>479</v>
      </c>
      <c r="I68">
        <v>7.7580710000000002</v>
      </c>
      <c r="J68">
        <v>1.669235</v>
      </c>
      <c r="K68">
        <v>1.201147</v>
      </c>
      <c r="L68">
        <v>8.2612699999999997</v>
      </c>
      <c r="M68">
        <v>1.7775000000000001</v>
      </c>
      <c r="N68">
        <v>1.2790600000000001</v>
      </c>
      <c r="O68">
        <v>26</v>
      </c>
      <c r="P68">
        <v>1.064862</v>
      </c>
      <c r="Q68" t="s">
        <v>10</v>
      </c>
      <c r="R68" t="s">
        <v>369</v>
      </c>
    </row>
    <row r="69" spans="1:18" x14ac:dyDescent="0.35">
      <c r="A69">
        <v>141</v>
      </c>
      <c r="B69" t="s">
        <v>239</v>
      </c>
      <c r="C69">
        <v>5099</v>
      </c>
      <c r="D69">
        <v>641</v>
      </c>
      <c r="E69" t="s">
        <v>311</v>
      </c>
      <c r="F69" t="s">
        <v>373</v>
      </c>
      <c r="G69">
        <v>4.2721900000000002</v>
      </c>
      <c r="H69" t="s">
        <v>479</v>
      </c>
      <c r="I69">
        <v>7.7580710000000002</v>
      </c>
      <c r="J69">
        <v>1.669235</v>
      </c>
      <c r="K69">
        <v>1.201147</v>
      </c>
      <c r="L69">
        <v>0.391046</v>
      </c>
      <c r="M69">
        <v>8.4138000000000004E-2</v>
      </c>
      <c r="N69">
        <v>6.0544000000000001E-2</v>
      </c>
      <c r="O69">
        <v>26</v>
      </c>
      <c r="P69">
        <v>5.0404999999999998E-2</v>
      </c>
      <c r="Q69" t="s">
        <v>10</v>
      </c>
      <c r="R69" t="s">
        <v>369</v>
      </c>
    </row>
    <row r="70" spans="1:18" x14ac:dyDescent="0.35">
      <c r="A70">
        <v>143</v>
      </c>
      <c r="B70" t="s">
        <v>239</v>
      </c>
      <c r="C70">
        <v>5494</v>
      </c>
      <c r="D70">
        <v>643</v>
      </c>
      <c r="E70" t="s">
        <v>374</v>
      </c>
      <c r="F70" t="s">
        <v>375</v>
      </c>
      <c r="G70">
        <v>4.2901899999999999</v>
      </c>
      <c r="H70" t="s">
        <v>479</v>
      </c>
      <c r="I70">
        <v>8.1257359999999998</v>
      </c>
      <c r="J70">
        <v>1.7442089999999999</v>
      </c>
      <c r="K70">
        <v>1.2544729999999999</v>
      </c>
      <c r="L70">
        <v>0.47610400000000003</v>
      </c>
      <c r="M70">
        <v>0.102197</v>
      </c>
      <c r="N70">
        <v>7.3501999999999998E-2</v>
      </c>
      <c r="O70">
        <v>26</v>
      </c>
      <c r="P70">
        <v>5.8591999999999998E-2</v>
      </c>
      <c r="Q70" t="s">
        <v>10</v>
      </c>
      <c r="R70" t="s">
        <v>369</v>
      </c>
    </row>
    <row r="71" spans="1:18" x14ac:dyDescent="0.35">
      <c r="A71">
        <v>144</v>
      </c>
      <c r="B71" t="s">
        <v>239</v>
      </c>
      <c r="C71">
        <v>5498</v>
      </c>
      <c r="D71">
        <v>643</v>
      </c>
      <c r="E71" t="s">
        <v>374</v>
      </c>
      <c r="F71" t="s">
        <v>375</v>
      </c>
      <c r="G71">
        <v>23.4998</v>
      </c>
      <c r="H71" t="s">
        <v>479</v>
      </c>
      <c r="I71">
        <v>8.1257359999999998</v>
      </c>
      <c r="J71">
        <v>1.7442089999999999</v>
      </c>
      <c r="K71">
        <v>1.2544729999999999</v>
      </c>
      <c r="L71">
        <v>6.9010000000000002E-2</v>
      </c>
      <c r="M71">
        <v>1.4813E-2</v>
      </c>
      <c r="N71">
        <v>1.0654E-2</v>
      </c>
      <c r="O71">
        <v>26</v>
      </c>
      <c r="P71">
        <v>8.4930000000000005E-3</v>
      </c>
      <c r="Q71" t="s">
        <v>10</v>
      </c>
      <c r="R71" t="s">
        <v>369</v>
      </c>
    </row>
    <row r="72" spans="1:18" x14ac:dyDescent="0.35">
      <c r="A72">
        <v>74</v>
      </c>
      <c r="B72" t="s">
        <v>239</v>
      </c>
      <c r="C72">
        <v>1567</v>
      </c>
      <c r="D72">
        <v>121</v>
      </c>
      <c r="E72" t="s">
        <v>270</v>
      </c>
      <c r="F72" t="s">
        <v>377</v>
      </c>
      <c r="G72">
        <v>4.4843200000000003</v>
      </c>
      <c r="H72" t="s">
        <v>480</v>
      </c>
      <c r="I72">
        <v>13.885444</v>
      </c>
      <c r="J72">
        <v>2.6532089999999999</v>
      </c>
      <c r="K72">
        <v>1.976529</v>
      </c>
      <c r="L72">
        <v>14.2102</v>
      </c>
      <c r="M72">
        <v>2.7152599999999998</v>
      </c>
      <c r="N72">
        <v>2.0227499999999998</v>
      </c>
      <c r="O72">
        <v>27</v>
      </c>
      <c r="P72">
        <v>1.023387</v>
      </c>
      <c r="Q72" t="s">
        <v>11</v>
      </c>
      <c r="R72" t="s">
        <v>376</v>
      </c>
    </row>
    <row r="73" spans="1:18" x14ac:dyDescent="0.35">
      <c r="A73">
        <v>75</v>
      </c>
      <c r="B73" t="s">
        <v>239</v>
      </c>
      <c r="C73">
        <v>1671</v>
      </c>
      <c r="D73">
        <v>211</v>
      </c>
      <c r="E73" t="s">
        <v>246</v>
      </c>
      <c r="F73" t="s">
        <v>378</v>
      </c>
      <c r="G73">
        <v>662.68299999999999</v>
      </c>
      <c r="H73" t="s">
        <v>480</v>
      </c>
      <c r="I73">
        <v>7.805536</v>
      </c>
      <c r="J73">
        <v>2.404601</v>
      </c>
      <c r="K73">
        <v>1.1346339999999999</v>
      </c>
      <c r="L73">
        <v>183.434</v>
      </c>
      <c r="M73">
        <v>56.5092</v>
      </c>
      <c r="N73">
        <v>26.664400000000001</v>
      </c>
      <c r="O73">
        <v>27</v>
      </c>
      <c r="P73">
        <v>23.500461999999999</v>
      </c>
      <c r="Q73" t="s">
        <v>11</v>
      </c>
      <c r="R73" t="s">
        <v>376</v>
      </c>
    </row>
    <row r="74" spans="1:18" x14ac:dyDescent="0.35">
      <c r="A74">
        <v>76</v>
      </c>
      <c r="B74" t="s">
        <v>239</v>
      </c>
      <c r="C74">
        <v>1672</v>
      </c>
      <c r="D74">
        <v>211</v>
      </c>
      <c r="E74" t="s">
        <v>246</v>
      </c>
      <c r="F74" t="s">
        <v>378</v>
      </c>
      <c r="G74">
        <v>36.182000000000002</v>
      </c>
      <c r="H74" t="s">
        <v>480</v>
      </c>
      <c r="I74">
        <v>7.805536</v>
      </c>
      <c r="J74">
        <v>2.404601</v>
      </c>
      <c r="K74">
        <v>1.1346339999999999</v>
      </c>
      <c r="L74">
        <v>5.3498200000000002</v>
      </c>
      <c r="M74">
        <v>1.6480900000000001</v>
      </c>
      <c r="N74">
        <v>0.77766400000000002</v>
      </c>
      <c r="O74">
        <v>27</v>
      </c>
      <c r="P74">
        <v>0.685388</v>
      </c>
      <c r="Q74" t="s">
        <v>11</v>
      </c>
      <c r="R74" t="s">
        <v>376</v>
      </c>
    </row>
    <row r="75" spans="1:18" x14ac:dyDescent="0.35">
      <c r="A75">
        <v>77</v>
      </c>
      <c r="B75" t="s">
        <v>239</v>
      </c>
      <c r="C75">
        <v>1693</v>
      </c>
      <c r="D75">
        <v>211</v>
      </c>
      <c r="E75" t="s">
        <v>246</v>
      </c>
      <c r="F75" t="s">
        <v>378</v>
      </c>
      <c r="G75">
        <v>1743.88</v>
      </c>
      <c r="H75" t="s">
        <v>480</v>
      </c>
      <c r="I75">
        <v>7.805536</v>
      </c>
      <c r="J75">
        <v>2.404601</v>
      </c>
      <c r="K75">
        <v>1.1346339999999999</v>
      </c>
      <c r="L75">
        <v>543.13499999999999</v>
      </c>
      <c r="M75">
        <v>167.32</v>
      </c>
      <c r="N75">
        <v>78.951499999999996</v>
      </c>
      <c r="O75">
        <v>27</v>
      </c>
      <c r="P75">
        <v>69.583290000000005</v>
      </c>
      <c r="Q75" t="s">
        <v>11</v>
      </c>
      <c r="R75" t="s">
        <v>376</v>
      </c>
    </row>
    <row r="76" spans="1:18" x14ac:dyDescent="0.35">
      <c r="A76">
        <v>78</v>
      </c>
      <c r="B76" t="s">
        <v>239</v>
      </c>
      <c r="C76">
        <v>1744</v>
      </c>
      <c r="D76">
        <v>212</v>
      </c>
      <c r="E76" t="s">
        <v>289</v>
      </c>
      <c r="F76" t="s">
        <v>379</v>
      </c>
      <c r="G76">
        <v>62.851799999999997</v>
      </c>
      <c r="H76" t="s">
        <v>480</v>
      </c>
      <c r="I76">
        <v>7.9052499999999997</v>
      </c>
      <c r="J76">
        <v>2.4317820000000001</v>
      </c>
      <c r="K76">
        <v>1.171179</v>
      </c>
      <c r="L76">
        <v>59.125100000000003</v>
      </c>
      <c r="M76">
        <v>18.187799999999999</v>
      </c>
      <c r="N76">
        <v>8.7594999999999992</v>
      </c>
      <c r="O76">
        <v>27</v>
      </c>
      <c r="P76">
        <v>7.4792160000000001</v>
      </c>
      <c r="Q76" t="s">
        <v>11</v>
      </c>
      <c r="R76" t="s">
        <v>376</v>
      </c>
    </row>
    <row r="77" spans="1:18" x14ac:dyDescent="0.35">
      <c r="A77">
        <v>79</v>
      </c>
      <c r="B77" t="s">
        <v>239</v>
      </c>
      <c r="C77">
        <v>1751</v>
      </c>
      <c r="D77">
        <v>212</v>
      </c>
      <c r="E77" t="s">
        <v>289</v>
      </c>
      <c r="F77" t="s">
        <v>379</v>
      </c>
      <c r="G77">
        <v>25.556899999999999</v>
      </c>
      <c r="H77" t="s">
        <v>480</v>
      </c>
      <c r="I77">
        <v>7.9052499999999997</v>
      </c>
      <c r="J77">
        <v>2.4317820000000001</v>
      </c>
      <c r="K77">
        <v>1.171179</v>
      </c>
      <c r="L77">
        <v>3.83358</v>
      </c>
      <c r="M77">
        <v>1.17927</v>
      </c>
      <c r="N77">
        <v>0.56795200000000001</v>
      </c>
      <c r="O77">
        <v>27</v>
      </c>
      <c r="P77">
        <v>0.48493999999999998</v>
      </c>
      <c r="Q77" t="s">
        <v>11</v>
      </c>
      <c r="R77" t="s">
        <v>376</v>
      </c>
    </row>
    <row r="78" spans="1:18" x14ac:dyDescent="0.35">
      <c r="A78">
        <v>80</v>
      </c>
      <c r="B78" t="s">
        <v>239</v>
      </c>
      <c r="C78">
        <v>1761</v>
      </c>
      <c r="D78">
        <v>212</v>
      </c>
      <c r="E78" t="s">
        <v>289</v>
      </c>
      <c r="F78" t="s">
        <v>379</v>
      </c>
      <c r="G78">
        <v>4.9782099999999998</v>
      </c>
      <c r="H78" t="s">
        <v>480</v>
      </c>
      <c r="I78">
        <v>7.9052499999999997</v>
      </c>
      <c r="J78">
        <v>2.4317820000000001</v>
      </c>
      <c r="K78">
        <v>1.171179</v>
      </c>
      <c r="L78">
        <v>16.4681</v>
      </c>
      <c r="M78">
        <v>5.0658399999999997</v>
      </c>
      <c r="N78">
        <v>2.4397799999999998</v>
      </c>
      <c r="O78">
        <v>27</v>
      </c>
      <c r="P78">
        <v>2.08318</v>
      </c>
      <c r="Q78" t="s">
        <v>11</v>
      </c>
      <c r="R78" t="s">
        <v>376</v>
      </c>
    </row>
    <row r="79" spans="1:18" x14ac:dyDescent="0.35">
      <c r="A79">
        <v>81</v>
      </c>
      <c r="B79" t="s">
        <v>239</v>
      </c>
      <c r="C79">
        <v>1763</v>
      </c>
      <c r="D79">
        <v>212</v>
      </c>
      <c r="E79" t="s">
        <v>289</v>
      </c>
      <c r="F79" t="s">
        <v>379</v>
      </c>
      <c r="G79">
        <v>93.6571</v>
      </c>
      <c r="H79" t="s">
        <v>480</v>
      </c>
      <c r="I79">
        <v>7.9052499999999997</v>
      </c>
      <c r="J79">
        <v>2.4317820000000001</v>
      </c>
      <c r="K79">
        <v>1.171179</v>
      </c>
      <c r="L79">
        <v>32.790500000000002</v>
      </c>
      <c r="M79">
        <v>10.0869</v>
      </c>
      <c r="N79">
        <v>4.8579800000000004</v>
      </c>
      <c r="O79">
        <v>27</v>
      </c>
      <c r="P79">
        <v>4.1479359999999996</v>
      </c>
      <c r="Q79" t="s">
        <v>11</v>
      </c>
      <c r="R79" t="s">
        <v>376</v>
      </c>
    </row>
    <row r="80" spans="1:18" x14ac:dyDescent="0.35">
      <c r="A80">
        <v>82</v>
      </c>
      <c r="B80" t="s">
        <v>239</v>
      </c>
      <c r="C80">
        <v>1899</v>
      </c>
      <c r="D80">
        <v>213</v>
      </c>
      <c r="E80" t="s">
        <v>248</v>
      </c>
      <c r="F80" t="s">
        <v>380</v>
      </c>
      <c r="G80">
        <v>13.8096</v>
      </c>
      <c r="H80" t="s">
        <v>480</v>
      </c>
      <c r="I80">
        <v>8.0966009999999997</v>
      </c>
      <c r="J80">
        <v>2.4611510000000001</v>
      </c>
      <c r="K80">
        <v>1.160115</v>
      </c>
      <c r="L80">
        <v>0.82944799999999996</v>
      </c>
      <c r="M80">
        <v>0.25213000000000002</v>
      </c>
      <c r="N80">
        <v>0.11884699999999999</v>
      </c>
      <c r="O80">
        <v>27</v>
      </c>
      <c r="P80">
        <v>0.10244399999999999</v>
      </c>
      <c r="Q80" t="s">
        <v>11</v>
      </c>
      <c r="R80" t="s">
        <v>376</v>
      </c>
    </row>
    <row r="81" spans="1:18" x14ac:dyDescent="0.35">
      <c r="A81">
        <v>83</v>
      </c>
      <c r="B81" t="s">
        <v>239</v>
      </c>
      <c r="C81">
        <v>1906</v>
      </c>
      <c r="D81">
        <v>213</v>
      </c>
      <c r="E81" t="s">
        <v>248</v>
      </c>
      <c r="F81" t="s">
        <v>380</v>
      </c>
      <c r="G81">
        <v>121.70399999999999</v>
      </c>
      <c r="H81" t="s">
        <v>480</v>
      </c>
      <c r="I81">
        <v>8.0966009999999997</v>
      </c>
      <c r="J81">
        <v>2.4611510000000001</v>
      </c>
      <c r="K81">
        <v>1.160115</v>
      </c>
      <c r="L81">
        <v>106.55</v>
      </c>
      <c r="M81">
        <v>32.388300000000001</v>
      </c>
      <c r="N81">
        <v>15.2669</v>
      </c>
      <c r="O81">
        <v>27</v>
      </c>
      <c r="P81">
        <v>13.159803</v>
      </c>
      <c r="Q81" t="s">
        <v>11</v>
      </c>
      <c r="R81" t="s">
        <v>376</v>
      </c>
    </row>
    <row r="82" spans="1:18" x14ac:dyDescent="0.35">
      <c r="A82">
        <v>84</v>
      </c>
      <c r="B82" t="s">
        <v>239</v>
      </c>
      <c r="C82">
        <v>1915</v>
      </c>
      <c r="D82">
        <v>213</v>
      </c>
      <c r="E82" t="s">
        <v>248</v>
      </c>
      <c r="F82" t="s">
        <v>380</v>
      </c>
      <c r="G82">
        <v>691.69600000000003</v>
      </c>
      <c r="H82" t="s">
        <v>480</v>
      </c>
      <c r="I82">
        <v>8.0966009999999997</v>
      </c>
      <c r="J82">
        <v>2.4611510000000001</v>
      </c>
      <c r="K82">
        <v>1.160115</v>
      </c>
      <c r="L82">
        <v>328.577</v>
      </c>
      <c r="M82">
        <v>99.878699999999995</v>
      </c>
      <c r="N82">
        <v>47.079900000000002</v>
      </c>
      <c r="O82">
        <v>27</v>
      </c>
      <c r="P82">
        <v>40.582098999999999</v>
      </c>
      <c r="Q82" t="s">
        <v>11</v>
      </c>
      <c r="R82" t="s">
        <v>376</v>
      </c>
    </row>
    <row r="83" spans="1:18" x14ac:dyDescent="0.35">
      <c r="A83">
        <v>85</v>
      </c>
      <c r="B83" t="s">
        <v>239</v>
      </c>
      <c r="C83">
        <v>1919</v>
      </c>
      <c r="D83">
        <v>213</v>
      </c>
      <c r="E83" t="s">
        <v>248</v>
      </c>
      <c r="F83" t="s">
        <v>380</v>
      </c>
      <c r="G83">
        <v>7.2608100000000002</v>
      </c>
      <c r="H83" t="s">
        <v>480</v>
      </c>
      <c r="I83">
        <v>8.0966009999999997</v>
      </c>
      <c r="J83">
        <v>2.4611510000000001</v>
      </c>
      <c r="K83">
        <v>1.160115</v>
      </c>
      <c r="L83">
        <v>40.0124</v>
      </c>
      <c r="M83">
        <v>12.162699999999999</v>
      </c>
      <c r="N83">
        <v>5.7331399999999997</v>
      </c>
      <c r="O83">
        <v>27</v>
      </c>
      <c r="P83">
        <v>4.9418699999999998</v>
      </c>
      <c r="Q83" t="s">
        <v>11</v>
      </c>
      <c r="R83" t="s">
        <v>376</v>
      </c>
    </row>
    <row r="84" spans="1:18" x14ac:dyDescent="0.35">
      <c r="A84">
        <v>86</v>
      </c>
      <c r="B84" t="s">
        <v>239</v>
      </c>
      <c r="C84">
        <v>1920</v>
      </c>
      <c r="D84">
        <v>213</v>
      </c>
      <c r="E84" t="s">
        <v>248</v>
      </c>
      <c r="F84" t="s">
        <v>380</v>
      </c>
      <c r="G84">
        <v>4.1268200000000004</v>
      </c>
      <c r="H84" t="s">
        <v>480</v>
      </c>
      <c r="I84">
        <v>8.0966009999999997</v>
      </c>
      <c r="J84">
        <v>2.4611510000000001</v>
      </c>
      <c r="K84">
        <v>1.160115</v>
      </c>
      <c r="L84">
        <v>33.413200000000003</v>
      </c>
      <c r="M84">
        <v>10.156700000000001</v>
      </c>
      <c r="N84">
        <v>4.7875899999999998</v>
      </c>
      <c r="O84">
        <v>27</v>
      </c>
      <c r="P84">
        <v>4.1268200000000004</v>
      </c>
      <c r="Q84" t="s">
        <v>11</v>
      </c>
      <c r="R84" t="s">
        <v>376</v>
      </c>
    </row>
    <row r="85" spans="1:18" x14ac:dyDescent="0.35">
      <c r="A85">
        <v>88</v>
      </c>
      <c r="B85" t="s">
        <v>239</v>
      </c>
      <c r="C85">
        <v>2005</v>
      </c>
      <c r="D85">
        <v>252</v>
      </c>
      <c r="E85" t="s">
        <v>381</v>
      </c>
      <c r="F85" t="s">
        <v>382</v>
      </c>
      <c r="G85">
        <v>401.9</v>
      </c>
      <c r="H85" t="s">
        <v>480</v>
      </c>
      <c r="I85">
        <v>85.984882999999996</v>
      </c>
      <c r="J85">
        <v>24.000473</v>
      </c>
      <c r="K85">
        <v>1.0791139999999999</v>
      </c>
      <c r="L85">
        <v>1426.69</v>
      </c>
      <c r="M85">
        <v>398.22399999999999</v>
      </c>
      <c r="N85">
        <v>17.905000000000001</v>
      </c>
      <c r="O85">
        <v>27</v>
      </c>
      <c r="P85">
        <v>16.592348000000001</v>
      </c>
      <c r="Q85" t="s">
        <v>11</v>
      </c>
      <c r="R85" t="s">
        <v>376</v>
      </c>
    </row>
    <row r="86" spans="1:18" x14ac:dyDescent="0.35">
      <c r="A86">
        <v>92</v>
      </c>
      <c r="B86" t="s">
        <v>239</v>
      </c>
      <c r="C86">
        <v>2546</v>
      </c>
      <c r="D86">
        <v>617</v>
      </c>
      <c r="E86" t="s">
        <v>309</v>
      </c>
      <c r="F86" t="s">
        <v>383</v>
      </c>
      <c r="G86">
        <v>9.1129099999999994</v>
      </c>
      <c r="H86" t="s">
        <v>480</v>
      </c>
      <c r="I86">
        <v>6.7795009999999998</v>
      </c>
      <c r="J86">
        <v>1.8415090000000001</v>
      </c>
      <c r="K86">
        <v>1.0386550000000001</v>
      </c>
      <c r="L86">
        <v>0.89388900000000004</v>
      </c>
      <c r="M86">
        <v>0.24280599999999999</v>
      </c>
      <c r="N86">
        <v>0.13694899999999999</v>
      </c>
      <c r="O86">
        <v>27</v>
      </c>
      <c r="P86">
        <v>0.131852</v>
      </c>
      <c r="Q86" t="s">
        <v>11</v>
      </c>
      <c r="R86" t="s">
        <v>376</v>
      </c>
    </row>
    <row r="87" spans="1:18" x14ac:dyDescent="0.35">
      <c r="A87">
        <v>93</v>
      </c>
      <c r="B87" t="s">
        <v>239</v>
      </c>
      <c r="C87">
        <v>2563</v>
      </c>
      <c r="D87">
        <v>617</v>
      </c>
      <c r="E87" t="s">
        <v>309</v>
      </c>
      <c r="F87" t="s">
        <v>383</v>
      </c>
      <c r="G87">
        <v>454.97500000000002</v>
      </c>
      <c r="H87" t="s">
        <v>480</v>
      </c>
      <c r="I87">
        <v>6.7795009999999998</v>
      </c>
      <c r="J87">
        <v>1.8415090000000001</v>
      </c>
      <c r="K87">
        <v>1.0386550000000001</v>
      </c>
      <c r="L87">
        <v>65.877300000000005</v>
      </c>
      <c r="M87">
        <v>17.894200000000001</v>
      </c>
      <c r="N87">
        <v>10.092700000000001</v>
      </c>
      <c r="O87">
        <v>27</v>
      </c>
      <c r="P87">
        <v>9.7171240000000001</v>
      </c>
      <c r="Q87" t="s">
        <v>11</v>
      </c>
      <c r="R87" t="s">
        <v>376</v>
      </c>
    </row>
    <row r="88" spans="1:18" x14ac:dyDescent="0.35">
      <c r="A88">
        <v>94</v>
      </c>
      <c r="B88" t="s">
        <v>239</v>
      </c>
      <c r="C88">
        <v>2601</v>
      </c>
      <c r="D88">
        <v>617</v>
      </c>
      <c r="E88" t="s">
        <v>309</v>
      </c>
      <c r="F88" t="s">
        <v>383</v>
      </c>
      <c r="G88">
        <v>2.8320599999999998</v>
      </c>
      <c r="H88" t="s">
        <v>480</v>
      </c>
      <c r="I88">
        <v>6.7795009999999998</v>
      </c>
      <c r="J88">
        <v>1.8415090000000001</v>
      </c>
      <c r="K88">
        <v>1.0386550000000001</v>
      </c>
      <c r="L88">
        <v>0.33273799999999998</v>
      </c>
      <c r="M88">
        <v>9.0381000000000003E-2</v>
      </c>
      <c r="N88">
        <v>5.0977000000000001E-2</v>
      </c>
      <c r="O88">
        <v>27</v>
      </c>
      <c r="P88">
        <v>4.9079999999999999E-2</v>
      </c>
      <c r="Q88" t="s">
        <v>11</v>
      </c>
      <c r="R88" t="s">
        <v>376</v>
      </c>
    </row>
    <row r="89" spans="1:18" x14ac:dyDescent="0.35">
      <c r="A89">
        <v>95</v>
      </c>
      <c r="B89" t="s">
        <v>239</v>
      </c>
      <c r="C89">
        <v>2607</v>
      </c>
      <c r="D89">
        <v>617</v>
      </c>
      <c r="E89" t="s">
        <v>309</v>
      </c>
      <c r="F89" t="s">
        <v>383</v>
      </c>
      <c r="G89">
        <v>344.67200000000003</v>
      </c>
      <c r="H89" t="s">
        <v>480</v>
      </c>
      <c r="I89">
        <v>6.7795009999999998</v>
      </c>
      <c r="J89">
        <v>1.8415090000000001</v>
      </c>
      <c r="K89">
        <v>1.0386550000000001</v>
      </c>
      <c r="L89">
        <v>12.1692</v>
      </c>
      <c r="M89">
        <v>3.3054999999999999</v>
      </c>
      <c r="N89">
        <v>1.8643799999999999</v>
      </c>
      <c r="O89">
        <v>27</v>
      </c>
      <c r="P89">
        <v>1.794997</v>
      </c>
      <c r="Q89" t="s">
        <v>11</v>
      </c>
      <c r="R89" t="s">
        <v>376</v>
      </c>
    </row>
    <row r="90" spans="1:18" x14ac:dyDescent="0.35">
      <c r="A90">
        <v>96</v>
      </c>
      <c r="B90" t="s">
        <v>239</v>
      </c>
      <c r="C90">
        <v>2634</v>
      </c>
      <c r="D90">
        <v>621</v>
      </c>
      <c r="E90" t="s">
        <v>384</v>
      </c>
      <c r="F90" t="s">
        <v>385</v>
      </c>
      <c r="G90">
        <v>7.1459900000000003</v>
      </c>
      <c r="H90" t="s">
        <v>480</v>
      </c>
      <c r="I90">
        <v>3.7587760000000001</v>
      </c>
      <c r="J90">
        <v>0.90976400000000002</v>
      </c>
      <c r="K90">
        <v>0.86543700000000001</v>
      </c>
      <c r="L90">
        <v>0.23252800000000001</v>
      </c>
      <c r="M90">
        <v>5.6279999999999997E-2</v>
      </c>
      <c r="N90">
        <v>5.3538000000000002E-2</v>
      </c>
      <c r="O90">
        <v>27</v>
      </c>
      <c r="P90">
        <v>6.1863000000000001E-2</v>
      </c>
      <c r="Q90" t="s">
        <v>11</v>
      </c>
      <c r="R90" t="s">
        <v>376</v>
      </c>
    </row>
    <row r="91" spans="1:18" x14ac:dyDescent="0.35">
      <c r="A91">
        <v>97</v>
      </c>
      <c r="B91" t="s">
        <v>239</v>
      </c>
      <c r="C91">
        <v>2639</v>
      </c>
      <c r="D91">
        <v>621</v>
      </c>
      <c r="E91" t="s">
        <v>384</v>
      </c>
      <c r="F91" t="s">
        <v>385</v>
      </c>
      <c r="G91">
        <v>1246.0999999999999</v>
      </c>
      <c r="H91" t="s">
        <v>480</v>
      </c>
      <c r="I91">
        <v>3.7587760000000001</v>
      </c>
      <c r="J91">
        <v>0.90976400000000002</v>
      </c>
      <c r="K91">
        <v>0.86543700000000001</v>
      </c>
      <c r="L91">
        <v>0.23725499999999999</v>
      </c>
      <c r="M91">
        <v>5.7424999999999997E-2</v>
      </c>
      <c r="N91">
        <v>5.4627000000000002E-2</v>
      </c>
      <c r="O91">
        <v>27</v>
      </c>
      <c r="P91">
        <v>6.3119999999999996E-2</v>
      </c>
      <c r="Q91" t="s">
        <v>11</v>
      </c>
      <c r="R91" t="s">
        <v>376</v>
      </c>
    </row>
    <row r="92" spans="1:18" x14ac:dyDescent="0.35">
      <c r="A92">
        <v>98</v>
      </c>
      <c r="B92" t="s">
        <v>239</v>
      </c>
      <c r="C92">
        <v>2640</v>
      </c>
      <c r="D92">
        <v>621</v>
      </c>
      <c r="E92" t="s">
        <v>384</v>
      </c>
      <c r="F92" t="s">
        <v>385</v>
      </c>
      <c r="G92">
        <v>2.23001</v>
      </c>
      <c r="H92" t="s">
        <v>480</v>
      </c>
      <c r="I92">
        <v>3.7587760000000001</v>
      </c>
      <c r="J92">
        <v>0.90976400000000002</v>
      </c>
      <c r="K92">
        <v>0.86543700000000001</v>
      </c>
      <c r="L92">
        <v>3.45946</v>
      </c>
      <c r="M92">
        <v>0.83731699999999998</v>
      </c>
      <c r="N92">
        <v>0.79652000000000001</v>
      </c>
      <c r="O92">
        <v>27</v>
      </c>
      <c r="P92">
        <v>0.92036799999999996</v>
      </c>
      <c r="Q92" t="s">
        <v>11</v>
      </c>
      <c r="R92" t="s">
        <v>376</v>
      </c>
    </row>
    <row r="93" spans="1:18" x14ac:dyDescent="0.35">
      <c r="A93">
        <v>99</v>
      </c>
      <c r="B93" t="s">
        <v>239</v>
      </c>
      <c r="C93">
        <v>3385</v>
      </c>
      <c r="D93">
        <v>641</v>
      </c>
      <c r="E93" t="s">
        <v>311</v>
      </c>
      <c r="F93" t="s">
        <v>386</v>
      </c>
      <c r="G93">
        <v>2.7344300000000001</v>
      </c>
      <c r="H93" t="s">
        <v>480</v>
      </c>
      <c r="I93">
        <v>6.8310129999999996</v>
      </c>
      <c r="J93">
        <v>1.9655990000000001</v>
      </c>
      <c r="K93">
        <v>1.083494</v>
      </c>
      <c r="L93">
        <v>8.7502200000000006</v>
      </c>
      <c r="M93">
        <v>2.5178500000000001</v>
      </c>
      <c r="N93">
        <v>1.38791</v>
      </c>
      <c r="O93">
        <v>27</v>
      </c>
      <c r="P93">
        <v>1.2809550000000001</v>
      </c>
      <c r="Q93" t="s">
        <v>11</v>
      </c>
      <c r="R93" t="s">
        <v>376</v>
      </c>
    </row>
    <row r="94" spans="1:18" x14ac:dyDescent="0.35">
      <c r="A94">
        <v>100</v>
      </c>
      <c r="B94" t="s">
        <v>239</v>
      </c>
      <c r="C94">
        <v>3390</v>
      </c>
      <c r="D94">
        <v>641</v>
      </c>
      <c r="E94" t="s">
        <v>311</v>
      </c>
      <c r="F94" t="s">
        <v>386</v>
      </c>
      <c r="G94">
        <v>14.5519</v>
      </c>
      <c r="H94" t="s">
        <v>480</v>
      </c>
      <c r="I94">
        <v>6.8310129999999996</v>
      </c>
      <c r="J94">
        <v>1.9655990000000001</v>
      </c>
      <c r="K94">
        <v>1.083494</v>
      </c>
      <c r="L94">
        <v>16.682700000000001</v>
      </c>
      <c r="M94">
        <v>4.8003900000000002</v>
      </c>
      <c r="N94">
        <v>2.6461100000000002</v>
      </c>
      <c r="O94">
        <v>27</v>
      </c>
      <c r="P94">
        <v>2.4422030000000001</v>
      </c>
      <c r="Q94" t="s">
        <v>11</v>
      </c>
      <c r="R94" t="s">
        <v>376</v>
      </c>
    </row>
    <row r="95" spans="1:18" x14ac:dyDescent="0.35">
      <c r="A95">
        <v>101</v>
      </c>
      <c r="B95" t="s">
        <v>239</v>
      </c>
      <c r="C95">
        <v>3402</v>
      </c>
      <c r="D95">
        <v>641</v>
      </c>
      <c r="E95" t="s">
        <v>311</v>
      </c>
      <c r="F95" t="s">
        <v>386</v>
      </c>
      <c r="G95">
        <v>33.248600000000003</v>
      </c>
      <c r="H95" t="s">
        <v>480</v>
      </c>
      <c r="I95">
        <v>6.8310129999999996</v>
      </c>
      <c r="J95">
        <v>1.9655990000000001</v>
      </c>
      <c r="K95">
        <v>1.083494</v>
      </c>
      <c r="L95">
        <v>44.127699999999997</v>
      </c>
      <c r="M95">
        <v>12.6976</v>
      </c>
      <c r="N95">
        <v>6.9992700000000001</v>
      </c>
      <c r="O95">
        <v>27</v>
      </c>
      <c r="P95">
        <v>6.4599039999999999</v>
      </c>
      <c r="Q95" t="s">
        <v>11</v>
      </c>
      <c r="R95" t="s">
        <v>376</v>
      </c>
    </row>
    <row r="96" spans="1:18" x14ac:dyDescent="0.35">
      <c r="A96">
        <v>102</v>
      </c>
      <c r="B96" t="s">
        <v>239</v>
      </c>
      <c r="C96">
        <v>3454</v>
      </c>
      <c r="D96">
        <v>641</v>
      </c>
      <c r="E96" t="s">
        <v>311</v>
      </c>
      <c r="F96" t="s">
        <v>386</v>
      </c>
      <c r="G96">
        <v>20.27</v>
      </c>
      <c r="H96" t="s">
        <v>480</v>
      </c>
      <c r="I96">
        <v>6.8310129999999996</v>
      </c>
      <c r="J96">
        <v>1.9655990000000001</v>
      </c>
      <c r="K96">
        <v>1.083494</v>
      </c>
      <c r="L96">
        <v>25.234300000000001</v>
      </c>
      <c r="M96">
        <v>7.2610799999999998</v>
      </c>
      <c r="N96">
        <v>4.0025199999999996</v>
      </c>
      <c r="O96">
        <v>27</v>
      </c>
      <c r="P96">
        <v>3.6940810000000002</v>
      </c>
      <c r="Q96" t="s">
        <v>11</v>
      </c>
      <c r="R96" t="s">
        <v>376</v>
      </c>
    </row>
    <row r="97" spans="1:18" x14ac:dyDescent="0.35">
      <c r="A97">
        <v>103</v>
      </c>
      <c r="B97" t="s">
        <v>239</v>
      </c>
      <c r="C97">
        <v>3460</v>
      </c>
      <c r="D97">
        <v>641</v>
      </c>
      <c r="E97" t="s">
        <v>311</v>
      </c>
      <c r="F97" t="s">
        <v>386</v>
      </c>
      <c r="G97">
        <v>2.4293800000000001</v>
      </c>
      <c r="H97" t="s">
        <v>480</v>
      </c>
      <c r="I97">
        <v>6.8310129999999996</v>
      </c>
      <c r="J97">
        <v>1.9655990000000001</v>
      </c>
      <c r="K97">
        <v>1.083494</v>
      </c>
      <c r="L97">
        <v>1.5395000000000001</v>
      </c>
      <c r="M97">
        <v>0.44298500000000002</v>
      </c>
      <c r="N97">
        <v>0.24418599999999999</v>
      </c>
      <c r="O97">
        <v>27</v>
      </c>
      <c r="P97">
        <v>0.22536900000000001</v>
      </c>
      <c r="Q97" t="s">
        <v>11</v>
      </c>
      <c r="R97" t="s">
        <v>376</v>
      </c>
    </row>
    <row r="98" spans="1:18" x14ac:dyDescent="0.35">
      <c r="A98">
        <v>104</v>
      </c>
      <c r="B98" t="s">
        <v>239</v>
      </c>
      <c r="C98">
        <v>3606</v>
      </c>
      <c r="D98">
        <v>643</v>
      </c>
      <c r="E98" t="s">
        <v>374</v>
      </c>
      <c r="F98" t="s">
        <v>387</v>
      </c>
      <c r="G98">
        <v>28.106999999999999</v>
      </c>
      <c r="H98" t="s">
        <v>480</v>
      </c>
      <c r="I98">
        <v>7.4540499999999996</v>
      </c>
      <c r="J98">
        <v>2.2795380000000001</v>
      </c>
      <c r="K98">
        <v>1.1331640000000001</v>
      </c>
      <c r="L98">
        <v>12.088800000000001</v>
      </c>
      <c r="M98">
        <v>3.6968999999999999</v>
      </c>
      <c r="N98">
        <v>1.8377399999999999</v>
      </c>
      <c r="O98">
        <v>27</v>
      </c>
      <c r="P98">
        <v>1.621777</v>
      </c>
      <c r="Q98" t="s">
        <v>11</v>
      </c>
      <c r="R98" t="s">
        <v>376</v>
      </c>
    </row>
    <row r="99" spans="1:18" x14ac:dyDescent="0.35">
      <c r="A99">
        <v>108</v>
      </c>
      <c r="B99" t="s">
        <v>239</v>
      </c>
      <c r="C99">
        <v>3810</v>
      </c>
      <c r="D99">
        <v>211</v>
      </c>
      <c r="E99" t="s">
        <v>246</v>
      </c>
      <c r="F99" t="s">
        <v>247</v>
      </c>
      <c r="G99">
        <v>1.0113099999999999</v>
      </c>
      <c r="H99" t="s">
        <v>479</v>
      </c>
      <c r="I99">
        <v>8.5875350000000008</v>
      </c>
      <c r="J99">
        <v>1.9399230000000001</v>
      </c>
      <c r="K99">
        <v>1.2240340000000001</v>
      </c>
      <c r="L99">
        <v>8.6846700000000006</v>
      </c>
      <c r="M99">
        <v>1.96187</v>
      </c>
      <c r="N99">
        <v>1.2378800000000001</v>
      </c>
      <c r="O99">
        <v>27</v>
      </c>
      <c r="P99">
        <v>1.0113110000000001</v>
      </c>
      <c r="Q99" t="s">
        <v>11</v>
      </c>
      <c r="R99" t="s">
        <v>376</v>
      </c>
    </row>
    <row r="100" spans="1:18" x14ac:dyDescent="0.35">
      <c r="A100">
        <v>113</v>
      </c>
      <c r="B100" t="s">
        <v>239</v>
      </c>
      <c r="C100">
        <v>3846</v>
      </c>
      <c r="D100">
        <v>211</v>
      </c>
      <c r="E100" t="s">
        <v>246</v>
      </c>
      <c r="F100" t="s">
        <v>247</v>
      </c>
      <c r="G100">
        <v>16473.099999999999</v>
      </c>
      <c r="H100" t="s">
        <v>479</v>
      </c>
      <c r="I100">
        <v>8.5875350000000008</v>
      </c>
      <c r="J100">
        <v>1.9399230000000001</v>
      </c>
      <c r="K100">
        <v>1.2240340000000001</v>
      </c>
      <c r="L100">
        <v>83.415599999999998</v>
      </c>
      <c r="M100">
        <v>18.843599999999999</v>
      </c>
      <c r="N100">
        <v>11.889699999999999</v>
      </c>
      <c r="O100">
        <v>27</v>
      </c>
      <c r="P100">
        <v>9.7135719999999992</v>
      </c>
      <c r="Q100" t="s">
        <v>11</v>
      </c>
      <c r="R100" t="s">
        <v>376</v>
      </c>
    </row>
    <row r="101" spans="1:18" x14ac:dyDescent="0.35">
      <c r="A101">
        <v>114</v>
      </c>
      <c r="B101" t="s">
        <v>239</v>
      </c>
      <c r="C101">
        <v>3872</v>
      </c>
      <c r="D101">
        <v>212</v>
      </c>
      <c r="E101" t="s">
        <v>289</v>
      </c>
      <c r="F101" t="s">
        <v>370</v>
      </c>
      <c r="G101">
        <v>6.9140999999999994E-2</v>
      </c>
      <c r="H101" t="s">
        <v>479</v>
      </c>
      <c r="I101">
        <v>8.2300789999999999</v>
      </c>
      <c r="J101">
        <v>1.833553</v>
      </c>
      <c r="K101">
        <v>1.203595</v>
      </c>
      <c r="L101">
        <v>0.56903800000000004</v>
      </c>
      <c r="M101">
        <v>0.126774</v>
      </c>
      <c r="N101">
        <v>8.3218E-2</v>
      </c>
      <c r="O101">
        <v>27</v>
      </c>
      <c r="P101">
        <v>6.9140999999999994E-2</v>
      </c>
      <c r="Q101" t="s">
        <v>11</v>
      </c>
      <c r="R101" t="s">
        <v>376</v>
      </c>
    </row>
    <row r="102" spans="1:18" x14ac:dyDescent="0.35">
      <c r="A102">
        <v>118</v>
      </c>
      <c r="B102" t="s">
        <v>239</v>
      </c>
      <c r="C102">
        <v>3913</v>
      </c>
      <c r="D102">
        <v>212</v>
      </c>
      <c r="E102" t="s">
        <v>289</v>
      </c>
      <c r="F102" t="s">
        <v>370</v>
      </c>
      <c r="G102">
        <v>882.59400000000005</v>
      </c>
      <c r="H102" t="s">
        <v>479</v>
      </c>
      <c r="I102">
        <v>8.2300789999999999</v>
      </c>
      <c r="J102">
        <v>1.833553</v>
      </c>
      <c r="K102">
        <v>1.203595</v>
      </c>
      <c r="L102">
        <v>27.4116</v>
      </c>
      <c r="M102">
        <v>6.1069500000000003</v>
      </c>
      <c r="N102">
        <v>4.0087700000000002</v>
      </c>
      <c r="O102">
        <v>27</v>
      </c>
      <c r="P102">
        <v>3.3306650000000002</v>
      </c>
      <c r="Q102" t="s">
        <v>11</v>
      </c>
      <c r="R102" t="s">
        <v>376</v>
      </c>
    </row>
    <row r="103" spans="1:18" x14ac:dyDescent="0.35">
      <c r="A103">
        <v>119</v>
      </c>
      <c r="B103" t="s">
        <v>239</v>
      </c>
      <c r="C103">
        <v>3997</v>
      </c>
      <c r="D103">
        <v>213</v>
      </c>
      <c r="E103" t="s">
        <v>248</v>
      </c>
      <c r="F103" t="s">
        <v>249</v>
      </c>
      <c r="G103">
        <v>9.2572299999999998</v>
      </c>
      <c r="H103" t="s">
        <v>479</v>
      </c>
      <c r="I103">
        <v>8.2906200000000005</v>
      </c>
      <c r="J103">
        <v>1.848895</v>
      </c>
      <c r="K103">
        <v>1.2124490000000001</v>
      </c>
      <c r="L103">
        <v>0.24983</v>
      </c>
      <c r="M103">
        <v>5.5715000000000001E-2</v>
      </c>
      <c r="N103">
        <v>3.6535999999999999E-2</v>
      </c>
      <c r="O103">
        <v>27</v>
      </c>
      <c r="P103">
        <v>3.0134000000000001E-2</v>
      </c>
      <c r="Q103" t="s">
        <v>11</v>
      </c>
      <c r="R103" t="s">
        <v>376</v>
      </c>
    </row>
    <row r="104" spans="1:18" x14ac:dyDescent="0.35">
      <c r="A104">
        <v>120</v>
      </c>
      <c r="B104" t="s">
        <v>239</v>
      </c>
      <c r="C104">
        <v>4020</v>
      </c>
      <c r="D104">
        <v>213</v>
      </c>
      <c r="E104" t="s">
        <v>248</v>
      </c>
      <c r="F104" t="s">
        <v>249</v>
      </c>
      <c r="G104">
        <v>19.312799999999999</v>
      </c>
      <c r="H104" t="s">
        <v>479</v>
      </c>
      <c r="I104">
        <v>8.2906200000000005</v>
      </c>
      <c r="J104">
        <v>1.848895</v>
      </c>
      <c r="K104">
        <v>1.2124490000000001</v>
      </c>
      <c r="L104">
        <v>59.730600000000003</v>
      </c>
      <c r="M104">
        <v>13.320499999999999</v>
      </c>
      <c r="N104">
        <v>8.7352000000000007</v>
      </c>
      <c r="O104">
        <v>27</v>
      </c>
      <c r="P104">
        <v>7.2045950000000003</v>
      </c>
      <c r="Q104" t="s">
        <v>11</v>
      </c>
      <c r="R104" t="s">
        <v>376</v>
      </c>
    </row>
    <row r="105" spans="1:18" x14ac:dyDescent="0.35">
      <c r="A105">
        <v>133</v>
      </c>
      <c r="B105" t="s">
        <v>239</v>
      </c>
      <c r="C105">
        <v>4517</v>
      </c>
      <c r="D105">
        <v>617</v>
      </c>
      <c r="E105" t="s">
        <v>309</v>
      </c>
      <c r="F105" t="s">
        <v>372</v>
      </c>
      <c r="G105">
        <v>6.26342</v>
      </c>
      <c r="H105" t="s">
        <v>479</v>
      </c>
      <c r="I105">
        <v>6.3998710000000001</v>
      </c>
      <c r="J105">
        <v>1.3113950000000001</v>
      </c>
      <c r="K105">
        <v>1.0526420000000001</v>
      </c>
      <c r="L105">
        <v>0.181918</v>
      </c>
      <c r="M105">
        <v>3.7276999999999998E-2</v>
      </c>
      <c r="N105">
        <v>2.9922000000000001E-2</v>
      </c>
      <c r="O105">
        <v>27</v>
      </c>
      <c r="P105">
        <v>2.8424999999999999E-2</v>
      </c>
      <c r="Q105" t="s">
        <v>11</v>
      </c>
      <c r="R105" t="s">
        <v>376</v>
      </c>
    </row>
    <row r="106" spans="1:18" x14ac:dyDescent="0.35">
      <c r="A106">
        <v>142</v>
      </c>
      <c r="B106" t="s">
        <v>239</v>
      </c>
      <c r="C106">
        <v>5487</v>
      </c>
      <c r="D106">
        <v>643</v>
      </c>
      <c r="E106" t="s">
        <v>374</v>
      </c>
      <c r="F106" t="s">
        <v>375</v>
      </c>
      <c r="G106">
        <v>9.8029999999999992E-3</v>
      </c>
      <c r="H106" t="s">
        <v>479</v>
      </c>
      <c r="I106">
        <v>8.1257359999999998</v>
      </c>
      <c r="J106">
        <v>1.7442089999999999</v>
      </c>
      <c r="K106">
        <v>1.2544729999999999</v>
      </c>
      <c r="L106">
        <v>7.9658000000000007E-2</v>
      </c>
      <c r="M106">
        <v>1.7099E-2</v>
      </c>
      <c r="N106">
        <v>1.2298E-2</v>
      </c>
      <c r="O106">
        <v>27</v>
      </c>
      <c r="P106">
        <v>9.8029999999999992E-3</v>
      </c>
      <c r="Q106" t="s">
        <v>11</v>
      </c>
      <c r="R106" t="s">
        <v>376</v>
      </c>
    </row>
    <row r="107" spans="1:18" x14ac:dyDescent="0.35">
      <c r="A107">
        <v>180</v>
      </c>
      <c r="B107" t="s">
        <v>239</v>
      </c>
      <c r="C107">
        <v>8227</v>
      </c>
      <c r="D107">
        <v>121</v>
      </c>
      <c r="E107" t="s">
        <v>270</v>
      </c>
      <c r="F107" t="s">
        <v>281</v>
      </c>
      <c r="G107">
        <v>888.47400000000005</v>
      </c>
      <c r="H107" t="s">
        <v>477</v>
      </c>
      <c r="I107">
        <v>11.819156</v>
      </c>
      <c r="J107">
        <v>1.999854</v>
      </c>
      <c r="K107">
        <v>2.097445</v>
      </c>
      <c r="L107">
        <v>2.1087199999999999</v>
      </c>
      <c r="M107">
        <v>0.35680499999999998</v>
      </c>
      <c r="N107">
        <v>0.37421599999999999</v>
      </c>
      <c r="O107">
        <v>28</v>
      </c>
      <c r="P107">
        <v>0.17841499999999999</v>
      </c>
      <c r="Q107" t="s">
        <v>12</v>
      </c>
      <c r="R107" t="s">
        <v>388</v>
      </c>
    </row>
    <row r="108" spans="1:18" x14ac:dyDescent="0.35">
      <c r="A108">
        <v>182</v>
      </c>
      <c r="B108" t="s">
        <v>239</v>
      </c>
      <c r="C108">
        <v>8236</v>
      </c>
      <c r="D108">
        <v>121</v>
      </c>
      <c r="E108" t="s">
        <v>270</v>
      </c>
      <c r="F108" t="s">
        <v>281</v>
      </c>
      <c r="G108">
        <v>753.57399999999996</v>
      </c>
      <c r="H108" t="s">
        <v>477</v>
      </c>
      <c r="I108">
        <v>11.819156</v>
      </c>
      <c r="J108">
        <v>1.999854</v>
      </c>
      <c r="K108">
        <v>2.097445</v>
      </c>
      <c r="L108">
        <v>0.68710000000000004</v>
      </c>
      <c r="M108">
        <v>0.11626</v>
      </c>
      <c r="N108">
        <v>0.121934</v>
      </c>
      <c r="O108">
        <v>28</v>
      </c>
      <c r="P108">
        <v>5.8133999999999998E-2</v>
      </c>
      <c r="Q108" t="s">
        <v>12</v>
      </c>
      <c r="R108" t="s">
        <v>388</v>
      </c>
    </row>
    <row r="109" spans="1:18" x14ac:dyDescent="0.35">
      <c r="A109">
        <v>193</v>
      </c>
      <c r="B109" t="s">
        <v>239</v>
      </c>
      <c r="C109">
        <v>8469</v>
      </c>
      <c r="D109">
        <v>140</v>
      </c>
      <c r="E109" t="s">
        <v>243</v>
      </c>
      <c r="F109" t="s">
        <v>244</v>
      </c>
      <c r="G109">
        <v>23.022200000000002</v>
      </c>
      <c r="H109" t="s">
        <v>477</v>
      </c>
      <c r="I109">
        <v>11.781447</v>
      </c>
      <c r="J109">
        <v>1.875837</v>
      </c>
      <c r="K109">
        <v>2.004032</v>
      </c>
      <c r="L109">
        <v>0.88591299999999995</v>
      </c>
      <c r="M109">
        <v>0.14105500000000001</v>
      </c>
      <c r="N109">
        <v>0.15069399999999999</v>
      </c>
      <c r="O109">
        <v>28</v>
      </c>
      <c r="P109">
        <v>7.5195999999999999E-2</v>
      </c>
      <c r="Q109" t="s">
        <v>12</v>
      </c>
      <c r="R109" t="s">
        <v>388</v>
      </c>
    </row>
    <row r="110" spans="1:18" x14ac:dyDescent="0.35">
      <c r="A110">
        <v>196</v>
      </c>
      <c r="B110" t="s">
        <v>239</v>
      </c>
      <c r="C110">
        <v>8472</v>
      </c>
      <c r="D110">
        <v>140</v>
      </c>
      <c r="E110" t="s">
        <v>243</v>
      </c>
      <c r="F110" t="s">
        <v>244</v>
      </c>
      <c r="G110">
        <v>5.8003299999999998</v>
      </c>
      <c r="H110" t="s">
        <v>477</v>
      </c>
      <c r="I110">
        <v>11.781447</v>
      </c>
      <c r="J110">
        <v>1.875837</v>
      </c>
      <c r="K110">
        <v>2.004032</v>
      </c>
      <c r="L110">
        <v>0.80457599999999996</v>
      </c>
      <c r="M110">
        <v>0.128104</v>
      </c>
      <c r="N110">
        <v>0.13685900000000001</v>
      </c>
      <c r="O110">
        <v>28</v>
      </c>
      <c r="P110">
        <v>6.8292000000000005E-2</v>
      </c>
      <c r="Q110" t="s">
        <v>12</v>
      </c>
      <c r="R110" t="s">
        <v>388</v>
      </c>
    </row>
    <row r="111" spans="1:18" x14ac:dyDescent="0.35">
      <c r="A111">
        <v>197</v>
      </c>
      <c r="B111" t="s">
        <v>239</v>
      </c>
      <c r="C111">
        <v>8473</v>
      </c>
      <c r="D111">
        <v>140</v>
      </c>
      <c r="E111" t="s">
        <v>243</v>
      </c>
      <c r="F111" t="s">
        <v>244</v>
      </c>
      <c r="G111">
        <v>7.0651700000000002</v>
      </c>
      <c r="H111" t="s">
        <v>477</v>
      </c>
      <c r="I111">
        <v>11.781447</v>
      </c>
      <c r="J111">
        <v>1.875837</v>
      </c>
      <c r="K111">
        <v>2.004032</v>
      </c>
      <c r="L111">
        <v>1.8983399999999999</v>
      </c>
      <c r="M111">
        <v>0.30225299999999999</v>
      </c>
      <c r="N111">
        <v>0.322909</v>
      </c>
      <c r="O111">
        <v>28</v>
      </c>
      <c r="P111">
        <v>0.16113</v>
      </c>
      <c r="Q111" t="s">
        <v>12</v>
      </c>
      <c r="R111" t="s">
        <v>388</v>
      </c>
    </row>
    <row r="112" spans="1:18" x14ac:dyDescent="0.35">
      <c r="A112">
        <v>198</v>
      </c>
      <c r="B112" t="s">
        <v>239</v>
      </c>
      <c r="C112">
        <v>8483</v>
      </c>
      <c r="D112">
        <v>140</v>
      </c>
      <c r="E112" t="s">
        <v>243</v>
      </c>
      <c r="F112" t="s">
        <v>244</v>
      </c>
      <c r="G112">
        <v>25.958600000000001</v>
      </c>
      <c r="H112" t="s">
        <v>477</v>
      </c>
      <c r="I112">
        <v>11.781447</v>
      </c>
      <c r="J112">
        <v>1.875837</v>
      </c>
      <c r="K112">
        <v>2.004032</v>
      </c>
      <c r="L112">
        <v>1.51742</v>
      </c>
      <c r="M112">
        <v>0.24160300000000001</v>
      </c>
      <c r="N112">
        <v>0.25811400000000001</v>
      </c>
      <c r="O112">
        <v>28</v>
      </c>
      <c r="P112">
        <v>0.12879699999999999</v>
      </c>
      <c r="Q112" t="s">
        <v>12</v>
      </c>
      <c r="R112" t="s">
        <v>388</v>
      </c>
    </row>
    <row r="113" spans="1:18" x14ac:dyDescent="0.35">
      <c r="A113">
        <v>227</v>
      </c>
      <c r="B113" t="s">
        <v>239</v>
      </c>
      <c r="C113">
        <v>8593</v>
      </c>
      <c r="D113">
        <v>141</v>
      </c>
      <c r="E113" t="s">
        <v>333</v>
      </c>
      <c r="F113" t="s">
        <v>334</v>
      </c>
      <c r="G113">
        <v>10.560700000000001</v>
      </c>
      <c r="H113" t="s">
        <v>477</v>
      </c>
      <c r="I113">
        <v>12.123322</v>
      </c>
      <c r="J113">
        <v>1.826476</v>
      </c>
      <c r="K113">
        <v>2.0360770000000001</v>
      </c>
      <c r="L113">
        <v>0.94608499999999995</v>
      </c>
      <c r="M113">
        <v>0.142535</v>
      </c>
      <c r="N113">
        <v>0.15889200000000001</v>
      </c>
      <c r="O113">
        <v>28</v>
      </c>
      <c r="P113">
        <v>7.8037999999999996E-2</v>
      </c>
      <c r="Q113" t="s">
        <v>12</v>
      </c>
      <c r="R113" t="s">
        <v>388</v>
      </c>
    </row>
    <row r="114" spans="1:18" x14ac:dyDescent="0.35">
      <c r="A114">
        <v>235</v>
      </c>
      <c r="B114" t="s">
        <v>239</v>
      </c>
      <c r="C114">
        <v>8679</v>
      </c>
      <c r="D114">
        <v>170</v>
      </c>
      <c r="E114" t="s">
        <v>313</v>
      </c>
      <c r="F114" t="s">
        <v>326</v>
      </c>
      <c r="G114">
        <v>3.7695699999999999</v>
      </c>
      <c r="H114" t="s">
        <v>477</v>
      </c>
      <c r="I114">
        <v>10.26698</v>
      </c>
      <c r="J114">
        <v>1.78047</v>
      </c>
      <c r="K114">
        <v>1.989349</v>
      </c>
      <c r="L114">
        <v>0.38476500000000002</v>
      </c>
      <c r="M114">
        <v>6.6725000000000007E-2</v>
      </c>
      <c r="N114">
        <v>7.4552999999999994E-2</v>
      </c>
      <c r="O114">
        <v>28</v>
      </c>
      <c r="P114">
        <v>3.7476000000000002E-2</v>
      </c>
      <c r="Q114" t="s">
        <v>12</v>
      </c>
      <c r="R114" t="s">
        <v>388</v>
      </c>
    </row>
    <row r="115" spans="1:18" x14ac:dyDescent="0.35">
      <c r="A115">
        <v>238</v>
      </c>
      <c r="B115" t="s">
        <v>239</v>
      </c>
      <c r="C115">
        <v>8750</v>
      </c>
      <c r="D115">
        <v>171</v>
      </c>
      <c r="E115" t="s">
        <v>282</v>
      </c>
      <c r="F115" t="s">
        <v>283</v>
      </c>
      <c r="G115">
        <v>5.7242899999999999</v>
      </c>
      <c r="H115" t="s">
        <v>477</v>
      </c>
      <c r="I115">
        <v>8.7485420000000005</v>
      </c>
      <c r="J115">
        <v>1.5318830000000001</v>
      </c>
      <c r="K115">
        <v>2.0143270000000002</v>
      </c>
      <c r="L115">
        <v>0.38569999999999999</v>
      </c>
      <c r="M115">
        <v>6.7537E-2</v>
      </c>
      <c r="N115">
        <v>8.8805999999999996E-2</v>
      </c>
      <c r="O115">
        <v>28</v>
      </c>
      <c r="P115">
        <v>4.4087000000000001E-2</v>
      </c>
      <c r="Q115" t="s">
        <v>12</v>
      </c>
      <c r="R115" t="s">
        <v>388</v>
      </c>
    </row>
    <row r="116" spans="1:18" x14ac:dyDescent="0.35">
      <c r="A116">
        <v>296</v>
      </c>
      <c r="B116" t="s">
        <v>239</v>
      </c>
      <c r="C116">
        <v>11651</v>
      </c>
      <c r="D116">
        <v>814</v>
      </c>
      <c r="E116" t="s">
        <v>254</v>
      </c>
      <c r="F116" t="s">
        <v>279</v>
      </c>
      <c r="G116">
        <v>1490.08</v>
      </c>
      <c r="H116" t="s">
        <v>477</v>
      </c>
      <c r="I116">
        <v>9.5935609999999993</v>
      </c>
      <c r="J116">
        <v>1.571528</v>
      </c>
      <c r="K116">
        <v>1.857308</v>
      </c>
      <c r="L116">
        <v>156.416</v>
      </c>
      <c r="M116">
        <v>25.622699999999998</v>
      </c>
      <c r="N116">
        <v>30.2821</v>
      </c>
      <c r="O116">
        <v>28</v>
      </c>
      <c r="P116">
        <v>16.304300000000001</v>
      </c>
      <c r="Q116" t="s">
        <v>12</v>
      </c>
      <c r="R116" t="s">
        <v>388</v>
      </c>
    </row>
    <row r="117" spans="1:18" x14ac:dyDescent="0.35">
      <c r="A117">
        <v>192</v>
      </c>
      <c r="B117" t="s">
        <v>239</v>
      </c>
      <c r="C117">
        <v>8463</v>
      </c>
      <c r="D117">
        <v>140</v>
      </c>
      <c r="E117" t="s">
        <v>243</v>
      </c>
      <c r="F117" t="s">
        <v>244</v>
      </c>
      <c r="G117">
        <v>9.6646000000000001</v>
      </c>
      <c r="H117" t="s">
        <v>477</v>
      </c>
      <c r="I117">
        <v>11.781447</v>
      </c>
      <c r="J117">
        <v>1.875837</v>
      </c>
      <c r="K117">
        <v>2.004032</v>
      </c>
      <c r="L117">
        <v>4.8731099999999996</v>
      </c>
      <c r="M117">
        <v>0.775895</v>
      </c>
      <c r="N117">
        <v>0.82891899999999996</v>
      </c>
      <c r="O117">
        <v>29</v>
      </c>
      <c r="P117">
        <v>0.41362599999999999</v>
      </c>
      <c r="Q117" t="s">
        <v>13</v>
      </c>
      <c r="R117" t="s">
        <v>389</v>
      </c>
    </row>
    <row r="118" spans="1:18" x14ac:dyDescent="0.35">
      <c r="A118">
        <v>194</v>
      </c>
      <c r="B118" t="s">
        <v>239</v>
      </c>
      <c r="C118">
        <v>8469</v>
      </c>
      <c r="D118">
        <v>140</v>
      </c>
      <c r="E118" t="s">
        <v>243</v>
      </c>
      <c r="F118" t="s">
        <v>244</v>
      </c>
      <c r="G118">
        <v>23.022200000000002</v>
      </c>
      <c r="H118" t="s">
        <v>477</v>
      </c>
      <c r="I118">
        <v>11.781447</v>
      </c>
      <c r="J118">
        <v>1.875837</v>
      </c>
      <c r="K118">
        <v>2.004032</v>
      </c>
      <c r="L118">
        <v>2.9529999999999998</v>
      </c>
      <c r="M118">
        <v>0.47017599999999998</v>
      </c>
      <c r="N118">
        <v>0.50230699999999995</v>
      </c>
      <c r="O118">
        <v>29</v>
      </c>
      <c r="P118">
        <v>0.25064799999999998</v>
      </c>
      <c r="Q118" t="s">
        <v>13</v>
      </c>
      <c r="R118" t="s">
        <v>389</v>
      </c>
    </row>
    <row r="119" spans="1:18" x14ac:dyDescent="0.35">
      <c r="A119">
        <v>195</v>
      </c>
      <c r="B119" t="s">
        <v>239</v>
      </c>
      <c r="C119">
        <v>8470</v>
      </c>
      <c r="D119">
        <v>140</v>
      </c>
      <c r="E119" t="s">
        <v>243</v>
      </c>
      <c r="F119" t="s">
        <v>244</v>
      </c>
      <c r="G119">
        <v>15.8697</v>
      </c>
      <c r="H119" t="s">
        <v>477</v>
      </c>
      <c r="I119">
        <v>11.781447</v>
      </c>
      <c r="J119">
        <v>1.875837</v>
      </c>
      <c r="K119">
        <v>2.004032</v>
      </c>
      <c r="L119">
        <v>1.18943</v>
      </c>
      <c r="M119">
        <v>0.18938099999999999</v>
      </c>
      <c r="N119">
        <v>0.202323</v>
      </c>
      <c r="O119">
        <v>29</v>
      </c>
      <c r="P119">
        <v>0.10095800000000001</v>
      </c>
      <c r="Q119" t="s">
        <v>13</v>
      </c>
      <c r="R119" t="s">
        <v>389</v>
      </c>
    </row>
    <row r="120" spans="1:18" x14ac:dyDescent="0.35">
      <c r="A120">
        <v>221</v>
      </c>
      <c r="B120" t="s">
        <v>239</v>
      </c>
      <c r="C120">
        <v>8586</v>
      </c>
      <c r="D120">
        <v>141</v>
      </c>
      <c r="E120" t="s">
        <v>333</v>
      </c>
      <c r="F120" t="s">
        <v>334</v>
      </c>
      <c r="G120">
        <v>52.6646</v>
      </c>
      <c r="H120" t="s">
        <v>477</v>
      </c>
      <c r="I120">
        <v>12.123322</v>
      </c>
      <c r="J120">
        <v>1.826476</v>
      </c>
      <c r="K120">
        <v>2.0360770000000001</v>
      </c>
      <c r="L120">
        <v>2.1895500000000001</v>
      </c>
      <c r="M120">
        <v>0.32987300000000003</v>
      </c>
      <c r="N120">
        <v>0.367728</v>
      </c>
      <c r="O120">
        <v>29</v>
      </c>
      <c r="P120">
        <v>0.18060599999999999</v>
      </c>
      <c r="Q120" t="s">
        <v>13</v>
      </c>
      <c r="R120" t="s">
        <v>389</v>
      </c>
    </row>
    <row r="121" spans="1:18" x14ac:dyDescent="0.35">
      <c r="A121">
        <v>223</v>
      </c>
      <c r="B121" t="s">
        <v>239</v>
      </c>
      <c r="C121">
        <v>8587</v>
      </c>
      <c r="D121">
        <v>141</v>
      </c>
      <c r="E121" t="s">
        <v>333</v>
      </c>
      <c r="F121" t="s">
        <v>334</v>
      </c>
      <c r="G121">
        <v>22.3018</v>
      </c>
      <c r="H121" t="s">
        <v>477</v>
      </c>
      <c r="I121">
        <v>12.123322</v>
      </c>
      <c r="J121">
        <v>1.826476</v>
      </c>
      <c r="K121">
        <v>2.0360770000000001</v>
      </c>
      <c r="L121">
        <v>0.59937399999999996</v>
      </c>
      <c r="M121">
        <v>9.0301000000000006E-2</v>
      </c>
      <c r="N121">
        <v>0.100663</v>
      </c>
      <c r="O121">
        <v>29</v>
      </c>
      <c r="P121">
        <v>4.9439999999999998E-2</v>
      </c>
      <c r="Q121" t="s">
        <v>13</v>
      </c>
      <c r="R121" t="s">
        <v>389</v>
      </c>
    </row>
    <row r="122" spans="1:18" x14ac:dyDescent="0.35">
      <c r="A122">
        <v>225</v>
      </c>
      <c r="B122" t="s">
        <v>239</v>
      </c>
      <c r="C122">
        <v>8591</v>
      </c>
      <c r="D122">
        <v>141</v>
      </c>
      <c r="E122" t="s">
        <v>333</v>
      </c>
      <c r="F122" t="s">
        <v>334</v>
      </c>
      <c r="G122">
        <v>29.0883</v>
      </c>
      <c r="H122" t="s">
        <v>477</v>
      </c>
      <c r="I122">
        <v>12.123322</v>
      </c>
      <c r="J122">
        <v>1.826476</v>
      </c>
      <c r="K122">
        <v>2.0360770000000001</v>
      </c>
      <c r="L122">
        <v>2.1617999999999998E-2</v>
      </c>
      <c r="M122">
        <v>3.2569999999999999E-3</v>
      </c>
      <c r="N122">
        <v>3.6310000000000001E-3</v>
      </c>
      <c r="O122">
        <v>29</v>
      </c>
      <c r="P122">
        <v>1.7830000000000001E-3</v>
      </c>
      <c r="Q122" t="s">
        <v>13</v>
      </c>
      <c r="R122" t="s">
        <v>389</v>
      </c>
    </row>
    <row r="123" spans="1:18" x14ac:dyDescent="0.35">
      <c r="A123">
        <v>226</v>
      </c>
      <c r="B123" t="s">
        <v>239</v>
      </c>
      <c r="C123">
        <v>8592</v>
      </c>
      <c r="D123">
        <v>141</v>
      </c>
      <c r="E123" t="s">
        <v>333</v>
      </c>
      <c r="F123" t="s">
        <v>334</v>
      </c>
      <c r="G123">
        <v>25.525400000000001</v>
      </c>
      <c r="H123" t="s">
        <v>477</v>
      </c>
      <c r="I123">
        <v>12.123322</v>
      </c>
      <c r="J123">
        <v>1.826476</v>
      </c>
      <c r="K123">
        <v>2.0360770000000001</v>
      </c>
      <c r="L123">
        <v>2.9663900000000001</v>
      </c>
      <c r="M123">
        <v>0.446911</v>
      </c>
      <c r="N123">
        <v>0.498197</v>
      </c>
      <c r="O123">
        <v>29</v>
      </c>
      <c r="P123">
        <v>0.24468500000000001</v>
      </c>
      <c r="Q123" t="s">
        <v>13</v>
      </c>
      <c r="R123" t="s">
        <v>389</v>
      </c>
    </row>
    <row r="124" spans="1:18" x14ac:dyDescent="0.35">
      <c r="A124">
        <v>263</v>
      </c>
      <c r="B124" t="s">
        <v>239</v>
      </c>
      <c r="C124">
        <v>9310</v>
      </c>
      <c r="D124">
        <v>411</v>
      </c>
      <c r="E124" t="s">
        <v>308</v>
      </c>
      <c r="F124" t="s">
        <v>390</v>
      </c>
      <c r="G124">
        <v>50.822600000000001</v>
      </c>
      <c r="H124" t="s">
        <v>477</v>
      </c>
      <c r="I124">
        <v>6.8228039999999996</v>
      </c>
      <c r="J124">
        <v>1.0638179999999999</v>
      </c>
      <c r="K124">
        <v>1.5540670000000001</v>
      </c>
      <c r="L124">
        <v>0.47542600000000002</v>
      </c>
      <c r="M124">
        <v>7.4129E-2</v>
      </c>
      <c r="N124">
        <v>0.10829</v>
      </c>
      <c r="O124">
        <v>29</v>
      </c>
      <c r="P124">
        <v>6.9681999999999994E-2</v>
      </c>
      <c r="Q124" t="s">
        <v>13</v>
      </c>
      <c r="R124" t="s">
        <v>389</v>
      </c>
    </row>
    <row r="125" spans="1:18" x14ac:dyDescent="0.35">
      <c r="A125">
        <v>290</v>
      </c>
      <c r="B125" t="s">
        <v>239</v>
      </c>
      <c r="C125">
        <v>11201</v>
      </c>
      <c r="D125">
        <v>641</v>
      </c>
      <c r="E125" t="s">
        <v>311</v>
      </c>
      <c r="F125" t="s">
        <v>391</v>
      </c>
      <c r="G125">
        <v>4.9561599999999997</v>
      </c>
      <c r="H125" t="s">
        <v>477</v>
      </c>
      <c r="I125">
        <v>6.8859149999999998</v>
      </c>
      <c r="J125">
        <v>1.1455919999999999</v>
      </c>
      <c r="K125">
        <v>1.5426070000000001</v>
      </c>
      <c r="L125">
        <v>6.5161999999999998E-2</v>
      </c>
      <c r="M125">
        <v>1.0841E-2</v>
      </c>
      <c r="N125">
        <v>1.4598E-2</v>
      </c>
      <c r="O125">
        <v>29</v>
      </c>
      <c r="P125">
        <v>9.4629999999999992E-3</v>
      </c>
      <c r="Q125" t="s">
        <v>13</v>
      </c>
      <c r="R125" t="s">
        <v>389</v>
      </c>
    </row>
    <row r="126" spans="1:18" x14ac:dyDescent="0.35">
      <c r="A126">
        <v>291</v>
      </c>
      <c r="B126" t="s">
        <v>239</v>
      </c>
      <c r="C126">
        <v>11208</v>
      </c>
      <c r="D126">
        <v>641</v>
      </c>
      <c r="E126" t="s">
        <v>311</v>
      </c>
      <c r="F126" t="s">
        <v>391</v>
      </c>
      <c r="G126">
        <v>10.868499999999999</v>
      </c>
      <c r="H126" t="s">
        <v>477</v>
      </c>
      <c r="I126">
        <v>6.8859149999999998</v>
      </c>
      <c r="J126">
        <v>1.1455919999999999</v>
      </c>
      <c r="K126">
        <v>1.5426070000000001</v>
      </c>
      <c r="L126">
        <v>2.1073000000000001E-2</v>
      </c>
      <c r="M126">
        <v>3.506E-3</v>
      </c>
      <c r="N126">
        <v>4.7210000000000004E-3</v>
      </c>
      <c r="O126">
        <v>29</v>
      </c>
      <c r="P126">
        <v>3.0599999999999998E-3</v>
      </c>
      <c r="Q126" t="s">
        <v>13</v>
      </c>
      <c r="R126" t="s">
        <v>389</v>
      </c>
    </row>
    <row r="127" spans="1:18" x14ac:dyDescent="0.35">
      <c r="A127">
        <v>297</v>
      </c>
      <c r="B127" t="s">
        <v>239</v>
      </c>
      <c r="C127">
        <v>11651</v>
      </c>
      <c r="D127">
        <v>814</v>
      </c>
      <c r="E127" t="s">
        <v>254</v>
      </c>
      <c r="F127" t="s">
        <v>279</v>
      </c>
      <c r="G127">
        <v>1490.08</v>
      </c>
      <c r="H127" t="s">
        <v>477</v>
      </c>
      <c r="I127">
        <v>9.5935609999999993</v>
      </c>
      <c r="J127">
        <v>1.571528</v>
      </c>
      <c r="K127">
        <v>1.857308</v>
      </c>
      <c r="L127">
        <v>282.64699999999999</v>
      </c>
      <c r="M127">
        <v>46.300600000000003</v>
      </c>
      <c r="N127">
        <v>54.720300000000002</v>
      </c>
      <c r="O127">
        <v>29</v>
      </c>
      <c r="P127">
        <v>29.462159</v>
      </c>
      <c r="Q127" t="s">
        <v>13</v>
      </c>
      <c r="R127" t="s">
        <v>389</v>
      </c>
    </row>
    <row r="128" spans="1:18" x14ac:dyDescent="0.35">
      <c r="A128">
        <v>189</v>
      </c>
      <c r="B128" t="s">
        <v>239</v>
      </c>
      <c r="C128">
        <v>8371</v>
      </c>
      <c r="D128">
        <v>133</v>
      </c>
      <c r="E128" t="s">
        <v>296</v>
      </c>
      <c r="F128" t="s">
        <v>393</v>
      </c>
      <c r="G128">
        <v>45.807000000000002</v>
      </c>
      <c r="H128" t="s">
        <v>477</v>
      </c>
      <c r="I128">
        <v>11.488374</v>
      </c>
      <c r="J128">
        <v>2.1865730000000001</v>
      </c>
      <c r="K128">
        <v>2.0236360000000002</v>
      </c>
      <c r="L128">
        <v>1.60067</v>
      </c>
      <c r="M128">
        <v>0.30465500000000001</v>
      </c>
      <c r="N128">
        <v>0.28195300000000001</v>
      </c>
      <c r="O128">
        <v>30</v>
      </c>
      <c r="P128">
        <v>0.13933000000000001</v>
      </c>
      <c r="Q128" t="s">
        <v>14</v>
      </c>
      <c r="R128" t="s">
        <v>392</v>
      </c>
    </row>
    <row r="129" spans="1:18" x14ac:dyDescent="0.35">
      <c r="A129">
        <v>222</v>
      </c>
      <c r="B129" t="s">
        <v>239</v>
      </c>
      <c r="C129">
        <v>8586</v>
      </c>
      <c r="D129">
        <v>141</v>
      </c>
      <c r="E129" t="s">
        <v>333</v>
      </c>
      <c r="F129" t="s">
        <v>334</v>
      </c>
      <c r="G129">
        <v>52.6646</v>
      </c>
      <c r="H129" t="s">
        <v>477</v>
      </c>
      <c r="I129">
        <v>12.123322</v>
      </c>
      <c r="J129">
        <v>1.826476</v>
      </c>
      <c r="K129">
        <v>2.0360770000000001</v>
      </c>
      <c r="L129">
        <v>10.6647</v>
      </c>
      <c r="M129">
        <v>1.60673</v>
      </c>
      <c r="N129">
        <v>1.79111</v>
      </c>
      <c r="O129">
        <v>30</v>
      </c>
      <c r="P129">
        <v>0.879687</v>
      </c>
      <c r="Q129" t="s">
        <v>14</v>
      </c>
      <c r="R129" t="s">
        <v>392</v>
      </c>
    </row>
    <row r="130" spans="1:18" x14ac:dyDescent="0.35">
      <c r="A130">
        <v>224</v>
      </c>
      <c r="B130" t="s">
        <v>239</v>
      </c>
      <c r="C130">
        <v>8587</v>
      </c>
      <c r="D130">
        <v>141</v>
      </c>
      <c r="E130" t="s">
        <v>333</v>
      </c>
      <c r="F130" t="s">
        <v>334</v>
      </c>
      <c r="G130">
        <v>22.3018</v>
      </c>
      <c r="H130" t="s">
        <v>477</v>
      </c>
      <c r="I130">
        <v>12.123322</v>
      </c>
      <c r="J130">
        <v>1.826476</v>
      </c>
      <c r="K130">
        <v>2.0360770000000001</v>
      </c>
      <c r="L130">
        <v>2.04053</v>
      </c>
      <c r="M130">
        <v>0.307423</v>
      </c>
      <c r="N130">
        <v>0.34270200000000001</v>
      </c>
      <c r="O130">
        <v>30</v>
      </c>
      <c r="P130">
        <v>0.16831499999999999</v>
      </c>
      <c r="Q130" t="s">
        <v>14</v>
      </c>
      <c r="R130" t="s">
        <v>392</v>
      </c>
    </row>
    <row r="131" spans="1:18" x14ac:dyDescent="0.35">
      <c r="A131">
        <v>240</v>
      </c>
      <c r="B131" t="s">
        <v>239</v>
      </c>
      <c r="C131">
        <v>8869</v>
      </c>
      <c r="D131">
        <v>190</v>
      </c>
      <c r="E131" t="s">
        <v>335</v>
      </c>
      <c r="F131" t="s">
        <v>336</v>
      </c>
      <c r="G131">
        <v>2.4918399999999998</v>
      </c>
      <c r="H131" t="s">
        <v>477</v>
      </c>
      <c r="I131">
        <v>9.8502130000000001</v>
      </c>
      <c r="J131">
        <v>1.689322</v>
      </c>
      <c r="K131">
        <v>1.9439409999999999</v>
      </c>
      <c r="L131">
        <v>5.0453999999999999E-2</v>
      </c>
      <c r="M131">
        <v>8.6529999999999992E-3</v>
      </c>
      <c r="N131">
        <v>9.9570000000000006E-3</v>
      </c>
      <c r="O131">
        <v>30</v>
      </c>
      <c r="P131">
        <v>5.1219999999999998E-3</v>
      </c>
      <c r="Q131" t="s">
        <v>14</v>
      </c>
      <c r="R131" t="s">
        <v>392</v>
      </c>
    </row>
    <row r="132" spans="1:18" x14ac:dyDescent="0.35">
      <c r="A132">
        <v>262</v>
      </c>
      <c r="B132" t="s">
        <v>239</v>
      </c>
      <c r="C132">
        <v>9276</v>
      </c>
      <c r="D132">
        <v>411</v>
      </c>
      <c r="E132" t="s">
        <v>308</v>
      </c>
      <c r="F132" t="s">
        <v>390</v>
      </c>
      <c r="G132">
        <v>11.2583</v>
      </c>
      <c r="H132" t="s">
        <v>477</v>
      </c>
      <c r="I132">
        <v>6.8228039999999996</v>
      </c>
      <c r="J132">
        <v>1.0638179999999999</v>
      </c>
      <c r="K132">
        <v>1.5540670000000001</v>
      </c>
      <c r="L132">
        <v>1.4577899999999999</v>
      </c>
      <c r="M132">
        <v>0.2273</v>
      </c>
      <c r="N132">
        <v>0.33204899999999998</v>
      </c>
      <c r="O132">
        <v>30</v>
      </c>
      <c r="P132">
        <v>0.21366399999999999</v>
      </c>
      <c r="Q132" t="s">
        <v>14</v>
      </c>
      <c r="R132" t="s">
        <v>392</v>
      </c>
    </row>
    <row r="133" spans="1:18" x14ac:dyDescent="0.35">
      <c r="A133">
        <v>288</v>
      </c>
      <c r="B133" t="s">
        <v>239</v>
      </c>
      <c r="C133">
        <v>11089</v>
      </c>
      <c r="D133">
        <v>630</v>
      </c>
      <c r="E133" t="s">
        <v>394</v>
      </c>
      <c r="F133" t="s">
        <v>395</v>
      </c>
      <c r="G133">
        <v>6.8908100000000001</v>
      </c>
      <c r="H133" t="s">
        <v>477</v>
      </c>
      <c r="I133">
        <v>10.414375</v>
      </c>
      <c r="J133">
        <v>1.775353</v>
      </c>
      <c r="K133">
        <v>1.9775309999999999</v>
      </c>
      <c r="L133">
        <v>2.6433999999999999E-2</v>
      </c>
      <c r="M133">
        <v>4.5059999999999996E-3</v>
      </c>
      <c r="N133">
        <v>5.019E-3</v>
      </c>
      <c r="O133">
        <v>30</v>
      </c>
      <c r="P133">
        <v>2.5379999999999999E-3</v>
      </c>
      <c r="Q133" t="s">
        <v>14</v>
      </c>
      <c r="R133" t="s">
        <v>392</v>
      </c>
    </row>
    <row r="134" spans="1:18" x14ac:dyDescent="0.35">
      <c r="A134">
        <v>289</v>
      </c>
      <c r="B134" t="s">
        <v>239</v>
      </c>
      <c r="C134">
        <v>11184</v>
      </c>
      <c r="D134">
        <v>641</v>
      </c>
      <c r="E134" t="s">
        <v>311</v>
      </c>
      <c r="F134" t="s">
        <v>391</v>
      </c>
      <c r="G134">
        <v>3.6389</v>
      </c>
      <c r="H134" t="s">
        <v>477</v>
      </c>
      <c r="I134">
        <v>6.8859149999999998</v>
      </c>
      <c r="J134">
        <v>1.1455919999999999</v>
      </c>
      <c r="K134">
        <v>1.5426070000000001</v>
      </c>
      <c r="L134">
        <v>24.4087</v>
      </c>
      <c r="M134">
        <v>4.0608199999999997</v>
      </c>
      <c r="N134">
        <v>5.4681300000000004</v>
      </c>
      <c r="O134">
        <v>30</v>
      </c>
      <c r="P134">
        <v>3.5447350000000002</v>
      </c>
      <c r="Q134" t="s">
        <v>14</v>
      </c>
      <c r="R134" t="s">
        <v>392</v>
      </c>
    </row>
    <row r="135" spans="1:18" x14ac:dyDescent="0.35">
      <c r="A135">
        <v>298</v>
      </c>
      <c r="B135" t="s">
        <v>239</v>
      </c>
      <c r="C135">
        <v>11651</v>
      </c>
      <c r="D135">
        <v>814</v>
      </c>
      <c r="E135" t="s">
        <v>254</v>
      </c>
      <c r="F135" t="s">
        <v>279</v>
      </c>
      <c r="G135">
        <v>1490.08</v>
      </c>
      <c r="H135" t="s">
        <v>477</v>
      </c>
      <c r="I135">
        <v>9.5935609999999993</v>
      </c>
      <c r="J135">
        <v>1.571528</v>
      </c>
      <c r="K135">
        <v>1.857308</v>
      </c>
      <c r="L135">
        <v>76.032200000000003</v>
      </c>
      <c r="M135">
        <v>12.4549</v>
      </c>
      <c r="N135">
        <v>14.719799999999999</v>
      </c>
      <c r="O135">
        <v>30</v>
      </c>
      <c r="P135">
        <v>7.925338</v>
      </c>
      <c r="Q135" t="s">
        <v>14</v>
      </c>
      <c r="R135" t="s">
        <v>392</v>
      </c>
    </row>
    <row r="136" spans="1:18" x14ac:dyDescent="0.35">
      <c r="A136">
        <v>303</v>
      </c>
      <c r="B136" t="s">
        <v>239</v>
      </c>
      <c r="C136">
        <v>11670</v>
      </c>
      <c r="D136">
        <v>831</v>
      </c>
      <c r="E136" t="s">
        <v>396</v>
      </c>
      <c r="F136" t="s">
        <v>397</v>
      </c>
      <c r="G136">
        <v>3.65863</v>
      </c>
      <c r="H136" t="s">
        <v>477</v>
      </c>
      <c r="I136">
        <v>6.858117</v>
      </c>
      <c r="J136">
        <v>1.1074580000000001</v>
      </c>
      <c r="K136">
        <v>1.515047</v>
      </c>
      <c r="L136">
        <v>1.61093</v>
      </c>
      <c r="M136">
        <v>0.26013599999999998</v>
      </c>
      <c r="N136">
        <v>0.35587600000000003</v>
      </c>
      <c r="O136">
        <v>30</v>
      </c>
      <c r="P136">
        <v>0.23489399999999999</v>
      </c>
      <c r="Q136" t="s">
        <v>14</v>
      </c>
      <c r="R136" t="s">
        <v>392</v>
      </c>
    </row>
    <row r="137" spans="1:18" ht="58" x14ac:dyDescent="0.35">
      <c r="A137">
        <v>164</v>
      </c>
      <c r="B137" t="s">
        <v>239</v>
      </c>
      <c r="C137">
        <v>7725</v>
      </c>
      <c r="D137">
        <v>121</v>
      </c>
      <c r="E137" t="s">
        <v>270</v>
      </c>
      <c r="F137" t="s">
        <v>399</v>
      </c>
      <c r="G137">
        <v>4.6560000000000004E-3</v>
      </c>
      <c r="H137" t="s">
        <v>481</v>
      </c>
      <c r="I137">
        <v>10.597968</v>
      </c>
      <c r="J137">
        <v>1.7723370000000001</v>
      </c>
      <c r="K137">
        <v>1.9982530000000001</v>
      </c>
      <c r="L137">
        <v>4.9313000000000003E-2</v>
      </c>
      <c r="M137">
        <v>8.2470000000000009E-3</v>
      </c>
      <c r="N137">
        <v>9.2980000000000007E-3</v>
      </c>
      <c r="O137">
        <v>31</v>
      </c>
      <c r="P137">
        <v>4.653E-3</v>
      </c>
      <c r="Q137" s="25" t="s">
        <v>398</v>
      </c>
      <c r="R137" t="s">
        <v>37</v>
      </c>
    </row>
    <row r="138" spans="1:18" ht="58" x14ac:dyDescent="0.35">
      <c r="A138">
        <v>165</v>
      </c>
      <c r="B138" t="s">
        <v>239</v>
      </c>
      <c r="C138">
        <v>7754</v>
      </c>
      <c r="D138">
        <v>140</v>
      </c>
      <c r="E138" t="s">
        <v>243</v>
      </c>
      <c r="F138" t="s">
        <v>400</v>
      </c>
      <c r="G138">
        <v>9.4371100000000006</v>
      </c>
      <c r="H138" t="s">
        <v>481</v>
      </c>
      <c r="I138">
        <v>10.321685</v>
      </c>
      <c r="J138">
        <v>1.573078</v>
      </c>
      <c r="K138">
        <v>1.918366</v>
      </c>
      <c r="L138">
        <v>12.3231</v>
      </c>
      <c r="M138">
        <v>1.8781000000000001</v>
      </c>
      <c r="N138">
        <v>2.29034</v>
      </c>
      <c r="O138">
        <v>31</v>
      </c>
      <c r="P138">
        <v>1.1939040000000001</v>
      </c>
      <c r="Q138" s="25" t="s">
        <v>398</v>
      </c>
      <c r="R138" t="s">
        <v>37</v>
      </c>
    </row>
    <row r="139" spans="1:18" ht="58" x14ac:dyDescent="0.35">
      <c r="A139">
        <v>167</v>
      </c>
      <c r="B139" t="s">
        <v>239</v>
      </c>
      <c r="C139">
        <v>7769</v>
      </c>
      <c r="D139">
        <v>141</v>
      </c>
      <c r="E139" t="s">
        <v>333</v>
      </c>
      <c r="F139" t="s">
        <v>401</v>
      </c>
      <c r="G139">
        <v>6.0212399999999997</v>
      </c>
      <c r="H139" t="s">
        <v>481</v>
      </c>
      <c r="I139">
        <v>10.495656</v>
      </c>
      <c r="J139">
        <v>1.5049060000000001</v>
      </c>
      <c r="K139">
        <v>2.0081720000000001</v>
      </c>
      <c r="L139">
        <v>8.7824899999999992</v>
      </c>
      <c r="M139">
        <v>1.2592699999999999</v>
      </c>
      <c r="N139">
        <v>1.68038</v>
      </c>
      <c r="O139">
        <v>31</v>
      </c>
      <c r="P139">
        <v>0.83677400000000002</v>
      </c>
      <c r="Q139" s="25" t="s">
        <v>398</v>
      </c>
      <c r="R139" t="s">
        <v>37</v>
      </c>
    </row>
    <row r="140" spans="1:18" x14ac:dyDescent="0.35">
      <c r="A140">
        <v>309</v>
      </c>
      <c r="B140" t="s">
        <v>239</v>
      </c>
      <c r="C140">
        <v>12827</v>
      </c>
      <c r="D140">
        <v>111</v>
      </c>
      <c r="E140" t="s">
        <v>270</v>
      </c>
      <c r="F140" t="s">
        <v>482</v>
      </c>
      <c r="G140">
        <v>208.78399999999999</v>
      </c>
      <c r="H140" t="s">
        <v>483</v>
      </c>
      <c r="I140">
        <v>9.8435590000000008</v>
      </c>
      <c r="J140">
        <v>1.71604</v>
      </c>
      <c r="K140">
        <v>2.0080279999999999</v>
      </c>
      <c r="L140">
        <v>15.2707</v>
      </c>
      <c r="M140">
        <v>2.6621600000000001</v>
      </c>
      <c r="N140">
        <v>3.1151300000000002</v>
      </c>
      <c r="O140">
        <v>32</v>
      </c>
      <c r="P140">
        <v>1.551339</v>
      </c>
      <c r="Q140" t="s">
        <v>99</v>
      </c>
      <c r="R140" t="s">
        <v>38</v>
      </c>
    </row>
    <row r="141" spans="1:18" x14ac:dyDescent="0.35">
      <c r="A141">
        <v>310</v>
      </c>
      <c r="B141" t="s">
        <v>239</v>
      </c>
      <c r="C141">
        <v>12835</v>
      </c>
      <c r="D141">
        <v>133</v>
      </c>
      <c r="E141" t="s">
        <v>296</v>
      </c>
      <c r="F141" t="s">
        <v>484</v>
      </c>
      <c r="G141">
        <v>199.11600000000001</v>
      </c>
      <c r="H141" t="s">
        <v>483</v>
      </c>
      <c r="I141">
        <v>10.662836</v>
      </c>
      <c r="J141">
        <v>2.1844049999999999</v>
      </c>
      <c r="K141">
        <v>1.9402969999999999</v>
      </c>
      <c r="L141">
        <v>6.50685</v>
      </c>
      <c r="M141">
        <v>1.333</v>
      </c>
      <c r="N141">
        <v>1.18404</v>
      </c>
      <c r="O141">
        <v>32</v>
      </c>
      <c r="P141">
        <v>0.610236</v>
      </c>
      <c r="Q141" t="s">
        <v>99</v>
      </c>
      <c r="R141" t="s">
        <v>38</v>
      </c>
    </row>
    <row r="142" spans="1:18" x14ac:dyDescent="0.35">
      <c r="A142">
        <v>311</v>
      </c>
      <c r="B142" t="s">
        <v>239</v>
      </c>
      <c r="C142">
        <v>12905</v>
      </c>
      <c r="D142">
        <v>541</v>
      </c>
      <c r="E142" t="s">
        <v>402</v>
      </c>
      <c r="F142" t="s">
        <v>485</v>
      </c>
      <c r="G142">
        <v>1.5077E-2</v>
      </c>
      <c r="H142" t="s">
        <v>483</v>
      </c>
      <c r="I142">
        <v>7.6953050000000003</v>
      </c>
      <c r="J142">
        <v>1.2924290000000001</v>
      </c>
      <c r="K142">
        <v>1.890633</v>
      </c>
      <c r="L142">
        <v>5.7265999999999997E-2</v>
      </c>
      <c r="M142">
        <v>9.6179999999999998E-3</v>
      </c>
      <c r="N142">
        <v>1.4069999999999999E-2</v>
      </c>
      <c r="O142">
        <v>32</v>
      </c>
      <c r="P142">
        <v>7.4419999999999998E-3</v>
      </c>
      <c r="Q142" t="s">
        <v>99</v>
      </c>
      <c r="R142" t="s">
        <v>38</v>
      </c>
    </row>
    <row r="143" spans="1:18" x14ac:dyDescent="0.35">
      <c r="A143">
        <v>166</v>
      </c>
      <c r="B143" t="s">
        <v>239</v>
      </c>
      <c r="C143">
        <v>7754</v>
      </c>
      <c r="D143">
        <v>140</v>
      </c>
      <c r="E143" t="s">
        <v>243</v>
      </c>
      <c r="F143" t="s">
        <v>400</v>
      </c>
      <c r="G143">
        <v>9.4371100000000006</v>
      </c>
      <c r="H143" t="s">
        <v>481</v>
      </c>
      <c r="I143">
        <v>10.321685</v>
      </c>
      <c r="J143">
        <v>1.573078</v>
      </c>
      <c r="K143">
        <v>1.918366</v>
      </c>
      <c r="L143">
        <v>10.2774</v>
      </c>
      <c r="M143">
        <v>1.56633</v>
      </c>
      <c r="N143">
        <v>1.9101399999999999</v>
      </c>
      <c r="O143">
        <v>33</v>
      </c>
      <c r="P143">
        <v>0.99570999999999998</v>
      </c>
      <c r="Q143" t="s">
        <v>18</v>
      </c>
      <c r="R143" t="s">
        <v>39</v>
      </c>
    </row>
    <row r="144" spans="1:18" x14ac:dyDescent="0.35">
      <c r="A144">
        <v>168</v>
      </c>
      <c r="B144" t="s">
        <v>239</v>
      </c>
      <c r="C144">
        <v>7882</v>
      </c>
      <c r="D144">
        <v>541</v>
      </c>
      <c r="E144" t="s">
        <v>402</v>
      </c>
      <c r="F144" t="s">
        <v>403</v>
      </c>
      <c r="G144">
        <v>0.288022</v>
      </c>
      <c r="H144" t="s">
        <v>481</v>
      </c>
      <c r="I144">
        <v>6.6188039999999999</v>
      </c>
      <c r="J144">
        <v>1.0996870000000001</v>
      </c>
      <c r="K144">
        <v>1.7708029999999999</v>
      </c>
      <c r="L144">
        <v>0.249641</v>
      </c>
      <c r="M144">
        <v>4.1477E-2</v>
      </c>
      <c r="N144">
        <v>6.6789000000000001E-2</v>
      </c>
      <c r="O144">
        <v>33</v>
      </c>
      <c r="P144">
        <v>3.7717000000000001E-2</v>
      </c>
      <c r="Q144" t="s">
        <v>18</v>
      </c>
      <c r="R144" t="s">
        <v>39</v>
      </c>
    </row>
    <row r="145" spans="1:18" x14ac:dyDescent="0.35">
      <c r="A145">
        <v>38</v>
      </c>
      <c r="B145" t="s">
        <v>239</v>
      </c>
      <c r="C145">
        <v>681</v>
      </c>
      <c r="D145">
        <v>140</v>
      </c>
      <c r="E145" t="s">
        <v>243</v>
      </c>
      <c r="F145" t="s">
        <v>486</v>
      </c>
      <c r="G145">
        <v>131.82900000000001</v>
      </c>
      <c r="H145" t="s">
        <v>487</v>
      </c>
      <c r="I145">
        <v>10.758748000000001</v>
      </c>
      <c r="J145">
        <v>1.747034</v>
      </c>
      <c r="K145">
        <v>1.8006310000000001</v>
      </c>
      <c r="L145">
        <v>10.4703</v>
      </c>
      <c r="M145">
        <v>1.7001999999999999</v>
      </c>
      <c r="N145">
        <v>1.7523599999999999</v>
      </c>
      <c r="O145">
        <v>34</v>
      </c>
      <c r="P145">
        <v>0.97319100000000003</v>
      </c>
      <c r="Q145" t="s">
        <v>19</v>
      </c>
      <c r="R145" t="s">
        <v>40</v>
      </c>
    </row>
    <row r="146" spans="1:18" x14ac:dyDescent="0.35">
      <c r="A146">
        <v>39</v>
      </c>
      <c r="B146" t="s">
        <v>239</v>
      </c>
      <c r="C146">
        <v>759</v>
      </c>
      <c r="D146">
        <v>411</v>
      </c>
      <c r="E146" t="s">
        <v>308</v>
      </c>
      <c r="F146" t="s">
        <v>488</v>
      </c>
      <c r="G146">
        <v>82.046499999999995</v>
      </c>
      <c r="H146" t="s">
        <v>487</v>
      </c>
      <c r="I146">
        <v>4.9772600000000002</v>
      </c>
      <c r="J146">
        <v>0.70677400000000001</v>
      </c>
      <c r="K146">
        <v>1.2899099999999999</v>
      </c>
      <c r="L146">
        <v>2.99464</v>
      </c>
      <c r="M146">
        <v>0.42524099999999998</v>
      </c>
      <c r="N146">
        <v>0.77609399999999995</v>
      </c>
      <c r="O146">
        <v>34</v>
      </c>
      <c r="P146">
        <v>0.60166500000000001</v>
      </c>
      <c r="Q146" t="s">
        <v>19</v>
      </c>
      <c r="R146" t="s">
        <v>40</v>
      </c>
    </row>
    <row r="147" spans="1:18" x14ac:dyDescent="0.35">
      <c r="A147">
        <v>46</v>
      </c>
      <c r="B147" t="s">
        <v>239</v>
      </c>
      <c r="C147">
        <v>1384</v>
      </c>
      <c r="D147">
        <v>140</v>
      </c>
      <c r="E147" t="s">
        <v>243</v>
      </c>
      <c r="F147" t="s">
        <v>489</v>
      </c>
      <c r="G147">
        <v>10.6129</v>
      </c>
      <c r="H147" t="s">
        <v>490</v>
      </c>
      <c r="I147">
        <v>9.2811850000000007</v>
      </c>
      <c r="J147">
        <v>1.3582639999999999</v>
      </c>
      <c r="K147">
        <v>1.775104</v>
      </c>
      <c r="L147">
        <v>18.0686</v>
      </c>
      <c r="M147">
        <v>2.6442600000000001</v>
      </c>
      <c r="N147">
        <v>3.4557600000000002</v>
      </c>
      <c r="O147">
        <v>34</v>
      </c>
      <c r="P147">
        <v>1.9467950000000001</v>
      </c>
      <c r="Q147" t="s">
        <v>19</v>
      </c>
      <c r="R147" t="s">
        <v>40</v>
      </c>
    </row>
    <row r="148" spans="1:18" x14ac:dyDescent="0.35">
      <c r="A148">
        <v>51</v>
      </c>
      <c r="B148" t="s">
        <v>239</v>
      </c>
      <c r="C148">
        <v>1388</v>
      </c>
      <c r="D148">
        <v>140</v>
      </c>
      <c r="E148" t="s">
        <v>243</v>
      </c>
      <c r="F148" t="s">
        <v>489</v>
      </c>
      <c r="G148">
        <v>30.468499999999999</v>
      </c>
      <c r="H148" t="s">
        <v>490</v>
      </c>
      <c r="I148">
        <v>9.2811850000000007</v>
      </c>
      <c r="J148">
        <v>1.3582639999999999</v>
      </c>
      <c r="K148">
        <v>1.775104</v>
      </c>
      <c r="L148">
        <v>15.9108</v>
      </c>
      <c r="M148">
        <v>2.3284899999999999</v>
      </c>
      <c r="N148">
        <v>3.0430799999999998</v>
      </c>
      <c r="O148">
        <v>34</v>
      </c>
      <c r="P148">
        <v>1.71431</v>
      </c>
      <c r="Q148" t="s">
        <v>19</v>
      </c>
      <c r="R148" t="s">
        <v>40</v>
      </c>
    </row>
    <row r="149" spans="1:18" x14ac:dyDescent="0.35">
      <c r="A149">
        <v>59</v>
      </c>
      <c r="B149" t="s">
        <v>239</v>
      </c>
      <c r="C149">
        <v>1433</v>
      </c>
      <c r="D149">
        <v>320</v>
      </c>
      <c r="E149" t="s">
        <v>273</v>
      </c>
      <c r="F149" t="s">
        <v>491</v>
      </c>
      <c r="G149">
        <v>12.3444</v>
      </c>
      <c r="H149" t="s">
        <v>490</v>
      </c>
      <c r="I149">
        <v>6.4559259999999998</v>
      </c>
      <c r="J149">
        <v>0.89579399999999998</v>
      </c>
      <c r="K149">
        <v>1.540756</v>
      </c>
      <c r="L149">
        <v>8.4306099999999997</v>
      </c>
      <c r="M149">
        <v>1.1697900000000001</v>
      </c>
      <c r="N149">
        <v>2.0120300000000002</v>
      </c>
      <c r="O149">
        <v>34</v>
      </c>
      <c r="P149">
        <v>1.305871</v>
      </c>
      <c r="Q149" t="s">
        <v>19</v>
      </c>
      <c r="R149" t="s">
        <v>40</v>
      </c>
    </row>
    <row r="150" spans="1:18" x14ac:dyDescent="0.35">
      <c r="A150">
        <v>62</v>
      </c>
      <c r="B150" t="s">
        <v>239</v>
      </c>
      <c r="C150">
        <v>1449</v>
      </c>
      <c r="D150">
        <v>411</v>
      </c>
      <c r="E150" t="s">
        <v>308</v>
      </c>
      <c r="F150" t="s">
        <v>492</v>
      </c>
      <c r="G150">
        <v>44.081400000000002</v>
      </c>
      <c r="H150" t="s">
        <v>490</v>
      </c>
      <c r="I150">
        <v>6.6934500000000003</v>
      </c>
      <c r="J150">
        <v>0.99065700000000001</v>
      </c>
      <c r="K150">
        <v>1.5987610000000001</v>
      </c>
      <c r="L150">
        <v>2.41153</v>
      </c>
      <c r="M150">
        <v>0.35691600000000001</v>
      </c>
      <c r="N150">
        <v>0.57600499999999999</v>
      </c>
      <c r="O150">
        <v>34</v>
      </c>
      <c r="P150">
        <v>0.36028199999999999</v>
      </c>
      <c r="Q150" t="s">
        <v>19</v>
      </c>
      <c r="R150" t="s">
        <v>40</v>
      </c>
    </row>
    <row r="151" spans="1:18" x14ac:dyDescent="0.35">
      <c r="A151">
        <v>71</v>
      </c>
      <c r="B151" t="s">
        <v>239</v>
      </c>
      <c r="C151">
        <v>1528</v>
      </c>
      <c r="D151">
        <v>814</v>
      </c>
      <c r="E151" t="s">
        <v>254</v>
      </c>
      <c r="F151" t="s">
        <v>493</v>
      </c>
      <c r="G151">
        <v>62.958199999999998</v>
      </c>
      <c r="H151" t="s">
        <v>490</v>
      </c>
      <c r="I151">
        <v>6.7941729999999998</v>
      </c>
      <c r="J151">
        <v>0.93106900000000004</v>
      </c>
      <c r="K151">
        <v>1.6025199999999999</v>
      </c>
      <c r="L151">
        <v>7.1980300000000002</v>
      </c>
      <c r="M151">
        <v>0.98641299999999998</v>
      </c>
      <c r="N151">
        <v>1.6977800000000001</v>
      </c>
      <c r="O151">
        <v>34</v>
      </c>
      <c r="P151">
        <v>1.0594410000000001</v>
      </c>
      <c r="Q151" t="s">
        <v>19</v>
      </c>
      <c r="R151" t="s">
        <v>40</v>
      </c>
    </row>
    <row r="152" spans="1:18" x14ac:dyDescent="0.35">
      <c r="A152">
        <v>72</v>
      </c>
      <c r="B152" t="s">
        <v>239</v>
      </c>
      <c r="C152">
        <v>1530</v>
      </c>
      <c r="D152">
        <v>820</v>
      </c>
      <c r="E152" t="s">
        <v>404</v>
      </c>
      <c r="F152" t="s">
        <v>494</v>
      </c>
      <c r="G152">
        <v>3.6594799999999998</v>
      </c>
      <c r="H152" t="s">
        <v>490</v>
      </c>
      <c r="I152">
        <v>7.0207160000000002</v>
      </c>
      <c r="J152">
        <v>0.84977999999999998</v>
      </c>
      <c r="K152">
        <v>1.6760729999999999</v>
      </c>
      <c r="L152">
        <v>8.2417499999999997</v>
      </c>
      <c r="M152">
        <v>0.99757300000000004</v>
      </c>
      <c r="N152">
        <v>1.96757</v>
      </c>
      <c r="O152">
        <v>34</v>
      </c>
      <c r="P152">
        <v>1.173918</v>
      </c>
      <c r="Q152" t="s">
        <v>19</v>
      </c>
      <c r="R152" t="s">
        <v>40</v>
      </c>
    </row>
    <row r="153" spans="1:18" x14ac:dyDescent="0.35">
      <c r="A153">
        <v>307</v>
      </c>
      <c r="B153" t="s">
        <v>239</v>
      </c>
      <c r="C153">
        <v>12186</v>
      </c>
      <c r="D153">
        <v>140</v>
      </c>
      <c r="E153" t="s">
        <v>243</v>
      </c>
      <c r="F153" t="s">
        <v>495</v>
      </c>
      <c r="G153">
        <v>16.6495</v>
      </c>
      <c r="H153" t="s">
        <v>496</v>
      </c>
      <c r="I153">
        <v>12.066105</v>
      </c>
      <c r="J153">
        <v>1.846098</v>
      </c>
      <c r="K153">
        <v>2.076317</v>
      </c>
      <c r="L153">
        <v>8.8763299999999994</v>
      </c>
      <c r="M153">
        <v>1.3580700000000001</v>
      </c>
      <c r="N153">
        <v>1.5274300000000001</v>
      </c>
      <c r="O153">
        <v>35</v>
      </c>
      <c r="P153">
        <v>0.73564200000000002</v>
      </c>
      <c r="Q153" t="s">
        <v>20</v>
      </c>
      <c r="R153" t="s">
        <v>41</v>
      </c>
    </row>
    <row r="154" spans="1:18" x14ac:dyDescent="0.35">
      <c r="A154">
        <v>308</v>
      </c>
      <c r="B154" t="s">
        <v>239</v>
      </c>
      <c r="C154">
        <v>12823</v>
      </c>
      <c r="D154">
        <v>814</v>
      </c>
      <c r="E154" t="s">
        <v>254</v>
      </c>
      <c r="F154" t="s">
        <v>497</v>
      </c>
      <c r="G154">
        <v>163.608</v>
      </c>
      <c r="H154" t="s">
        <v>496</v>
      </c>
      <c r="I154">
        <v>11.698136999999999</v>
      </c>
      <c r="J154">
        <v>2.0063559999999998</v>
      </c>
      <c r="K154">
        <v>2.130468</v>
      </c>
      <c r="L154">
        <v>14.546099999999999</v>
      </c>
      <c r="M154">
        <v>2.4948100000000002</v>
      </c>
      <c r="N154">
        <v>2.6491400000000001</v>
      </c>
      <c r="O154">
        <v>35</v>
      </c>
      <c r="P154">
        <v>1.2434540000000001</v>
      </c>
      <c r="Q154" t="s">
        <v>20</v>
      </c>
      <c r="R154" t="s">
        <v>41</v>
      </c>
    </row>
    <row r="155" spans="1:18" x14ac:dyDescent="0.35">
      <c r="A155">
        <v>57</v>
      </c>
      <c r="B155" t="s">
        <v>239</v>
      </c>
      <c r="C155">
        <v>1406</v>
      </c>
      <c r="D155">
        <v>190</v>
      </c>
      <c r="E155" t="s">
        <v>335</v>
      </c>
      <c r="F155" t="s">
        <v>498</v>
      </c>
      <c r="G155">
        <v>2.8939699999999999</v>
      </c>
      <c r="H155" t="s">
        <v>490</v>
      </c>
      <c r="I155">
        <v>9.4791480000000004</v>
      </c>
      <c r="J155">
        <v>1.5358339999999999</v>
      </c>
      <c r="K155">
        <v>1.834163</v>
      </c>
      <c r="L155">
        <v>25.724599999999999</v>
      </c>
      <c r="M155">
        <v>4.1679599999999999</v>
      </c>
      <c r="N155">
        <v>4.9775700000000001</v>
      </c>
      <c r="O155">
        <v>36</v>
      </c>
      <c r="P155">
        <v>2.7138080000000002</v>
      </c>
      <c r="Q155" t="s">
        <v>21</v>
      </c>
      <c r="R155" t="s">
        <v>42</v>
      </c>
    </row>
    <row r="156" spans="1:18" x14ac:dyDescent="0.35">
      <c r="A156">
        <v>68</v>
      </c>
      <c r="B156" t="s">
        <v>239</v>
      </c>
      <c r="C156">
        <v>1458</v>
      </c>
      <c r="D156">
        <v>434</v>
      </c>
      <c r="E156" t="s">
        <v>277</v>
      </c>
      <c r="F156" t="s">
        <v>499</v>
      </c>
      <c r="G156">
        <v>204.625</v>
      </c>
      <c r="H156" t="s">
        <v>490</v>
      </c>
      <c r="I156">
        <v>7.4178269999999999</v>
      </c>
      <c r="J156">
        <v>1.1901790000000001</v>
      </c>
      <c r="K156">
        <v>1.7402979999999999</v>
      </c>
      <c r="L156">
        <v>63.56</v>
      </c>
      <c r="M156">
        <v>10.1981</v>
      </c>
      <c r="N156">
        <v>14.911799999999999</v>
      </c>
      <c r="O156">
        <v>36</v>
      </c>
      <c r="P156">
        <v>8.5685490000000009</v>
      </c>
      <c r="Q156" t="s">
        <v>21</v>
      </c>
      <c r="R156" t="s">
        <v>42</v>
      </c>
    </row>
    <row r="157" spans="1:18" x14ac:dyDescent="0.35">
      <c r="A157">
        <v>70</v>
      </c>
      <c r="B157" t="s">
        <v>239</v>
      </c>
      <c r="C157">
        <v>1527</v>
      </c>
      <c r="D157">
        <v>814</v>
      </c>
      <c r="E157" t="s">
        <v>254</v>
      </c>
      <c r="F157" t="s">
        <v>493</v>
      </c>
      <c r="G157">
        <v>32.899700000000003</v>
      </c>
      <c r="H157" t="s">
        <v>490</v>
      </c>
      <c r="I157">
        <v>6.7941729999999998</v>
      </c>
      <c r="J157">
        <v>0.93106900000000004</v>
      </c>
      <c r="K157">
        <v>1.6025199999999999</v>
      </c>
      <c r="L157">
        <v>118.084</v>
      </c>
      <c r="M157">
        <v>16.182099999999998</v>
      </c>
      <c r="N157">
        <v>27.852</v>
      </c>
      <c r="O157">
        <v>36</v>
      </c>
      <c r="P157">
        <v>17.380134999999999</v>
      </c>
      <c r="Q157" t="s">
        <v>21</v>
      </c>
      <c r="R157" t="s">
        <v>42</v>
      </c>
    </row>
    <row r="158" spans="1:18" x14ac:dyDescent="0.35">
      <c r="A158">
        <v>372</v>
      </c>
      <c r="B158" t="s">
        <v>239</v>
      </c>
      <c r="C158">
        <v>13509</v>
      </c>
      <c r="D158">
        <v>330</v>
      </c>
      <c r="E158" t="s">
        <v>307</v>
      </c>
      <c r="F158" t="s">
        <v>405</v>
      </c>
      <c r="G158">
        <v>21.792999999999999</v>
      </c>
      <c r="H158" t="s">
        <v>500</v>
      </c>
      <c r="I158">
        <v>6.2122989999999998</v>
      </c>
      <c r="J158">
        <v>1.1764460000000001</v>
      </c>
      <c r="K158">
        <v>1.3821559999999999</v>
      </c>
      <c r="L158">
        <v>0.500498</v>
      </c>
      <c r="M158">
        <v>9.4781000000000004E-2</v>
      </c>
      <c r="N158">
        <v>0.11135399999999999</v>
      </c>
      <c r="O158">
        <v>36</v>
      </c>
      <c r="P158">
        <v>8.0565999999999999E-2</v>
      </c>
      <c r="Q158" t="s">
        <v>21</v>
      </c>
      <c r="R158" t="s">
        <v>42</v>
      </c>
    </row>
    <row r="159" spans="1:18" x14ac:dyDescent="0.35">
      <c r="A159">
        <v>375</v>
      </c>
      <c r="B159" t="s">
        <v>239</v>
      </c>
      <c r="C159">
        <v>13606</v>
      </c>
      <c r="D159">
        <v>411</v>
      </c>
      <c r="E159" t="s">
        <v>308</v>
      </c>
      <c r="F159" t="s">
        <v>317</v>
      </c>
      <c r="G159">
        <v>688.51400000000001</v>
      </c>
      <c r="H159" t="s">
        <v>500</v>
      </c>
      <c r="I159">
        <v>5.9979040000000001</v>
      </c>
      <c r="J159">
        <v>0.90687899999999999</v>
      </c>
      <c r="K159">
        <v>1.5020009999999999</v>
      </c>
      <c r="L159">
        <v>21.7057</v>
      </c>
      <c r="M159">
        <v>3.2818900000000002</v>
      </c>
      <c r="N159">
        <v>5.4355700000000002</v>
      </c>
      <c r="O159">
        <v>36</v>
      </c>
      <c r="P159">
        <v>3.6188850000000001</v>
      </c>
      <c r="Q159" t="s">
        <v>21</v>
      </c>
      <c r="R159" t="s">
        <v>42</v>
      </c>
    </row>
    <row r="160" spans="1:18" x14ac:dyDescent="0.35">
      <c r="A160">
        <v>401</v>
      </c>
      <c r="B160" t="s">
        <v>239</v>
      </c>
      <c r="C160">
        <v>14933</v>
      </c>
      <c r="D160">
        <v>625</v>
      </c>
      <c r="E160" t="s">
        <v>310</v>
      </c>
      <c r="F160" t="s">
        <v>406</v>
      </c>
      <c r="G160">
        <v>6.37059</v>
      </c>
      <c r="H160" t="s">
        <v>500</v>
      </c>
      <c r="I160">
        <v>5.4799730000000002</v>
      </c>
      <c r="J160">
        <v>0.94498800000000005</v>
      </c>
      <c r="K160">
        <v>1.3510439999999999</v>
      </c>
      <c r="L160">
        <v>12.2598</v>
      </c>
      <c r="M160">
        <v>2.1141299999999998</v>
      </c>
      <c r="N160">
        <v>3.0225599999999999</v>
      </c>
      <c r="O160">
        <v>36</v>
      </c>
      <c r="P160">
        <v>2.2372049999999999</v>
      </c>
      <c r="Q160" t="s">
        <v>21</v>
      </c>
      <c r="R160" t="s">
        <v>42</v>
      </c>
    </row>
    <row r="161" spans="1:18" x14ac:dyDescent="0.35">
      <c r="A161">
        <v>402</v>
      </c>
      <c r="B161" t="s">
        <v>239</v>
      </c>
      <c r="C161">
        <v>15306</v>
      </c>
      <c r="D161">
        <v>641</v>
      </c>
      <c r="E161" t="s">
        <v>311</v>
      </c>
      <c r="F161" t="s">
        <v>319</v>
      </c>
      <c r="G161">
        <v>1.52241</v>
      </c>
      <c r="H161" t="s">
        <v>500</v>
      </c>
      <c r="I161">
        <v>7.2364240000000004</v>
      </c>
      <c r="J161">
        <v>1.3226290000000001</v>
      </c>
      <c r="K161">
        <v>1.468153</v>
      </c>
      <c r="L161">
        <v>0.12717999999999999</v>
      </c>
      <c r="M161">
        <v>2.3244999999999998E-2</v>
      </c>
      <c r="N161">
        <v>2.5803E-2</v>
      </c>
      <c r="O161">
        <v>36</v>
      </c>
      <c r="P161">
        <v>1.7575E-2</v>
      </c>
      <c r="Q161" t="s">
        <v>21</v>
      </c>
      <c r="R161" t="s">
        <v>42</v>
      </c>
    </row>
    <row r="162" spans="1:18" x14ac:dyDescent="0.35">
      <c r="A162">
        <v>407</v>
      </c>
      <c r="B162" t="s">
        <v>239</v>
      </c>
      <c r="C162">
        <v>15470</v>
      </c>
      <c r="D162">
        <v>814</v>
      </c>
      <c r="E162" t="s">
        <v>254</v>
      </c>
      <c r="F162" t="s">
        <v>293</v>
      </c>
      <c r="G162">
        <v>290.048</v>
      </c>
      <c r="H162" t="s">
        <v>500</v>
      </c>
      <c r="I162">
        <v>8.2014490000000002</v>
      </c>
      <c r="J162">
        <v>1.307456</v>
      </c>
      <c r="K162">
        <v>1.750286</v>
      </c>
      <c r="L162">
        <v>155.69499999999999</v>
      </c>
      <c r="M162">
        <v>24.820599999999999</v>
      </c>
      <c r="N162">
        <v>33.227200000000003</v>
      </c>
      <c r="O162">
        <v>36</v>
      </c>
      <c r="P162">
        <v>18.983884</v>
      </c>
      <c r="Q162" t="s">
        <v>21</v>
      </c>
      <c r="R162" t="s">
        <v>42</v>
      </c>
    </row>
    <row r="163" spans="1:18" x14ac:dyDescent="0.35">
      <c r="A163">
        <v>169</v>
      </c>
      <c r="B163" t="s">
        <v>239</v>
      </c>
      <c r="C163">
        <v>8068</v>
      </c>
      <c r="D163">
        <v>111</v>
      </c>
      <c r="E163" t="s">
        <v>270</v>
      </c>
      <c r="F163" t="s">
        <v>271</v>
      </c>
      <c r="G163">
        <v>4.4105299999999996</v>
      </c>
      <c r="H163" t="s">
        <v>477</v>
      </c>
      <c r="I163">
        <v>10.413732</v>
      </c>
      <c r="J163">
        <v>1.734764</v>
      </c>
      <c r="K163">
        <v>1.937713</v>
      </c>
      <c r="L163">
        <v>2.2070599999999998</v>
      </c>
      <c r="M163">
        <v>0.36766100000000002</v>
      </c>
      <c r="N163">
        <v>0.41067300000000001</v>
      </c>
      <c r="O163">
        <v>37</v>
      </c>
      <c r="P163">
        <v>0.21193699999999999</v>
      </c>
      <c r="Q163" t="s">
        <v>23</v>
      </c>
      <c r="R163" t="s">
        <v>43</v>
      </c>
    </row>
    <row r="164" spans="1:18" x14ac:dyDescent="0.35">
      <c r="A164">
        <v>190</v>
      </c>
      <c r="B164" t="s">
        <v>239</v>
      </c>
      <c r="C164">
        <v>8401</v>
      </c>
      <c r="D164">
        <v>133</v>
      </c>
      <c r="E164" t="s">
        <v>296</v>
      </c>
      <c r="F164" t="s">
        <v>393</v>
      </c>
      <c r="G164">
        <v>20.362300000000001</v>
      </c>
      <c r="H164" t="s">
        <v>477</v>
      </c>
      <c r="I164">
        <v>11.488374</v>
      </c>
      <c r="J164">
        <v>2.1865730000000001</v>
      </c>
      <c r="K164">
        <v>2.0236360000000002</v>
      </c>
      <c r="L164">
        <v>0.160135</v>
      </c>
      <c r="M164">
        <v>3.0478000000000002E-2</v>
      </c>
      <c r="N164">
        <v>2.8206999999999999E-2</v>
      </c>
      <c r="O164">
        <v>37</v>
      </c>
      <c r="P164">
        <v>1.3939E-2</v>
      </c>
      <c r="Q164" t="s">
        <v>23</v>
      </c>
      <c r="R164" t="s">
        <v>43</v>
      </c>
    </row>
    <row r="165" spans="1:18" x14ac:dyDescent="0.35">
      <c r="A165">
        <v>191</v>
      </c>
      <c r="B165" t="s">
        <v>239</v>
      </c>
      <c r="C165">
        <v>8405</v>
      </c>
      <c r="D165">
        <v>133</v>
      </c>
      <c r="E165" t="s">
        <v>296</v>
      </c>
      <c r="F165" t="s">
        <v>393</v>
      </c>
      <c r="G165">
        <v>5.11768</v>
      </c>
      <c r="H165" t="s">
        <v>477</v>
      </c>
      <c r="I165">
        <v>11.488374</v>
      </c>
      <c r="J165">
        <v>2.1865730000000001</v>
      </c>
      <c r="K165">
        <v>2.0236360000000002</v>
      </c>
      <c r="L165">
        <v>0.85042899999999999</v>
      </c>
      <c r="M165">
        <v>0.161861</v>
      </c>
      <c r="N165">
        <v>0.14979999999999999</v>
      </c>
      <c r="O165">
        <v>37</v>
      </c>
      <c r="P165">
        <v>7.4024999999999994E-2</v>
      </c>
      <c r="Q165" t="s">
        <v>23</v>
      </c>
      <c r="R165" t="s">
        <v>43</v>
      </c>
    </row>
    <row r="166" spans="1:18" x14ac:dyDescent="0.35">
      <c r="A166">
        <v>199</v>
      </c>
      <c r="B166" t="s">
        <v>239</v>
      </c>
      <c r="C166">
        <v>8517</v>
      </c>
      <c r="D166">
        <v>140</v>
      </c>
      <c r="E166" t="s">
        <v>243</v>
      </c>
      <c r="F166" t="s">
        <v>244</v>
      </c>
      <c r="G166">
        <v>12.1936</v>
      </c>
      <c r="H166" t="s">
        <v>477</v>
      </c>
      <c r="I166">
        <v>11.781447</v>
      </c>
      <c r="J166">
        <v>1.875837</v>
      </c>
      <c r="K166">
        <v>2.004032</v>
      </c>
      <c r="L166">
        <v>6.3029999999999996E-3</v>
      </c>
      <c r="M166">
        <v>1.0039999999999999E-3</v>
      </c>
      <c r="N166">
        <v>1.072E-3</v>
      </c>
      <c r="O166">
        <v>37</v>
      </c>
      <c r="P166">
        <v>5.3499999999999999E-4</v>
      </c>
      <c r="Q166" t="s">
        <v>23</v>
      </c>
      <c r="R166" t="s">
        <v>43</v>
      </c>
    </row>
    <row r="167" spans="1:18" x14ac:dyDescent="0.35">
      <c r="A167">
        <v>200</v>
      </c>
      <c r="B167" t="s">
        <v>239</v>
      </c>
      <c r="C167">
        <v>8520</v>
      </c>
      <c r="D167">
        <v>140</v>
      </c>
      <c r="E167" t="s">
        <v>243</v>
      </c>
      <c r="F167" t="s">
        <v>244</v>
      </c>
      <c r="G167">
        <v>5.0323099999999998</v>
      </c>
      <c r="H167" t="s">
        <v>477</v>
      </c>
      <c r="I167">
        <v>11.781447</v>
      </c>
      <c r="J167">
        <v>1.875837</v>
      </c>
      <c r="K167">
        <v>2.004032</v>
      </c>
      <c r="L167">
        <v>0.360099</v>
      </c>
      <c r="M167">
        <v>5.7334999999999997E-2</v>
      </c>
      <c r="N167">
        <v>6.1253000000000002E-2</v>
      </c>
      <c r="O167">
        <v>37</v>
      </c>
      <c r="P167">
        <v>3.0564999999999998E-2</v>
      </c>
      <c r="Q167" t="s">
        <v>23</v>
      </c>
      <c r="R167" t="s">
        <v>43</v>
      </c>
    </row>
    <row r="168" spans="1:18" x14ac:dyDescent="0.35">
      <c r="A168">
        <v>201</v>
      </c>
      <c r="B168" t="s">
        <v>239</v>
      </c>
      <c r="C168">
        <v>8521</v>
      </c>
      <c r="D168">
        <v>140</v>
      </c>
      <c r="E168" t="s">
        <v>243</v>
      </c>
      <c r="F168" t="s">
        <v>244</v>
      </c>
      <c r="G168">
        <v>33.805300000000003</v>
      </c>
      <c r="H168" t="s">
        <v>477</v>
      </c>
      <c r="I168">
        <v>11.781447</v>
      </c>
      <c r="J168">
        <v>1.875837</v>
      </c>
      <c r="K168">
        <v>2.004032</v>
      </c>
      <c r="L168">
        <v>5.3028000000000004</v>
      </c>
      <c r="M168">
        <v>0.84431</v>
      </c>
      <c r="N168">
        <v>0.90200999999999998</v>
      </c>
      <c r="O168">
        <v>37</v>
      </c>
      <c r="P168">
        <v>0.45009700000000002</v>
      </c>
      <c r="Q168" t="s">
        <v>23</v>
      </c>
      <c r="R168" t="s">
        <v>43</v>
      </c>
    </row>
    <row r="169" spans="1:18" x14ac:dyDescent="0.35">
      <c r="A169">
        <v>202</v>
      </c>
      <c r="B169" t="s">
        <v>239</v>
      </c>
      <c r="C169">
        <v>8522</v>
      </c>
      <c r="D169">
        <v>140</v>
      </c>
      <c r="E169" t="s">
        <v>243</v>
      </c>
      <c r="F169" t="s">
        <v>244</v>
      </c>
      <c r="G169">
        <v>6.2822899999999997</v>
      </c>
      <c r="H169" t="s">
        <v>477</v>
      </c>
      <c r="I169">
        <v>11.781447</v>
      </c>
      <c r="J169">
        <v>1.875837</v>
      </c>
      <c r="K169">
        <v>2.004032</v>
      </c>
      <c r="L169">
        <v>9.8402000000000003E-2</v>
      </c>
      <c r="M169">
        <v>1.5668000000000001E-2</v>
      </c>
      <c r="N169">
        <v>1.6737999999999999E-2</v>
      </c>
      <c r="O169">
        <v>37</v>
      </c>
      <c r="P169">
        <v>8.352E-3</v>
      </c>
      <c r="Q169" t="s">
        <v>23</v>
      </c>
      <c r="R169" t="s">
        <v>43</v>
      </c>
    </row>
    <row r="170" spans="1:18" x14ac:dyDescent="0.35">
      <c r="A170">
        <v>203</v>
      </c>
      <c r="B170" t="s">
        <v>239</v>
      </c>
      <c r="C170">
        <v>8524</v>
      </c>
      <c r="D170">
        <v>140</v>
      </c>
      <c r="E170" t="s">
        <v>243</v>
      </c>
      <c r="F170" t="s">
        <v>244</v>
      </c>
      <c r="G170">
        <v>7.2016400000000003</v>
      </c>
      <c r="H170" t="s">
        <v>477</v>
      </c>
      <c r="I170">
        <v>11.781447</v>
      </c>
      <c r="J170">
        <v>1.875837</v>
      </c>
      <c r="K170">
        <v>2.004032</v>
      </c>
      <c r="L170">
        <v>0.661215</v>
      </c>
      <c r="M170">
        <v>0.105278</v>
      </c>
      <c r="N170">
        <v>0.112473</v>
      </c>
      <c r="O170">
        <v>37</v>
      </c>
      <c r="P170">
        <v>5.6122999999999999E-2</v>
      </c>
      <c r="Q170" t="s">
        <v>23</v>
      </c>
      <c r="R170" t="s">
        <v>43</v>
      </c>
    </row>
    <row r="171" spans="1:18" x14ac:dyDescent="0.35">
      <c r="A171">
        <v>204</v>
      </c>
      <c r="B171" t="s">
        <v>239</v>
      </c>
      <c r="C171">
        <v>8525</v>
      </c>
      <c r="D171">
        <v>140</v>
      </c>
      <c r="E171" t="s">
        <v>243</v>
      </c>
      <c r="F171" t="s">
        <v>244</v>
      </c>
      <c r="G171">
        <v>9.44862</v>
      </c>
      <c r="H171" t="s">
        <v>477</v>
      </c>
      <c r="I171">
        <v>11.781447</v>
      </c>
      <c r="J171">
        <v>1.875837</v>
      </c>
      <c r="K171">
        <v>2.004032</v>
      </c>
      <c r="L171">
        <v>3.79094</v>
      </c>
      <c r="M171">
        <v>0.60359200000000002</v>
      </c>
      <c r="N171">
        <v>0.64484200000000003</v>
      </c>
      <c r="O171">
        <v>37</v>
      </c>
      <c r="P171">
        <v>0.321772</v>
      </c>
      <c r="Q171" t="s">
        <v>23</v>
      </c>
      <c r="R171" t="s">
        <v>43</v>
      </c>
    </row>
    <row r="172" spans="1:18" x14ac:dyDescent="0.35">
      <c r="A172">
        <v>205</v>
      </c>
      <c r="B172" t="s">
        <v>239</v>
      </c>
      <c r="C172">
        <v>8526</v>
      </c>
      <c r="D172">
        <v>140</v>
      </c>
      <c r="E172" t="s">
        <v>243</v>
      </c>
      <c r="F172" t="s">
        <v>244</v>
      </c>
      <c r="G172">
        <v>6.9176700000000002</v>
      </c>
      <c r="H172" t="s">
        <v>477</v>
      </c>
      <c r="I172">
        <v>11.781447</v>
      </c>
      <c r="J172">
        <v>1.875837</v>
      </c>
      <c r="K172">
        <v>2.004032</v>
      </c>
      <c r="L172">
        <v>1.6315599999999999</v>
      </c>
      <c r="M172">
        <v>0.25977699999999998</v>
      </c>
      <c r="N172">
        <v>0.27753</v>
      </c>
      <c r="O172">
        <v>37</v>
      </c>
      <c r="P172">
        <v>0.138486</v>
      </c>
      <c r="Q172" t="s">
        <v>23</v>
      </c>
      <c r="R172" t="s">
        <v>43</v>
      </c>
    </row>
    <row r="173" spans="1:18" x14ac:dyDescent="0.35">
      <c r="A173">
        <v>206</v>
      </c>
      <c r="B173" t="s">
        <v>239</v>
      </c>
      <c r="C173">
        <v>8528</v>
      </c>
      <c r="D173">
        <v>140</v>
      </c>
      <c r="E173" t="s">
        <v>243</v>
      </c>
      <c r="F173" t="s">
        <v>244</v>
      </c>
      <c r="G173">
        <v>13.496700000000001</v>
      </c>
      <c r="H173" t="s">
        <v>477</v>
      </c>
      <c r="I173">
        <v>11.781447</v>
      </c>
      <c r="J173">
        <v>1.875837</v>
      </c>
      <c r="K173">
        <v>2.004032</v>
      </c>
      <c r="L173">
        <v>2.5319400000000001</v>
      </c>
      <c r="M173">
        <v>0.40313399999999999</v>
      </c>
      <c r="N173">
        <v>0.43068499999999998</v>
      </c>
      <c r="O173">
        <v>37</v>
      </c>
      <c r="P173">
        <v>0.21490899999999999</v>
      </c>
      <c r="Q173" t="s">
        <v>23</v>
      </c>
      <c r="R173" t="s">
        <v>43</v>
      </c>
    </row>
    <row r="174" spans="1:18" x14ac:dyDescent="0.35">
      <c r="A174">
        <v>209</v>
      </c>
      <c r="B174" t="s">
        <v>239</v>
      </c>
      <c r="C174">
        <v>8531</v>
      </c>
      <c r="D174">
        <v>140</v>
      </c>
      <c r="E174" t="s">
        <v>243</v>
      </c>
      <c r="F174" t="s">
        <v>244</v>
      </c>
      <c r="G174">
        <v>57.6678</v>
      </c>
      <c r="H174" t="s">
        <v>477</v>
      </c>
      <c r="I174">
        <v>11.781447</v>
      </c>
      <c r="J174">
        <v>1.875837</v>
      </c>
      <c r="K174">
        <v>2.004032</v>
      </c>
      <c r="L174">
        <v>5.1287200000000004</v>
      </c>
      <c r="M174">
        <v>0.81659199999999998</v>
      </c>
      <c r="N174">
        <v>0.87239800000000001</v>
      </c>
      <c r="O174">
        <v>37</v>
      </c>
      <c r="P174">
        <v>0.43532100000000001</v>
      </c>
      <c r="Q174" t="s">
        <v>23</v>
      </c>
      <c r="R174" t="s">
        <v>43</v>
      </c>
    </row>
    <row r="175" spans="1:18" x14ac:dyDescent="0.35">
      <c r="A175">
        <v>213</v>
      </c>
      <c r="B175" t="s">
        <v>239</v>
      </c>
      <c r="C175">
        <v>8535</v>
      </c>
      <c r="D175">
        <v>140</v>
      </c>
      <c r="E175" t="s">
        <v>243</v>
      </c>
      <c r="F175" t="s">
        <v>244</v>
      </c>
      <c r="G175">
        <v>22.1995</v>
      </c>
      <c r="H175" t="s">
        <v>477</v>
      </c>
      <c r="I175">
        <v>11.781447</v>
      </c>
      <c r="J175">
        <v>1.875837</v>
      </c>
      <c r="K175">
        <v>2.004032</v>
      </c>
      <c r="L175">
        <v>4.0302100000000003</v>
      </c>
      <c r="M175">
        <v>0.64168899999999995</v>
      </c>
      <c r="N175">
        <v>0.68554199999999998</v>
      </c>
      <c r="O175">
        <v>37</v>
      </c>
      <c r="P175">
        <v>0.34208100000000002</v>
      </c>
      <c r="Q175" t="s">
        <v>23</v>
      </c>
      <c r="R175" t="s">
        <v>43</v>
      </c>
    </row>
    <row r="176" spans="1:18" x14ac:dyDescent="0.35">
      <c r="A176">
        <v>228</v>
      </c>
      <c r="B176" t="s">
        <v>239</v>
      </c>
      <c r="C176">
        <v>8616</v>
      </c>
      <c r="D176">
        <v>141</v>
      </c>
      <c r="E176" t="s">
        <v>333</v>
      </c>
      <c r="F176" t="s">
        <v>334</v>
      </c>
      <c r="G176">
        <v>18.411899999999999</v>
      </c>
      <c r="H176" t="s">
        <v>477</v>
      </c>
      <c r="I176">
        <v>12.123322</v>
      </c>
      <c r="J176">
        <v>1.826476</v>
      </c>
      <c r="K176">
        <v>2.0360770000000001</v>
      </c>
      <c r="L176">
        <v>3.74031</v>
      </c>
      <c r="M176">
        <v>0.56350800000000001</v>
      </c>
      <c r="N176">
        <v>0.62817400000000001</v>
      </c>
      <c r="O176">
        <v>37</v>
      </c>
      <c r="P176">
        <v>0.30852200000000002</v>
      </c>
      <c r="Q176" t="s">
        <v>23</v>
      </c>
      <c r="R176" t="s">
        <v>43</v>
      </c>
    </row>
    <row r="177" spans="1:18" x14ac:dyDescent="0.35">
      <c r="A177">
        <v>229</v>
      </c>
      <c r="B177" t="s">
        <v>239</v>
      </c>
      <c r="C177">
        <v>8618</v>
      </c>
      <c r="D177">
        <v>141</v>
      </c>
      <c r="E177" t="s">
        <v>333</v>
      </c>
      <c r="F177" t="s">
        <v>334</v>
      </c>
      <c r="G177">
        <v>6.7709999999999999</v>
      </c>
      <c r="H177" t="s">
        <v>477</v>
      </c>
      <c r="I177">
        <v>12.123322</v>
      </c>
      <c r="J177">
        <v>1.826476</v>
      </c>
      <c r="K177">
        <v>2.0360770000000001</v>
      </c>
      <c r="L177">
        <v>0.31238500000000002</v>
      </c>
      <c r="M177">
        <v>4.7063000000000001E-2</v>
      </c>
      <c r="N177">
        <v>5.2463999999999997E-2</v>
      </c>
      <c r="O177">
        <v>37</v>
      </c>
      <c r="P177">
        <v>2.5767000000000002E-2</v>
      </c>
      <c r="Q177" t="s">
        <v>23</v>
      </c>
      <c r="R177" t="s">
        <v>43</v>
      </c>
    </row>
    <row r="178" spans="1:18" x14ac:dyDescent="0.35">
      <c r="A178">
        <v>230</v>
      </c>
      <c r="B178" t="s">
        <v>239</v>
      </c>
      <c r="C178">
        <v>8619</v>
      </c>
      <c r="D178">
        <v>141</v>
      </c>
      <c r="E178" t="s">
        <v>333</v>
      </c>
      <c r="F178" t="s">
        <v>334</v>
      </c>
      <c r="G178">
        <v>16.2956</v>
      </c>
      <c r="H178" t="s">
        <v>477</v>
      </c>
      <c r="I178">
        <v>12.123322</v>
      </c>
      <c r="J178">
        <v>1.826476</v>
      </c>
      <c r="K178">
        <v>2.0360770000000001</v>
      </c>
      <c r="L178">
        <v>7.6698000000000002E-2</v>
      </c>
      <c r="M178">
        <v>1.1554999999999999E-2</v>
      </c>
      <c r="N178">
        <v>1.2881E-2</v>
      </c>
      <c r="O178">
        <v>37</v>
      </c>
      <c r="P178">
        <v>6.326E-3</v>
      </c>
      <c r="Q178" t="s">
        <v>23</v>
      </c>
      <c r="R178" t="s">
        <v>43</v>
      </c>
    </row>
    <row r="179" spans="1:18" x14ac:dyDescent="0.35">
      <c r="A179">
        <v>232</v>
      </c>
      <c r="B179" t="s">
        <v>239</v>
      </c>
      <c r="C179">
        <v>8621</v>
      </c>
      <c r="D179">
        <v>141</v>
      </c>
      <c r="E179" t="s">
        <v>333</v>
      </c>
      <c r="F179" t="s">
        <v>334</v>
      </c>
      <c r="G179">
        <v>14.9414</v>
      </c>
      <c r="H179" t="s">
        <v>477</v>
      </c>
      <c r="I179">
        <v>12.123322</v>
      </c>
      <c r="J179">
        <v>1.826476</v>
      </c>
      <c r="K179">
        <v>2.0360770000000001</v>
      </c>
      <c r="L179">
        <v>3.8372000000000003E-2</v>
      </c>
      <c r="M179">
        <v>5.7809999999999997E-3</v>
      </c>
      <c r="N179">
        <v>6.4440000000000001E-3</v>
      </c>
      <c r="O179">
        <v>37</v>
      </c>
      <c r="P179">
        <v>3.1649999999999998E-3</v>
      </c>
      <c r="Q179" t="s">
        <v>23</v>
      </c>
      <c r="R179" t="s">
        <v>43</v>
      </c>
    </row>
    <row r="180" spans="1:18" x14ac:dyDescent="0.35">
      <c r="A180">
        <v>241</v>
      </c>
      <c r="B180" t="s">
        <v>239</v>
      </c>
      <c r="C180">
        <v>8883</v>
      </c>
      <c r="D180">
        <v>190</v>
      </c>
      <c r="E180" t="s">
        <v>335</v>
      </c>
      <c r="F180" t="s">
        <v>336</v>
      </c>
      <c r="G180">
        <v>17.397200000000002</v>
      </c>
      <c r="H180" t="s">
        <v>477</v>
      </c>
      <c r="I180">
        <v>9.8502130000000001</v>
      </c>
      <c r="J180">
        <v>1.689322</v>
      </c>
      <c r="K180">
        <v>1.9439409999999999</v>
      </c>
      <c r="L180">
        <v>1.3445400000000001</v>
      </c>
      <c r="M180">
        <v>0.23058999999999999</v>
      </c>
      <c r="N180">
        <v>0.265345</v>
      </c>
      <c r="O180">
        <v>37</v>
      </c>
      <c r="P180">
        <v>0.13649900000000001</v>
      </c>
      <c r="Q180" t="s">
        <v>23</v>
      </c>
      <c r="R180" t="s">
        <v>43</v>
      </c>
    </row>
    <row r="181" spans="1:18" x14ac:dyDescent="0.35">
      <c r="A181">
        <v>248</v>
      </c>
      <c r="B181" t="s">
        <v>239</v>
      </c>
      <c r="C181">
        <v>9052</v>
      </c>
      <c r="D181">
        <v>310</v>
      </c>
      <c r="E181" t="s">
        <v>264</v>
      </c>
      <c r="F181" t="s">
        <v>321</v>
      </c>
      <c r="G181">
        <v>8.8728700000000007</v>
      </c>
      <c r="H181" t="s">
        <v>477</v>
      </c>
      <c r="I181">
        <v>8.3410460000000004</v>
      </c>
      <c r="J181">
        <v>1.5350490000000001</v>
      </c>
      <c r="K181">
        <v>1.6090100000000001</v>
      </c>
      <c r="L181">
        <v>0.54963300000000004</v>
      </c>
      <c r="M181">
        <v>0.10115200000000001</v>
      </c>
      <c r="N181">
        <v>0.106026</v>
      </c>
      <c r="O181">
        <v>37</v>
      </c>
      <c r="P181">
        <v>6.5894999999999995E-2</v>
      </c>
      <c r="Q181" t="s">
        <v>23</v>
      </c>
      <c r="R181" t="s">
        <v>43</v>
      </c>
    </row>
    <row r="182" spans="1:18" x14ac:dyDescent="0.35">
      <c r="A182">
        <v>249</v>
      </c>
      <c r="B182" t="s">
        <v>239</v>
      </c>
      <c r="C182">
        <v>9053</v>
      </c>
      <c r="D182">
        <v>310</v>
      </c>
      <c r="E182" t="s">
        <v>264</v>
      </c>
      <c r="F182" t="s">
        <v>321</v>
      </c>
      <c r="G182">
        <v>39.718000000000004</v>
      </c>
      <c r="H182" t="s">
        <v>477</v>
      </c>
      <c r="I182">
        <v>8.3410460000000004</v>
      </c>
      <c r="J182">
        <v>1.5350490000000001</v>
      </c>
      <c r="K182">
        <v>1.6090100000000001</v>
      </c>
      <c r="L182">
        <v>2.31643</v>
      </c>
      <c r="M182">
        <v>0.42630499999999999</v>
      </c>
      <c r="N182">
        <v>0.44684499999999999</v>
      </c>
      <c r="O182">
        <v>37</v>
      </c>
      <c r="P182">
        <v>0.27771400000000002</v>
      </c>
      <c r="Q182" t="s">
        <v>23</v>
      </c>
      <c r="R182" t="s">
        <v>43</v>
      </c>
    </row>
    <row r="183" spans="1:18" x14ac:dyDescent="0.35">
      <c r="A183">
        <v>269</v>
      </c>
      <c r="B183" t="s">
        <v>239</v>
      </c>
      <c r="C183">
        <v>9512</v>
      </c>
      <c r="D183">
        <v>422</v>
      </c>
      <c r="E183" t="s">
        <v>301</v>
      </c>
      <c r="F183" t="s">
        <v>407</v>
      </c>
      <c r="G183">
        <v>1.99332</v>
      </c>
      <c r="H183" t="s">
        <v>477</v>
      </c>
      <c r="I183">
        <v>7.7566790000000001</v>
      </c>
      <c r="J183">
        <v>1.308298</v>
      </c>
      <c r="K183">
        <v>1.60548</v>
      </c>
      <c r="L183">
        <v>0.20874599999999999</v>
      </c>
      <c r="M183">
        <v>3.5208999999999997E-2</v>
      </c>
      <c r="N183">
        <v>4.3206000000000001E-2</v>
      </c>
      <c r="O183">
        <v>37</v>
      </c>
      <c r="P183">
        <v>2.6911999999999998E-2</v>
      </c>
      <c r="Q183" t="s">
        <v>23</v>
      </c>
      <c r="R183" t="s">
        <v>43</v>
      </c>
    </row>
    <row r="184" spans="1:18" x14ac:dyDescent="0.35">
      <c r="A184">
        <v>270</v>
      </c>
      <c r="B184" t="s">
        <v>239</v>
      </c>
      <c r="C184">
        <v>9513</v>
      </c>
      <c r="D184">
        <v>422</v>
      </c>
      <c r="E184" t="s">
        <v>301</v>
      </c>
      <c r="F184" t="s">
        <v>407</v>
      </c>
      <c r="G184">
        <v>18.5624</v>
      </c>
      <c r="H184" t="s">
        <v>477</v>
      </c>
      <c r="I184">
        <v>7.7566790000000001</v>
      </c>
      <c r="J184">
        <v>1.308298</v>
      </c>
      <c r="K184">
        <v>1.60548</v>
      </c>
      <c r="L184">
        <v>0.70746299999999995</v>
      </c>
      <c r="M184">
        <v>0.119326</v>
      </c>
      <c r="N184">
        <v>0.14643100000000001</v>
      </c>
      <c r="O184">
        <v>37</v>
      </c>
      <c r="P184">
        <v>9.1206999999999996E-2</v>
      </c>
      <c r="Q184" t="s">
        <v>23</v>
      </c>
      <c r="R184" t="s">
        <v>43</v>
      </c>
    </row>
    <row r="185" spans="1:18" x14ac:dyDescent="0.35">
      <c r="A185">
        <v>271</v>
      </c>
      <c r="B185" t="s">
        <v>239</v>
      </c>
      <c r="C185">
        <v>9514</v>
      </c>
      <c r="D185">
        <v>422</v>
      </c>
      <c r="E185" t="s">
        <v>301</v>
      </c>
      <c r="F185" t="s">
        <v>407</v>
      </c>
      <c r="G185">
        <v>10.325100000000001</v>
      </c>
      <c r="H185" t="s">
        <v>477</v>
      </c>
      <c r="I185">
        <v>7.7566790000000001</v>
      </c>
      <c r="J185">
        <v>1.308298</v>
      </c>
      <c r="K185">
        <v>1.60548</v>
      </c>
      <c r="L185">
        <v>0.48078700000000002</v>
      </c>
      <c r="M185">
        <v>8.1092999999999998E-2</v>
      </c>
      <c r="N185">
        <v>9.9514000000000005E-2</v>
      </c>
      <c r="O185">
        <v>37</v>
      </c>
      <c r="P185">
        <v>6.1983999999999997E-2</v>
      </c>
      <c r="Q185" t="s">
        <v>23</v>
      </c>
      <c r="R185" t="s">
        <v>43</v>
      </c>
    </row>
    <row r="186" spans="1:18" x14ac:dyDescent="0.35">
      <c r="A186">
        <v>272</v>
      </c>
      <c r="B186" t="s">
        <v>239</v>
      </c>
      <c r="C186">
        <v>9516</v>
      </c>
      <c r="D186">
        <v>422</v>
      </c>
      <c r="E186" t="s">
        <v>301</v>
      </c>
      <c r="F186" t="s">
        <v>407</v>
      </c>
      <c r="G186">
        <v>4.9417400000000002</v>
      </c>
      <c r="H186" t="s">
        <v>477</v>
      </c>
      <c r="I186">
        <v>7.7566790000000001</v>
      </c>
      <c r="J186">
        <v>1.308298</v>
      </c>
      <c r="K186">
        <v>1.60548</v>
      </c>
      <c r="L186">
        <v>8.4997000000000003E-2</v>
      </c>
      <c r="M186">
        <v>1.4336E-2</v>
      </c>
      <c r="N186">
        <v>1.7593000000000001E-2</v>
      </c>
      <c r="O186">
        <v>37</v>
      </c>
      <c r="P186">
        <v>1.0958000000000001E-2</v>
      </c>
      <c r="Q186" t="s">
        <v>23</v>
      </c>
      <c r="R186" t="s">
        <v>43</v>
      </c>
    </row>
    <row r="187" spans="1:18" x14ac:dyDescent="0.35">
      <c r="A187">
        <v>273</v>
      </c>
      <c r="B187" t="s">
        <v>239</v>
      </c>
      <c r="C187">
        <v>9518</v>
      </c>
      <c r="D187">
        <v>422</v>
      </c>
      <c r="E187" t="s">
        <v>301</v>
      </c>
      <c r="F187" t="s">
        <v>407</v>
      </c>
      <c r="G187">
        <v>27.590800000000002</v>
      </c>
      <c r="H187" t="s">
        <v>477</v>
      </c>
      <c r="I187">
        <v>7.7566790000000001</v>
      </c>
      <c r="J187">
        <v>1.308298</v>
      </c>
      <c r="K187">
        <v>1.60548</v>
      </c>
      <c r="L187">
        <v>0.71307500000000001</v>
      </c>
      <c r="M187">
        <v>0.120272</v>
      </c>
      <c r="N187">
        <v>0.147592</v>
      </c>
      <c r="O187">
        <v>37</v>
      </c>
      <c r="P187">
        <v>9.1929999999999998E-2</v>
      </c>
      <c r="Q187" t="s">
        <v>23</v>
      </c>
      <c r="R187" t="s">
        <v>43</v>
      </c>
    </row>
    <row r="188" spans="1:18" x14ac:dyDescent="0.35">
      <c r="A188">
        <v>274</v>
      </c>
      <c r="B188" t="s">
        <v>239</v>
      </c>
      <c r="C188">
        <v>9519</v>
      </c>
      <c r="D188">
        <v>422</v>
      </c>
      <c r="E188" t="s">
        <v>301</v>
      </c>
      <c r="F188" t="s">
        <v>407</v>
      </c>
      <c r="G188">
        <v>12.623699999999999</v>
      </c>
      <c r="H188" t="s">
        <v>477</v>
      </c>
      <c r="I188">
        <v>7.7566790000000001</v>
      </c>
      <c r="J188">
        <v>1.308298</v>
      </c>
      <c r="K188">
        <v>1.60548</v>
      </c>
      <c r="L188">
        <v>0.41172599999999998</v>
      </c>
      <c r="M188">
        <v>6.9445000000000007E-2</v>
      </c>
      <c r="N188">
        <v>8.5219000000000003E-2</v>
      </c>
      <c r="O188">
        <v>37</v>
      </c>
      <c r="P188">
        <v>5.3080000000000002E-2</v>
      </c>
      <c r="Q188" t="s">
        <v>23</v>
      </c>
      <c r="R188" t="s">
        <v>43</v>
      </c>
    </row>
    <row r="189" spans="1:18" x14ac:dyDescent="0.35">
      <c r="A189">
        <v>277</v>
      </c>
      <c r="B189" t="s">
        <v>239</v>
      </c>
      <c r="C189">
        <v>9585</v>
      </c>
      <c r="D189">
        <v>434</v>
      </c>
      <c r="E189" t="s">
        <v>277</v>
      </c>
      <c r="F189" t="s">
        <v>278</v>
      </c>
      <c r="G189">
        <v>11.561</v>
      </c>
      <c r="H189" t="s">
        <v>477</v>
      </c>
      <c r="I189">
        <v>8.9793509999999994</v>
      </c>
      <c r="J189">
        <v>1.6037250000000001</v>
      </c>
      <c r="K189">
        <v>1.662954</v>
      </c>
      <c r="L189">
        <v>9.7350000000000006E-3</v>
      </c>
      <c r="M189">
        <v>1.7390000000000001E-3</v>
      </c>
      <c r="N189">
        <v>1.8029999999999999E-3</v>
      </c>
      <c r="O189">
        <v>37</v>
      </c>
      <c r="P189">
        <v>1.0839999999999999E-3</v>
      </c>
      <c r="Q189" t="s">
        <v>23</v>
      </c>
      <c r="R189" t="s">
        <v>43</v>
      </c>
    </row>
    <row r="190" spans="1:18" x14ac:dyDescent="0.35">
      <c r="A190">
        <v>299</v>
      </c>
      <c r="B190" t="s">
        <v>239</v>
      </c>
      <c r="C190">
        <v>11651</v>
      </c>
      <c r="D190">
        <v>814</v>
      </c>
      <c r="E190" t="s">
        <v>254</v>
      </c>
      <c r="F190" t="s">
        <v>279</v>
      </c>
      <c r="G190">
        <v>1490.08</v>
      </c>
      <c r="H190" t="s">
        <v>477</v>
      </c>
      <c r="I190">
        <v>9.5935609999999993</v>
      </c>
      <c r="J190">
        <v>1.571528</v>
      </c>
      <c r="K190">
        <v>1.857308</v>
      </c>
      <c r="L190">
        <v>374.77100000000002</v>
      </c>
      <c r="M190">
        <v>61.391500000000001</v>
      </c>
      <c r="N190">
        <v>72.555499999999995</v>
      </c>
      <c r="O190">
        <v>37</v>
      </c>
      <c r="P190">
        <v>39.064869000000002</v>
      </c>
      <c r="Q190" t="s">
        <v>23</v>
      </c>
      <c r="R190" t="s">
        <v>43</v>
      </c>
    </row>
    <row r="191" spans="1:18" x14ac:dyDescent="0.35">
      <c r="A191">
        <v>304</v>
      </c>
      <c r="B191" t="s">
        <v>239</v>
      </c>
      <c r="C191">
        <v>11676</v>
      </c>
      <c r="D191">
        <v>831</v>
      </c>
      <c r="E191" t="s">
        <v>396</v>
      </c>
      <c r="F191" t="s">
        <v>397</v>
      </c>
      <c r="G191">
        <v>3.3626999999999998</v>
      </c>
      <c r="H191" t="s">
        <v>477</v>
      </c>
      <c r="I191">
        <v>6.858117</v>
      </c>
      <c r="J191">
        <v>1.1074580000000001</v>
      </c>
      <c r="K191">
        <v>1.515047</v>
      </c>
      <c r="L191">
        <v>0.49049999999999999</v>
      </c>
      <c r="M191">
        <v>7.9207E-2</v>
      </c>
      <c r="N191">
        <v>0.108358</v>
      </c>
      <c r="O191">
        <v>37</v>
      </c>
      <c r="P191">
        <v>7.1521000000000001E-2</v>
      </c>
      <c r="Q191" t="s">
        <v>23</v>
      </c>
      <c r="R191" t="s">
        <v>43</v>
      </c>
    </row>
    <row r="192" spans="1:18" x14ac:dyDescent="0.35">
      <c r="A192">
        <v>305</v>
      </c>
      <c r="B192" t="s">
        <v>239</v>
      </c>
      <c r="C192">
        <v>11694</v>
      </c>
      <c r="D192">
        <v>832</v>
      </c>
      <c r="E192" t="s">
        <v>408</v>
      </c>
      <c r="F192" t="s">
        <v>409</v>
      </c>
      <c r="G192">
        <v>32.6126</v>
      </c>
      <c r="H192" t="s">
        <v>477</v>
      </c>
      <c r="I192">
        <v>7.5056339999999997</v>
      </c>
      <c r="J192">
        <v>1.281093</v>
      </c>
      <c r="K192">
        <v>1.660509</v>
      </c>
      <c r="L192">
        <v>0.87901499999999999</v>
      </c>
      <c r="M192">
        <v>0.150034</v>
      </c>
      <c r="N192">
        <v>0.194469</v>
      </c>
      <c r="O192">
        <v>37</v>
      </c>
      <c r="P192">
        <v>0.117114</v>
      </c>
      <c r="Q192" t="s">
        <v>23</v>
      </c>
      <c r="R192" t="s">
        <v>43</v>
      </c>
    </row>
    <row r="193" spans="1:18" x14ac:dyDescent="0.35">
      <c r="A193">
        <v>306</v>
      </c>
      <c r="B193" t="s">
        <v>239</v>
      </c>
      <c r="C193">
        <v>11700</v>
      </c>
      <c r="D193">
        <v>832</v>
      </c>
      <c r="E193" t="s">
        <v>408</v>
      </c>
      <c r="F193" t="s">
        <v>409</v>
      </c>
      <c r="G193">
        <v>9.1133900000000008</v>
      </c>
      <c r="H193" t="s">
        <v>477</v>
      </c>
      <c r="I193">
        <v>7.5056339999999997</v>
      </c>
      <c r="J193">
        <v>1.281093</v>
      </c>
      <c r="K193">
        <v>1.660509</v>
      </c>
      <c r="L193">
        <v>0.14693100000000001</v>
      </c>
      <c r="M193">
        <v>2.5079000000000001E-2</v>
      </c>
      <c r="N193">
        <v>3.2506E-2</v>
      </c>
      <c r="O193">
        <v>37</v>
      </c>
      <c r="P193">
        <v>1.9576E-2</v>
      </c>
      <c r="Q193" t="s">
        <v>23</v>
      </c>
      <c r="R193" t="s">
        <v>43</v>
      </c>
    </row>
    <row r="194" spans="1:18" x14ac:dyDescent="0.35">
      <c r="A194">
        <v>431</v>
      </c>
      <c r="B194" t="s">
        <v>239</v>
      </c>
      <c r="C194">
        <v>8531</v>
      </c>
      <c r="D194">
        <v>140</v>
      </c>
      <c r="E194" t="s">
        <v>243</v>
      </c>
      <c r="F194" t="s">
        <v>244</v>
      </c>
      <c r="G194">
        <v>57.6678</v>
      </c>
      <c r="H194" t="s">
        <v>477</v>
      </c>
      <c r="I194">
        <v>11.781447</v>
      </c>
      <c r="J194">
        <v>1.875837</v>
      </c>
      <c r="K194">
        <v>2.004032</v>
      </c>
      <c r="L194">
        <v>1.5371600000000001</v>
      </c>
      <c r="M194">
        <v>0.24474699999999999</v>
      </c>
      <c r="N194">
        <v>0.26147300000000001</v>
      </c>
      <c r="O194">
        <v>37</v>
      </c>
      <c r="P194">
        <v>0.13047300000000001</v>
      </c>
      <c r="Q194" t="s">
        <v>23</v>
      </c>
      <c r="R194" t="s">
        <v>43</v>
      </c>
    </row>
    <row r="195" spans="1:18" x14ac:dyDescent="0.35">
      <c r="A195">
        <v>435</v>
      </c>
      <c r="B195" t="s">
        <v>239</v>
      </c>
      <c r="C195">
        <v>8535</v>
      </c>
      <c r="D195">
        <v>140</v>
      </c>
      <c r="E195" t="s">
        <v>243</v>
      </c>
      <c r="F195" t="s">
        <v>244</v>
      </c>
      <c r="G195">
        <v>22.1995</v>
      </c>
      <c r="H195" t="s">
        <v>477</v>
      </c>
      <c r="I195">
        <v>11.781447</v>
      </c>
      <c r="J195">
        <v>1.875837</v>
      </c>
      <c r="K195">
        <v>2.004032</v>
      </c>
      <c r="L195">
        <v>1.1547099999999999</v>
      </c>
      <c r="M195">
        <v>0.18385299999999999</v>
      </c>
      <c r="N195">
        <v>0.19641700000000001</v>
      </c>
      <c r="O195">
        <v>37</v>
      </c>
      <c r="P195">
        <v>9.8011000000000001E-2</v>
      </c>
      <c r="Q195" t="s">
        <v>23</v>
      </c>
      <c r="R195" t="s">
        <v>43</v>
      </c>
    </row>
    <row r="196" spans="1:18" x14ac:dyDescent="0.35">
      <c r="A196">
        <v>439</v>
      </c>
      <c r="B196" t="s">
        <v>239</v>
      </c>
      <c r="C196">
        <v>8621</v>
      </c>
      <c r="D196">
        <v>141</v>
      </c>
      <c r="E196" t="s">
        <v>333</v>
      </c>
      <c r="F196" t="s">
        <v>334</v>
      </c>
      <c r="G196">
        <v>14.9414</v>
      </c>
      <c r="H196" t="s">
        <v>477</v>
      </c>
      <c r="I196">
        <v>12.123322</v>
      </c>
      <c r="J196">
        <v>1.826476</v>
      </c>
      <c r="K196">
        <v>2.0360770000000001</v>
      </c>
      <c r="L196">
        <v>1.2438100000000001</v>
      </c>
      <c r="M196">
        <v>0.18739</v>
      </c>
      <c r="N196">
        <v>0.208894</v>
      </c>
      <c r="O196">
        <v>37</v>
      </c>
      <c r="P196">
        <v>0.10259600000000001</v>
      </c>
      <c r="Q196" t="s">
        <v>23</v>
      </c>
      <c r="R196" t="s">
        <v>43</v>
      </c>
    </row>
    <row r="197" spans="1:18" x14ac:dyDescent="0.35">
      <c r="A197">
        <v>447</v>
      </c>
      <c r="B197" t="s">
        <v>239</v>
      </c>
      <c r="C197">
        <v>11651</v>
      </c>
      <c r="D197">
        <v>814</v>
      </c>
      <c r="E197" t="s">
        <v>254</v>
      </c>
      <c r="F197" t="s">
        <v>279</v>
      </c>
      <c r="G197">
        <v>1490.08</v>
      </c>
      <c r="H197" t="s">
        <v>477</v>
      </c>
      <c r="I197">
        <v>9.5935609999999993</v>
      </c>
      <c r="J197">
        <v>1.571528</v>
      </c>
      <c r="K197">
        <v>1.857308</v>
      </c>
      <c r="L197">
        <v>13.1472</v>
      </c>
      <c r="M197">
        <v>2.1536499999999998</v>
      </c>
      <c r="N197">
        <v>2.54528</v>
      </c>
      <c r="O197">
        <v>37</v>
      </c>
      <c r="P197">
        <v>1.3704149999999999</v>
      </c>
      <c r="Q197" t="s">
        <v>23</v>
      </c>
      <c r="R197" t="s">
        <v>43</v>
      </c>
    </row>
    <row r="198" spans="1:18" x14ac:dyDescent="0.35">
      <c r="A198">
        <v>73</v>
      </c>
      <c r="B198" t="s">
        <v>239</v>
      </c>
      <c r="C198">
        <v>1561</v>
      </c>
      <c r="D198">
        <v>121</v>
      </c>
      <c r="E198" t="s">
        <v>270</v>
      </c>
      <c r="F198" t="s">
        <v>377</v>
      </c>
      <c r="G198">
        <v>3.6890900000000002</v>
      </c>
      <c r="H198" t="s">
        <v>480</v>
      </c>
      <c r="I198">
        <v>13.885444</v>
      </c>
      <c r="J198">
        <v>2.6532089999999999</v>
      </c>
      <c r="K198">
        <v>1.976529</v>
      </c>
      <c r="L198">
        <v>14.9823</v>
      </c>
      <c r="M198">
        <v>2.8627899999999999</v>
      </c>
      <c r="N198">
        <v>2.13266</v>
      </c>
      <c r="O198">
        <v>38</v>
      </c>
      <c r="P198">
        <v>1.078992</v>
      </c>
      <c r="Q198" t="s">
        <v>26</v>
      </c>
      <c r="R198" t="s">
        <v>44</v>
      </c>
    </row>
    <row r="199" spans="1:18" x14ac:dyDescent="0.35">
      <c r="A199">
        <v>87</v>
      </c>
      <c r="B199" t="s">
        <v>239</v>
      </c>
      <c r="C199">
        <v>1947</v>
      </c>
      <c r="D199">
        <v>221</v>
      </c>
      <c r="E199" t="s">
        <v>250</v>
      </c>
      <c r="F199" t="s">
        <v>410</v>
      </c>
      <c r="G199">
        <v>1328.56</v>
      </c>
      <c r="H199" t="s">
        <v>480</v>
      </c>
      <c r="I199">
        <v>6.1281119999999998</v>
      </c>
      <c r="J199">
        <v>1.167521</v>
      </c>
      <c r="K199">
        <v>0.95536900000000002</v>
      </c>
      <c r="L199">
        <v>16.8443</v>
      </c>
      <c r="M199">
        <v>3.2091599999999998</v>
      </c>
      <c r="N199">
        <v>2.62602</v>
      </c>
      <c r="O199">
        <v>38</v>
      </c>
      <c r="P199">
        <v>2.7486950000000001</v>
      </c>
      <c r="Q199" t="s">
        <v>26</v>
      </c>
      <c r="R199" t="s">
        <v>44</v>
      </c>
    </row>
    <row r="200" spans="1:18" x14ac:dyDescent="0.35">
      <c r="A200">
        <v>89</v>
      </c>
      <c r="B200" t="s">
        <v>239</v>
      </c>
      <c r="C200">
        <v>2129</v>
      </c>
      <c r="D200">
        <v>411</v>
      </c>
      <c r="E200" t="s">
        <v>308</v>
      </c>
      <c r="F200" t="s">
        <v>411</v>
      </c>
      <c r="G200">
        <v>37.707799999999999</v>
      </c>
      <c r="H200" t="s">
        <v>480</v>
      </c>
      <c r="I200">
        <v>4.5527620000000004</v>
      </c>
      <c r="J200">
        <v>0.82806999999999997</v>
      </c>
      <c r="K200">
        <v>1.098503</v>
      </c>
      <c r="L200">
        <v>0.25698500000000002</v>
      </c>
      <c r="M200">
        <v>4.6740999999999998E-2</v>
      </c>
      <c r="N200">
        <v>6.2005999999999999E-2</v>
      </c>
      <c r="O200">
        <v>38</v>
      </c>
      <c r="P200">
        <v>5.6446000000000003E-2</v>
      </c>
      <c r="Q200" t="s">
        <v>26</v>
      </c>
      <c r="R200" t="s">
        <v>44</v>
      </c>
    </row>
    <row r="201" spans="1:18" x14ac:dyDescent="0.35">
      <c r="A201">
        <v>90</v>
      </c>
      <c r="B201" t="s">
        <v>239</v>
      </c>
      <c r="C201">
        <v>2170</v>
      </c>
      <c r="D201">
        <v>434</v>
      </c>
      <c r="E201" t="s">
        <v>277</v>
      </c>
      <c r="F201" t="s">
        <v>412</v>
      </c>
      <c r="G201">
        <v>34.140099999999997</v>
      </c>
      <c r="H201" t="s">
        <v>480</v>
      </c>
      <c r="I201">
        <v>5.5362520000000002</v>
      </c>
      <c r="J201">
        <v>1.041649</v>
      </c>
      <c r="K201">
        <v>1.031153</v>
      </c>
      <c r="L201">
        <v>40.868099999999998</v>
      </c>
      <c r="M201">
        <v>7.6893500000000001</v>
      </c>
      <c r="N201">
        <v>7.6118800000000002</v>
      </c>
      <c r="O201">
        <v>38</v>
      </c>
      <c r="P201">
        <v>7.381907</v>
      </c>
      <c r="Q201" t="s">
        <v>26</v>
      </c>
      <c r="R201" t="s">
        <v>44</v>
      </c>
    </row>
    <row r="202" spans="1:18" x14ac:dyDescent="0.35">
      <c r="A202">
        <v>91</v>
      </c>
      <c r="B202" t="s">
        <v>239</v>
      </c>
      <c r="C202">
        <v>2182</v>
      </c>
      <c r="D202">
        <v>512</v>
      </c>
      <c r="E202" t="s">
        <v>252</v>
      </c>
      <c r="F202" t="s">
        <v>413</v>
      </c>
      <c r="G202">
        <v>26.0596</v>
      </c>
      <c r="H202" t="s">
        <v>480</v>
      </c>
      <c r="I202">
        <v>6.5350910000000004</v>
      </c>
      <c r="J202">
        <v>1.3946449999999999</v>
      </c>
      <c r="K202">
        <v>1.1781759999999999</v>
      </c>
      <c r="L202">
        <v>2.8347199999999999</v>
      </c>
      <c r="M202">
        <v>0.60495399999999999</v>
      </c>
      <c r="N202">
        <v>0.51105599999999995</v>
      </c>
      <c r="O202">
        <v>38</v>
      </c>
      <c r="P202">
        <v>0.43376900000000002</v>
      </c>
      <c r="Q202" t="s">
        <v>26</v>
      </c>
      <c r="R202" t="s">
        <v>44</v>
      </c>
    </row>
    <row r="203" spans="1:18" x14ac:dyDescent="0.35">
      <c r="A203">
        <v>105</v>
      </c>
      <c r="B203" t="s">
        <v>239</v>
      </c>
      <c r="C203">
        <v>3629</v>
      </c>
      <c r="D203">
        <v>747</v>
      </c>
      <c r="E203" t="s">
        <v>414</v>
      </c>
      <c r="F203" t="s">
        <v>415</v>
      </c>
      <c r="G203">
        <v>16.232700000000001</v>
      </c>
      <c r="H203" t="s">
        <v>480</v>
      </c>
      <c r="I203">
        <v>6.1781319999999997</v>
      </c>
      <c r="J203">
        <v>1.4102669999999999</v>
      </c>
      <c r="K203">
        <v>0.99299300000000001</v>
      </c>
      <c r="L203">
        <v>0.167741</v>
      </c>
      <c r="M203">
        <v>3.8289999999999998E-2</v>
      </c>
      <c r="N203">
        <v>2.6960999999999999E-2</v>
      </c>
      <c r="O203">
        <v>38</v>
      </c>
      <c r="P203">
        <v>2.7151000000000002E-2</v>
      </c>
      <c r="Q203" t="s">
        <v>26</v>
      </c>
      <c r="R203" t="s">
        <v>44</v>
      </c>
    </row>
    <row r="204" spans="1:18" x14ac:dyDescent="0.35">
      <c r="A204">
        <v>106</v>
      </c>
      <c r="B204" t="s">
        <v>239</v>
      </c>
      <c r="C204">
        <v>3630</v>
      </c>
      <c r="D204">
        <v>747</v>
      </c>
      <c r="E204" t="s">
        <v>414</v>
      </c>
      <c r="F204" t="s">
        <v>415</v>
      </c>
      <c r="G204">
        <v>163.72399999999999</v>
      </c>
      <c r="H204" t="s">
        <v>480</v>
      </c>
      <c r="I204">
        <v>6.1781319999999997</v>
      </c>
      <c r="J204">
        <v>1.4102669999999999</v>
      </c>
      <c r="K204">
        <v>0.99299300000000001</v>
      </c>
      <c r="L204">
        <v>0.426431</v>
      </c>
      <c r="M204">
        <v>9.7339999999999996E-2</v>
      </c>
      <c r="N204">
        <v>6.8539000000000003E-2</v>
      </c>
      <c r="O204">
        <v>38</v>
      </c>
      <c r="P204">
        <v>6.9023000000000001E-2</v>
      </c>
      <c r="Q204" t="s">
        <v>26</v>
      </c>
      <c r="R204" t="s">
        <v>44</v>
      </c>
    </row>
    <row r="205" spans="1:18" x14ac:dyDescent="0.35">
      <c r="A205">
        <v>107</v>
      </c>
      <c r="B205" t="s">
        <v>239</v>
      </c>
      <c r="C205">
        <v>3643</v>
      </c>
      <c r="D205">
        <v>814</v>
      </c>
      <c r="E205" t="s">
        <v>254</v>
      </c>
      <c r="F205" t="s">
        <v>416</v>
      </c>
      <c r="G205">
        <v>180.79900000000001</v>
      </c>
      <c r="H205" t="s">
        <v>480</v>
      </c>
      <c r="I205">
        <v>6.4657559999999998</v>
      </c>
      <c r="J205">
        <v>1.2178869999999999</v>
      </c>
      <c r="K205">
        <v>1.191276</v>
      </c>
      <c r="L205">
        <v>177.267</v>
      </c>
      <c r="M205">
        <v>33.389899999999997</v>
      </c>
      <c r="N205">
        <v>32.660299999999999</v>
      </c>
      <c r="O205">
        <v>38</v>
      </c>
      <c r="P205">
        <v>27.416236999999999</v>
      </c>
      <c r="Q205" t="s">
        <v>26</v>
      </c>
      <c r="R205" t="s">
        <v>44</v>
      </c>
    </row>
    <row r="206" spans="1:18" x14ac:dyDescent="0.35">
      <c r="A206">
        <v>181</v>
      </c>
      <c r="B206" t="s">
        <v>239</v>
      </c>
      <c r="C206">
        <v>8231</v>
      </c>
      <c r="D206">
        <v>121</v>
      </c>
      <c r="E206" t="s">
        <v>270</v>
      </c>
      <c r="F206" t="s">
        <v>281</v>
      </c>
      <c r="G206">
        <v>8839.56</v>
      </c>
      <c r="H206" t="s">
        <v>477</v>
      </c>
      <c r="I206">
        <v>11.819156</v>
      </c>
      <c r="J206">
        <v>1.999854</v>
      </c>
      <c r="K206">
        <v>2.097445</v>
      </c>
      <c r="L206">
        <v>32.705399999999997</v>
      </c>
      <c r="M206">
        <v>5.5338900000000004</v>
      </c>
      <c r="N206">
        <v>5.8039399999999999</v>
      </c>
      <c r="O206">
        <v>38</v>
      </c>
      <c r="P206">
        <v>2.7671489999999999</v>
      </c>
      <c r="Q206" t="s">
        <v>26</v>
      </c>
      <c r="R206" t="s">
        <v>44</v>
      </c>
    </row>
    <row r="207" spans="1:18" x14ac:dyDescent="0.35">
      <c r="A207">
        <v>292</v>
      </c>
      <c r="B207" t="s">
        <v>239</v>
      </c>
      <c r="C207">
        <v>11620</v>
      </c>
      <c r="D207">
        <v>747</v>
      </c>
      <c r="E207" t="s">
        <v>414</v>
      </c>
      <c r="F207" t="s">
        <v>417</v>
      </c>
      <c r="G207">
        <v>36.384999999999998</v>
      </c>
      <c r="H207" t="s">
        <v>477</v>
      </c>
      <c r="I207">
        <v>9.6292860000000005</v>
      </c>
      <c r="J207">
        <v>1.548492</v>
      </c>
      <c r="K207">
        <v>1.845728</v>
      </c>
      <c r="L207">
        <v>5.9004000000000001E-2</v>
      </c>
      <c r="M207">
        <v>9.4889999999999992E-3</v>
      </c>
      <c r="N207">
        <v>1.1310000000000001E-2</v>
      </c>
      <c r="O207">
        <v>38</v>
      </c>
      <c r="P207">
        <v>6.1279999999999998E-3</v>
      </c>
      <c r="Q207" t="s">
        <v>26</v>
      </c>
      <c r="R207" t="s">
        <v>44</v>
      </c>
    </row>
    <row r="208" spans="1:18" x14ac:dyDescent="0.35">
      <c r="A208">
        <v>340</v>
      </c>
      <c r="B208" t="s">
        <v>239</v>
      </c>
      <c r="C208">
        <v>13136</v>
      </c>
      <c r="D208">
        <v>133</v>
      </c>
      <c r="E208" t="s">
        <v>296</v>
      </c>
      <c r="F208" t="s">
        <v>297</v>
      </c>
      <c r="G208">
        <v>41.709899999999998</v>
      </c>
      <c r="H208" t="s">
        <v>500</v>
      </c>
      <c r="I208">
        <v>11.271977</v>
      </c>
      <c r="J208">
        <v>2.2334000000000001</v>
      </c>
      <c r="K208">
        <v>2.0293679999999998</v>
      </c>
      <c r="L208">
        <v>35.3765</v>
      </c>
      <c r="M208">
        <v>7.0094200000000004</v>
      </c>
      <c r="N208">
        <v>6.3690699999999998</v>
      </c>
      <c r="O208">
        <v>39</v>
      </c>
      <c r="P208">
        <v>3.1384509999999999</v>
      </c>
      <c r="Q208" t="s">
        <v>418</v>
      </c>
      <c r="R208" t="s">
        <v>47</v>
      </c>
    </row>
    <row r="209" spans="1:18" x14ac:dyDescent="0.35">
      <c r="A209">
        <v>351</v>
      </c>
      <c r="B209" t="s">
        <v>239</v>
      </c>
      <c r="C209">
        <v>13166</v>
      </c>
      <c r="D209">
        <v>140</v>
      </c>
      <c r="E209" t="s">
        <v>243</v>
      </c>
      <c r="F209" t="s">
        <v>292</v>
      </c>
      <c r="G209">
        <v>1.37314</v>
      </c>
      <c r="H209" t="s">
        <v>500</v>
      </c>
      <c r="I209">
        <v>12.496560000000001</v>
      </c>
      <c r="J209">
        <v>1.9466840000000001</v>
      </c>
      <c r="K209">
        <v>2.126881</v>
      </c>
      <c r="L209">
        <v>0.381075</v>
      </c>
      <c r="M209">
        <v>5.9362999999999999E-2</v>
      </c>
      <c r="N209">
        <v>6.4857999999999999E-2</v>
      </c>
      <c r="O209">
        <v>39</v>
      </c>
      <c r="P209">
        <v>3.0494E-2</v>
      </c>
      <c r="Q209" t="s">
        <v>418</v>
      </c>
      <c r="R209" t="s">
        <v>47</v>
      </c>
    </row>
    <row r="210" spans="1:18" x14ac:dyDescent="0.35">
      <c r="A210">
        <v>356</v>
      </c>
      <c r="B210" t="s">
        <v>239</v>
      </c>
      <c r="C210">
        <v>13207</v>
      </c>
      <c r="D210">
        <v>170</v>
      </c>
      <c r="E210" t="s">
        <v>313</v>
      </c>
      <c r="F210" t="s">
        <v>352</v>
      </c>
      <c r="G210">
        <v>4.26159</v>
      </c>
      <c r="H210" t="s">
        <v>500</v>
      </c>
      <c r="I210">
        <v>11.029944</v>
      </c>
      <c r="J210">
        <v>2.0173890000000001</v>
      </c>
      <c r="K210">
        <v>2.1626029999999998</v>
      </c>
      <c r="L210">
        <v>0.45650400000000002</v>
      </c>
      <c r="M210">
        <v>8.3495E-2</v>
      </c>
      <c r="N210">
        <v>8.9505000000000001E-2</v>
      </c>
      <c r="O210">
        <v>39</v>
      </c>
      <c r="P210">
        <v>4.1388000000000001E-2</v>
      </c>
      <c r="Q210" t="s">
        <v>418</v>
      </c>
      <c r="R210" t="s">
        <v>47</v>
      </c>
    </row>
    <row r="211" spans="1:18" x14ac:dyDescent="0.35">
      <c r="A211">
        <v>384</v>
      </c>
      <c r="B211" t="s">
        <v>239</v>
      </c>
      <c r="C211">
        <v>13643</v>
      </c>
      <c r="D211">
        <v>411</v>
      </c>
      <c r="E211" t="s">
        <v>308</v>
      </c>
      <c r="F211" t="s">
        <v>317</v>
      </c>
      <c r="G211">
        <v>44.998600000000003</v>
      </c>
      <c r="H211" t="s">
        <v>500</v>
      </c>
      <c r="I211">
        <v>5.9979040000000001</v>
      </c>
      <c r="J211">
        <v>0.90687899999999999</v>
      </c>
      <c r="K211">
        <v>1.5020009999999999</v>
      </c>
      <c r="L211">
        <v>48.561399999999999</v>
      </c>
      <c r="M211">
        <v>7.34246</v>
      </c>
      <c r="N211">
        <v>12.1608</v>
      </c>
      <c r="O211">
        <v>39</v>
      </c>
      <c r="P211">
        <v>8.0963989999999999</v>
      </c>
      <c r="Q211" t="s">
        <v>418</v>
      </c>
      <c r="R211" t="s">
        <v>47</v>
      </c>
    </row>
    <row r="212" spans="1:18" x14ac:dyDescent="0.35">
      <c r="A212">
        <v>392</v>
      </c>
      <c r="B212" t="s">
        <v>239</v>
      </c>
      <c r="C212">
        <v>14450</v>
      </c>
      <c r="D212">
        <v>530</v>
      </c>
      <c r="E212" t="s">
        <v>419</v>
      </c>
      <c r="F212" t="s">
        <v>420</v>
      </c>
      <c r="G212">
        <v>2.3727800000000001</v>
      </c>
      <c r="H212" t="s">
        <v>500</v>
      </c>
      <c r="I212">
        <v>9.4268710000000002</v>
      </c>
      <c r="J212">
        <v>1.6340539999999999</v>
      </c>
      <c r="K212">
        <v>1.899934</v>
      </c>
      <c r="L212">
        <v>0.582704</v>
      </c>
      <c r="M212">
        <v>0.101006</v>
      </c>
      <c r="N212">
        <v>0.117441</v>
      </c>
      <c r="O212">
        <v>39</v>
      </c>
      <c r="P212">
        <v>6.1813E-2</v>
      </c>
      <c r="Q212" t="s">
        <v>418</v>
      </c>
      <c r="R212" t="s">
        <v>47</v>
      </c>
    </row>
    <row r="213" spans="1:18" x14ac:dyDescent="0.35">
      <c r="A213">
        <v>395</v>
      </c>
      <c r="B213" t="s">
        <v>239</v>
      </c>
      <c r="C213">
        <v>14590</v>
      </c>
      <c r="D213">
        <v>612</v>
      </c>
      <c r="E213" t="s">
        <v>421</v>
      </c>
      <c r="F213" t="s">
        <v>422</v>
      </c>
      <c r="G213">
        <v>129.566</v>
      </c>
      <c r="H213" t="s">
        <v>500</v>
      </c>
      <c r="I213">
        <v>5.933516</v>
      </c>
      <c r="J213">
        <v>0.96015600000000001</v>
      </c>
      <c r="K213">
        <v>1.653667</v>
      </c>
      <c r="L213">
        <v>9.2500999999999998</v>
      </c>
      <c r="M213">
        <v>1.4968399999999999</v>
      </c>
      <c r="N213">
        <v>2.5779999999999998</v>
      </c>
      <c r="O213">
        <v>39</v>
      </c>
      <c r="P213">
        <v>1.5589580000000001</v>
      </c>
      <c r="Q213" t="s">
        <v>418</v>
      </c>
      <c r="R213" t="s">
        <v>47</v>
      </c>
    </row>
    <row r="214" spans="1:18" x14ac:dyDescent="0.35">
      <c r="A214">
        <v>399</v>
      </c>
      <c r="B214" t="s">
        <v>239</v>
      </c>
      <c r="C214">
        <v>14802</v>
      </c>
      <c r="D214">
        <v>617</v>
      </c>
      <c r="E214" t="s">
        <v>309</v>
      </c>
      <c r="F214" t="s">
        <v>353</v>
      </c>
      <c r="G214">
        <v>21.064299999999999</v>
      </c>
      <c r="H214" t="s">
        <v>500</v>
      </c>
      <c r="I214">
        <v>7.5608690000000003</v>
      </c>
      <c r="J214">
        <v>1.390093</v>
      </c>
      <c r="K214">
        <v>1.5510949999999999</v>
      </c>
      <c r="L214">
        <v>25.271699999999999</v>
      </c>
      <c r="M214">
        <v>4.6463000000000001</v>
      </c>
      <c r="N214">
        <v>5.1844299999999999</v>
      </c>
      <c r="O214">
        <v>39</v>
      </c>
      <c r="P214">
        <v>3.342435</v>
      </c>
      <c r="Q214" t="s">
        <v>418</v>
      </c>
      <c r="R214" t="s">
        <v>47</v>
      </c>
    </row>
    <row r="215" spans="1:18" x14ac:dyDescent="0.35">
      <c r="A215">
        <v>417</v>
      </c>
      <c r="B215" t="s">
        <v>239</v>
      </c>
      <c r="C215">
        <v>15474</v>
      </c>
      <c r="D215">
        <v>814</v>
      </c>
      <c r="E215" t="s">
        <v>254</v>
      </c>
      <c r="F215" t="s">
        <v>293</v>
      </c>
      <c r="G215">
        <v>192.971</v>
      </c>
      <c r="H215" t="s">
        <v>500</v>
      </c>
      <c r="I215">
        <v>8.2014490000000002</v>
      </c>
      <c r="J215">
        <v>1.307456</v>
      </c>
      <c r="K215">
        <v>1.750286</v>
      </c>
      <c r="L215">
        <v>24.382300000000001</v>
      </c>
      <c r="M215">
        <v>3.8869699999999998</v>
      </c>
      <c r="N215">
        <v>5.2034799999999999</v>
      </c>
      <c r="O215">
        <v>39</v>
      </c>
      <c r="P215">
        <v>2.9729299999999999</v>
      </c>
      <c r="Q215" t="s">
        <v>418</v>
      </c>
      <c r="R215" t="s">
        <v>47</v>
      </c>
    </row>
    <row r="216" spans="1:18" x14ac:dyDescent="0.35">
      <c r="A216">
        <v>469</v>
      </c>
      <c r="B216" t="s">
        <v>239</v>
      </c>
      <c r="C216">
        <v>15474</v>
      </c>
      <c r="D216">
        <v>814</v>
      </c>
      <c r="E216" t="s">
        <v>254</v>
      </c>
      <c r="F216" t="s">
        <v>293</v>
      </c>
      <c r="G216">
        <v>192.971</v>
      </c>
      <c r="H216" t="s">
        <v>500</v>
      </c>
      <c r="I216">
        <v>8.2014490000000002</v>
      </c>
      <c r="J216">
        <v>1.307456</v>
      </c>
      <c r="K216">
        <v>1.750286</v>
      </c>
      <c r="L216">
        <v>11.698</v>
      </c>
      <c r="M216">
        <v>1.86486</v>
      </c>
      <c r="N216">
        <v>2.4964900000000001</v>
      </c>
      <c r="O216">
        <v>39</v>
      </c>
      <c r="P216">
        <v>1.4263300000000001</v>
      </c>
      <c r="Q216" t="s">
        <v>418</v>
      </c>
      <c r="R216" t="s">
        <v>47</v>
      </c>
    </row>
    <row r="217" spans="1:18" x14ac:dyDescent="0.35">
      <c r="A217">
        <v>53</v>
      </c>
      <c r="B217" t="s">
        <v>239</v>
      </c>
      <c r="C217">
        <v>1389</v>
      </c>
      <c r="D217">
        <v>140</v>
      </c>
      <c r="E217" t="s">
        <v>243</v>
      </c>
      <c r="F217" t="s">
        <v>489</v>
      </c>
      <c r="G217">
        <v>22.069900000000001</v>
      </c>
      <c r="H217" t="s">
        <v>490</v>
      </c>
      <c r="I217">
        <v>9.2811850000000007</v>
      </c>
      <c r="J217">
        <v>1.3582639999999999</v>
      </c>
      <c r="K217">
        <v>1.775104</v>
      </c>
      <c r="L217">
        <v>13.262600000000001</v>
      </c>
      <c r="M217">
        <v>1.94093</v>
      </c>
      <c r="N217">
        <v>2.5365799999999998</v>
      </c>
      <c r="O217">
        <v>40</v>
      </c>
      <c r="P217">
        <v>1.4289750000000001</v>
      </c>
      <c r="Q217" t="s">
        <v>121</v>
      </c>
      <c r="R217" t="s">
        <v>48</v>
      </c>
    </row>
    <row r="218" spans="1:18" x14ac:dyDescent="0.35">
      <c r="A218">
        <v>327</v>
      </c>
      <c r="B218" t="s">
        <v>239</v>
      </c>
      <c r="C218">
        <v>13077</v>
      </c>
      <c r="D218">
        <v>121</v>
      </c>
      <c r="E218" t="s">
        <v>270</v>
      </c>
      <c r="F218" t="s">
        <v>295</v>
      </c>
      <c r="G218">
        <v>279.935</v>
      </c>
      <c r="H218" t="s">
        <v>500</v>
      </c>
      <c r="I218">
        <v>11.733371</v>
      </c>
      <c r="J218">
        <v>1.9754510000000001</v>
      </c>
      <c r="K218">
        <v>2.1412239999999998</v>
      </c>
      <c r="L218">
        <v>185.70500000000001</v>
      </c>
      <c r="M218">
        <v>31.265599999999999</v>
      </c>
      <c r="N218">
        <v>33.889200000000002</v>
      </c>
      <c r="O218">
        <v>40</v>
      </c>
      <c r="P218">
        <v>15.827045999999999</v>
      </c>
      <c r="Q218" t="s">
        <v>121</v>
      </c>
      <c r="R218" t="s">
        <v>48</v>
      </c>
    </row>
    <row r="219" spans="1:18" x14ac:dyDescent="0.35">
      <c r="A219">
        <v>338</v>
      </c>
      <c r="B219" t="s">
        <v>239</v>
      </c>
      <c r="C219">
        <v>13134</v>
      </c>
      <c r="D219">
        <v>133</v>
      </c>
      <c r="E219" t="s">
        <v>296</v>
      </c>
      <c r="F219" t="s">
        <v>297</v>
      </c>
      <c r="G219">
        <v>6.0326000000000004</v>
      </c>
      <c r="H219" t="s">
        <v>500</v>
      </c>
      <c r="I219">
        <v>11.271977</v>
      </c>
      <c r="J219">
        <v>2.2334000000000001</v>
      </c>
      <c r="K219">
        <v>2.0293679999999998</v>
      </c>
      <c r="L219">
        <v>2.47268</v>
      </c>
      <c r="M219">
        <v>0.48993100000000001</v>
      </c>
      <c r="N219">
        <v>0.44517400000000001</v>
      </c>
      <c r="O219">
        <v>40</v>
      </c>
      <c r="P219">
        <v>0.21936600000000001</v>
      </c>
      <c r="Q219" t="s">
        <v>121</v>
      </c>
      <c r="R219" t="s">
        <v>48</v>
      </c>
    </row>
    <row r="220" spans="1:18" x14ac:dyDescent="0.35">
      <c r="A220">
        <v>339</v>
      </c>
      <c r="B220" t="s">
        <v>239</v>
      </c>
      <c r="C220">
        <v>13135</v>
      </c>
      <c r="D220">
        <v>133</v>
      </c>
      <c r="E220" t="s">
        <v>296</v>
      </c>
      <c r="F220" t="s">
        <v>297</v>
      </c>
      <c r="G220">
        <v>14.7545</v>
      </c>
      <c r="H220" t="s">
        <v>500</v>
      </c>
      <c r="I220">
        <v>11.271977</v>
      </c>
      <c r="J220">
        <v>2.2334000000000001</v>
      </c>
      <c r="K220">
        <v>2.0293679999999998</v>
      </c>
      <c r="L220">
        <v>35.5749</v>
      </c>
      <c r="M220">
        <v>7.0487200000000003</v>
      </c>
      <c r="N220">
        <v>6.4047900000000002</v>
      </c>
      <c r="O220">
        <v>40</v>
      </c>
      <c r="P220">
        <v>3.15605</v>
      </c>
      <c r="Q220" t="s">
        <v>121</v>
      </c>
      <c r="R220" t="s">
        <v>48</v>
      </c>
    </row>
    <row r="221" spans="1:18" x14ac:dyDescent="0.35">
      <c r="A221">
        <v>353</v>
      </c>
      <c r="B221" t="s">
        <v>239</v>
      </c>
      <c r="C221">
        <v>13173</v>
      </c>
      <c r="D221">
        <v>140</v>
      </c>
      <c r="E221" t="s">
        <v>243</v>
      </c>
      <c r="F221" t="s">
        <v>292</v>
      </c>
      <c r="G221">
        <v>20.015699999999999</v>
      </c>
      <c r="H221" t="s">
        <v>500</v>
      </c>
      <c r="I221">
        <v>12.496560000000001</v>
      </c>
      <c r="J221">
        <v>1.9466840000000001</v>
      </c>
      <c r="K221">
        <v>2.126881</v>
      </c>
      <c r="L221">
        <v>9.0039800000000003</v>
      </c>
      <c r="M221">
        <v>1.40262</v>
      </c>
      <c r="N221">
        <v>1.5324500000000001</v>
      </c>
      <c r="O221">
        <v>40</v>
      </c>
      <c r="P221">
        <v>0.72051699999999996</v>
      </c>
      <c r="Q221" t="s">
        <v>121</v>
      </c>
      <c r="R221" t="s">
        <v>48</v>
      </c>
    </row>
    <row r="222" spans="1:18" x14ac:dyDescent="0.35">
      <c r="A222">
        <v>361</v>
      </c>
      <c r="B222" t="s">
        <v>239</v>
      </c>
      <c r="C222">
        <v>13264</v>
      </c>
      <c r="D222">
        <v>185</v>
      </c>
      <c r="E222" t="s">
        <v>423</v>
      </c>
      <c r="F222" t="s">
        <v>424</v>
      </c>
      <c r="G222">
        <v>18.147300000000001</v>
      </c>
      <c r="H222" t="s">
        <v>500</v>
      </c>
      <c r="I222">
        <v>11.209728</v>
      </c>
      <c r="J222">
        <v>1.937066</v>
      </c>
      <c r="K222">
        <v>2.108727</v>
      </c>
      <c r="L222">
        <v>14.1778</v>
      </c>
      <c r="M222">
        <v>2.4499499999999999</v>
      </c>
      <c r="N222">
        <v>2.6670600000000002</v>
      </c>
      <c r="O222">
        <v>40</v>
      </c>
      <c r="P222">
        <v>1.2647740000000001</v>
      </c>
      <c r="Q222" t="s">
        <v>121</v>
      </c>
      <c r="R222" t="s">
        <v>48</v>
      </c>
    </row>
    <row r="223" spans="1:18" x14ac:dyDescent="0.35">
      <c r="A223">
        <v>363</v>
      </c>
      <c r="B223" t="s">
        <v>239</v>
      </c>
      <c r="C223">
        <v>13282</v>
      </c>
      <c r="D223">
        <v>190</v>
      </c>
      <c r="E223" t="s">
        <v>335</v>
      </c>
      <c r="F223" t="s">
        <v>343</v>
      </c>
      <c r="G223">
        <v>4.51661</v>
      </c>
      <c r="H223" t="s">
        <v>500</v>
      </c>
      <c r="I223">
        <v>9.2308070000000004</v>
      </c>
      <c r="J223">
        <v>1.651831</v>
      </c>
      <c r="K223">
        <v>1.9300759999999999</v>
      </c>
      <c r="L223">
        <v>39.355899999999998</v>
      </c>
      <c r="M223">
        <v>7.0426500000000001</v>
      </c>
      <c r="N223">
        <v>8.2289600000000007</v>
      </c>
      <c r="O223">
        <v>40</v>
      </c>
      <c r="P223">
        <v>4.2635399999999999</v>
      </c>
      <c r="Q223" t="s">
        <v>121</v>
      </c>
      <c r="R223" t="s">
        <v>48</v>
      </c>
    </row>
    <row r="224" spans="1:18" x14ac:dyDescent="0.35">
      <c r="A224">
        <v>382</v>
      </c>
      <c r="B224" t="s">
        <v>239</v>
      </c>
      <c r="C224">
        <v>13641</v>
      </c>
      <c r="D224">
        <v>411</v>
      </c>
      <c r="E224" t="s">
        <v>308</v>
      </c>
      <c r="F224" t="s">
        <v>317</v>
      </c>
      <c r="G224">
        <v>34.3613</v>
      </c>
      <c r="H224" t="s">
        <v>500</v>
      </c>
      <c r="I224">
        <v>5.9979040000000001</v>
      </c>
      <c r="J224">
        <v>0.90687899999999999</v>
      </c>
      <c r="K224">
        <v>1.5020009999999999</v>
      </c>
      <c r="L224">
        <v>7.8270799999999996</v>
      </c>
      <c r="M224">
        <v>1.1834499999999999</v>
      </c>
      <c r="N224">
        <v>1.9600599999999999</v>
      </c>
      <c r="O224">
        <v>40</v>
      </c>
      <c r="P224">
        <v>1.3049679999999999</v>
      </c>
      <c r="Q224" t="s">
        <v>121</v>
      </c>
      <c r="R224" t="s">
        <v>48</v>
      </c>
    </row>
    <row r="225" spans="1:18" x14ac:dyDescent="0.35">
      <c r="A225">
        <v>390</v>
      </c>
      <c r="B225" t="s">
        <v>239</v>
      </c>
      <c r="C225">
        <v>14045</v>
      </c>
      <c r="D225">
        <v>511</v>
      </c>
      <c r="E225" t="s">
        <v>284</v>
      </c>
      <c r="F225" t="s">
        <v>340</v>
      </c>
      <c r="G225">
        <v>0.170765</v>
      </c>
      <c r="H225" t="s">
        <v>500</v>
      </c>
      <c r="I225">
        <v>9.5753869999999992</v>
      </c>
      <c r="J225">
        <v>1.6562060000000001</v>
      </c>
      <c r="K225">
        <v>1.946625</v>
      </c>
      <c r="L225">
        <v>0.597414</v>
      </c>
      <c r="M225">
        <v>0.10333199999999999</v>
      </c>
      <c r="N225">
        <v>0.121451</v>
      </c>
      <c r="O225">
        <v>40</v>
      </c>
      <c r="P225">
        <v>6.2391000000000002E-2</v>
      </c>
      <c r="Q225" t="s">
        <v>121</v>
      </c>
      <c r="R225" t="s">
        <v>48</v>
      </c>
    </row>
    <row r="226" spans="1:18" x14ac:dyDescent="0.35">
      <c r="A226">
        <v>391</v>
      </c>
      <c r="B226" t="s">
        <v>239</v>
      </c>
      <c r="C226">
        <v>14049</v>
      </c>
      <c r="D226">
        <v>511</v>
      </c>
      <c r="E226" t="s">
        <v>284</v>
      </c>
      <c r="F226" t="s">
        <v>340</v>
      </c>
      <c r="G226">
        <v>0.25897300000000001</v>
      </c>
      <c r="H226" t="s">
        <v>500</v>
      </c>
      <c r="I226">
        <v>9.5753869999999992</v>
      </c>
      <c r="J226">
        <v>1.6562060000000001</v>
      </c>
      <c r="K226">
        <v>1.946625</v>
      </c>
      <c r="L226">
        <v>1.44E-4</v>
      </c>
      <c r="M226">
        <v>2.5000000000000001E-5</v>
      </c>
      <c r="N226">
        <v>2.9E-5</v>
      </c>
      <c r="O226">
        <v>40</v>
      </c>
      <c r="P226">
        <v>1.5E-5</v>
      </c>
      <c r="Q226" t="s">
        <v>121</v>
      </c>
      <c r="R226" t="s">
        <v>48</v>
      </c>
    </row>
    <row r="227" spans="1:18" x14ac:dyDescent="0.35">
      <c r="A227">
        <v>393</v>
      </c>
      <c r="B227" t="s">
        <v>239</v>
      </c>
      <c r="C227">
        <v>14455</v>
      </c>
      <c r="D227">
        <v>530</v>
      </c>
      <c r="E227" t="s">
        <v>419</v>
      </c>
      <c r="F227" t="s">
        <v>420</v>
      </c>
      <c r="G227">
        <v>4.6078900000000003</v>
      </c>
      <c r="H227" t="s">
        <v>500</v>
      </c>
      <c r="I227">
        <v>9.4268710000000002</v>
      </c>
      <c r="J227">
        <v>1.6340539999999999</v>
      </c>
      <c r="K227">
        <v>1.899934</v>
      </c>
      <c r="L227">
        <v>43.008000000000003</v>
      </c>
      <c r="M227">
        <v>7.4550000000000001</v>
      </c>
      <c r="N227">
        <v>8.6680200000000003</v>
      </c>
      <c r="O227">
        <v>40</v>
      </c>
      <c r="P227">
        <v>4.5622749999999996</v>
      </c>
      <c r="Q227" t="s">
        <v>121</v>
      </c>
      <c r="R227" t="s">
        <v>48</v>
      </c>
    </row>
    <row r="228" spans="1:18" x14ac:dyDescent="0.35">
      <c r="A228">
        <v>394</v>
      </c>
      <c r="B228" t="s">
        <v>239</v>
      </c>
      <c r="C228">
        <v>14458</v>
      </c>
      <c r="D228">
        <v>530</v>
      </c>
      <c r="E228" t="s">
        <v>419</v>
      </c>
      <c r="F228" t="s">
        <v>420</v>
      </c>
      <c r="G228">
        <v>3.8850199999999999</v>
      </c>
      <c r="H228" t="s">
        <v>500</v>
      </c>
      <c r="I228">
        <v>9.4268710000000002</v>
      </c>
      <c r="J228">
        <v>1.6340539999999999</v>
      </c>
      <c r="K228">
        <v>1.899934</v>
      </c>
      <c r="L228">
        <v>2.5740400000000001</v>
      </c>
      <c r="M228">
        <v>0.446185</v>
      </c>
      <c r="N228">
        <v>0.51878400000000002</v>
      </c>
      <c r="O228">
        <v>40</v>
      </c>
      <c r="P228">
        <v>0.27305400000000002</v>
      </c>
      <c r="Q228" t="s">
        <v>121</v>
      </c>
      <c r="R228" t="s">
        <v>48</v>
      </c>
    </row>
    <row r="229" spans="1:18" x14ac:dyDescent="0.35">
      <c r="A229">
        <v>421</v>
      </c>
      <c r="B229" t="s">
        <v>239</v>
      </c>
      <c r="C229">
        <v>1389</v>
      </c>
      <c r="D229">
        <v>140</v>
      </c>
      <c r="E229" t="s">
        <v>243</v>
      </c>
      <c r="F229" t="s">
        <v>489</v>
      </c>
      <c r="G229">
        <v>22.069900000000001</v>
      </c>
      <c r="H229" t="s">
        <v>490</v>
      </c>
      <c r="I229">
        <v>9.2811850000000007</v>
      </c>
      <c r="J229">
        <v>1.3582639999999999</v>
      </c>
      <c r="K229">
        <v>1.775104</v>
      </c>
      <c r="L229">
        <v>2.33731</v>
      </c>
      <c r="M229">
        <v>0.342055</v>
      </c>
      <c r="N229">
        <v>0.44702900000000001</v>
      </c>
      <c r="O229">
        <v>40</v>
      </c>
      <c r="P229">
        <v>0.25183299999999997</v>
      </c>
      <c r="Q229" t="s">
        <v>121</v>
      </c>
      <c r="R229" t="s">
        <v>48</v>
      </c>
    </row>
    <row r="230" spans="1:18" x14ac:dyDescent="0.35">
      <c r="A230">
        <v>425</v>
      </c>
      <c r="B230" t="s">
        <v>239</v>
      </c>
      <c r="C230">
        <v>1451</v>
      </c>
      <c r="D230">
        <v>411</v>
      </c>
      <c r="E230" t="s">
        <v>308</v>
      </c>
      <c r="F230" t="s">
        <v>492</v>
      </c>
      <c r="G230">
        <v>47.374200000000002</v>
      </c>
      <c r="H230" t="s">
        <v>490</v>
      </c>
      <c r="I230">
        <v>6.6934500000000003</v>
      </c>
      <c r="J230">
        <v>0.99065700000000001</v>
      </c>
      <c r="K230">
        <v>1.5987610000000001</v>
      </c>
      <c r="L230">
        <v>0.101781</v>
      </c>
      <c r="M230">
        <v>1.5063999999999999E-2</v>
      </c>
      <c r="N230">
        <v>2.4310999999999999E-2</v>
      </c>
      <c r="O230">
        <v>40</v>
      </c>
      <c r="P230">
        <v>1.5206000000000001E-2</v>
      </c>
      <c r="Q230" t="s">
        <v>121</v>
      </c>
      <c r="R230" t="s">
        <v>48</v>
      </c>
    </row>
    <row r="231" spans="1:18" x14ac:dyDescent="0.35">
      <c r="A231">
        <v>455</v>
      </c>
      <c r="B231" t="s">
        <v>239</v>
      </c>
      <c r="C231">
        <v>13173</v>
      </c>
      <c r="D231">
        <v>140</v>
      </c>
      <c r="E231" t="s">
        <v>243</v>
      </c>
      <c r="F231" t="s">
        <v>292</v>
      </c>
      <c r="G231">
        <v>20.015699999999999</v>
      </c>
      <c r="H231" t="s">
        <v>500</v>
      </c>
      <c r="I231">
        <v>12.496560000000001</v>
      </c>
      <c r="J231">
        <v>1.9466840000000001</v>
      </c>
      <c r="K231">
        <v>2.126881</v>
      </c>
      <c r="L231">
        <v>0.48494199999999998</v>
      </c>
      <c r="M231">
        <v>7.5542999999999999E-2</v>
      </c>
      <c r="N231">
        <v>8.2535999999999998E-2</v>
      </c>
      <c r="O231">
        <v>40</v>
      </c>
      <c r="P231">
        <v>3.8806E-2</v>
      </c>
      <c r="Q231" t="s">
        <v>121</v>
      </c>
      <c r="R231" t="s">
        <v>48</v>
      </c>
    </row>
    <row r="232" spans="1:18" x14ac:dyDescent="0.35">
      <c r="A232">
        <v>457</v>
      </c>
      <c r="B232" t="s">
        <v>239</v>
      </c>
      <c r="C232">
        <v>13641</v>
      </c>
      <c r="D232">
        <v>411</v>
      </c>
      <c r="E232" t="s">
        <v>308</v>
      </c>
      <c r="F232" t="s">
        <v>317</v>
      </c>
      <c r="G232">
        <v>34.3613</v>
      </c>
      <c r="H232" t="s">
        <v>500</v>
      </c>
      <c r="I232">
        <v>5.9979040000000001</v>
      </c>
      <c r="J232">
        <v>0.90687899999999999</v>
      </c>
      <c r="K232">
        <v>1.5020009999999999</v>
      </c>
      <c r="L232">
        <v>1.4770099999999999</v>
      </c>
      <c r="M232">
        <v>0.22332199999999999</v>
      </c>
      <c r="N232">
        <v>0.36987300000000001</v>
      </c>
      <c r="O232">
        <v>40</v>
      </c>
      <c r="P232">
        <v>0.246254</v>
      </c>
      <c r="Q232" t="s">
        <v>121</v>
      </c>
      <c r="R232" t="s">
        <v>48</v>
      </c>
    </row>
    <row r="233" spans="1:18" x14ac:dyDescent="0.35">
      <c r="A233">
        <v>173</v>
      </c>
      <c r="B233" t="s">
        <v>239</v>
      </c>
      <c r="C233">
        <v>8082</v>
      </c>
      <c r="D233">
        <v>111</v>
      </c>
      <c r="E233" t="s">
        <v>270</v>
      </c>
      <c r="F233" t="s">
        <v>271</v>
      </c>
      <c r="G233">
        <v>130.00700000000001</v>
      </c>
      <c r="H233" t="s">
        <v>477</v>
      </c>
      <c r="I233">
        <v>10.413732</v>
      </c>
      <c r="J233">
        <v>1.734764</v>
      </c>
      <c r="K233">
        <v>1.937713</v>
      </c>
      <c r="L233">
        <v>22.146899999999999</v>
      </c>
      <c r="M233">
        <v>3.68933</v>
      </c>
      <c r="N233">
        <v>4.12094</v>
      </c>
      <c r="O233">
        <v>3</v>
      </c>
      <c r="P233">
        <v>2.1267010000000002</v>
      </c>
      <c r="Q233" t="s">
        <v>269</v>
      </c>
      <c r="R233" t="s">
        <v>49</v>
      </c>
    </row>
    <row r="234" spans="1:18" x14ac:dyDescent="0.35">
      <c r="A234">
        <v>177</v>
      </c>
      <c r="B234" t="s">
        <v>239</v>
      </c>
      <c r="C234">
        <v>8149</v>
      </c>
      <c r="D234">
        <v>118</v>
      </c>
      <c r="E234" t="s">
        <v>256</v>
      </c>
      <c r="F234" t="s">
        <v>272</v>
      </c>
      <c r="G234">
        <v>26.5517</v>
      </c>
      <c r="H234" t="s">
        <v>477</v>
      </c>
      <c r="I234">
        <v>8.6339380000000006</v>
      </c>
      <c r="J234">
        <v>1.5375620000000001</v>
      </c>
      <c r="K234">
        <v>1.7281679999999999</v>
      </c>
      <c r="L234">
        <v>2.4274900000000001</v>
      </c>
      <c r="M234">
        <v>0.43229600000000001</v>
      </c>
      <c r="N234">
        <v>0.48588599999999998</v>
      </c>
      <c r="O234">
        <v>3</v>
      </c>
      <c r="P234">
        <v>0.28115699999999999</v>
      </c>
      <c r="Q234" t="s">
        <v>269</v>
      </c>
      <c r="R234" t="s">
        <v>49</v>
      </c>
    </row>
    <row r="235" spans="1:18" x14ac:dyDescent="0.35">
      <c r="A235">
        <v>210</v>
      </c>
      <c r="B235" t="s">
        <v>239</v>
      </c>
      <c r="C235">
        <v>8534</v>
      </c>
      <c r="D235">
        <v>140</v>
      </c>
      <c r="E235" t="s">
        <v>243</v>
      </c>
      <c r="F235" t="s">
        <v>244</v>
      </c>
      <c r="G235">
        <v>5.1151099999999996</v>
      </c>
      <c r="H235" t="s">
        <v>477</v>
      </c>
      <c r="I235">
        <v>11.781447</v>
      </c>
      <c r="J235">
        <v>1.875837</v>
      </c>
      <c r="K235">
        <v>2.004032</v>
      </c>
      <c r="L235">
        <v>0.73223700000000003</v>
      </c>
      <c r="M235">
        <v>0.116587</v>
      </c>
      <c r="N235">
        <v>0.124554</v>
      </c>
      <c r="O235">
        <v>3</v>
      </c>
      <c r="P235">
        <v>6.2151999999999999E-2</v>
      </c>
      <c r="Q235" t="s">
        <v>269</v>
      </c>
      <c r="R235" t="s">
        <v>49</v>
      </c>
    </row>
    <row r="236" spans="1:18" x14ac:dyDescent="0.35">
      <c r="A236">
        <v>215</v>
      </c>
      <c r="B236" t="s">
        <v>239</v>
      </c>
      <c r="C236">
        <v>8538</v>
      </c>
      <c r="D236">
        <v>140</v>
      </c>
      <c r="E236" t="s">
        <v>243</v>
      </c>
      <c r="F236" t="s">
        <v>244</v>
      </c>
      <c r="G236">
        <v>5.3721300000000003</v>
      </c>
      <c r="H236" t="s">
        <v>477</v>
      </c>
      <c r="I236">
        <v>11.781447</v>
      </c>
      <c r="J236">
        <v>1.875837</v>
      </c>
      <c r="K236">
        <v>2.004032</v>
      </c>
      <c r="L236">
        <v>7.3401500000000004</v>
      </c>
      <c r="M236">
        <v>1.1687000000000001</v>
      </c>
      <c r="N236">
        <v>1.2485599999999999</v>
      </c>
      <c r="O236">
        <v>3</v>
      </c>
      <c r="P236">
        <v>0.62302599999999997</v>
      </c>
      <c r="Q236" t="s">
        <v>269</v>
      </c>
      <c r="R236" t="s">
        <v>49</v>
      </c>
    </row>
    <row r="237" spans="1:18" x14ac:dyDescent="0.35">
      <c r="A237">
        <v>256</v>
      </c>
      <c r="B237" t="s">
        <v>239</v>
      </c>
      <c r="C237">
        <v>9144</v>
      </c>
      <c r="D237">
        <v>320</v>
      </c>
      <c r="E237" t="s">
        <v>273</v>
      </c>
      <c r="F237" t="s">
        <v>274</v>
      </c>
      <c r="G237">
        <v>38.287199999999999</v>
      </c>
      <c r="H237" t="s">
        <v>477</v>
      </c>
      <c r="I237">
        <v>8.0584550000000004</v>
      </c>
      <c r="J237">
        <v>1.393032</v>
      </c>
      <c r="K237">
        <v>1.6596150000000001</v>
      </c>
      <c r="L237">
        <v>8.5040800000000001</v>
      </c>
      <c r="M237">
        <v>1.4700599999999999</v>
      </c>
      <c r="N237">
        <v>1.75139</v>
      </c>
      <c r="O237">
        <v>3</v>
      </c>
      <c r="P237">
        <v>1.0552980000000001</v>
      </c>
      <c r="Q237" t="s">
        <v>269</v>
      </c>
      <c r="R237" t="s">
        <v>49</v>
      </c>
    </row>
    <row r="238" spans="1:18" x14ac:dyDescent="0.35">
      <c r="A238">
        <v>267</v>
      </c>
      <c r="B238" t="s">
        <v>239</v>
      </c>
      <c r="C238">
        <v>9472</v>
      </c>
      <c r="D238">
        <v>420</v>
      </c>
      <c r="E238" t="s">
        <v>275</v>
      </c>
      <c r="F238" t="s">
        <v>276</v>
      </c>
      <c r="G238">
        <v>65.016999999999996</v>
      </c>
      <c r="H238" t="s">
        <v>477</v>
      </c>
      <c r="I238">
        <v>8.2316210000000005</v>
      </c>
      <c r="J238">
        <v>1.3300670000000001</v>
      </c>
      <c r="K238">
        <v>1.6533709999999999</v>
      </c>
      <c r="L238">
        <v>1.6751</v>
      </c>
      <c r="M238">
        <v>0.27066299999999999</v>
      </c>
      <c r="N238">
        <v>0.33645399999999998</v>
      </c>
      <c r="O238">
        <v>3</v>
      </c>
      <c r="P238">
        <v>0.20349600000000001</v>
      </c>
      <c r="Q238" t="s">
        <v>269</v>
      </c>
      <c r="R238" t="s">
        <v>49</v>
      </c>
    </row>
    <row r="239" spans="1:18" x14ac:dyDescent="0.35">
      <c r="A239">
        <v>280</v>
      </c>
      <c r="B239" t="s">
        <v>239</v>
      </c>
      <c r="C239">
        <v>9591</v>
      </c>
      <c r="D239">
        <v>434</v>
      </c>
      <c r="E239" t="s">
        <v>277</v>
      </c>
      <c r="F239" t="s">
        <v>278</v>
      </c>
      <c r="G239">
        <v>14.2006</v>
      </c>
      <c r="H239" t="s">
        <v>477</v>
      </c>
      <c r="I239">
        <v>8.9793509999999994</v>
      </c>
      <c r="J239">
        <v>1.6037250000000001</v>
      </c>
      <c r="K239">
        <v>1.662954</v>
      </c>
      <c r="L239">
        <v>7.04732</v>
      </c>
      <c r="M239">
        <v>1.2586599999999999</v>
      </c>
      <c r="N239">
        <v>1.30515</v>
      </c>
      <c r="O239">
        <v>3</v>
      </c>
      <c r="P239">
        <v>0.78483599999999998</v>
      </c>
      <c r="Q239" t="s">
        <v>269</v>
      </c>
      <c r="R239" t="s">
        <v>49</v>
      </c>
    </row>
    <row r="240" spans="1:18" x14ac:dyDescent="0.35">
      <c r="A240">
        <v>293</v>
      </c>
      <c r="B240" t="s">
        <v>239</v>
      </c>
      <c r="C240">
        <v>11649</v>
      </c>
      <c r="D240">
        <v>814</v>
      </c>
      <c r="E240" t="s">
        <v>254</v>
      </c>
      <c r="F240" t="s">
        <v>279</v>
      </c>
      <c r="G240">
        <v>37.180799999999998</v>
      </c>
      <c r="H240" t="s">
        <v>477</v>
      </c>
      <c r="I240">
        <v>9.5935609999999993</v>
      </c>
      <c r="J240">
        <v>1.571528</v>
      </c>
      <c r="K240">
        <v>1.857308</v>
      </c>
      <c r="L240">
        <v>11.257099999999999</v>
      </c>
      <c r="M240">
        <v>1.8440300000000001</v>
      </c>
      <c r="N240">
        <v>2.17936</v>
      </c>
      <c r="O240">
        <v>3</v>
      </c>
      <c r="P240">
        <v>1.1733990000000001</v>
      </c>
      <c r="Q240" t="s">
        <v>269</v>
      </c>
      <c r="R240" t="s">
        <v>49</v>
      </c>
    </row>
    <row r="241" spans="1:18" x14ac:dyDescent="0.35">
      <c r="A241">
        <v>432</v>
      </c>
      <c r="B241" t="s">
        <v>239</v>
      </c>
      <c r="C241">
        <v>8534</v>
      </c>
      <c r="D241">
        <v>140</v>
      </c>
      <c r="E241" t="s">
        <v>243</v>
      </c>
      <c r="F241" t="s">
        <v>244</v>
      </c>
      <c r="G241">
        <v>5.1151099999999996</v>
      </c>
      <c r="H241" t="s">
        <v>477</v>
      </c>
      <c r="I241">
        <v>11.781447</v>
      </c>
      <c r="J241">
        <v>1.875837</v>
      </c>
      <c r="K241">
        <v>2.004032</v>
      </c>
      <c r="L241">
        <v>1.23709</v>
      </c>
      <c r="M241">
        <v>0.19697000000000001</v>
      </c>
      <c r="N241">
        <v>0.21043100000000001</v>
      </c>
      <c r="O241">
        <v>3</v>
      </c>
      <c r="P241">
        <v>0.105004</v>
      </c>
      <c r="Q241" t="s">
        <v>269</v>
      </c>
      <c r="R241" t="s">
        <v>49</v>
      </c>
    </row>
    <row r="242" spans="1:18" x14ac:dyDescent="0.35">
      <c r="A242">
        <v>442</v>
      </c>
      <c r="B242" t="s">
        <v>239</v>
      </c>
      <c r="C242">
        <v>9144</v>
      </c>
      <c r="D242">
        <v>320</v>
      </c>
      <c r="E242" t="s">
        <v>273</v>
      </c>
      <c r="F242" t="s">
        <v>274</v>
      </c>
      <c r="G242">
        <v>38.287199999999999</v>
      </c>
      <c r="H242" t="s">
        <v>477</v>
      </c>
      <c r="I242">
        <v>8.0584550000000004</v>
      </c>
      <c r="J242">
        <v>1.393032</v>
      </c>
      <c r="K242">
        <v>1.6596150000000001</v>
      </c>
      <c r="L242">
        <v>2.6249099999999999</v>
      </c>
      <c r="M242">
        <v>0.45375700000000002</v>
      </c>
      <c r="N242">
        <v>0.54059199999999996</v>
      </c>
      <c r="O242">
        <v>3</v>
      </c>
      <c r="P242">
        <v>0.32573299999999999</v>
      </c>
      <c r="Q242" t="s">
        <v>269</v>
      </c>
      <c r="R242" t="s">
        <v>49</v>
      </c>
    </row>
    <row r="243" spans="1:18" x14ac:dyDescent="0.35">
      <c r="A243">
        <v>444</v>
      </c>
      <c r="B243" t="s">
        <v>239</v>
      </c>
      <c r="C243">
        <v>11649</v>
      </c>
      <c r="D243">
        <v>814</v>
      </c>
      <c r="E243" t="s">
        <v>254</v>
      </c>
      <c r="F243" t="s">
        <v>279</v>
      </c>
      <c r="G243">
        <v>37.180799999999998</v>
      </c>
      <c r="H243" t="s">
        <v>477</v>
      </c>
      <c r="I243">
        <v>9.5935609999999993</v>
      </c>
      <c r="J243">
        <v>1.571528</v>
      </c>
      <c r="K243">
        <v>1.857308</v>
      </c>
      <c r="L243">
        <v>9.8071199999999994</v>
      </c>
      <c r="M243">
        <v>1.6065100000000001</v>
      </c>
      <c r="N243">
        <v>1.8986499999999999</v>
      </c>
      <c r="O243">
        <v>3</v>
      </c>
      <c r="P243">
        <v>1.0222610000000001</v>
      </c>
      <c r="Q243" t="s">
        <v>269</v>
      </c>
      <c r="R243" t="s">
        <v>49</v>
      </c>
    </row>
    <row r="244" spans="1:18" x14ac:dyDescent="0.35">
      <c r="A244">
        <v>174</v>
      </c>
      <c r="B244" t="s">
        <v>239</v>
      </c>
      <c r="C244">
        <v>8092</v>
      </c>
      <c r="D244">
        <v>111</v>
      </c>
      <c r="E244" t="s">
        <v>270</v>
      </c>
      <c r="F244" t="s">
        <v>271</v>
      </c>
      <c r="G244">
        <v>79.635800000000003</v>
      </c>
      <c r="H244" t="s">
        <v>477</v>
      </c>
      <c r="I244">
        <v>10.413732</v>
      </c>
      <c r="J244">
        <v>1.734764</v>
      </c>
      <c r="K244">
        <v>1.937713</v>
      </c>
      <c r="L244">
        <v>56.427</v>
      </c>
      <c r="M244">
        <v>9.3998500000000007</v>
      </c>
      <c r="N244">
        <v>10.499499999999999</v>
      </c>
      <c r="O244">
        <v>4</v>
      </c>
      <c r="P244">
        <v>5.4185189999999999</v>
      </c>
      <c r="Q244" t="s">
        <v>280</v>
      </c>
      <c r="R244" t="s">
        <v>50</v>
      </c>
    </row>
    <row r="245" spans="1:18" x14ac:dyDescent="0.35">
      <c r="A245">
        <v>178</v>
      </c>
      <c r="B245" t="s">
        <v>239</v>
      </c>
      <c r="C245">
        <v>8157</v>
      </c>
      <c r="D245">
        <v>118</v>
      </c>
      <c r="E245" t="s">
        <v>256</v>
      </c>
      <c r="F245" t="s">
        <v>272</v>
      </c>
      <c r="G245">
        <v>8.9530700000000003</v>
      </c>
      <c r="H245" t="s">
        <v>477</v>
      </c>
      <c r="I245">
        <v>8.6339380000000006</v>
      </c>
      <c r="J245">
        <v>1.5375620000000001</v>
      </c>
      <c r="K245">
        <v>1.7281679999999999</v>
      </c>
      <c r="L245">
        <v>5.1081399999999997</v>
      </c>
      <c r="M245">
        <v>0.90967600000000004</v>
      </c>
      <c r="N245">
        <v>1.02244</v>
      </c>
      <c r="O245">
        <v>4</v>
      </c>
      <c r="P245">
        <v>0.59163500000000002</v>
      </c>
      <c r="Q245" t="s">
        <v>280</v>
      </c>
      <c r="R245" t="s">
        <v>50</v>
      </c>
    </row>
    <row r="246" spans="1:18" x14ac:dyDescent="0.35">
      <c r="A246">
        <v>179</v>
      </c>
      <c r="B246" t="s">
        <v>239</v>
      </c>
      <c r="C246">
        <v>8161</v>
      </c>
      <c r="D246">
        <v>118</v>
      </c>
      <c r="E246" t="s">
        <v>256</v>
      </c>
      <c r="F246" t="s">
        <v>272</v>
      </c>
      <c r="G246">
        <v>27.963899999999999</v>
      </c>
      <c r="H246" t="s">
        <v>477</v>
      </c>
      <c r="I246">
        <v>8.6339380000000006</v>
      </c>
      <c r="J246">
        <v>1.5375620000000001</v>
      </c>
      <c r="K246">
        <v>1.7281679999999999</v>
      </c>
      <c r="L246">
        <v>2.2445900000000001</v>
      </c>
      <c r="M246">
        <v>0.399725</v>
      </c>
      <c r="N246">
        <v>0.44927699999999998</v>
      </c>
      <c r="O246">
        <v>4</v>
      </c>
      <c r="P246">
        <v>0.25997300000000001</v>
      </c>
      <c r="Q246" t="s">
        <v>280</v>
      </c>
      <c r="R246" t="s">
        <v>50</v>
      </c>
    </row>
    <row r="247" spans="1:18" x14ac:dyDescent="0.35">
      <c r="A247">
        <v>187</v>
      </c>
      <c r="B247" t="s">
        <v>239</v>
      </c>
      <c r="C247">
        <v>8284</v>
      </c>
      <c r="D247">
        <v>121</v>
      </c>
      <c r="E247" t="s">
        <v>270</v>
      </c>
      <c r="F247" t="s">
        <v>281</v>
      </c>
      <c r="G247">
        <v>18.6158</v>
      </c>
      <c r="H247" t="s">
        <v>477</v>
      </c>
      <c r="I247">
        <v>11.819156</v>
      </c>
      <c r="J247">
        <v>1.999854</v>
      </c>
      <c r="K247">
        <v>2.097445</v>
      </c>
      <c r="L247">
        <v>18.3111</v>
      </c>
      <c r="M247">
        <v>3.0983100000000001</v>
      </c>
      <c r="N247">
        <v>3.2495099999999999</v>
      </c>
      <c r="O247">
        <v>4</v>
      </c>
      <c r="P247">
        <v>1.5492699999999999</v>
      </c>
      <c r="Q247" t="s">
        <v>280</v>
      </c>
      <c r="R247" t="s">
        <v>50</v>
      </c>
    </row>
    <row r="248" spans="1:18" x14ac:dyDescent="0.35">
      <c r="A248">
        <v>239</v>
      </c>
      <c r="B248" t="s">
        <v>239</v>
      </c>
      <c r="C248">
        <v>8771</v>
      </c>
      <c r="D248">
        <v>171</v>
      </c>
      <c r="E248" t="s">
        <v>282</v>
      </c>
      <c r="F248" t="s">
        <v>283</v>
      </c>
      <c r="G248">
        <v>3.44848</v>
      </c>
      <c r="H248" t="s">
        <v>477</v>
      </c>
      <c r="I248">
        <v>8.7485420000000005</v>
      </c>
      <c r="J248">
        <v>1.5318830000000001</v>
      </c>
      <c r="K248">
        <v>2.0143270000000002</v>
      </c>
      <c r="L248">
        <v>1.7173499999999999</v>
      </c>
      <c r="M248">
        <v>0.30071100000000001</v>
      </c>
      <c r="N248">
        <v>0.39541599999999999</v>
      </c>
      <c r="O248">
        <v>4</v>
      </c>
      <c r="P248">
        <v>0.196302</v>
      </c>
      <c r="Q248" t="s">
        <v>280</v>
      </c>
      <c r="R248" t="s">
        <v>50</v>
      </c>
    </row>
    <row r="249" spans="1:18" x14ac:dyDescent="0.35">
      <c r="A249">
        <v>281</v>
      </c>
      <c r="B249" t="s">
        <v>239</v>
      </c>
      <c r="C249">
        <v>9603</v>
      </c>
      <c r="D249">
        <v>434</v>
      </c>
      <c r="E249" t="s">
        <v>277</v>
      </c>
      <c r="F249" t="s">
        <v>278</v>
      </c>
      <c r="G249">
        <v>37.005299999999998</v>
      </c>
      <c r="H249" t="s">
        <v>477</v>
      </c>
      <c r="I249">
        <v>8.9793509999999994</v>
      </c>
      <c r="J249">
        <v>1.6037250000000001</v>
      </c>
      <c r="K249">
        <v>1.662954</v>
      </c>
      <c r="L249">
        <v>10.091200000000001</v>
      </c>
      <c r="M249">
        <v>1.8023100000000001</v>
      </c>
      <c r="N249">
        <v>1.86887</v>
      </c>
      <c r="O249">
        <v>4</v>
      </c>
      <c r="P249">
        <v>1.123828</v>
      </c>
      <c r="Q249" t="s">
        <v>280</v>
      </c>
      <c r="R249" t="s">
        <v>50</v>
      </c>
    </row>
    <row r="250" spans="1:18" x14ac:dyDescent="0.35">
      <c r="A250">
        <v>282</v>
      </c>
      <c r="B250" t="s">
        <v>239</v>
      </c>
      <c r="C250">
        <v>9779</v>
      </c>
      <c r="D250">
        <v>511</v>
      </c>
      <c r="E250" t="s">
        <v>284</v>
      </c>
      <c r="F250" t="s">
        <v>285</v>
      </c>
      <c r="G250">
        <v>178.465</v>
      </c>
      <c r="H250" t="s">
        <v>477</v>
      </c>
      <c r="I250">
        <v>5.183573</v>
      </c>
      <c r="J250">
        <v>0.88282799999999995</v>
      </c>
      <c r="K250">
        <v>1.2734179999999999</v>
      </c>
      <c r="L250">
        <v>0.59260599999999997</v>
      </c>
      <c r="M250">
        <v>0.100928</v>
      </c>
      <c r="N250">
        <v>0.14558199999999999</v>
      </c>
      <c r="O250">
        <v>4</v>
      </c>
      <c r="P250">
        <v>0.114324</v>
      </c>
      <c r="Q250" t="s">
        <v>280</v>
      </c>
      <c r="R250" t="s">
        <v>50</v>
      </c>
    </row>
    <row r="251" spans="1:18" x14ac:dyDescent="0.35">
      <c r="A251">
        <v>284</v>
      </c>
      <c r="B251" t="s">
        <v>239</v>
      </c>
      <c r="C251">
        <v>9985</v>
      </c>
      <c r="D251">
        <v>512</v>
      </c>
      <c r="E251" t="s">
        <v>252</v>
      </c>
      <c r="F251" t="s">
        <v>286</v>
      </c>
      <c r="G251">
        <v>26.818899999999999</v>
      </c>
      <c r="H251" t="s">
        <v>477</v>
      </c>
      <c r="I251">
        <v>11.177697</v>
      </c>
      <c r="J251">
        <v>1.90791</v>
      </c>
      <c r="K251">
        <v>2.0342440000000002</v>
      </c>
      <c r="L251">
        <v>0.81643600000000005</v>
      </c>
      <c r="M251">
        <v>0.13935700000000001</v>
      </c>
      <c r="N251">
        <v>0.14858399999999999</v>
      </c>
      <c r="O251">
        <v>4</v>
      </c>
      <c r="P251">
        <v>7.3041999999999996E-2</v>
      </c>
      <c r="Q251" t="s">
        <v>280</v>
      </c>
      <c r="R251" t="s">
        <v>50</v>
      </c>
    </row>
    <row r="252" spans="1:18" x14ac:dyDescent="0.35">
      <c r="A252">
        <v>217</v>
      </c>
      <c r="B252" t="s">
        <v>239</v>
      </c>
      <c r="C252">
        <v>8556</v>
      </c>
      <c r="D252">
        <v>140</v>
      </c>
      <c r="E252" t="s">
        <v>243</v>
      </c>
      <c r="F252" t="s">
        <v>244</v>
      </c>
      <c r="G252">
        <v>57.4602</v>
      </c>
      <c r="H252" t="s">
        <v>477</v>
      </c>
      <c r="I252">
        <v>11.781447</v>
      </c>
      <c r="J252">
        <v>1.875837</v>
      </c>
      <c r="K252">
        <v>2.004032</v>
      </c>
      <c r="L252">
        <v>0.84887800000000002</v>
      </c>
      <c r="M252">
        <v>0.135158</v>
      </c>
      <c r="N252">
        <v>0.144395</v>
      </c>
      <c r="O252">
        <v>5</v>
      </c>
      <c r="P252">
        <v>7.2052000000000005E-2</v>
      </c>
      <c r="Q252" t="s">
        <v>287</v>
      </c>
      <c r="R252" t="s">
        <v>51</v>
      </c>
    </row>
    <row r="253" spans="1:18" x14ac:dyDescent="0.35">
      <c r="A253">
        <v>302</v>
      </c>
      <c r="B253" t="s">
        <v>239</v>
      </c>
      <c r="C253">
        <v>11653</v>
      </c>
      <c r="D253">
        <v>814</v>
      </c>
      <c r="E253" t="s">
        <v>254</v>
      </c>
      <c r="F253" t="s">
        <v>279</v>
      </c>
      <c r="G253">
        <v>527.92700000000002</v>
      </c>
      <c r="H253" t="s">
        <v>477</v>
      </c>
      <c r="I253">
        <v>9.5935609999999993</v>
      </c>
      <c r="J253">
        <v>1.571528</v>
      </c>
      <c r="K253">
        <v>1.857308</v>
      </c>
      <c r="L253">
        <v>54.666400000000003</v>
      </c>
      <c r="M253">
        <v>8.9549400000000006</v>
      </c>
      <c r="N253">
        <v>10.583399999999999</v>
      </c>
      <c r="O253">
        <v>5</v>
      </c>
      <c r="P253">
        <v>5.6982359999999996</v>
      </c>
      <c r="Q253" t="s">
        <v>287</v>
      </c>
      <c r="R253" t="s">
        <v>51</v>
      </c>
    </row>
    <row r="254" spans="1:18" x14ac:dyDescent="0.35">
      <c r="A254">
        <v>437</v>
      </c>
      <c r="B254" t="s">
        <v>239</v>
      </c>
      <c r="C254">
        <v>8556</v>
      </c>
      <c r="D254">
        <v>140</v>
      </c>
      <c r="E254" t="s">
        <v>243</v>
      </c>
      <c r="F254" t="s">
        <v>244</v>
      </c>
      <c r="G254">
        <v>57.4602</v>
      </c>
      <c r="H254" t="s">
        <v>477</v>
      </c>
      <c r="I254">
        <v>11.781447</v>
      </c>
      <c r="J254">
        <v>1.875837</v>
      </c>
      <c r="K254">
        <v>2.004032</v>
      </c>
      <c r="L254">
        <v>0.41819800000000001</v>
      </c>
      <c r="M254">
        <v>6.6585000000000005E-2</v>
      </c>
      <c r="N254">
        <v>7.1136000000000005E-2</v>
      </c>
      <c r="O254">
        <v>5</v>
      </c>
      <c r="P254">
        <v>3.5496E-2</v>
      </c>
      <c r="Q254" t="s">
        <v>287</v>
      </c>
      <c r="R254" t="s">
        <v>51</v>
      </c>
    </row>
    <row r="255" spans="1:18" x14ac:dyDescent="0.35">
      <c r="A255">
        <v>449</v>
      </c>
      <c r="B255" t="s">
        <v>239</v>
      </c>
      <c r="C255">
        <v>11653</v>
      </c>
      <c r="D255">
        <v>814</v>
      </c>
      <c r="E255" t="s">
        <v>254</v>
      </c>
      <c r="F255" t="s">
        <v>279</v>
      </c>
      <c r="G255">
        <v>527.92700000000002</v>
      </c>
      <c r="H255" t="s">
        <v>477</v>
      </c>
      <c r="I255">
        <v>9.5935609999999993</v>
      </c>
      <c r="J255">
        <v>1.571528</v>
      </c>
      <c r="K255">
        <v>1.857308</v>
      </c>
      <c r="L255">
        <v>3.9074399999999998</v>
      </c>
      <c r="M255">
        <v>0.64007999999999998</v>
      </c>
      <c r="N255">
        <v>0.75647699999999996</v>
      </c>
      <c r="O255">
        <v>5</v>
      </c>
      <c r="P255">
        <v>0.40729799999999999</v>
      </c>
      <c r="Q255" t="s">
        <v>287</v>
      </c>
      <c r="R255" t="s">
        <v>51</v>
      </c>
    </row>
    <row r="256" spans="1:18" x14ac:dyDescent="0.35">
      <c r="A256">
        <v>441</v>
      </c>
      <c r="B256" t="s">
        <v>239</v>
      </c>
      <c r="C256">
        <v>8962</v>
      </c>
      <c r="D256">
        <v>212</v>
      </c>
      <c r="E256" t="s">
        <v>289</v>
      </c>
      <c r="F256" t="s">
        <v>290</v>
      </c>
      <c r="G256">
        <v>88.504999999999995</v>
      </c>
      <c r="H256" t="s">
        <v>477</v>
      </c>
      <c r="I256">
        <v>9.0944760000000002</v>
      </c>
      <c r="J256">
        <v>1.885445</v>
      </c>
      <c r="K256">
        <v>1.4384889999999999</v>
      </c>
      <c r="L256">
        <v>5.8472099999999996</v>
      </c>
      <c r="M256">
        <v>1.2122299999999999</v>
      </c>
      <c r="N256">
        <v>0.92486299999999999</v>
      </c>
      <c r="O256">
        <v>6</v>
      </c>
      <c r="P256">
        <v>0.64293999999999996</v>
      </c>
      <c r="Q256" t="s">
        <v>288</v>
      </c>
      <c r="R256" t="s">
        <v>52</v>
      </c>
    </row>
    <row r="257" spans="1:18" x14ac:dyDescent="0.35">
      <c r="A257">
        <v>350</v>
      </c>
      <c r="B257" t="s">
        <v>239</v>
      </c>
      <c r="C257">
        <v>13165</v>
      </c>
      <c r="D257">
        <v>140</v>
      </c>
      <c r="E257" t="s">
        <v>243</v>
      </c>
      <c r="F257" t="s">
        <v>292</v>
      </c>
      <c r="G257">
        <v>23.042999999999999</v>
      </c>
      <c r="H257" t="s">
        <v>500</v>
      </c>
      <c r="I257">
        <v>12.496560000000001</v>
      </c>
      <c r="J257">
        <v>1.9466840000000001</v>
      </c>
      <c r="K257">
        <v>2.126881</v>
      </c>
      <c r="L257">
        <v>4.2347999999999997E-2</v>
      </c>
      <c r="M257">
        <v>6.5970000000000004E-3</v>
      </c>
      <c r="N257">
        <v>7.208E-3</v>
      </c>
      <c r="O257">
        <v>7</v>
      </c>
      <c r="P257">
        <v>3.3890000000000001E-3</v>
      </c>
      <c r="Q257" t="s">
        <v>291</v>
      </c>
      <c r="R257" t="s">
        <v>53</v>
      </c>
    </row>
    <row r="258" spans="1:18" x14ac:dyDescent="0.35">
      <c r="A258">
        <v>408</v>
      </c>
      <c r="B258" t="s">
        <v>239</v>
      </c>
      <c r="C258">
        <v>15471</v>
      </c>
      <c r="D258">
        <v>814</v>
      </c>
      <c r="E258" t="s">
        <v>254</v>
      </c>
      <c r="F258" t="s">
        <v>293</v>
      </c>
      <c r="G258">
        <v>13.032400000000001</v>
      </c>
      <c r="H258" t="s">
        <v>500</v>
      </c>
      <c r="I258">
        <v>8.2014490000000002</v>
      </c>
      <c r="J258">
        <v>1.307456</v>
      </c>
      <c r="K258">
        <v>1.750286</v>
      </c>
      <c r="L258">
        <v>0.76534000000000002</v>
      </c>
      <c r="M258">
        <v>0.12200900000000001</v>
      </c>
      <c r="N258">
        <v>0.16333300000000001</v>
      </c>
      <c r="O258">
        <v>7</v>
      </c>
      <c r="P258">
        <v>9.3317999999999998E-2</v>
      </c>
      <c r="Q258" t="s">
        <v>291</v>
      </c>
      <c r="R258" t="s">
        <v>53</v>
      </c>
    </row>
    <row r="259" spans="1:18" x14ac:dyDescent="0.35">
      <c r="A259">
        <v>325</v>
      </c>
      <c r="B259" t="s">
        <v>239</v>
      </c>
      <c r="C259">
        <v>13075</v>
      </c>
      <c r="D259">
        <v>121</v>
      </c>
      <c r="E259" t="s">
        <v>270</v>
      </c>
      <c r="F259" t="s">
        <v>295</v>
      </c>
      <c r="G259">
        <v>17.0078</v>
      </c>
      <c r="H259" t="s">
        <v>500</v>
      </c>
      <c r="I259">
        <v>11.733371</v>
      </c>
      <c r="J259">
        <v>1.9754510000000001</v>
      </c>
      <c r="K259">
        <v>2.1412239999999998</v>
      </c>
      <c r="L259">
        <v>0.57552899999999996</v>
      </c>
      <c r="M259">
        <v>9.6896999999999997E-2</v>
      </c>
      <c r="N259">
        <v>0.105028</v>
      </c>
      <c r="O259">
        <v>8</v>
      </c>
      <c r="P259">
        <v>4.9050999999999997E-2</v>
      </c>
      <c r="Q259" t="s">
        <v>294</v>
      </c>
      <c r="R259" t="s">
        <v>54</v>
      </c>
    </row>
    <row r="260" spans="1:18" x14ac:dyDescent="0.35">
      <c r="A260">
        <v>341</v>
      </c>
      <c r="B260" t="s">
        <v>239</v>
      </c>
      <c r="C260">
        <v>13138</v>
      </c>
      <c r="D260">
        <v>133</v>
      </c>
      <c r="E260" t="s">
        <v>296</v>
      </c>
      <c r="F260" t="s">
        <v>297</v>
      </c>
      <c r="G260">
        <v>27.6968</v>
      </c>
      <c r="H260" t="s">
        <v>500</v>
      </c>
      <c r="I260">
        <v>11.271977</v>
      </c>
      <c r="J260">
        <v>2.2334000000000001</v>
      </c>
      <c r="K260">
        <v>2.0293679999999998</v>
      </c>
      <c r="L260">
        <v>9.6989999999999993E-3</v>
      </c>
      <c r="M260">
        <v>1.9220000000000001E-3</v>
      </c>
      <c r="N260">
        <v>1.7459999999999999E-3</v>
      </c>
      <c r="O260">
        <v>8</v>
      </c>
      <c r="P260">
        <v>8.5999999999999998E-4</v>
      </c>
      <c r="Q260" t="s">
        <v>294</v>
      </c>
      <c r="R260" t="s">
        <v>54</v>
      </c>
    </row>
    <row r="261" spans="1:18" x14ac:dyDescent="0.35">
      <c r="A261">
        <v>357</v>
      </c>
      <c r="B261" t="s">
        <v>239</v>
      </c>
      <c r="C261">
        <v>13227</v>
      </c>
      <c r="D261">
        <v>171</v>
      </c>
      <c r="E261" t="s">
        <v>282</v>
      </c>
      <c r="F261" t="s">
        <v>298</v>
      </c>
      <c r="G261">
        <v>63.731499999999997</v>
      </c>
      <c r="H261" t="s">
        <v>500</v>
      </c>
      <c r="I261">
        <v>7.7817879999999997</v>
      </c>
      <c r="J261">
        <v>1.27501</v>
      </c>
      <c r="K261">
        <v>1.9111720000000001</v>
      </c>
      <c r="L261">
        <v>9.3019999999999995E-3</v>
      </c>
      <c r="M261">
        <v>1.524E-3</v>
      </c>
      <c r="N261">
        <v>2.2850000000000001E-3</v>
      </c>
      <c r="O261">
        <v>8</v>
      </c>
      <c r="P261">
        <v>1.1950000000000001E-3</v>
      </c>
      <c r="Q261" t="s">
        <v>294</v>
      </c>
      <c r="R261" t="s">
        <v>54</v>
      </c>
    </row>
    <row r="262" spans="1:18" x14ac:dyDescent="0.35">
      <c r="A262">
        <v>368</v>
      </c>
      <c r="B262" t="s">
        <v>239</v>
      </c>
      <c r="C262">
        <v>13408</v>
      </c>
      <c r="D262">
        <v>243</v>
      </c>
      <c r="E262" t="s">
        <v>299</v>
      </c>
      <c r="F262" t="s">
        <v>300</v>
      </c>
      <c r="G262">
        <v>16.040099999999999</v>
      </c>
      <c r="H262" t="s">
        <v>500</v>
      </c>
      <c r="I262">
        <v>9.6284969999999994</v>
      </c>
      <c r="J262">
        <v>1.9695750000000001</v>
      </c>
      <c r="K262">
        <v>1.7798769999999999</v>
      </c>
      <c r="L262">
        <v>0.49210999999999999</v>
      </c>
      <c r="M262">
        <v>0.100664</v>
      </c>
      <c r="N262">
        <v>9.0968999999999994E-2</v>
      </c>
      <c r="O262">
        <v>8</v>
      </c>
      <c r="P262">
        <v>5.1110000000000003E-2</v>
      </c>
      <c r="Q262" t="s">
        <v>294</v>
      </c>
      <c r="R262" t="s">
        <v>54</v>
      </c>
    </row>
    <row r="263" spans="1:18" x14ac:dyDescent="0.35">
      <c r="A263">
        <v>386</v>
      </c>
      <c r="B263" t="s">
        <v>239</v>
      </c>
      <c r="C263">
        <v>13670</v>
      </c>
      <c r="D263">
        <v>422</v>
      </c>
      <c r="E263" t="s">
        <v>301</v>
      </c>
      <c r="F263" t="s">
        <v>302</v>
      </c>
      <c r="G263">
        <v>3.6161099999999999</v>
      </c>
      <c r="H263" t="s">
        <v>500</v>
      </c>
      <c r="I263">
        <v>8.1527360000000009</v>
      </c>
      <c r="J263">
        <v>1.4365079999999999</v>
      </c>
      <c r="K263">
        <v>1.691384</v>
      </c>
      <c r="L263">
        <v>0.62971200000000005</v>
      </c>
      <c r="M263">
        <v>0.110955</v>
      </c>
      <c r="N263">
        <v>0.13064100000000001</v>
      </c>
      <c r="O263">
        <v>8</v>
      </c>
      <c r="P263">
        <v>7.7239000000000002E-2</v>
      </c>
      <c r="Q263" t="s">
        <v>294</v>
      </c>
      <c r="R263" t="s">
        <v>54</v>
      </c>
    </row>
    <row r="264" spans="1:18" x14ac:dyDescent="0.35">
      <c r="A264">
        <v>409</v>
      </c>
      <c r="B264" t="s">
        <v>239</v>
      </c>
      <c r="C264">
        <v>15474</v>
      </c>
      <c r="D264">
        <v>814</v>
      </c>
      <c r="E264" t="s">
        <v>254</v>
      </c>
      <c r="F264" t="s">
        <v>293</v>
      </c>
      <c r="G264">
        <v>192.971</v>
      </c>
      <c r="H264" t="s">
        <v>500</v>
      </c>
      <c r="I264">
        <v>8.2014490000000002</v>
      </c>
      <c r="J264">
        <v>1.307456</v>
      </c>
      <c r="K264">
        <v>1.750286</v>
      </c>
      <c r="L264">
        <v>37.724699999999999</v>
      </c>
      <c r="M264">
        <v>6.0139899999999997</v>
      </c>
      <c r="N264">
        <v>8.0509000000000004</v>
      </c>
      <c r="O264">
        <v>8</v>
      </c>
      <c r="P264">
        <v>4.5997630000000003</v>
      </c>
      <c r="Q264" t="s">
        <v>294</v>
      </c>
      <c r="R264" t="s">
        <v>54</v>
      </c>
    </row>
    <row r="265" spans="1:18" x14ac:dyDescent="0.35">
      <c r="A265">
        <v>410</v>
      </c>
      <c r="B265" t="s">
        <v>239</v>
      </c>
      <c r="C265">
        <v>15474</v>
      </c>
      <c r="D265">
        <v>814</v>
      </c>
      <c r="E265" t="s">
        <v>254</v>
      </c>
      <c r="F265" t="s">
        <v>293</v>
      </c>
      <c r="G265">
        <v>192.971</v>
      </c>
      <c r="H265" t="s">
        <v>500</v>
      </c>
      <c r="I265">
        <v>8.2014490000000002</v>
      </c>
      <c r="J265">
        <v>1.307456</v>
      </c>
      <c r="K265">
        <v>1.750286</v>
      </c>
      <c r="L265">
        <v>0.47742200000000001</v>
      </c>
      <c r="M265">
        <v>7.6108999999999996E-2</v>
      </c>
      <c r="N265">
        <v>0.10188700000000001</v>
      </c>
      <c r="O265">
        <v>9</v>
      </c>
      <c r="P265">
        <v>5.8212E-2</v>
      </c>
      <c r="Q265" t="s">
        <v>303</v>
      </c>
      <c r="R265" t="s">
        <v>55</v>
      </c>
    </row>
    <row r="266" spans="1:18" x14ac:dyDescent="0.35">
      <c r="A266">
        <v>458</v>
      </c>
      <c r="B266" t="s">
        <v>239</v>
      </c>
      <c r="C266">
        <v>15474</v>
      </c>
      <c r="D266">
        <v>814</v>
      </c>
      <c r="E266" t="s">
        <v>254</v>
      </c>
      <c r="F266" t="s">
        <v>293</v>
      </c>
      <c r="G266">
        <v>192.971</v>
      </c>
      <c r="H266" t="s">
        <v>500</v>
      </c>
      <c r="I266">
        <v>8.2014490000000002</v>
      </c>
      <c r="J266">
        <v>1.307456</v>
      </c>
      <c r="K266">
        <v>1.750286</v>
      </c>
      <c r="L266">
        <v>0.57125700000000001</v>
      </c>
      <c r="M266">
        <v>9.1067999999999996E-2</v>
      </c>
      <c r="N266">
        <v>0.12191299999999999</v>
      </c>
      <c r="O266">
        <v>9</v>
      </c>
      <c r="P266">
        <v>6.9653000000000007E-2</v>
      </c>
      <c r="Q266" t="s">
        <v>303</v>
      </c>
      <c r="R266" t="s">
        <v>55</v>
      </c>
    </row>
    <row r="267" spans="1:18" x14ac:dyDescent="0.35">
      <c r="A267">
        <v>348</v>
      </c>
      <c r="B267" t="s">
        <v>239</v>
      </c>
      <c r="C267">
        <v>13164</v>
      </c>
      <c r="D267">
        <v>140</v>
      </c>
      <c r="E267" t="s">
        <v>243</v>
      </c>
      <c r="F267" t="s">
        <v>292</v>
      </c>
      <c r="G267">
        <v>3.9419499999999998</v>
      </c>
      <c r="H267" t="s">
        <v>500</v>
      </c>
      <c r="I267">
        <v>12.496560000000001</v>
      </c>
      <c r="J267">
        <v>1.9466840000000001</v>
      </c>
      <c r="K267">
        <v>2.126881</v>
      </c>
      <c r="L267">
        <v>1.6355999999999999</v>
      </c>
      <c r="M267">
        <v>0.25479000000000002</v>
      </c>
      <c r="N267">
        <v>0.27837400000000001</v>
      </c>
      <c r="O267">
        <v>10</v>
      </c>
      <c r="P267">
        <v>0.130884</v>
      </c>
      <c r="Q267" t="s">
        <v>304</v>
      </c>
      <c r="R267" t="s">
        <v>56</v>
      </c>
    </row>
    <row r="268" spans="1:18" x14ac:dyDescent="0.35">
      <c r="A268">
        <v>452</v>
      </c>
      <c r="B268" t="s">
        <v>239</v>
      </c>
      <c r="C268">
        <v>13164</v>
      </c>
      <c r="D268">
        <v>140</v>
      </c>
      <c r="E268" t="s">
        <v>243</v>
      </c>
      <c r="F268" t="s">
        <v>292</v>
      </c>
      <c r="G268">
        <v>3.9419499999999998</v>
      </c>
      <c r="H268" t="s">
        <v>500</v>
      </c>
      <c r="I268">
        <v>12.496560000000001</v>
      </c>
      <c r="J268">
        <v>1.9466840000000001</v>
      </c>
      <c r="K268">
        <v>2.126881</v>
      </c>
      <c r="L268">
        <v>0.22836000000000001</v>
      </c>
      <c r="M268">
        <v>3.5573E-2</v>
      </c>
      <c r="N268">
        <v>3.8865999999999998E-2</v>
      </c>
      <c r="O268">
        <v>10</v>
      </c>
      <c r="P268">
        <v>1.8273999999999999E-2</v>
      </c>
      <c r="Q268" t="s">
        <v>304</v>
      </c>
      <c r="R268" t="s">
        <v>56</v>
      </c>
    </row>
    <row r="269" spans="1:18" x14ac:dyDescent="0.35">
      <c r="A269">
        <v>460</v>
      </c>
      <c r="B269" t="s">
        <v>239</v>
      </c>
      <c r="C269">
        <v>15474</v>
      </c>
      <c r="D269">
        <v>814</v>
      </c>
      <c r="E269" t="s">
        <v>254</v>
      </c>
      <c r="F269" t="s">
        <v>293</v>
      </c>
      <c r="G269">
        <v>192.971</v>
      </c>
      <c r="H269" t="s">
        <v>500</v>
      </c>
      <c r="I269">
        <v>8.2014490000000002</v>
      </c>
      <c r="J269">
        <v>1.307456</v>
      </c>
      <c r="K269">
        <v>1.750286</v>
      </c>
      <c r="L269">
        <v>1.8711500000000001</v>
      </c>
      <c r="M269">
        <v>0.29829499999999998</v>
      </c>
      <c r="N269">
        <v>0.39932600000000001</v>
      </c>
      <c r="O269">
        <v>10</v>
      </c>
      <c r="P269">
        <v>0.22814899999999999</v>
      </c>
      <c r="Q269" t="s">
        <v>304</v>
      </c>
      <c r="R269" t="s">
        <v>56</v>
      </c>
    </row>
    <row r="270" spans="1:18" x14ac:dyDescent="0.35">
      <c r="A270">
        <v>170</v>
      </c>
      <c r="B270" t="s">
        <v>239</v>
      </c>
      <c r="C270">
        <v>8080</v>
      </c>
      <c r="D270">
        <v>111</v>
      </c>
      <c r="E270" t="s">
        <v>270</v>
      </c>
      <c r="F270" t="s">
        <v>271</v>
      </c>
      <c r="G270">
        <v>300.69799999999998</v>
      </c>
      <c r="H270" t="s">
        <v>477</v>
      </c>
      <c r="I270">
        <v>10.413732</v>
      </c>
      <c r="J270">
        <v>1.734764</v>
      </c>
      <c r="K270">
        <v>1.937713</v>
      </c>
      <c r="L270">
        <v>2.7302499999999998</v>
      </c>
      <c r="M270">
        <v>0.454816</v>
      </c>
      <c r="N270">
        <v>0.50802499999999995</v>
      </c>
      <c r="O270">
        <v>14</v>
      </c>
      <c r="P270">
        <v>0.26217699999999999</v>
      </c>
      <c r="Q270" t="s">
        <v>320</v>
      </c>
      <c r="R270" t="s">
        <v>184</v>
      </c>
    </row>
    <row r="271" spans="1:18" x14ac:dyDescent="0.35">
      <c r="A271">
        <v>175</v>
      </c>
      <c r="B271" t="s">
        <v>239</v>
      </c>
      <c r="C271">
        <v>8145</v>
      </c>
      <c r="D271">
        <v>118</v>
      </c>
      <c r="E271" t="s">
        <v>256</v>
      </c>
      <c r="F271" t="s">
        <v>272</v>
      </c>
      <c r="G271">
        <v>11.5648</v>
      </c>
      <c r="H271" t="s">
        <v>477</v>
      </c>
      <c r="I271">
        <v>8.6339380000000006</v>
      </c>
      <c r="J271">
        <v>1.5375620000000001</v>
      </c>
      <c r="K271">
        <v>1.7281679999999999</v>
      </c>
      <c r="L271">
        <v>46.404000000000003</v>
      </c>
      <c r="M271">
        <v>8.2637900000000002</v>
      </c>
      <c r="N271">
        <v>9.2882200000000008</v>
      </c>
      <c r="O271">
        <v>14</v>
      </c>
      <c r="P271">
        <v>5.3746039999999997</v>
      </c>
      <c r="Q271" t="s">
        <v>320</v>
      </c>
      <c r="R271" t="s">
        <v>184</v>
      </c>
    </row>
    <row r="272" spans="1:18" x14ac:dyDescent="0.35">
      <c r="A272">
        <v>176</v>
      </c>
      <c r="B272" t="s">
        <v>239</v>
      </c>
      <c r="C272">
        <v>8146</v>
      </c>
      <c r="D272">
        <v>118</v>
      </c>
      <c r="E272" t="s">
        <v>256</v>
      </c>
      <c r="F272" t="s">
        <v>272</v>
      </c>
      <c r="G272">
        <v>10.225899999999999</v>
      </c>
      <c r="H272" t="s">
        <v>477</v>
      </c>
      <c r="I272">
        <v>8.6339380000000006</v>
      </c>
      <c r="J272">
        <v>1.5375620000000001</v>
      </c>
      <c r="K272">
        <v>1.7281679999999999</v>
      </c>
      <c r="L272">
        <v>4.3354400000000002</v>
      </c>
      <c r="M272">
        <v>0.77207000000000003</v>
      </c>
      <c r="N272">
        <v>0.86778100000000002</v>
      </c>
      <c r="O272">
        <v>14</v>
      </c>
      <c r="P272">
        <v>0.502139</v>
      </c>
      <c r="Q272" t="s">
        <v>320</v>
      </c>
      <c r="R272" t="s">
        <v>184</v>
      </c>
    </row>
    <row r="273" spans="1:18" x14ac:dyDescent="0.35">
      <c r="A273">
        <v>183</v>
      </c>
      <c r="B273" t="s">
        <v>239</v>
      </c>
      <c r="C273">
        <v>8270</v>
      </c>
      <c r="D273">
        <v>121</v>
      </c>
      <c r="E273" t="s">
        <v>270</v>
      </c>
      <c r="F273" t="s">
        <v>281</v>
      </c>
      <c r="G273">
        <v>20.3779</v>
      </c>
      <c r="H273" t="s">
        <v>477</v>
      </c>
      <c r="I273">
        <v>11.819156</v>
      </c>
      <c r="J273">
        <v>1.999854</v>
      </c>
      <c r="K273">
        <v>2.097445</v>
      </c>
      <c r="L273">
        <v>9.8841999999999999E-2</v>
      </c>
      <c r="M273">
        <v>1.6723999999999999E-2</v>
      </c>
      <c r="N273">
        <v>1.7541000000000001E-2</v>
      </c>
      <c r="O273">
        <v>14</v>
      </c>
      <c r="P273">
        <v>8.3630000000000006E-3</v>
      </c>
      <c r="Q273" t="s">
        <v>320</v>
      </c>
      <c r="R273" t="s">
        <v>184</v>
      </c>
    </row>
    <row r="274" spans="1:18" x14ac:dyDescent="0.35">
      <c r="A274">
        <v>207</v>
      </c>
      <c r="B274" t="s">
        <v>239</v>
      </c>
      <c r="C274">
        <v>8530</v>
      </c>
      <c r="D274">
        <v>140</v>
      </c>
      <c r="E274" t="s">
        <v>243</v>
      </c>
      <c r="F274" t="s">
        <v>244</v>
      </c>
      <c r="G274">
        <v>3.86076</v>
      </c>
      <c r="H274" t="s">
        <v>477</v>
      </c>
      <c r="I274">
        <v>11.781447</v>
      </c>
      <c r="J274">
        <v>1.875837</v>
      </c>
      <c r="K274">
        <v>2.004032</v>
      </c>
      <c r="L274">
        <v>5.0570399999999998</v>
      </c>
      <c r="M274">
        <v>0.80518000000000001</v>
      </c>
      <c r="N274">
        <v>0.86020600000000003</v>
      </c>
      <c r="O274">
        <v>14</v>
      </c>
      <c r="P274">
        <v>0.42923699999999998</v>
      </c>
      <c r="Q274" t="s">
        <v>320</v>
      </c>
      <c r="R274" t="s">
        <v>184</v>
      </c>
    </row>
    <row r="275" spans="1:18" x14ac:dyDescent="0.35">
      <c r="A275">
        <v>211</v>
      </c>
      <c r="B275" t="s">
        <v>239</v>
      </c>
      <c r="C275">
        <v>8534</v>
      </c>
      <c r="D275">
        <v>140</v>
      </c>
      <c r="E275" t="s">
        <v>243</v>
      </c>
      <c r="F275" t="s">
        <v>244</v>
      </c>
      <c r="G275">
        <v>5.1151099999999996</v>
      </c>
      <c r="H275" t="s">
        <v>477</v>
      </c>
      <c r="I275">
        <v>11.781447</v>
      </c>
      <c r="J275">
        <v>1.875837</v>
      </c>
      <c r="K275">
        <v>2.004032</v>
      </c>
      <c r="L275">
        <v>6.87453</v>
      </c>
      <c r="M275">
        <v>1.09456</v>
      </c>
      <c r="N275">
        <v>1.16936</v>
      </c>
      <c r="O275">
        <v>14</v>
      </c>
      <c r="P275">
        <v>0.58350500000000005</v>
      </c>
      <c r="Q275" t="s">
        <v>320</v>
      </c>
      <c r="R275" t="s">
        <v>184</v>
      </c>
    </row>
    <row r="276" spans="1:18" x14ac:dyDescent="0.35">
      <c r="A276">
        <v>250</v>
      </c>
      <c r="B276" t="s">
        <v>239</v>
      </c>
      <c r="C276">
        <v>9065</v>
      </c>
      <c r="D276">
        <v>310</v>
      </c>
      <c r="E276" t="s">
        <v>264</v>
      </c>
      <c r="F276" t="s">
        <v>321</v>
      </c>
      <c r="G276">
        <v>2.3020499999999999</v>
      </c>
      <c r="H276" t="s">
        <v>477</v>
      </c>
      <c r="I276">
        <v>8.3410460000000004</v>
      </c>
      <c r="J276">
        <v>1.5350490000000001</v>
      </c>
      <c r="K276">
        <v>1.6090100000000001</v>
      </c>
      <c r="L276">
        <v>0.59937600000000002</v>
      </c>
      <c r="M276">
        <v>0.110306</v>
      </c>
      <c r="N276">
        <v>0.115621</v>
      </c>
      <c r="O276">
        <v>14</v>
      </c>
      <c r="P276">
        <v>7.1859000000000006E-2</v>
      </c>
      <c r="Q276" t="s">
        <v>320</v>
      </c>
      <c r="R276" t="s">
        <v>184</v>
      </c>
    </row>
    <row r="277" spans="1:18" x14ac:dyDescent="0.35">
      <c r="A277">
        <v>257</v>
      </c>
      <c r="B277" t="s">
        <v>239</v>
      </c>
      <c r="C277">
        <v>9144</v>
      </c>
      <c r="D277">
        <v>320</v>
      </c>
      <c r="E277" t="s">
        <v>273</v>
      </c>
      <c r="F277" t="s">
        <v>274</v>
      </c>
      <c r="G277">
        <v>38.287199999999999</v>
      </c>
      <c r="H277" t="s">
        <v>477</v>
      </c>
      <c r="I277">
        <v>8.0584550000000004</v>
      </c>
      <c r="J277">
        <v>1.393032</v>
      </c>
      <c r="K277">
        <v>1.6596150000000001</v>
      </c>
      <c r="L277">
        <v>1.4067099999999999</v>
      </c>
      <c r="M277">
        <v>0.243171</v>
      </c>
      <c r="N277">
        <v>0.28970699999999999</v>
      </c>
      <c r="O277">
        <v>14</v>
      </c>
      <c r="P277">
        <v>0.174563</v>
      </c>
      <c r="Q277" t="s">
        <v>320</v>
      </c>
      <c r="R277" t="s">
        <v>184</v>
      </c>
    </row>
    <row r="278" spans="1:18" x14ac:dyDescent="0.35">
      <c r="A278">
        <v>259</v>
      </c>
      <c r="B278" t="s">
        <v>239</v>
      </c>
      <c r="C278">
        <v>9216</v>
      </c>
      <c r="D278">
        <v>330</v>
      </c>
      <c r="E278" t="s">
        <v>307</v>
      </c>
      <c r="F278" t="s">
        <v>322</v>
      </c>
      <c r="G278">
        <v>4.8822700000000001</v>
      </c>
      <c r="H278" t="s">
        <v>477</v>
      </c>
      <c r="I278">
        <v>7.1904899999999996</v>
      </c>
      <c r="J278">
        <v>1.3489420000000001</v>
      </c>
      <c r="K278">
        <v>1.4049320000000001</v>
      </c>
      <c r="L278">
        <v>1.4327799999999999</v>
      </c>
      <c r="M278">
        <v>0.26878999999999997</v>
      </c>
      <c r="N278">
        <v>0.279947</v>
      </c>
      <c r="O278">
        <v>14</v>
      </c>
      <c r="P278">
        <v>0.19925999999999999</v>
      </c>
      <c r="Q278" t="s">
        <v>320</v>
      </c>
      <c r="R278" t="s">
        <v>184</v>
      </c>
    </row>
    <row r="279" spans="1:18" x14ac:dyDescent="0.35">
      <c r="A279">
        <v>265</v>
      </c>
      <c r="B279" t="s">
        <v>239</v>
      </c>
      <c r="C279">
        <v>9469</v>
      </c>
      <c r="D279">
        <v>420</v>
      </c>
      <c r="E279" t="s">
        <v>275</v>
      </c>
      <c r="F279" t="s">
        <v>276</v>
      </c>
      <c r="G279">
        <v>14.768700000000001</v>
      </c>
      <c r="H279" t="s">
        <v>477</v>
      </c>
      <c r="I279">
        <v>8.2316210000000005</v>
      </c>
      <c r="J279">
        <v>1.3300670000000001</v>
      </c>
      <c r="K279">
        <v>1.6533709999999999</v>
      </c>
      <c r="L279">
        <v>0.452241</v>
      </c>
      <c r="M279">
        <v>7.3072999999999999E-2</v>
      </c>
      <c r="N279">
        <v>9.0834999999999999E-2</v>
      </c>
      <c r="O279">
        <v>14</v>
      </c>
      <c r="P279">
        <v>5.4939000000000002E-2</v>
      </c>
      <c r="Q279" t="s">
        <v>320</v>
      </c>
      <c r="R279" t="s">
        <v>184</v>
      </c>
    </row>
    <row r="280" spans="1:18" x14ac:dyDescent="0.35">
      <c r="A280">
        <v>266</v>
      </c>
      <c r="B280" t="s">
        <v>239</v>
      </c>
      <c r="C280">
        <v>9470</v>
      </c>
      <c r="D280">
        <v>420</v>
      </c>
      <c r="E280" t="s">
        <v>275</v>
      </c>
      <c r="F280" t="s">
        <v>276</v>
      </c>
      <c r="G280">
        <v>6.9525800000000002</v>
      </c>
      <c r="H280" t="s">
        <v>477</v>
      </c>
      <c r="I280">
        <v>8.2316210000000005</v>
      </c>
      <c r="J280">
        <v>1.3300670000000001</v>
      </c>
      <c r="K280">
        <v>1.6533709999999999</v>
      </c>
      <c r="L280">
        <v>0.15895899999999999</v>
      </c>
      <c r="M280">
        <v>2.5684999999999999E-2</v>
      </c>
      <c r="N280">
        <v>3.1927999999999998E-2</v>
      </c>
      <c r="O280">
        <v>14</v>
      </c>
      <c r="P280">
        <v>1.9310999999999998E-2</v>
      </c>
      <c r="Q280" t="s">
        <v>320</v>
      </c>
      <c r="R280" t="s">
        <v>184</v>
      </c>
    </row>
    <row r="281" spans="1:18" x14ac:dyDescent="0.35">
      <c r="A281">
        <v>268</v>
      </c>
      <c r="B281" t="s">
        <v>239</v>
      </c>
      <c r="C281">
        <v>9472</v>
      </c>
      <c r="D281">
        <v>420</v>
      </c>
      <c r="E281" t="s">
        <v>275</v>
      </c>
      <c r="F281" t="s">
        <v>276</v>
      </c>
      <c r="G281">
        <v>65.016999999999996</v>
      </c>
      <c r="H281" t="s">
        <v>477</v>
      </c>
      <c r="I281">
        <v>8.2316210000000005</v>
      </c>
      <c r="J281">
        <v>1.3300670000000001</v>
      </c>
      <c r="K281">
        <v>1.6533709999999999</v>
      </c>
      <c r="L281">
        <v>40.862200000000001</v>
      </c>
      <c r="M281">
        <v>6.6025299999999998</v>
      </c>
      <c r="N281">
        <v>8.2074300000000004</v>
      </c>
      <c r="O281">
        <v>14</v>
      </c>
      <c r="P281">
        <v>4.9640560000000002</v>
      </c>
      <c r="Q281" t="s">
        <v>320</v>
      </c>
      <c r="R281" t="s">
        <v>184</v>
      </c>
    </row>
    <row r="282" spans="1:18" x14ac:dyDescent="0.35">
      <c r="A282">
        <v>283</v>
      </c>
      <c r="B282" t="s">
        <v>239</v>
      </c>
      <c r="C282">
        <v>9779</v>
      </c>
      <c r="D282">
        <v>511</v>
      </c>
      <c r="E282" t="s">
        <v>284</v>
      </c>
      <c r="F282" t="s">
        <v>285</v>
      </c>
      <c r="G282">
        <v>178.465</v>
      </c>
      <c r="H282" t="s">
        <v>477</v>
      </c>
      <c r="I282">
        <v>5.183573</v>
      </c>
      <c r="J282">
        <v>0.88282799999999995</v>
      </c>
      <c r="K282">
        <v>1.2734179999999999</v>
      </c>
      <c r="L282">
        <v>1.60951</v>
      </c>
      <c r="M282">
        <v>0.274121</v>
      </c>
      <c r="N282">
        <v>0.39539999999999997</v>
      </c>
      <c r="O282">
        <v>14</v>
      </c>
      <c r="P282">
        <v>0.31050299999999997</v>
      </c>
      <c r="Q282" t="s">
        <v>320</v>
      </c>
      <c r="R282" t="s">
        <v>184</v>
      </c>
    </row>
    <row r="283" spans="1:18" x14ac:dyDescent="0.35">
      <c r="A283">
        <v>286</v>
      </c>
      <c r="B283" t="s">
        <v>239</v>
      </c>
      <c r="C283">
        <v>10775</v>
      </c>
      <c r="D283">
        <v>560</v>
      </c>
      <c r="E283" t="s">
        <v>323</v>
      </c>
      <c r="F283" t="s">
        <v>324</v>
      </c>
      <c r="G283">
        <v>1.5514699999999999</v>
      </c>
      <c r="H283" t="s">
        <v>477</v>
      </c>
      <c r="I283">
        <v>6.034624</v>
      </c>
      <c r="J283">
        <v>0.99756199999999995</v>
      </c>
      <c r="K283">
        <v>1.3368</v>
      </c>
      <c r="L283">
        <v>7.7000000000000001E-5</v>
      </c>
      <c r="M283">
        <v>1.2999999999999999E-5</v>
      </c>
      <c r="N283">
        <v>1.7E-5</v>
      </c>
      <c r="O283">
        <v>14</v>
      </c>
      <c r="P283">
        <v>1.2999999999999999E-5</v>
      </c>
      <c r="Q283" t="s">
        <v>320</v>
      </c>
      <c r="R283" t="s">
        <v>184</v>
      </c>
    </row>
    <row r="284" spans="1:18" x14ac:dyDescent="0.35">
      <c r="A284">
        <v>294</v>
      </c>
      <c r="B284" t="s">
        <v>239</v>
      </c>
      <c r="C284">
        <v>11649</v>
      </c>
      <c r="D284">
        <v>814</v>
      </c>
      <c r="E284" t="s">
        <v>254</v>
      </c>
      <c r="F284" t="s">
        <v>279</v>
      </c>
      <c r="G284">
        <v>37.180799999999998</v>
      </c>
      <c r="H284" t="s">
        <v>477</v>
      </c>
      <c r="I284">
        <v>9.5935609999999993</v>
      </c>
      <c r="J284">
        <v>1.571528</v>
      </c>
      <c r="K284">
        <v>1.857308</v>
      </c>
      <c r="L284">
        <v>25.840299999999999</v>
      </c>
      <c r="M284">
        <v>4.2329100000000004</v>
      </c>
      <c r="N284">
        <v>5.0026599999999997</v>
      </c>
      <c r="O284">
        <v>14</v>
      </c>
      <c r="P284">
        <v>2.6935009999999999</v>
      </c>
      <c r="Q284" t="s">
        <v>320</v>
      </c>
      <c r="R284" t="s">
        <v>184</v>
      </c>
    </row>
    <row r="285" spans="1:18" x14ac:dyDescent="0.35">
      <c r="A285">
        <v>433</v>
      </c>
      <c r="B285" t="s">
        <v>239</v>
      </c>
      <c r="C285">
        <v>8534</v>
      </c>
      <c r="D285">
        <v>140</v>
      </c>
      <c r="E285" t="s">
        <v>243</v>
      </c>
      <c r="F285" t="s">
        <v>244</v>
      </c>
      <c r="G285">
        <v>5.1151099999999996</v>
      </c>
      <c r="H285" t="s">
        <v>477</v>
      </c>
      <c r="I285">
        <v>11.781447</v>
      </c>
      <c r="J285">
        <v>1.875837</v>
      </c>
      <c r="K285">
        <v>2.004032</v>
      </c>
      <c r="L285">
        <v>1.23709</v>
      </c>
      <c r="M285">
        <v>0.19697000000000001</v>
      </c>
      <c r="N285">
        <v>0.21043100000000001</v>
      </c>
      <c r="O285">
        <v>14</v>
      </c>
      <c r="P285">
        <v>0.105004</v>
      </c>
      <c r="Q285" t="s">
        <v>320</v>
      </c>
      <c r="R285" t="s">
        <v>184</v>
      </c>
    </row>
    <row r="286" spans="1:18" x14ac:dyDescent="0.35">
      <c r="A286">
        <v>443</v>
      </c>
      <c r="B286" t="s">
        <v>239</v>
      </c>
      <c r="C286">
        <v>9144</v>
      </c>
      <c r="D286">
        <v>320</v>
      </c>
      <c r="E286" t="s">
        <v>273</v>
      </c>
      <c r="F286" t="s">
        <v>274</v>
      </c>
      <c r="G286">
        <v>38.287199999999999</v>
      </c>
      <c r="H286" t="s">
        <v>477</v>
      </c>
      <c r="I286">
        <v>8.0584550000000004</v>
      </c>
      <c r="J286">
        <v>1.393032</v>
      </c>
      <c r="K286">
        <v>1.6596150000000001</v>
      </c>
      <c r="L286">
        <v>2.6249099999999999</v>
      </c>
      <c r="M286">
        <v>0.45375700000000002</v>
      </c>
      <c r="N286">
        <v>0.54059199999999996</v>
      </c>
      <c r="O286">
        <v>14</v>
      </c>
      <c r="P286">
        <v>0.32573299999999999</v>
      </c>
      <c r="Q286" t="s">
        <v>320</v>
      </c>
      <c r="R286" t="s">
        <v>184</v>
      </c>
    </row>
    <row r="287" spans="1:18" x14ac:dyDescent="0.35">
      <c r="A287">
        <v>445</v>
      </c>
      <c r="B287" t="s">
        <v>239</v>
      </c>
      <c r="C287">
        <v>11649</v>
      </c>
      <c r="D287">
        <v>814</v>
      </c>
      <c r="E287" t="s">
        <v>254</v>
      </c>
      <c r="F287" t="s">
        <v>279</v>
      </c>
      <c r="G287">
        <v>37.180799999999998</v>
      </c>
      <c r="H287" t="s">
        <v>477</v>
      </c>
      <c r="I287">
        <v>9.5935609999999993</v>
      </c>
      <c r="J287">
        <v>1.571528</v>
      </c>
      <c r="K287">
        <v>1.857308</v>
      </c>
      <c r="L287">
        <v>9.8071199999999994</v>
      </c>
      <c r="M287">
        <v>1.6065100000000001</v>
      </c>
      <c r="N287">
        <v>1.8986499999999999</v>
      </c>
      <c r="O287">
        <v>14</v>
      </c>
      <c r="P287">
        <v>1.0222610000000001</v>
      </c>
      <c r="Q287" t="s">
        <v>320</v>
      </c>
      <c r="R287" t="s">
        <v>184</v>
      </c>
    </row>
    <row r="288" spans="1:18" x14ac:dyDescent="0.35">
      <c r="A288">
        <v>171</v>
      </c>
      <c r="B288" t="s">
        <v>239</v>
      </c>
      <c r="C288">
        <v>8080</v>
      </c>
      <c r="D288">
        <v>111</v>
      </c>
      <c r="E288" t="s">
        <v>270</v>
      </c>
      <c r="F288" t="s">
        <v>271</v>
      </c>
      <c r="G288">
        <v>300.69799999999998</v>
      </c>
      <c r="H288" t="s">
        <v>477</v>
      </c>
      <c r="I288">
        <v>10.413732</v>
      </c>
      <c r="J288">
        <v>1.734764</v>
      </c>
      <c r="K288">
        <v>1.937713</v>
      </c>
      <c r="L288">
        <v>94.436300000000003</v>
      </c>
      <c r="M288">
        <v>15.7316</v>
      </c>
      <c r="N288">
        <v>17.571999999999999</v>
      </c>
      <c r="O288">
        <v>15</v>
      </c>
      <c r="P288">
        <v>9.0684380000000004</v>
      </c>
      <c r="Q288" t="s">
        <v>325</v>
      </c>
      <c r="R288" t="s">
        <v>195</v>
      </c>
    </row>
    <row r="289" spans="1:18" x14ac:dyDescent="0.35">
      <c r="A289">
        <v>185</v>
      </c>
      <c r="B289" t="s">
        <v>239</v>
      </c>
      <c r="C289">
        <v>8274</v>
      </c>
      <c r="D289">
        <v>121</v>
      </c>
      <c r="E289" t="s">
        <v>270</v>
      </c>
      <c r="F289" t="s">
        <v>281</v>
      </c>
      <c r="G289">
        <v>170.67699999999999</v>
      </c>
      <c r="H289" t="s">
        <v>477</v>
      </c>
      <c r="I289">
        <v>11.819156</v>
      </c>
      <c r="J289">
        <v>1.999854</v>
      </c>
      <c r="K289">
        <v>2.097445</v>
      </c>
      <c r="L289">
        <v>34.360300000000002</v>
      </c>
      <c r="M289">
        <v>5.8139200000000004</v>
      </c>
      <c r="N289">
        <v>6.0976299999999997</v>
      </c>
      <c r="O289">
        <v>15</v>
      </c>
      <c r="P289">
        <v>2.9071720000000001</v>
      </c>
      <c r="Q289" t="s">
        <v>325</v>
      </c>
      <c r="R289" t="s">
        <v>195</v>
      </c>
    </row>
    <row r="290" spans="1:18" x14ac:dyDescent="0.35">
      <c r="A290">
        <v>236</v>
      </c>
      <c r="B290" t="s">
        <v>239</v>
      </c>
      <c r="C290">
        <v>8719</v>
      </c>
      <c r="D290">
        <v>170</v>
      </c>
      <c r="E290" t="s">
        <v>313</v>
      </c>
      <c r="F290" t="s">
        <v>326</v>
      </c>
      <c r="G290">
        <v>3.9984700000000002</v>
      </c>
      <c r="H290" t="s">
        <v>477</v>
      </c>
      <c r="I290">
        <v>10.26698</v>
      </c>
      <c r="J290">
        <v>1.78047</v>
      </c>
      <c r="K290">
        <v>1.989349</v>
      </c>
      <c r="L290">
        <v>22.330300000000001</v>
      </c>
      <c r="M290">
        <v>3.8724500000000002</v>
      </c>
      <c r="N290">
        <v>4.3267600000000002</v>
      </c>
      <c r="O290">
        <v>15</v>
      </c>
      <c r="P290">
        <v>2.1749610000000001</v>
      </c>
      <c r="Q290" t="s">
        <v>325</v>
      </c>
      <c r="R290" t="s">
        <v>195</v>
      </c>
    </row>
    <row r="291" spans="1:18" x14ac:dyDescent="0.35">
      <c r="A291">
        <v>260</v>
      </c>
      <c r="B291" t="s">
        <v>239</v>
      </c>
      <c r="C291">
        <v>9218</v>
      </c>
      <c r="D291">
        <v>330</v>
      </c>
      <c r="E291" t="s">
        <v>307</v>
      </c>
      <c r="F291" t="s">
        <v>322</v>
      </c>
      <c r="G291">
        <v>15.196199999999999</v>
      </c>
      <c r="H291" t="s">
        <v>477</v>
      </c>
      <c r="I291">
        <v>7.1904899999999996</v>
      </c>
      <c r="J291">
        <v>1.3489420000000001</v>
      </c>
      <c r="K291">
        <v>1.4049320000000001</v>
      </c>
      <c r="L291">
        <v>3.2305E-2</v>
      </c>
      <c r="M291">
        <v>6.0600000000000003E-3</v>
      </c>
      <c r="N291">
        <v>6.3119999999999999E-3</v>
      </c>
      <c r="O291">
        <v>15</v>
      </c>
      <c r="P291">
        <v>4.4929999999999996E-3</v>
      </c>
      <c r="Q291" t="s">
        <v>325</v>
      </c>
      <c r="R291" t="s">
        <v>195</v>
      </c>
    </row>
    <row r="292" spans="1:18" x14ac:dyDescent="0.35">
      <c r="A292">
        <v>426</v>
      </c>
      <c r="B292" t="s">
        <v>239</v>
      </c>
      <c r="C292">
        <v>8080</v>
      </c>
      <c r="D292">
        <v>111</v>
      </c>
      <c r="E292" t="s">
        <v>270</v>
      </c>
      <c r="F292" t="s">
        <v>271</v>
      </c>
      <c r="G292">
        <v>300.69799999999998</v>
      </c>
      <c r="H292" t="s">
        <v>477</v>
      </c>
      <c r="I292">
        <v>10.413732</v>
      </c>
      <c r="J292">
        <v>1.734764</v>
      </c>
      <c r="K292">
        <v>1.937713</v>
      </c>
      <c r="L292">
        <v>3.3496999999999999E-2</v>
      </c>
      <c r="M292">
        <v>5.5799999999999999E-3</v>
      </c>
      <c r="N292">
        <v>6.2329999999999998E-3</v>
      </c>
      <c r="O292">
        <v>15</v>
      </c>
      <c r="P292">
        <v>3.2169999999999998E-3</v>
      </c>
      <c r="Q292" t="s">
        <v>325</v>
      </c>
      <c r="R292" t="s">
        <v>195</v>
      </c>
    </row>
    <row r="293" spans="1:18" x14ac:dyDescent="0.35">
      <c r="A293">
        <v>428</v>
      </c>
      <c r="B293" t="s">
        <v>239</v>
      </c>
      <c r="C293">
        <v>8274</v>
      </c>
      <c r="D293">
        <v>121</v>
      </c>
      <c r="E293" t="s">
        <v>270</v>
      </c>
      <c r="F293" t="s">
        <v>281</v>
      </c>
      <c r="G293">
        <v>170.67699999999999</v>
      </c>
      <c r="H293" t="s">
        <v>477</v>
      </c>
      <c r="I293">
        <v>11.819156</v>
      </c>
      <c r="J293">
        <v>1.999854</v>
      </c>
      <c r="K293">
        <v>2.097445</v>
      </c>
      <c r="L293">
        <v>1.7260000000000001E-3</v>
      </c>
      <c r="M293">
        <v>2.92E-4</v>
      </c>
      <c r="N293">
        <v>3.0600000000000001E-4</v>
      </c>
      <c r="O293">
        <v>15</v>
      </c>
      <c r="P293">
        <v>1.46E-4</v>
      </c>
      <c r="Q293" t="s">
        <v>325</v>
      </c>
      <c r="R293" t="s">
        <v>195</v>
      </c>
    </row>
    <row r="294" spans="1:18" x14ac:dyDescent="0.35">
      <c r="A294">
        <v>172</v>
      </c>
      <c r="B294" t="s">
        <v>239</v>
      </c>
      <c r="C294">
        <v>8080</v>
      </c>
      <c r="D294">
        <v>111</v>
      </c>
      <c r="E294" t="s">
        <v>270</v>
      </c>
      <c r="F294" t="s">
        <v>271</v>
      </c>
      <c r="G294">
        <v>300.69799999999998</v>
      </c>
      <c r="H294" t="s">
        <v>477</v>
      </c>
      <c r="I294">
        <v>10.413732</v>
      </c>
      <c r="J294">
        <v>1.734764</v>
      </c>
      <c r="K294">
        <v>1.937713</v>
      </c>
      <c r="L294">
        <v>1.3655299999999999</v>
      </c>
      <c r="M294">
        <v>0.22747600000000001</v>
      </c>
      <c r="N294">
        <v>0.25408799999999998</v>
      </c>
      <c r="O294">
        <v>17</v>
      </c>
      <c r="P294">
        <v>0.13112799999999999</v>
      </c>
      <c r="Q294" t="s">
        <v>332</v>
      </c>
      <c r="R294" t="s">
        <v>196</v>
      </c>
    </row>
    <row r="295" spans="1:18" x14ac:dyDescent="0.35">
      <c r="A295">
        <v>184</v>
      </c>
      <c r="B295" t="s">
        <v>239</v>
      </c>
      <c r="C295">
        <v>8272</v>
      </c>
      <c r="D295">
        <v>121</v>
      </c>
      <c r="E295" t="s">
        <v>270</v>
      </c>
      <c r="F295" t="s">
        <v>281</v>
      </c>
      <c r="G295">
        <v>4.2839600000000004</v>
      </c>
      <c r="H295" t="s">
        <v>477</v>
      </c>
      <c r="I295">
        <v>11.819156</v>
      </c>
      <c r="J295">
        <v>1.999854</v>
      </c>
      <c r="K295">
        <v>2.097445</v>
      </c>
      <c r="L295">
        <v>13.8932</v>
      </c>
      <c r="M295">
        <v>2.3508</v>
      </c>
      <c r="N295">
        <v>2.4655100000000001</v>
      </c>
      <c r="O295">
        <v>17</v>
      </c>
      <c r="P295">
        <v>1.1754830000000001</v>
      </c>
      <c r="Q295" t="s">
        <v>332</v>
      </c>
      <c r="R295" t="s">
        <v>196</v>
      </c>
    </row>
    <row r="296" spans="1:18" x14ac:dyDescent="0.35">
      <c r="A296">
        <v>186</v>
      </c>
      <c r="B296" t="s">
        <v>239</v>
      </c>
      <c r="C296">
        <v>8274</v>
      </c>
      <c r="D296">
        <v>121</v>
      </c>
      <c r="E296" t="s">
        <v>270</v>
      </c>
      <c r="F296" t="s">
        <v>281</v>
      </c>
      <c r="G296">
        <v>170.67699999999999</v>
      </c>
      <c r="H296" t="s">
        <v>477</v>
      </c>
      <c r="I296">
        <v>11.819156</v>
      </c>
      <c r="J296">
        <v>1.999854</v>
      </c>
      <c r="K296">
        <v>2.097445</v>
      </c>
      <c r="L296">
        <v>8.2972900000000003</v>
      </c>
      <c r="M296">
        <v>1.40394</v>
      </c>
      <c r="N296">
        <v>1.47245</v>
      </c>
      <c r="O296">
        <v>17</v>
      </c>
      <c r="P296">
        <v>0.70202100000000001</v>
      </c>
      <c r="Q296" t="s">
        <v>332</v>
      </c>
      <c r="R296" t="s">
        <v>196</v>
      </c>
    </row>
    <row r="297" spans="1:18" x14ac:dyDescent="0.35">
      <c r="A297">
        <v>208</v>
      </c>
      <c r="B297" t="s">
        <v>239</v>
      </c>
      <c r="C297">
        <v>8531</v>
      </c>
      <c r="D297">
        <v>140</v>
      </c>
      <c r="E297" t="s">
        <v>243</v>
      </c>
      <c r="F297" t="s">
        <v>244</v>
      </c>
      <c r="G297">
        <v>57.6678</v>
      </c>
      <c r="H297" t="s">
        <v>477</v>
      </c>
      <c r="I297">
        <v>11.781447</v>
      </c>
      <c r="J297">
        <v>1.875837</v>
      </c>
      <c r="K297">
        <v>2.004032</v>
      </c>
      <c r="L297">
        <v>9.9027999999999992</v>
      </c>
      <c r="M297">
        <v>1.5767199999999999</v>
      </c>
      <c r="N297">
        <v>1.6844699999999999</v>
      </c>
      <c r="O297">
        <v>17</v>
      </c>
      <c r="P297">
        <v>0.84054200000000001</v>
      </c>
      <c r="Q297" t="s">
        <v>332</v>
      </c>
      <c r="R297" t="s">
        <v>196</v>
      </c>
    </row>
    <row r="298" spans="1:18" x14ac:dyDescent="0.35">
      <c r="A298">
        <v>212</v>
      </c>
      <c r="B298" t="s">
        <v>239</v>
      </c>
      <c r="C298">
        <v>8535</v>
      </c>
      <c r="D298">
        <v>140</v>
      </c>
      <c r="E298" t="s">
        <v>243</v>
      </c>
      <c r="F298" t="s">
        <v>244</v>
      </c>
      <c r="G298">
        <v>22.1995</v>
      </c>
      <c r="H298" t="s">
        <v>477</v>
      </c>
      <c r="I298">
        <v>11.781447</v>
      </c>
      <c r="J298">
        <v>1.875837</v>
      </c>
      <c r="K298">
        <v>2.004032</v>
      </c>
      <c r="L298">
        <v>0.11379</v>
      </c>
      <c r="M298">
        <v>1.8117999999999999E-2</v>
      </c>
      <c r="N298">
        <v>1.9356000000000002E-2</v>
      </c>
      <c r="O298">
        <v>17</v>
      </c>
      <c r="P298">
        <v>9.6579999999999999E-3</v>
      </c>
      <c r="Q298" t="s">
        <v>332</v>
      </c>
      <c r="R298" t="s">
        <v>196</v>
      </c>
    </row>
    <row r="299" spans="1:18" x14ac:dyDescent="0.35">
      <c r="A299">
        <v>214</v>
      </c>
      <c r="B299" t="s">
        <v>239</v>
      </c>
      <c r="C299">
        <v>8536</v>
      </c>
      <c r="D299">
        <v>140</v>
      </c>
      <c r="E299" t="s">
        <v>243</v>
      </c>
      <c r="F299" t="s">
        <v>244</v>
      </c>
      <c r="G299">
        <v>5.0018099999999999</v>
      </c>
      <c r="H299" t="s">
        <v>477</v>
      </c>
      <c r="I299">
        <v>11.781447</v>
      </c>
      <c r="J299">
        <v>1.875837</v>
      </c>
      <c r="K299">
        <v>2.004032</v>
      </c>
      <c r="L299">
        <v>9.4571100000000001</v>
      </c>
      <c r="M299">
        <v>1.50576</v>
      </c>
      <c r="N299">
        <v>1.60866</v>
      </c>
      <c r="O299">
        <v>17</v>
      </c>
      <c r="P299">
        <v>0.80271199999999998</v>
      </c>
      <c r="Q299" t="s">
        <v>332</v>
      </c>
      <c r="R299" t="s">
        <v>196</v>
      </c>
    </row>
    <row r="300" spans="1:18" x14ac:dyDescent="0.35">
      <c r="A300">
        <v>231</v>
      </c>
      <c r="B300" t="s">
        <v>239</v>
      </c>
      <c r="C300">
        <v>8621</v>
      </c>
      <c r="D300">
        <v>141</v>
      </c>
      <c r="E300" t="s">
        <v>333</v>
      </c>
      <c r="F300" t="s">
        <v>334</v>
      </c>
      <c r="G300">
        <v>14.9414</v>
      </c>
      <c r="H300" t="s">
        <v>477</v>
      </c>
      <c r="I300">
        <v>12.123322</v>
      </c>
      <c r="J300">
        <v>1.826476</v>
      </c>
      <c r="K300">
        <v>2.0360770000000001</v>
      </c>
      <c r="L300">
        <v>19.8139</v>
      </c>
      <c r="M300">
        <v>2.9851200000000002</v>
      </c>
      <c r="N300">
        <v>3.32769</v>
      </c>
      <c r="O300">
        <v>17</v>
      </c>
      <c r="P300">
        <v>1.6343620000000001</v>
      </c>
      <c r="Q300" t="s">
        <v>332</v>
      </c>
      <c r="R300" t="s">
        <v>196</v>
      </c>
    </row>
    <row r="301" spans="1:18" x14ac:dyDescent="0.35">
      <c r="A301">
        <v>237</v>
      </c>
      <c r="B301" t="s">
        <v>239</v>
      </c>
      <c r="C301">
        <v>8722</v>
      </c>
      <c r="D301">
        <v>170</v>
      </c>
      <c r="E301" t="s">
        <v>313</v>
      </c>
      <c r="F301" t="s">
        <v>326</v>
      </c>
      <c r="G301">
        <v>11.1114</v>
      </c>
      <c r="H301" t="s">
        <v>477</v>
      </c>
      <c r="I301">
        <v>10.26698</v>
      </c>
      <c r="J301">
        <v>1.78047</v>
      </c>
      <c r="K301">
        <v>1.989349</v>
      </c>
      <c r="L301">
        <v>9.2657699999999998</v>
      </c>
      <c r="M301">
        <v>1.60684</v>
      </c>
      <c r="N301">
        <v>1.79535</v>
      </c>
      <c r="O301">
        <v>17</v>
      </c>
      <c r="P301">
        <v>0.90248300000000004</v>
      </c>
      <c r="Q301" t="s">
        <v>332</v>
      </c>
      <c r="R301" t="s">
        <v>196</v>
      </c>
    </row>
    <row r="302" spans="1:18" x14ac:dyDescent="0.35">
      <c r="A302">
        <v>242</v>
      </c>
      <c r="B302" t="s">
        <v>239</v>
      </c>
      <c r="C302">
        <v>8886</v>
      </c>
      <c r="D302">
        <v>190</v>
      </c>
      <c r="E302" t="s">
        <v>335</v>
      </c>
      <c r="F302" t="s">
        <v>336</v>
      </c>
      <c r="G302">
        <v>3.8697900000000001</v>
      </c>
      <c r="H302" t="s">
        <v>477</v>
      </c>
      <c r="I302">
        <v>9.8502130000000001</v>
      </c>
      <c r="J302">
        <v>1.689322</v>
      </c>
      <c r="K302">
        <v>1.9439409999999999</v>
      </c>
      <c r="L302">
        <v>1.94285</v>
      </c>
      <c r="M302">
        <v>0.33320100000000002</v>
      </c>
      <c r="N302">
        <v>0.38342100000000001</v>
      </c>
      <c r="O302">
        <v>17</v>
      </c>
      <c r="P302">
        <v>0.197239</v>
      </c>
      <c r="Q302" t="s">
        <v>332</v>
      </c>
      <c r="R302" t="s">
        <v>196</v>
      </c>
    </row>
    <row r="303" spans="1:18" x14ac:dyDescent="0.35">
      <c r="A303">
        <v>247</v>
      </c>
      <c r="B303" t="s">
        <v>239</v>
      </c>
      <c r="C303">
        <v>9012</v>
      </c>
      <c r="D303">
        <v>243</v>
      </c>
      <c r="E303" t="s">
        <v>299</v>
      </c>
      <c r="F303" t="s">
        <v>337</v>
      </c>
      <c r="G303">
        <v>20.703399999999998</v>
      </c>
      <c r="H303" t="s">
        <v>477</v>
      </c>
      <c r="I303">
        <v>8.0903670000000005</v>
      </c>
      <c r="J303">
        <v>1.651802</v>
      </c>
      <c r="K303">
        <v>1.4325870000000001</v>
      </c>
      <c r="L303">
        <v>10.4292</v>
      </c>
      <c r="M303">
        <v>2.1293199999999999</v>
      </c>
      <c r="N303">
        <v>1.84673</v>
      </c>
      <c r="O303">
        <v>17</v>
      </c>
      <c r="P303">
        <v>1.289088</v>
      </c>
      <c r="Q303" t="s">
        <v>332</v>
      </c>
      <c r="R303" t="s">
        <v>196</v>
      </c>
    </row>
    <row r="304" spans="1:18" x14ac:dyDescent="0.35">
      <c r="A304">
        <v>255</v>
      </c>
      <c r="B304" t="s">
        <v>239</v>
      </c>
      <c r="C304">
        <v>9143</v>
      </c>
      <c r="D304">
        <v>320</v>
      </c>
      <c r="E304" t="s">
        <v>273</v>
      </c>
      <c r="F304" t="s">
        <v>274</v>
      </c>
      <c r="G304">
        <v>7.69482</v>
      </c>
      <c r="H304" t="s">
        <v>477</v>
      </c>
      <c r="I304">
        <v>8.0584550000000004</v>
      </c>
      <c r="J304">
        <v>1.393032</v>
      </c>
      <c r="K304">
        <v>1.6596150000000001</v>
      </c>
      <c r="L304">
        <v>3.2186599999999999</v>
      </c>
      <c r="M304">
        <v>0.556396</v>
      </c>
      <c r="N304">
        <v>0.66287300000000005</v>
      </c>
      <c r="O304">
        <v>17</v>
      </c>
      <c r="P304">
        <v>0.39941399999999999</v>
      </c>
      <c r="Q304" t="s">
        <v>332</v>
      </c>
      <c r="R304" t="s">
        <v>196</v>
      </c>
    </row>
    <row r="305" spans="1:18" x14ac:dyDescent="0.35">
      <c r="A305">
        <v>264</v>
      </c>
      <c r="B305" t="s">
        <v>239</v>
      </c>
      <c r="C305">
        <v>9468</v>
      </c>
      <c r="D305">
        <v>420</v>
      </c>
      <c r="E305" t="s">
        <v>275</v>
      </c>
      <c r="F305" t="s">
        <v>276</v>
      </c>
      <c r="G305">
        <v>10.411099999999999</v>
      </c>
      <c r="H305" t="s">
        <v>477</v>
      </c>
      <c r="I305">
        <v>8.2316210000000005</v>
      </c>
      <c r="J305">
        <v>1.3300670000000001</v>
      </c>
      <c r="K305">
        <v>1.6533709999999999</v>
      </c>
      <c r="L305">
        <v>3.8792200000000001</v>
      </c>
      <c r="M305">
        <v>0.62680599999999997</v>
      </c>
      <c r="N305">
        <v>0.77916600000000003</v>
      </c>
      <c r="O305">
        <v>17</v>
      </c>
      <c r="P305">
        <v>0.47125899999999998</v>
      </c>
      <c r="Q305" t="s">
        <v>332</v>
      </c>
      <c r="R305" t="s">
        <v>196</v>
      </c>
    </row>
    <row r="306" spans="1:18" x14ac:dyDescent="0.35">
      <c r="A306">
        <v>278</v>
      </c>
      <c r="B306" t="s">
        <v>239</v>
      </c>
      <c r="C306">
        <v>9587</v>
      </c>
      <c r="D306">
        <v>434</v>
      </c>
      <c r="E306" t="s">
        <v>277</v>
      </c>
      <c r="F306" t="s">
        <v>278</v>
      </c>
      <c r="G306">
        <v>10.347899999999999</v>
      </c>
      <c r="H306" t="s">
        <v>477</v>
      </c>
      <c r="I306">
        <v>8.9793509999999994</v>
      </c>
      <c r="J306">
        <v>1.6037250000000001</v>
      </c>
      <c r="K306">
        <v>1.662954</v>
      </c>
      <c r="L306">
        <v>5.64398</v>
      </c>
      <c r="M306">
        <v>1.0080199999999999</v>
      </c>
      <c r="N306">
        <v>1.04525</v>
      </c>
      <c r="O306">
        <v>17</v>
      </c>
      <c r="P306">
        <v>0.62855099999999997</v>
      </c>
      <c r="Q306" t="s">
        <v>332</v>
      </c>
      <c r="R306" t="s">
        <v>196</v>
      </c>
    </row>
    <row r="307" spans="1:18" x14ac:dyDescent="0.35">
      <c r="A307">
        <v>279</v>
      </c>
      <c r="B307" t="s">
        <v>239</v>
      </c>
      <c r="C307">
        <v>9589</v>
      </c>
      <c r="D307">
        <v>434</v>
      </c>
      <c r="E307" t="s">
        <v>277</v>
      </c>
      <c r="F307" t="s">
        <v>278</v>
      </c>
      <c r="G307">
        <v>25.253900000000002</v>
      </c>
      <c r="H307" t="s">
        <v>477</v>
      </c>
      <c r="I307">
        <v>8.9793509999999994</v>
      </c>
      <c r="J307">
        <v>1.6037250000000001</v>
      </c>
      <c r="K307">
        <v>1.662954</v>
      </c>
      <c r="L307">
        <v>0.120161</v>
      </c>
      <c r="M307">
        <v>2.1461000000000001E-2</v>
      </c>
      <c r="N307">
        <v>2.2252999999999998E-2</v>
      </c>
      <c r="O307">
        <v>17</v>
      </c>
      <c r="P307">
        <v>1.3382E-2</v>
      </c>
      <c r="Q307" t="s">
        <v>332</v>
      </c>
      <c r="R307" t="s">
        <v>196</v>
      </c>
    </row>
    <row r="308" spans="1:18" x14ac:dyDescent="0.35">
      <c r="A308">
        <v>287</v>
      </c>
      <c r="B308" t="s">
        <v>239</v>
      </c>
      <c r="C308">
        <v>10995</v>
      </c>
      <c r="D308">
        <v>617</v>
      </c>
      <c r="E308" t="s">
        <v>309</v>
      </c>
      <c r="F308" t="s">
        <v>338</v>
      </c>
      <c r="G308">
        <v>8.8192699999999995</v>
      </c>
      <c r="H308" t="s">
        <v>477</v>
      </c>
      <c r="I308">
        <v>6.5845770000000003</v>
      </c>
      <c r="J308">
        <v>1.1168530000000001</v>
      </c>
      <c r="K308">
        <v>1.4360999999999999</v>
      </c>
      <c r="L308">
        <v>0.82270200000000004</v>
      </c>
      <c r="M308">
        <v>0.139544</v>
      </c>
      <c r="N308">
        <v>0.17943200000000001</v>
      </c>
      <c r="O308">
        <v>17</v>
      </c>
      <c r="P308">
        <v>0.124944</v>
      </c>
      <c r="Q308" t="s">
        <v>332</v>
      </c>
      <c r="R308" t="s">
        <v>196</v>
      </c>
    </row>
    <row r="309" spans="1:18" x14ac:dyDescent="0.35">
      <c r="A309">
        <v>295</v>
      </c>
      <c r="B309" t="s">
        <v>239</v>
      </c>
      <c r="C309">
        <v>11651</v>
      </c>
      <c r="D309">
        <v>814</v>
      </c>
      <c r="E309" t="s">
        <v>254</v>
      </c>
      <c r="F309" t="s">
        <v>279</v>
      </c>
      <c r="G309">
        <v>1490.08</v>
      </c>
      <c r="H309" t="s">
        <v>477</v>
      </c>
      <c r="I309">
        <v>9.5935609999999993</v>
      </c>
      <c r="J309">
        <v>1.571528</v>
      </c>
      <c r="K309">
        <v>1.857308</v>
      </c>
      <c r="L309">
        <v>0.433118</v>
      </c>
      <c r="M309">
        <v>7.0948999999999998E-2</v>
      </c>
      <c r="N309">
        <v>8.3850999999999995E-2</v>
      </c>
      <c r="O309">
        <v>17</v>
      </c>
      <c r="P309">
        <v>4.5147E-2</v>
      </c>
      <c r="Q309" t="s">
        <v>332</v>
      </c>
      <c r="R309" t="s">
        <v>196</v>
      </c>
    </row>
    <row r="310" spans="1:18" x14ac:dyDescent="0.35">
      <c r="A310">
        <v>427</v>
      </c>
      <c r="B310" t="s">
        <v>239</v>
      </c>
      <c r="C310">
        <v>8080</v>
      </c>
      <c r="D310">
        <v>111</v>
      </c>
      <c r="E310" t="s">
        <v>270</v>
      </c>
      <c r="F310" t="s">
        <v>271</v>
      </c>
      <c r="G310">
        <v>300.69799999999998</v>
      </c>
      <c r="H310" t="s">
        <v>477</v>
      </c>
      <c r="I310">
        <v>10.413732</v>
      </c>
      <c r="J310">
        <v>1.734764</v>
      </c>
      <c r="K310">
        <v>1.937713</v>
      </c>
      <c r="L310">
        <v>3.3496999999999999E-2</v>
      </c>
      <c r="M310">
        <v>5.5799999999999999E-3</v>
      </c>
      <c r="N310">
        <v>6.2329999999999998E-3</v>
      </c>
      <c r="O310">
        <v>17</v>
      </c>
      <c r="P310">
        <v>3.2169999999999998E-3</v>
      </c>
      <c r="Q310" t="s">
        <v>332</v>
      </c>
      <c r="R310" t="s">
        <v>196</v>
      </c>
    </row>
    <row r="311" spans="1:18" x14ac:dyDescent="0.35">
      <c r="A311">
        <v>429</v>
      </c>
      <c r="B311" t="s">
        <v>239</v>
      </c>
      <c r="C311">
        <v>8274</v>
      </c>
      <c r="D311">
        <v>121</v>
      </c>
      <c r="E311" t="s">
        <v>270</v>
      </c>
      <c r="F311" t="s">
        <v>281</v>
      </c>
      <c r="G311">
        <v>170.67699999999999</v>
      </c>
      <c r="H311" t="s">
        <v>477</v>
      </c>
      <c r="I311">
        <v>11.819156</v>
      </c>
      <c r="J311">
        <v>1.999854</v>
      </c>
      <c r="K311">
        <v>2.097445</v>
      </c>
      <c r="L311">
        <v>1.7260000000000001E-3</v>
      </c>
      <c r="M311">
        <v>2.92E-4</v>
      </c>
      <c r="N311">
        <v>3.0600000000000001E-4</v>
      </c>
      <c r="O311">
        <v>17</v>
      </c>
      <c r="P311">
        <v>1.46E-4</v>
      </c>
      <c r="Q311" t="s">
        <v>332</v>
      </c>
      <c r="R311" t="s">
        <v>196</v>
      </c>
    </row>
    <row r="312" spans="1:18" x14ac:dyDescent="0.35">
      <c r="A312">
        <v>430</v>
      </c>
      <c r="B312" t="s">
        <v>239</v>
      </c>
      <c r="C312">
        <v>8531</v>
      </c>
      <c r="D312">
        <v>140</v>
      </c>
      <c r="E312" t="s">
        <v>243</v>
      </c>
      <c r="F312" t="s">
        <v>244</v>
      </c>
      <c r="G312">
        <v>57.6678</v>
      </c>
      <c r="H312" t="s">
        <v>477</v>
      </c>
      <c r="I312">
        <v>11.781447</v>
      </c>
      <c r="J312">
        <v>1.875837</v>
      </c>
      <c r="K312">
        <v>2.004032</v>
      </c>
      <c r="L312">
        <v>1.5371600000000001</v>
      </c>
      <c r="M312">
        <v>0.24474699999999999</v>
      </c>
      <c r="N312">
        <v>0.26147300000000001</v>
      </c>
      <c r="O312">
        <v>17</v>
      </c>
      <c r="P312">
        <v>0.13047300000000001</v>
      </c>
      <c r="Q312" t="s">
        <v>332</v>
      </c>
      <c r="R312" t="s">
        <v>196</v>
      </c>
    </row>
    <row r="313" spans="1:18" x14ac:dyDescent="0.35">
      <c r="A313">
        <v>434</v>
      </c>
      <c r="B313" t="s">
        <v>239</v>
      </c>
      <c r="C313">
        <v>8535</v>
      </c>
      <c r="D313">
        <v>140</v>
      </c>
      <c r="E313" t="s">
        <v>243</v>
      </c>
      <c r="F313" t="s">
        <v>244</v>
      </c>
      <c r="G313">
        <v>22.1995</v>
      </c>
      <c r="H313" t="s">
        <v>477</v>
      </c>
      <c r="I313">
        <v>11.781447</v>
      </c>
      <c r="J313">
        <v>1.875837</v>
      </c>
      <c r="K313">
        <v>2.004032</v>
      </c>
      <c r="L313">
        <v>1.1547099999999999</v>
      </c>
      <c r="M313">
        <v>0.18385299999999999</v>
      </c>
      <c r="N313">
        <v>0.19641700000000001</v>
      </c>
      <c r="O313">
        <v>17</v>
      </c>
      <c r="P313">
        <v>9.8011000000000001E-2</v>
      </c>
      <c r="Q313" t="s">
        <v>332</v>
      </c>
      <c r="R313" t="s">
        <v>196</v>
      </c>
    </row>
    <row r="314" spans="1:18" x14ac:dyDescent="0.35">
      <c r="A314">
        <v>438</v>
      </c>
      <c r="B314" t="s">
        <v>239</v>
      </c>
      <c r="C314">
        <v>8621</v>
      </c>
      <c r="D314">
        <v>141</v>
      </c>
      <c r="E314" t="s">
        <v>333</v>
      </c>
      <c r="F314" t="s">
        <v>334</v>
      </c>
      <c r="G314">
        <v>14.9414</v>
      </c>
      <c r="H314" t="s">
        <v>477</v>
      </c>
      <c r="I314">
        <v>12.123322</v>
      </c>
      <c r="J314">
        <v>1.826476</v>
      </c>
      <c r="K314">
        <v>2.0360770000000001</v>
      </c>
      <c r="L314">
        <v>1.2438100000000001</v>
      </c>
      <c r="M314">
        <v>0.18739</v>
      </c>
      <c r="N314">
        <v>0.208894</v>
      </c>
      <c r="O314">
        <v>17</v>
      </c>
      <c r="P314">
        <v>0.10259600000000001</v>
      </c>
      <c r="Q314" t="s">
        <v>332</v>
      </c>
      <c r="R314" t="s">
        <v>196</v>
      </c>
    </row>
    <row r="315" spans="1:18" x14ac:dyDescent="0.35">
      <c r="A315">
        <v>446</v>
      </c>
      <c r="B315" t="s">
        <v>239</v>
      </c>
      <c r="C315">
        <v>11651</v>
      </c>
      <c r="D315">
        <v>814</v>
      </c>
      <c r="E315" t="s">
        <v>254</v>
      </c>
      <c r="F315" t="s">
        <v>279</v>
      </c>
      <c r="G315">
        <v>1490.08</v>
      </c>
      <c r="H315" t="s">
        <v>477</v>
      </c>
      <c r="I315">
        <v>9.5935609999999993</v>
      </c>
      <c r="J315">
        <v>1.571528</v>
      </c>
      <c r="K315">
        <v>1.857308</v>
      </c>
      <c r="L315">
        <v>13.1472</v>
      </c>
      <c r="M315">
        <v>2.1536499999999998</v>
      </c>
      <c r="N315">
        <v>2.54528</v>
      </c>
      <c r="O315">
        <v>17</v>
      </c>
      <c r="P315">
        <v>1.3704149999999999</v>
      </c>
      <c r="Q315" t="s">
        <v>332</v>
      </c>
      <c r="R315" t="s">
        <v>196</v>
      </c>
    </row>
    <row r="316" spans="1:18" x14ac:dyDescent="0.35">
      <c r="A316">
        <v>37</v>
      </c>
      <c r="B316" t="s">
        <v>239</v>
      </c>
      <c r="C316">
        <v>669</v>
      </c>
      <c r="D316">
        <v>133</v>
      </c>
      <c r="E316" t="s">
        <v>296</v>
      </c>
      <c r="F316" t="s">
        <v>501</v>
      </c>
      <c r="G316">
        <v>99.502700000000004</v>
      </c>
      <c r="H316" t="s">
        <v>487</v>
      </c>
      <c r="I316">
        <v>12.893257</v>
      </c>
      <c r="J316">
        <v>2.5555669999999999</v>
      </c>
      <c r="K316">
        <v>2.1189480000000001</v>
      </c>
      <c r="L316">
        <v>2.50746</v>
      </c>
      <c r="M316">
        <v>0.49700299999999997</v>
      </c>
      <c r="N316">
        <v>0.41209000000000001</v>
      </c>
      <c r="O316">
        <v>12</v>
      </c>
      <c r="P316">
        <v>0.19447900000000001</v>
      </c>
      <c r="Q316" t="s">
        <v>312</v>
      </c>
      <c r="R316" t="s">
        <v>197</v>
      </c>
    </row>
    <row r="317" spans="1:18" x14ac:dyDescent="0.35">
      <c r="A317">
        <v>40</v>
      </c>
      <c r="B317" t="s">
        <v>239</v>
      </c>
      <c r="C317">
        <v>1356</v>
      </c>
      <c r="D317">
        <v>118</v>
      </c>
      <c r="E317" t="s">
        <v>256</v>
      </c>
      <c r="F317" t="s">
        <v>502</v>
      </c>
      <c r="G317">
        <v>103.67</v>
      </c>
      <c r="H317" t="s">
        <v>490</v>
      </c>
      <c r="I317">
        <v>9.5416419999999995</v>
      </c>
      <c r="J317">
        <v>1.6683520000000001</v>
      </c>
      <c r="K317">
        <v>2.0486610000000001</v>
      </c>
      <c r="L317">
        <v>7.9944199999999999</v>
      </c>
      <c r="M317">
        <v>1.3978200000000001</v>
      </c>
      <c r="N317">
        <v>1.7164600000000001</v>
      </c>
      <c r="O317">
        <v>12</v>
      </c>
      <c r="P317">
        <v>0.83784599999999998</v>
      </c>
      <c r="Q317" t="s">
        <v>312</v>
      </c>
      <c r="R317" t="s">
        <v>197</v>
      </c>
    </row>
    <row r="318" spans="1:18" x14ac:dyDescent="0.35">
      <c r="A318">
        <v>42</v>
      </c>
      <c r="B318" t="s">
        <v>239</v>
      </c>
      <c r="C318">
        <v>1365</v>
      </c>
      <c r="D318">
        <v>121</v>
      </c>
      <c r="E318" t="s">
        <v>270</v>
      </c>
      <c r="F318" t="s">
        <v>503</v>
      </c>
      <c r="G318">
        <v>206.74100000000001</v>
      </c>
      <c r="H318" t="s">
        <v>490</v>
      </c>
      <c r="I318">
        <v>11.719173</v>
      </c>
      <c r="J318">
        <v>1.982953</v>
      </c>
      <c r="K318">
        <v>2.0781740000000002</v>
      </c>
      <c r="L318">
        <v>33.9559</v>
      </c>
      <c r="M318">
        <v>5.7455400000000001</v>
      </c>
      <c r="N318">
        <v>6.0214400000000001</v>
      </c>
      <c r="O318">
        <v>12</v>
      </c>
      <c r="P318">
        <v>2.897465</v>
      </c>
      <c r="Q318" t="s">
        <v>312</v>
      </c>
      <c r="R318" t="s">
        <v>197</v>
      </c>
    </row>
    <row r="319" spans="1:18" x14ac:dyDescent="0.35">
      <c r="A319">
        <v>43</v>
      </c>
      <c r="B319" t="s">
        <v>239</v>
      </c>
      <c r="C319">
        <v>1377</v>
      </c>
      <c r="D319">
        <v>133</v>
      </c>
      <c r="E319" t="s">
        <v>296</v>
      </c>
      <c r="F319" t="s">
        <v>504</v>
      </c>
      <c r="G319">
        <v>2.8062900000000002</v>
      </c>
      <c r="H319" t="s">
        <v>490</v>
      </c>
      <c r="I319">
        <v>11.792467</v>
      </c>
      <c r="J319">
        <v>1.9885550000000001</v>
      </c>
      <c r="K319">
        <v>2.079189</v>
      </c>
      <c r="L319">
        <v>24.312999999999999</v>
      </c>
      <c r="M319">
        <v>4.0998900000000003</v>
      </c>
      <c r="N319">
        <v>4.2867499999999996</v>
      </c>
      <c r="O319">
        <v>12</v>
      </c>
      <c r="P319">
        <v>2.061741</v>
      </c>
      <c r="Q319" t="s">
        <v>312</v>
      </c>
      <c r="R319" t="s">
        <v>197</v>
      </c>
    </row>
    <row r="320" spans="1:18" x14ac:dyDescent="0.35">
      <c r="A320">
        <v>45</v>
      </c>
      <c r="B320" t="s">
        <v>239</v>
      </c>
      <c r="C320">
        <v>1383</v>
      </c>
      <c r="D320">
        <v>140</v>
      </c>
      <c r="E320" t="s">
        <v>243</v>
      </c>
      <c r="F320" t="s">
        <v>489</v>
      </c>
      <c r="G320">
        <v>5.7212199999999998</v>
      </c>
      <c r="H320" t="s">
        <v>490</v>
      </c>
      <c r="I320">
        <v>9.2811850000000007</v>
      </c>
      <c r="J320">
        <v>1.3582639999999999</v>
      </c>
      <c r="K320">
        <v>1.775104</v>
      </c>
      <c r="L320">
        <v>9.1056899999999992</v>
      </c>
      <c r="M320">
        <v>1.3325800000000001</v>
      </c>
      <c r="N320">
        <v>1.7415400000000001</v>
      </c>
      <c r="O320">
        <v>12</v>
      </c>
      <c r="P320">
        <v>0.98109100000000005</v>
      </c>
      <c r="Q320" t="s">
        <v>312</v>
      </c>
      <c r="R320" t="s">
        <v>197</v>
      </c>
    </row>
    <row r="321" spans="1:18" x14ac:dyDescent="0.35">
      <c r="A321">
        <v>47</v>
      </c>
      <c r="B321" t="s">
        <v>239</v>
      </c>
      <c r="C321">
        <v>1385</v>
      </c>
      <c r="D321">
        <v>140</v>
      </c>
      <c r="E321" t="s">
        <v>243</v>
      </c>
      <c r="F321" t="s">
        <v>489</v>
      </c>
      <c r="G321">
        <v>12.347200000000001</v>
      </c>
      <c r="H321" t="s">
        <v>490</v>
      </c>
      <c r="I321">
        <v>9.2811850000000007</v>
      </c>
      <c r="J321">
        <v>1.3582639999999999</v>
      </c>
      <c r="K321">
        <v>1.775104</v>
      </c>
      <c r="L321">
        <v>10.4346</v>
      </c>
      <c r="M321">
        <v>1.5270600000000001</v>
      </c>
      <c r="N321">
        <v>1.9957100000000001</v>
      </c>
      <c r="O321">
        <v>12</v>
      </c>
      <c r="P321">
        <v>1.1242749999999999</v>
      </c>
      <c r="Q321" t="s">
        <v>312</v>
      </c>
      <c r="R321" t="s">
        <v>197</v>
      </c>
    </row>
    <row r="322" spans="1:18" x14ac:dyDescent="0.35">
      <c r="A322">
        <v>54</v>
      </c>
      <c r="B322" t="s">
        <v>239</v>
      </c>
      <c r="C322">
        <v>1397</v>
      </c>
      <c r="D322">
        <v>170</v>
      </c>
      <c r="E322" t="s">
        <v>313</v>
      </c>
      <c r="F322" t="s">
        <v>505</v>
      </c>
      <c r="G322">
        <v>5.6482200000000002</v>
      </c>
      <c r="H322" t="s">
        <v>490</v>
      </c>
      <c r="I322">
        <v>8.9847640000000002</v>
      </c>
      <c r="J322">
        <v>1.473347</v>
      </c>
      <c r="K322">
        <v>1.9074899999999999</v>
      </c>
      <c r="L322">
        <v>4.8105099999999998</v>
      </c>
      <c r="M322">
        <v>0.78884100000000001</v>
      </c>
      <c r="N322">
        <v>1.02128</v>
      </c>
      <c r="O322">
        <v>12</v>
      </c>
      <c r="P322">
        <v>0.535408</v>
      </c>
      <c r="Q322" t="s">
        <v>312</v>
      </c>
      <c r="R322" t="s">
        <v>197</v>
      </c>
    </row>
    <row r="323" spans="1:18" x14ac:dyDescent="0.35">
      <c r="A323">
        <v>55</v>
      </c>
      <c r="B323" t="s">
        <v>239</v>
      </c>
      <c r="C323">
        <v>1398</v>
      </c>
      <c r="D323">
        <v>170</v>
      </c>
      <c r="E323" t="s">
        <v>313</v>
      </c>
      <c r="F323" t="s">
        <v>505</v>
      </c>
      <c r="G323">
        <v>10.258699999999999</v>
      </c>
      <c r="H323" t="s">
        <v>490</v>
      </c>
      <c r="I323">
        <v>8.9847640000000002</v>
      </c>
      <c r="J323">
        <v>1.473347</v>
      </c>
      <c r="K323">
        <v>1.9074899999999999</v>
      </c>
      <c r="L323">
        <v>10.3241</v>
      </c>
      <c r="M323">
        <v>1.6929700000000001</v>
      </c>
      <c r="N323">
        <v>2.1918299999999999</v>
      </c>
      <c r="O323">
        <v>12</v>
      </c>
      <c r="P323">
        <v>1.1490670000000001</v>
      </c>
      <c r="Q323" t="s">
        <v>312</v>
      </c>
      <c r="R323" t="s">
        <v>197</v>
      </c>
    </row>
    <row r="324" spans="1:18" x14ac:dyDescent="0.35">
      <c r="A324">
        <v>56</v>
      </c>
      <c r="B324" t="s">
        <v>239</v>
      </c>
      <c r="C324">
        <v>1401</v>
      </c>
      <c r="D324">
        <v>171</v>
      </c>
      <c r="E324" t="s">
        <v>282</v>
      </c>
      <c r="F324" t="s">
        <v>506</v>
      </c>
      <c r="G324">
        <v>20.791</v>
      </c>
      <c r="H324" t="s">
        <v>490</v>
      </c>
      <c r="I324">
        <v>12.264234</v>
      </c>
      <c r="J324">
        <v>2.0773109999999999</v>
      </c>
      <c r="K324">
        <v>2.1641499999999998</v>
      </c>
      <c r="L324">
        <v>23.249300000000002</v>
      </c>
      <c r="M324">
        <v>3.93797</v>
      </c>
      <c r="N324">
        <v>4.1025900000000002</v>
      </c>
      <c r="O324">
        <v>12</v>
      </c>
      <c r="P324">
        <v>1.8957029999999999</v>
      </c>
      <c r="Q324" t="s">
        <v>312</v>
      </c>
      <c r="R324" t="s">
        <v>197</v>
      </c>
    </row>
    <row r="325" spans="1:18" x14ac:dyDescent="0.35">
      <c r="A325">
        <v>58</v>
      </c>
      <c r="B325" t="s">
        <v>239</v>
      </c>
      <c r="C325">
        <v>1432</v>
      </c>
      <c r="D325">
        <v>320</v>
      </c>
      <c r="E325" t="s">
        <v>273</v>
      </c>
      <c r="F325" t="s">
        <v>491</v>
      </c>
      <c r="G325">
        <v>15.8505</v>
      </c>
      <c r="H325" t="s">
        <v>490</v>
      </c>
      <c r="I325">
        <v>6.4559259999999998</v>
      </c>
      <c r="J325">
        <v>0.89579399999999998</v>
      </c>
      <c r="K325">
        <v>1.540756</v>
      </c>
      <c r="L325">
        <v>2.9023500000000002</v>
      </c>
      <c r="M325">
        <v>0.40271600000000002</v>
      </c>
      <c r="N325">
        <v>0.69266700000000003</v>
      </c>
      <c r="O325">
        <v>12</v>
      </c>
      <c r="P325">
        <v>0.44956299999999999</v>
      </c>
      <c r="Q325" t="s">
        <v>312</v>
      </c>
      <c r="R325" t="s">
        <v>197</v>
      </c>
    </row>
    <row r="326" spans="1:18" x14ac:dyDescent="0.35">
      <c r="A326">
        <v>60</v>
      </c>
      <c r="B326" t="s">
        <v>239</v>
      </c>
      <c r="C326">
        <v>1447</v>
      </c>
      <c r="D326">
        <v>411</v>
      </c>
      <c r="E326" t="s">
        <v>308</v>
      </c>
      <c r="F326" t="s">
        <v>492</v>
      </c>
      <c r="G326">
        <v>14.0139</v>
      </c>
      <c r="H326" t="s">
        <v>490</v>
      </c>
      <c r="I326">
        <v>6.6934500000000003</v>
      </c>
      <c r="J326">
        <v>0.99065700000000001</v>
      </c>
      <c r="K326">
        <v>1.5987610000000001</v>
      </c>
      <c r="L326">
        <v>7.9661</v>
      </c>
      <c r="M326">
        <v>1.1790099999999999</v>
      </c>
      <c r="N326">
        <v>1.9027400000000001</v>
      </c>
      <c r="O326">
        <v>12</v>
      </c>
      <c r="P326">
        <v>1.190134</v>
      </c>
      <c r="Q326" t="s">
        <v>312</v>
      </c>
      <c r="R326" t="s">
        <v>197</v>
      </c>
    </row>
    <row r="327" spans="1:18" x14ac:dyDescent="0.35">
      <c r="A327">
        <v>61</v>
      </c>
      <c r="B327" t="s">
        <v>239</v>
      </c>
      <c r="C327">
        <v>1448</v>
      </c>
      <c r="D327">
        <v>411</v>
      </c>
      <c r="E327" t="s">
        <v>308</v>
      </c>
      <c r="F327" t="s">
        <v>492</v>
      </c>
      <c r="G327">
        <v>5.97478</v>
      </c>
      <c r="H327" t="s">
        <v>490</v>
      </c>
      <c r="I327">
        <v>6.6934500000000003</v>
      </c>
      <c r="J327">
        <v>0.99065700000000001</v>
      </c>
      <c r="K327">
        <v>1.5987610000000001</v>
      </c>
      <c r="L327">
        <v>3.3907699999999998</v>
      </c>
      <c r="M327">
        <v>0.50184700000000004</v>
      </c>
      <c r="N327">
        <v>0.80990099999999998</v>
      </c>
      <c r="O327">
        <v>12</v>
      </c>
      <c r="P327">
        <v>0.50658000000000003</v>
      </c>
      <c r="Q327" t="s">
        <v>312</v>
      </c>
      <c r="R327" t="s">
        <v>197</v>
      </c>
    </row>
    <row r="328" spans="1:18" x14ac:dyDescent="0.35">
      <c r="A328">
        <v>63</v>
      </c>
      <c r="B328" t="s">
        <v>239</v>
      </c>
      <c r="C328">
        <v>1450</v>
      </c>
      <c r="D328">
        <v>411</v>
      </c>
      <c r="E328" t="s">
        <v>308</v>
      </c>
      <c r="F328" t="s">
        <v>492</v>
      </c>
      <c r="G328">
        <v>17.4483</v>
      </c>
      <c r="H328" t="s">
        <v>490</v>
      </c>
      <c r="I328">
        <v>6.6934500000000003</v>
      </c>
      <c r="J328">
        <v>0.99065700000000001</v>
      </c>
      <c r="K328">
        <v>1.5987610000000001</v>
      </c>
      <c r="L328">
        <v>11.8925</v>
      </c>
      <c r="M328">
        <v>1.76013</v>
      </c>
      <c r="N328">
        <v>2.84057</v>
      </c>
      <c r="O328">
        <v>12</v>
      </c>
      <c r="P328">
        <v>1.7767310000000001</v>
      </c>
      <c r="Q328" t="s">
        <v>312</v>
      </c>
      <c r="R328" t="s">
        <v>197</v>
      </c>
    </row>
    <row r="329" spans="1:18" x14ac:dyDescent="0.35">
      <c r="A329">
        <v>66</v>
      </c>
      <c r="B329" t="s">
        <v>239</v>
      </c>
      <c r="C329">
        <v>1454</v>
      </c>
      <c r="D329">
        <v>422</v>
      </c>
      <c r="E329" t="s">
        <v>301</v>
      </c>
      <c r="F329" t="s">
        <v>507</v>
      </c>
      <c r="G329">
        <v>5.67326</v>
      </c>
      <c r="H329" t="s">
        <v>490</v>
      </c>
      <c r="I329">
        <v>6.3518020000000002</v>
      </c>
      <c r="J329">
        <v>0.91268700000000003</v>
      </c>
      <c r="K329">
        <v>1.5104690000000001</v>
      </c>
      <c r="L329">
        <v>5.1204000000000001</v>
      </c>
      <c r="M329">
        <v>0.73574700000000004</v>
      </c>
      <c r="N329">
        <v>1.2176400000000001</v>
      </c>
      <c r="O329">
        <v>12</v>
      </c>
      <c r="P329">
        <v>0.80613299999999999</v>
      </c>
      <c r="Q329" t="s">
        <v>312</v>
      </c>
      <c r="R329" t="s">
        <v>197</v>
      </c>
    </row>
    <row r="330" spans="1:18" x14ac:dyDescent="0.35">
      <c r="A330">
        <v>67</v>
      </c>
      <c r="B330" t="s">
        <v>239</v>
      </c>
      <c r="C330">
        <v>1457</v>
      </c>
      <c r="D330">
        <v>424</v>
      </c>
      <c r="E330" t="s">
        <v>314</v>
      </c>
      <c r="F330" t="s">
        <v>508</v>
      </c>
      <c r="G330">
        <v>5.1036599999999996</v>
      </c>
      <c r="H330" t="s">
        <v>490</v>
      </c>
      <c r="I330">
        <v>5.1547900000000002</v>
      </c>
      <c r="J330">
        <v>0.59953400000000001</v>
      </c>
      <c r="K330">
        <v>1.426728</v>
      </c>
      <c r="L330">
        <v>1.7278899999999999</v>
      </c>
      <c r="M330">
        <v>0.200964</v>
      </c>
      <c r="N330">
        <v>0.47824100000000003</v>
      </c>
      <c r="O330">
        <v>12</v>
      </c>
      <c r="P330">
        <v>0.33520100000000003</v>
      </c>
      <c r="Q330" t="s">
        <v>312</v>
      </c>
      <c r="R330" t="s">
        <v>197</v>
      </c>
    </row>
    <row r="331" spans="1:18" x14ac:dyDescent="0.35">
      <c r="A331">
        <v>418</v>
      </c>
      <c r="B331" t="s">
        <v>239</v>
      </c>
      <c r="C331">
        <v>1385</v>
      </c>
      <c r="D331">
        <v>140</v>
      </c>
      <c r="E331" t="s">
        <v>243</v>
      </c>
      <c r="F331" t="s">
        <v>489</v>
      </c>
      <c r="G331">
        <v>12.347200000000001</v>
      </c>
      <c r="H331" t="s">
        <v>490</v>
      </c>
      <c r="I331">
        <v>9.2811850000000007</v>
      </c>
      <c r="J331">
        <v>1.3582639999999999</v>
      </c>
      <c r="K331">
        <v>1.775104</v>
      </c>
      <c r="L331">
        <v>7.0072999999999996E-2</v>
      </c>
      <c r="M331">
        <v>1.0255E-2</v>
      </c>
      <c r="N331">
        <v>1.3402000000000001E-2</v>
      </c>
      <c r="O331">
        <v>12</v>
      </c>
      <c r="P331">
        <v>7.5500000000000003E-3</v>
      </c>
      <c r="Q331" t="s">
        <v>312</v>
      </c>
      <c r="R331" t="s">
        <v>197</v>
      </c>
    </row>
    <row r="332" spans="1:18" x14ac:dyDescent="0.35">
      <c r="A332">
        <v>422</v>
      </c>
      <c r="B332" t="s">
        <v>239</v>
      </c>
      <c r="C332">
        <v>1450</v>
      </c>
      <c r="D332">
        <v>411</v>
      </c>
      <c r="E332" t="s">
        <v>308</v>
      </c>
      <c r="F332" t="s">
        <v>492</v>
      </c>
      <c r="G332">
        <v>17.4483</v>
      </c>
      <c r="H332" t="s">
        <v>490</v>
      </c>
      <c r="I332">
        <v>6.6934500000000003</v>
      </c>
      <c r="J332">
        <v>0.99065700000000001</v>
      </c>
      <c r="K332">
        <v>1.5987610000000001</v>
      </c>
      <c r="L332">
        <v>1.8894999999999999E-2</v>
      </c>
      <c r="M332">
        <v>2.7959999999999999E-3</v>
      </c>
      <c r="N332">
        <v>4.5129999999999997E-3</v>
      </c>
      <c r="O332">
        <v>12</v>
      </c>
      <c r="P332">
        <v>2.823E-3</v>
      </c>
      <c r="Q332" t="s">
        <v>312</v>
      </c>
      <c r="R332" t="s">
        <v>197</v>
      </c>
    </row>
    <row r="333" spans="1:18" x14ac:dyDescent="0.35">
      <c r="A333">
        <v>41</v>
      </c>
      <c r="B333" t="s">
        <v>239</v>
      </c>
      <c r="C333">
        <v>1363</v>
      </c>
      <c r="D333">
        <v>121</v>
      </c>
      <c r="E333" t="s">
        <v>270</v>
      </c>
      <c r="F333" t="s">
        <v>503</v>
      </c>
      <c r="G333">
        <v>114.995</v>
      </c>
      <c r="H333" t="s">
        <v>490</v>
      </c>
      <c r="I333">
        <v>11.719173</v>
      </c>
      <c r="J333">
        <v>1.982953</v>
      </c>
      <c r="K333">
        <v>2.0781740000000002</v>
      </c>
      <c r="L333">
        <v>11.6386</v>
      </c>
      <c r="M333">
        <v>1.96932</v>
      </c>
      <c r="N333">
        <v>2.0638800000000002</v>
      </c>
      <c r="O333">
        <v>13</v>
      </c>
      <c r="P333">
        <v>0.99312400000000001</v>
      </c>
      <c r="Q333" t="s">
        <v>315</v>
      </c>
      <c r="R333" t="s">
        <v>198</v>
      </c>
    </row>
    <row r="334" spans="1:18" x14ac:dyDescent="0.35">
      <c r="A334">
        <v>44</v>
      </c>
      <c r="B334" t="s">
        <v>239</v>
      </c>
      <c r="C334">
        <v>1378</v>
      </c>
      <c r="D334">
        <v>133</v>
      </c>
      <c r="E334" t="s">
        <v>296</v>
      </c>
      <c r="F334" t="s">
        <v>504</v>
      </c>
      <c r="G334">
        <v>7.3097799999999999</v>
      </c>
      <c r="H334" t="s">
        <v>490</v>
      </c>
      <c r="I334">
        <v>11.792467</v>
      </c>
      <c r="J334">
        <v>1.9885550000000001</v>
      </c>
      <c r="K334">
        <v>2.079189</v>
      </c>
      <c r="L334">
        <v>8.0608699999999995</v>
      </c>
      <c r="M334">
        <v>1.3593</v>
      </c>
      <c r="N334">
        <v>1.4212499999999999</v>
      </c>
      <c r="O334">
        <v>13</v>
      </c>
      <c r="P334">
        <v>0.68356099999999997</v>
      </c>
      <c r="Q334" t="s">
        <v>315</v>
      </c>
      <c r="R334" t="s">
        <v>198</v>
      </c>
    </row>
    <row r="335" spans="1:18" x14ac:dyDescent="0.35">
      <c r="A335">
        <v>48</v>
      </c>
      <c r="B335" t="s">
        <v>239</v>
      </c>
      <c r="C335">
        <v>1385</v>
      </c>
      <c r="D335">
        <v>140</v>
      </c>
      <c r="E335" t="s">
        <v>243</v>
      </c>
      <c r="F335" t="s">
        <v>489</v>
      </c>
      <c r="G335">
        <v>12.347200000000001</v>
      </c>
      <c r="H335" t="s">
        <v>490</v>
      </c>
      <c r="I335">
        <v>9.2811850000000007</v>
      </c>
      <c r="J335">
        <v>1.3582639999999999</v>
      </c>
      <c r="K335">
        <v>1.775104</v>
      </c>
      <c r="L335">
        <v>0.46684999999999999</v>
      </c>
      <c r="M335">
        <v>6.8321999999999994E-2</v>
      </c>
      <c r="N335">
        <v>8.9288999999999993E-2</v>
      </c>
      <c r="O335">
        <v>13</v>
      </c>
      <c r="P335">
        <v>5.0300999999999998E-2</v>
      </c>
      <c r="Q335" t="s">
        <v>315</v>
      </c>
      <c r="R335" t="s">
        <v>198</v>
      </c>
    </row>
    <row r="336" spans="1:18" x14ac:dyDescent="0.35">
      <c r="A336">
        <v>49</v>
      </c>
      <c r="B336" t="s">
        <v>239</v>
      </c>
      <c r="C336">
        <v>1386</v>
      </c>
      <c r="D336">
        <v>140</v>
      </c>
      <c r="E336" t="s">
        <v>243</v>
      </c>
      <c r="F336" t="s">
        <v>489</v>
      </c>
      <c r="G336">
        <v>10.329000000000001</v>
      </c>
      <c r="H336" t="s">
        <v>490</v>
      </c>
      <c r="I336">
        <v>9.2811850000000007</v>
      </c>
      <c r="J336">
        <v>1.3582639999999999</v>
      </c>
      <c r="K336">
        <v>1.775104</v>
      </c>
      <c r="L336">
        <v>6.9392300000000002</v>
      </c>
      <c r="M336">
        <v>1.01553</v>
      </c>
      <c r="N336">
        <v>1.3271900000000001</v>
      </c>
      <c r="O336">
        <v>13</v>
      </c>
      <c r="P336">
        <v>0.74766699999999997</v>
      </c>
      <c r="Q336" t="s">
        <v>315</v>
      </c>
      <c r="R336" t="s">
        <v>198</v>
      </c>
    </row>
    <row r="337" spans="1:18" x14ac:dyDescent="0.35">
      <c r="A337">
        <v>50</v>
      </c>
      <c r="B337" t="s">
        <v>239</v>
      </c>
      <c r="C337">
        <v>1387</v>
      </c>
      <c r="D337">
        <v>140</v>
      </c>
      <c r="E337" t="s">
        <v>243</v>
      </c>
      <c r="F337" t="s">
        <v>489</v>
      </c>
      <c r="G337">
        <v>10.8774</v>
      </c>
      <c r="H337" t="s">
        <v>490</v>
      </c>
      <c r="I337">
        <v>9.2811850000000007</v>
      </c>
      <c r="J337">
        <v>1.3582639999999999</v>
      </c>
      <c r="K337">
        <v>1.775104</v>
      </c>
      <c r="L337">
        <v>9.1150400000000005</v>
      </c>
      <c r="M337">
        <v>1.33395</v>
      </c>
      <c r="N337">
        <v>1.74333</v>
      </c>
      <c r="O337">
        <v>13</v>
      </c>
      <c r="P337">
        <v>0.98209900000000006</v>
      </c>
      <c r="Q337" t="s">
        <v>315</v>
      </c>
      <c r="R337" t="s">
        <v>198</v>
      </c>
    </row>
    <row r="338" spans="1:18" x14ac:dyDescent="0.35">
      <c r="A338">
        <v>52</v>
      </c>
      <c r="B338" t="s">
        <v>239</v>
      </c>
      <c r="C338">
        <v>1389</v>
      </c>
      <c r="D338">
        <v>140</v>
      </c>
      <c r="E338" t="s">
        <v>243</v>
      </c>
      <c r="F338" t="s">
        <v>489</v>
      </c>
      <c r="G338">
        <v>22.069900000000001</v>
      </c>
      <c r="H338" t="s">
        <v>490</v>
      </c>
      <c r="I338">
        <v>9.2811850000000007</v>
      </c>
      <c r="J338">
        <v>1.3582639999999999</v>
      </c>
      <c r="K338">
        <v>1.775104</v>
      </c>
      <c r="L338">
        <v>9.1070999999999999E-2</v>
      </c>
      <c r="M338">
        <v>1.3328E-2</v>
      </c>
      <c r="N338">
        <v>1.7417999999999999E-2</v>
      </c>
      <c r="O338">
        <v>13</v>
      </c>
      <c r="P338">
        <v>9.8119999999999995E-3</v>
      </c>
      <c r="Q338" t="s">
        <v>315</v>
      </c>
      <c r="R338" t="s">
        <v>198</v>
      </c>
    </row>
    <row r="339" spans="1:18" x14ac:dyDescent="0.35">
      <c r="A339">
        <v>64</v>
      </c>
      <c r="B339" t="s">
        <v>239</v>
      </c>
      <c r="C339">
        <v>1450</v>
      </c>
      <c r="D339">
        <v>411</v>
      </c>
      <c r="E339" t="s">
        <v>308</v>
      </c>
      <c r="F339" t="s">
        <v>492</v>
      </c>
      <c r="G339">
        <v>17.4483</v>
      </c>
      <c r="H339" t="s">
        <v>490</v>
      </c>
      <c r="I339">
        <v>6.6934500000000003</v>
      </c>
      <c r="J339">
        <v>0.99065700000000001</v>
      </c>
      <c r="K339">
        <v>1.5987610000000001</v>
      </c>
      <c r="L339">
        <v>9.2536299999999994</v>
      </c>
      <c r="M339">
        <v>1.36957</v>
      </c>
      <c r="N339">
        <v>2.21027</v>
      </c>
      <c r="O339">
        <v>13</v>
      </c>
      <c r="P339">
        <v>1.3824909999999999</v>
      </c>
      <c r="Q339" t="s">
        <v>315</v>
      </c>
      <c r="R339" t="s">
        <v>198</v>
      </c>
    </row>
    <row r="340" spans="1:18" x14ac:dyDescent="0.35">
      <c r="A340">
        <v>65</v>
      </c>
      <c r="B340" t="s">
        <v>239</v>
      </c>
      <c r="C340">
        <v>1451</v>
      </c>
      <c r="D340">
        <v>411</v>
      </c>
      <c r="E340" t="s">
        <v>308</v>
      </c>
      <c r="F340" t="s">
        <v>492</v>
      </c>
      <c r="G340">
        <v>47.374200000000002</v>
      </c>
      <c r="H340" t="s">
        <v>490</v>
      </c>
      <c r="I340">
        <v>6.6934500000000003</v>
      </c>
      <c r="J340">
        <v>0.99065700000000001</v>
      </c>
      <c r="K340">
        <v>1.5987610000000001</v>
      </c>
      <c r="L340">
        <v>8.6121200000000009</v>
      </c>
      <c r="M340">
        <v>1.2746299999999999</v>
      </c>
      <c r="N340">
        <v>2.0570400000000002</v>
      </c>
      <c r="O340">
        <v>13</v>
      </c>
      <c r="P340">
        <v>1.2866489999999999</v>
      </c>
      <c r="Q340" t="s">
        <v>315</v>
      </c>
      <c r="R340" t="s">
        <v>198</v>
      </c>
    </row>
    <row r="341" spans="1:18" x14ac:dyDescent="0.35">
      <c r="A341">
        <v>69</v>
      </c>
      <c r="B341" t="s">
        <v>239</v>
      </c>
      <c r="C341">
        <v>1495</v>
      </c>
      <c r="D341">
        <v>620</v>
      </c>
      <c r="E341" t="s">
        <v>316</v>
      </c>
      <c r="F341" t="s">
        <v>509</v>
      </c>
      <c r="G341">
        <v>2.6204100000000001</v>
      </c>
      <c r="H341" t="s">
        <v>490</v>
      </c>
      <c r="I341">
        <v>12.467798</v>
      </c>
      <c r="J341">
        <v>2.1053609999999998</v>
      </c>
      <c r="K341">
        <v>2.1709649999999998</v>
      </c>
      <c r="L341">
        <v>5.6744899999999996</v>
      </c>
      <c r="M341">
        <v>0.95821599999999996</v>
      </c>
      <c r="N341">
        <v>0.98807400000000001</v>
      </c>
      <c r="O341">
        <v>13</v>
      </c>
      <c r="P341">
        <v>0.45513100000000001</v>
      </c>
      <c r="Q341" t="s">
        <v>315</v>
      </c>
      <c r="R341" t="s">
        <v>198</v>
      </c>
    </row>
    <row r="342" spans="1:18" x14ac:dyDescent="0.35">
      <c r="A342">
        <v>337</v>
      </c>
      <c r="B342" t="s">
        <v>239</v>
      </c>
      <c r="C342">
        <v>13133</v>
      </c>
      <c r="D342">
        <v>133</v>
      </c>
      <c r="E342" t="s">
        <v>296</v>
      </c>
      <c r="F342" t="s">
        <v>297</v>
      </c>
      <c r="G342">
        <v>47.103400000000001</v>
      </c>
      <c r="H342" t="s">
        <v>500</v>
      </c>
      <c r="I342">
        <v>11.271977</v>
      </c>
      <c r="J342">
        <v>2.2334000000000001</v>
      </c>
      <c r="K342">
        <v>2.0293679999999998</v>
      </c>
      <c r="L342">
        <v>21.260300000000001</v>
      </c>
      <c r="M342">
        <v>4.2124699999999997</v>
      </c>
      <c r="N342">
        <v>3.8276400000000002</v>
      </c>
      <c r="O342">
        <v>13</v>
      </c>
      <c r="P342">
        <v>1.8861239999999999</v>
      </c>
      <c r="Q342" t="s">
        <v>315</v>
      </c>
      <c r="R342" t="s">
        <v>198</v>
      </c>
    </row>
    <row r="343" spans="1:18" x14ac:dyDescent="0.35">
      <c r="A343">
        <v>352</v>
      </c>
      <c r="B343" t="s">
        <v>239</v>
      </c>
      <c r="C343">
        <v>13167</v>
      </c>
      <c r="D343">
        <v>140</v>
      </c>
      <c r="E343" t="s">
        <v>243</v>
      </c>
      <c r="F343" t="s">
        <v>292</v>
      </c>
      <c r="G343">
        <v>1.2666E-2</v>
      </c>
      <c r="H343" t="s">
        <v>500</v>
      </c>
      <c r="I343">
        <v>12.496560000000001</v>
      </c>
      <c r="J343">
        <v>1.9466840000000001</v>
      </c>
      <c r="K343">
        <v>2.126881</v>
      </c>
      <c r="L343">
        <v>0.158279</v>
      </c>
      <c r="M343">
        <v>2.4656000000000001E-2</v>
      </c>
      <c r="N343">
        <v>2.6939000000000001E-2</v>
      </c>
      <c r="O343">
        <v>13</v>
      </c>
      <c r="P343">
        <v>1.2666E-2</v>
      </c>
      <c r="Q343" t="s">
        <v>315</v>
      </c>
      <c r="R343" t="s">
        <v>198</v>
      </c>
    </row>
    <row r="344" spans="1:18" x14ac:dyDescent="0.35">
      <c r="A344">
        <v>381</v>
      </c>
      <c r="B344" t="s">
        <v>239</v>
      </c>
      <c r="C344">
        <v>13641</v>
      </c>
      <c r="D344">
        <v>411</v>
      </c>
      <c r="E344" t="s">
        <v>308</v>
      </c>
      <c r="F344" t="s">
        <v>317</v>
      </c>
      <c r="G344">
        <v>34.3613</v>
      </c>
      <c r="H344" t="s">
        <v>500</v>
      </c>
      <c r="I344">
        <v>5.9979040000000001</v>
      </c>
      <c r="J344">
        <v>0.90687899999999999</v>
      </c>
      <c r="K344">
        <v>1.5020009999999999</v>
      </c>
      <c r="L344">
        <v>3.0780500000000002</v>
      </c>
      <c r="M344">
        <v>0.46539900000000001</v>
      </c>
      <c r="N344">
        <v>0.77080800000000005</v>
      </c>
      <c r="O344">
        <v>13</v>
      </c>
      <c r="P344">
        <v>0.51318699999999995</v>
      </c>
      <c r="Q344" t="s">
        <v>315</v>
      </c>
      <c r="R344" t="s">
        <v>198</v>
      </c>
    </row>
    <row r="345" spans="1:18" x14ac:dyDescent="0.35">
      <c r="A345">
        <v>383</v>
      </c>
      <c r="B345" t="s">
        <v>239</v>
      </c>
      <c r="C345">
        <v>13642</v>
      </c>
      <c r="D345">
        <v>411</v>
      </c>
      <c r="E345" t="s">
        <v>308</v>
      </c>
      <c r="F345" t="s">
        <v>317</v>
      </c>
      <c r="G345">
        <v>28.6112</v>
      </c>
      <c r="H345" t="s">
        <v>500</v>
      </c>
      <c r="I345">
        <v>5.9979040000000001</v>
      </c>
      <c r="J345">
        <v>0.90687899999999999</v>
      </c>
      <c r="K345">
        <v>1.5020009999999999</v>
      </c>
      <c r="L345">
        <v>14.8201</v>
      </c>
      <c r="M345">
        <v>2.24078</v>
      </c>
      <c r="N345">
        <v>3.7112500000000002</v>
      </c>
      <c r="O345">
        <v>13</v>
      </c>
      <c r="P345">
        <v>2.470872</v>
      </c>
      <c r="Q345" t="s">
        <v>315</v>
      </c>
      <c r="R345" t="s">
        <v>198</v>
      </c>
    </row>
    <row r="346" spans="1:18" x14ac:dyDescent="0.35">
      <c r="A346">
        <v>400</v>
      </c>
      <c r="B346" t="s">
        <v>239</v>
      </c>
      <c r="C346">
        <v>14814</v>
      </c>
      <c r="D346">
        <v>620</v>
      </c>
      <c r="E346" t="s">
        <v>316</v>
      </c>
      <c r="F346" t="s">
        <v>318</v>
      </c>
      <c r="G346">
        <v>7.816E-3</v>
      </c>
      <c r="H346" t="s">
        <v>500</v>
      </c>
      <c r="I346">
        <v>11.171916</v>
      </c>
      <c r="J346">
        <v>2.4130799999999999</v>
      </c>
      <c r="K346">
        <v>1.5964879999999999</v>
      </c>
      <c r="L346">
        <v>8.7321999999999997E-2</v>
      </c>
      <c r="M346">
        <v>1.8860999999999999E-2</v>
      </c>
      <c r="N346">
        <v>1.2479000000000001E-2</v>
      </c>
      <c r="O346">
        <v>13</v>
      </c>
      <c r="P346">
        <v>7.816E-3</v>
      </c>
      <c r="Q346" t="s">
        <v>315</v>
      </c>
      <c r="R346" t="s">
        <v>198</v>
      </c>
    </row>
    <row r="347" spans="1:18" x14ac:dyDescent="0.35">
      <c r="A347">
        <v>403</v>
      </c>
      <c r="B347" t="s">
        <v>239</v>
      </c>
      <c r="C347">
        <v>15370</v>
      </c>
      <c r="D347">
        <v>641</v>
      </c>
      <c r="E347" t="s">
        <v>311</v>
      </c>
      <c r="F347" t="s">
        <v>319</v>
      </c>
      <c r="G347">
        <v>8.9515399999999996</v>
      </c>
      <c r="H347" t="s">
        <v>500</v>
      </c>
      <c r="I347">
        <v>7.2364240000000004</v>
      </c>
      <c r="J347">
        <v>1.3226290000000001</v>
      </c>
      <c r="K347">
        <v>1.468153</v>
      </c>
      <c r="L347">
        <v>6.6331000000000001E-2</v>
      </c>
      <c r="M347">
        <v>1.2123999999999999E-2</v>
      </c>
      <c r="N347">
        <v>1.3457E-2</v>
      </c>
      <c r="O347">
        <v>13</v>
      </c>
      <c r="P347">
        <v>9.1660000000000005E-3</v>
      </c>
      <c r="Q347" t="s">
        <v>315</v>
      </c>
      <c r="R347" t="s">
        <v>198</v>
      </c>
    </row>
    <row r="348" spans="1:18" x14ac:dyDescent="0.35">
      <c r="A348">
        <v>404</v>
      </c>
      <c r="B348" t="s">
        <v>239</v>
      </c>
      <c r="C348">
        <v>15371</v>
      </c>
      <c r="D348">
        <v>641</v>
      </c>
      <c r="E348" t="s">
        <v>311</v>
      </c>
      <c r="F348" t="s">
        <v>319</v>
      </c>
      <c r="G348">
        <v>3.5491000000000001</v>
      </c>
      <c r="H348" t="s">
        <v>500</v>
      </c>
      <c r="I348">
        <v>7.2364240000000004</v>
      </c>
      <c r="J348">
        <v>1.3226290000000001</v>
      </c>
      <c r="K348">
        <v>1.468153</v>
      </c>
      <c r="L348">
        <v>0.44246400000000002</v>
      </c>
      <c r="M348">
        <v>8.0870999999999998E-2</v>
      </c>
      <c r="N348">
        <v>8.9769000000000002E-2</v>
      </c>
      <c r="O348">
        <v>13</v>
      </c>
      <c r="P348">
        <v>6.1143999999999997E-2</v>
      </c>
      <c r="Q348" t="s">
        <v>315</v>
      </c>
      <c r="R348" t="s">
        <v>198</v>
      </c>
    </row>
    <row r="349" spans="1:18" x14ac:dyDescent="0.35">
      <c r="A349">
        <v>419</v>
      </c>
      <c r="B349" t="s">
        <v>239</v>
      </c>
      <c r="C349">
        <v>1385</v>
      </c>
      <c r="D349">
        <v>140</v>
      </c>
      <c r="E349" t="s">
        <v>243</v>
      </c>
      <c r="F349" t="s">
        <v>489</v>
      </c>
      <c r="G349">
        <v>12.347200000000001</v>
      </c>
      <c r="H349" t="s">
        <v>490</v>
      </c>
      <c r="I349">
        <v>9.2811850000000007</v>
      </c>
      <c r="J349">
        <v>1.3582639999999999</v>
      </c>
      <c r="K349">
        <v>1.775104</v>
      </c>
      <c r="L349">
        <v>7.0072999999999996E-2</v>
      </c>
      <c r="M349">
        <v>1.0255E-2</v>
      </c>
      <c r="N349">
        <v>1.3402000000000001E-2</v>
      </c>
      <c r="O349">
        <v>13</v>
      </c>
      <c r="P349">
        <v>7.5500000000000003E-3</v>
      </c>
      <c r="Q349" t="s">
        <v>315</v>
      </c>
      <c r="R349" t="s">
        <v>198</v>
      </c>
    </row>
    <row r="350" spans="1:18" x14ac:dyDescent="0.35">
      <c r="A350">
        <v>420</v>
      </c>
      <c r="B350" t="s">
        <v>239</v>
      </c>
      <c r="C350">
        <v>1389</v>
      </c>
      <c r="D350">
        <v>140</v>
      </c>
      <c r="E350" t="s">
        <v>243</v>
      </c>
      <c r="F350" t="s">
        <v>489</v>
      </c>
      <c r="G350">
        <v>22.069900000000001</v>
      </c>
      <c r="H350" t="s">
        <v>490</v>
      </c>
      <c r="I350">
        <v>9.2811850000000007</v>
      </c>
      <c r="J350">
        <v>1.3582639999999999</v>
      </c>
      <c r="K350">
        <v>1.775104</v>
      </c>
      <c r="L350">
        <v>2.33731</v>
      </c>
      <c r="M350">
        <v>0.342055</v>
      </c>
      <c r="N350">
        <v>0.44702900000000001</v>
      </c>
      <c r="O350">
        <v>13</v>
      </c>
      <c r="P350">
        <v>0.25183299999999997</v>
      </c>
      <c r="Q350" t="s">
        <v>315</v>
      </c>
      <c r="R350" t="s">
        <v>198</v>
      </c>
    </row>
    <row r="351" spans="1:18" x14ac:dyDescent="0.35">
      <c r="A351">
        <v>423</v>
      </c>
      <c r="B351" t="s">
        <v>239</v>
      </c>
      <c r="C351">
        <v>1450</v>
      </c>
      <c r="D351">
        <v>411</v>
      </c>
      <c r="E351" t="s">
        <v>308</v>
      </c>
      <c r="F351" t="s">
        <v>492</v>
      </c>
      <c r="G351">
        <v>17.4483</v>
      </c>
      <c r="H351" t="s">
        <v>490</v>
      </c>
      <c r="I351">
        <v>6.6934500000000003</v>
      </c>
      <c r="J351">
        <v>0.99065700000000001</v>
      </c>
      <c r="K351">
        <v>1.5987610000000001</v>
      </c>
      <c r="L351">
        <v>1.8894999999999999E-2</v>
      </c>
      <c r="M351">
        <v>2.7959999999999999E-3</v>
      </c>
      <c r="N351">
        <v>4.5129999999999997E-3</v>
      </c>
      <c r="O351">
        <v>13</v>
      </c>
      <c r="P351">
        <v>2.823E-3</v>
      </c>
      <c r="Q351" t="s">
        <v>315</v>
      </c>
      <c r="R351" t="s">
        <v>198</v>
      </c>
    </row>
    <row r="352" spans="1:18" x14ac:dyDescent="0.35">
      <c r="A352">
        <v>424</v>
      </c>
      <c r="B352" t="s">
        <v>239</v>
      </c>
      <c r="C352">
        <v>1451</v>
      </c>
      <c r="D352">
        <v>411</v>
      </c>
      <c r="E352" t="s">
        <v>308</v>
      </c>
      <c r="F352" t="s">
        <v>492</v>
      </c>
      <c r="G352">
        <v>47.374200000000002</v>
      </c>
      <c r="H352" t="s">
        <v>490</v>
      </c>
      <c r="I352">
        <v>6.6934500000000003</v>
      </c>
      <c r="J352">
        <v>0.99065700000000001</v>
      </c>
      <c r="K352">
        <v>1.5987610000000001</v>
      </c>
      <c r="L352">
        <v>0.101781</v>
      </c>
      <c r="M352">
        <v>1.5063999999999999E-2</v>
      </c>
      <c r="N352">
        <v>2.4310999999999999E-2</v>
      </c>
      <c r="O352">
        <v>13</v>
      </c>
      <c r="P352">
        <v>1.5206000000000001E-2</v>
      </c>
      <c r="Q352" t="s">
        <v>315</v>
      </c>
      <c r="R352" t="s">
        <v>198</v>
      </c>
    </row>
    <row r="353" spans="1:18" x14ac:dyDescent="0.35">
      <c r="A353">
        <v>454</v>
      </c>
      <c r="B353" t="s">
        <v>239</v>
      </c>
      <c r="C353">
        <v>13173</v>
      </c>
      <c r="D353">
        <v>140</v>
      </c>
      <c r="E353" t="s">
        <v>243</v>
      </c>
      <c r="F353" t="s">
        <v>292</v>
      </c>
      <c r="G353">
        <v>20.015699999999999</v>
      </c>
      <c r="H353" t="s">
        <v>500</v>
      </c>
      <c r="I353">
        <v>12.496560000000001</v>
      </c>
      <c r="J353">
        <v>1.9466840000000001</v>
      </c>
      <c r="K353">
        <v>2.126881</v>
      </c>
      <c r="L353">
        <v>0.48494199999999998</v>
      </c>
      <c r="M353">
        <v>7.5542999999999999E-2</v>
      </c>
      <c r="N353">
        <v>8.2535999999999998E-2</v>
      </c>
      <c r="O353">
        <v>13</v>
      </c>
      <c r="P353">
        <v>3.8806E-2</v>
      </c>
      <c r="Q353" t="s">
        <v>315</v>
      </c>
      <c r="R353" t="s">
        <v>198</v>
      </c>
    </row>
    <row r="354" spans="1:18" x14ac:dyDescent="0.35">
      <c r="A354">
        <v>456</v>
      </c>
      <c r="B354" t="s">
        <v>239</v>
      </c>
      <c r="C354">
        <v>13641</v>
      </c>
      <c r="D354">
        <v>411</v>
      </c>
      <c r="E354" t="s">
        <v>308</v>
      </c>
      <c r="F354" t="s">
        <v>317</v>
      </c>
      <c r="G354">
        <v>34.3613</v>
      </c>
      <c r="H354" t="s">
        <v>500</v>
      </c>
      <c r="I354">
        <v>5.9979040000000001</v>
      </c>
      <c r="J354">
        <v>0.90687899999999999</v>
      </c>
      <c r="K354">
        <v>1.5020009999999999</v>
      </c>
      <c r="L354">
        <v>1.4770099999999999</v>
      </c>
      <c r="M354">
        <v>0.22332199999999999</v>
      </c>
      <c r="N354">
        <v>0.36987300000000001</v>
      </c>
      <c r="O354">
        <v>13</v>
      </c>
      <c r="P354">
        <v>0.246254</v>
      </c>
      <c r="Q354" t="s">
        <v>315</v>
      </c>
      <c r="R354" t="s">
        <v>198</v>
      </c>
    </row>
    <row r="355" spans="1:18" x14ac:dyDescent="0.35">
      <c r="A355">
        <v>315</v>
      </c>
      <c r="B355" t="s">
        <v>239</v>
      </c>
      <c r="C355">
        <v>12960</v>
      </c>
      <c r="D355">
        <v>111</v>
      </c>
      <c r="E355" t="s">
        <v>270</v>
      </c>
      <c r="F355" t="s">
        <v>328</v>
      </c>
      <c r="G355">
        <v>50.284399999999998</v>
      </c>
      <c r="H355" t="s">
        <v>500</v>
      </c>
      <c r="I355">
        <v>12.112627</v>
      </c>
      <c r="J355">
        <v>2.0299130000000001</v>
      </c>
      <c r="K355">
        <v>2.1866620000000001</v>
      </c>
      <c r="L355">
        <v>0.218362</v>
      </c>
      <c r="M355">
        <v>3.6595000000000003E-2</v>
      </c>
      <c r="N355">
        <v>3.9419999999999997E-2</v>
      </c>
      <c r="O355">
        <v>18</v>
      </c>
      <c r="P355">
        <v>1.8027999999999999E-2</v>
      </c>
      <c r="Q355" t="s">
        <v>339</v>
      </c>
      <c r="R355" t="s">
        <v>199</v>
      </c>
    </row>
    <row r="356" spans="1:18" x14ac:dyDescent="0.35">
      <c r="A356">
        <v>389</v>
      </c>
      <c r="B356" t="s">
        <v>239</v>
      </c>
      <c r="C356">
        <v>13733</v>
      </c>
      <c r="D356">
        <v>511</v>
      </c>
      <c r="E356" t="s">
        <v>284</v>
      </c>
      <c r="F356" t="s">
        <v>340</v>
      </c>
      <c r="G356">
        <v>79.767499999999998</v>
      </c>
      <c r="H356" t="s">
        <v>500</v>
      </c>
      <c r="I356">
        <v>9.5753869999999992</v>
      </c>
      <c r="J356">
        <v>1.6562060000000001</v>
      </c>
      <c r="K356">
        <v>1.946625</v>
      </c>
      <c r="L356">
        <v>3.72838</v>
      </c>
      <c r="M356">
        <v>0.64487799999999995</v>
      </c>
      <c r="N356">
        <v>0.75795900000000005</v>
      </c>
      <c r="O356">
        <v>18</v>
      </c>
      <c r="P356">
        <v>0.38937100000000002</v>
      </c>
      <c r="Q356" t="s">
        <v>339</v>
      </c>
      <c r="R356" t="s">
        <v>199</v>
      </c>
    </row>
    <row r="357" spans="1:18" x14ac:dyDescent="0.35">
      <c r="A357">
        <v>406</v>
      </c>
      <c r="B357" t="s">
        <v>239</v>
      </c>
      <c r="C357">
        <v>15469</v>
      </c>
      <c r="D357">
        <v>814</v>
      </c>
      <c r="E357" t="s">
        <v>254</v>
      </c>
      <c r="F357" t="s">
        <v>293</v>
      </c>
      <c r="G357">
        <v>446.44</v>
      </c>
      <c r="H357" t="s">
        <v>500</v>
      </c>
      <c r="I357">
        <v>8.2014490000000002</v>
      </c>
      <c r="J357">
        <v>1.307456</v>
      </c>
      <c r="K357">
        <v>1.750286</v>
      </c>
      <c r="L357">
        <v>2.0022500000000001</v>
      </c>
      <c r="M357">
        <v>0.31919399999999998</v>
      </c>
      <c r="N357">
        <v>0.42730400000000002</v>
      </c>
      <c r="O357">
        <v>18</v>
      </c>
      <c r="P357">
        <v>0.24413399999999999</v>
      </c>
      <c r="Q357" t="s">
        <v>339</v>
      </c>
      <c r="R357" t="s">
        <v>199</v>
      </c>
    </row>
    <row r="358" spans="1:18" x14ac:dyDescent="0.35">
      <c r="A358">
        <v>412</v>
      </c>
      <c r="B358" t="s">
        <v>239</v>
      </c>
      <c r="C358">
        <v>15474</v>
      </c>
      <c r="D358">
        <v>814</v>
      </c>
      <c r="E358" t="s">
        <v>254</v>
      </c>
      <c r="F358" t="s">
        <v>293</v>
      </c>
      <c r="G358">
        <v>192.971</v>
      </c>
      <c r="H358" t="s">
        <v>500</v>
      </c>
      <c r="I358">
        <v>8.2014490000000002</v>
      </c>
      <c r="J358">
        <v>1.307456</v>
      </c>
      <c r="K358">
        <v>1.750286</v>
      </c>
      <c r="L358">
        <v>32.934899999999999</v>
      </c>
      <c r="M358">
        <v>5.2504099999999996</v>
      </c>
      <c r="N358">
        <v>7.0286999999999997</v>
      </c>
      <c r="O358">
        <v>18</v>
      </c>
      <c r="P358">
        <v>4.0157429999999996</v>
      </c>
      <c r="Q358" t="s">
        <v>339</v>
      </c>
      <c r="R358" t="s">
        <v>199</v>
      </c>
    </row>
    <row r="359" spans="1:18" x14ac:dyDescent="0.35">
      <c r="A359">
        <v>463</v>
      </c>
      <c r="B359" t="s">
        <v>239</v>
      </c>
      <c r="C359">
        <v>15474</v>
      </c>
      <c r="D359">
        <v>814</v>
      </c>
      <c r="E359" t="s">
        <v>254</v>
      </c>
      <c r="F359" t="s">
        <v>293</v>
      </c>
      <c r="G359">
        <v>192.971</v>
      </c>
      <c r="H359" t="s">
        <v>500</v>
      </c>
      <c r="I359">
        <v>8.2014490000000002</v>
      </c>
      <c r="J359">
        <v>1.307456</v>
      </c>
      <c r="K359">
        <v>1.750286</v>
      </c>
      <c r="L359">
        <v>3.3257000000000002E-2</v>
      </c>
      <c r="M359">
        <v>5.3020000000000003E-3</v>
      </c>
      <c r="N359">
        <v>7.097E-3</v>
      </c>
      <c r="O359">
        <v>18</v>
      </c>
      <c r="P359">
        <v>4.0549999999999996E-3</v>
      </c>
      <c r="Q359" t="s">
        <v>339</v>
      </c>
      <c r="R359" t="s">
        <v>199</v>
      </c>
    </row>
    <row r="360" spans="1:18" x14ac:dyDescent="0.35">
      <c r="A360">
        <v>314</v>
      </c>
      <c r="B360" t="s">
        <v>239</v>
      </c>
      <c r="C360">
        <v>12960</v>
      </c>
      <c r="D360">
        <v>111</v>
      </c>
      <c r="E360" t="s">
        <v>270</v>
      </c>
      <c r="F360" t="s">
        <v>328</v>
      </c>
      <c r="G360">
        <v>50.284399999999998</v>
      </c>
      <c r="H360" t="s">
        <v>500</v>
      </c>
      <c r="I360">
        <v>12.112627</v>
      </c>
      <c r="J360">
        <v>2.0299130000000001</v>
      </c>
      <c r="K360">
        <v>2.1866620000000001</v>
      </c>
      <c r="L360">
        <v>1.36016</v>
      </c>
      <c r="M360">
        <v>0.22794400000000001</v>
      </c>
      <c r="N360">
        <v>0.24554599999999999</v>
      </c>
      <c r="O360">
        <v>16</v>
      </c>
      <c r="P360">
        <v>0.112293</v>
      </c>
      <c r="Q360" t="s">
        <v>327</v>
      </c>
      <c r="R360" t="s">
        <v>200</v>
      </c>
    </row>
    <row r="361" spans="1:18" x14ac:dyDescent="0.35">
      <c r="A361">
        <v>320</v>
      </c>
      <c r="B361" t="s">
        <v>239</v>
      </c>
      <c r="C361">
        <v>13048</v>
      </c>
      <c r="D361">
        <v>121</v>
      </c>
      <c r="E361" t="s">
        <v>270</v>
      </c>
      <c r="F361" t="s">
        <v>295</v>
      </c>
      <c r="G361">
        <v>74.441800000000001</v>
      </c>
      <c r="H361" t="s">
        <v>500</v>
      </c>
      <c r="I361">
        <v>11.733371</v>
      </c>
      <c r="J361">
        <v>1.9754510000000001</v>
      </c>
      <c r="K361">
        <v>2.1412239999999998</v>
      </c>
      <c r="L361">
        <v>0.56202099999999999</v>
      </c>
      <c r="M361">
        <v>9.4622999999999999E-2</v>
      </c>
      <c r="N361">
        <v>0.102563</v>
      </c>
      <c r="O361">
        <v>16</v>
      </c>
      <c r="P361">
        <v>4.7898999999999997E-2</v>
      </c>
      <c r="Q361" t="s">
        <v>327</v>
      </c>
      <c r="R361" t="s">
        <v>200</v>
      </c>
    </row>
    <row r="362" spans="1:18" x14ac:dyDescent="0.35">
      <c r="A362">
        <v>332</v>
      </c>
      <c r="B362" t="s">
        <v>239</v>
      </c>
      <c r="C362">
        <v>13126</v>
      </c>
      <c r="D362">
        <v>133</v>
      </c>
      <c r="E362" t="s">
        <v>296</v>
      </c>
      <c r="F362" t="s">
        <v>297</v>
      </c>
      <c r="G362">
        <v>9.8638600000000007</v>
      </c>
      <c r="H362" t="s">
        <v>500</v>
      </c>
      <c r="I362">
        <v>11.271977</v>
      </c>
      <c r="J362">
        <v>2.2334000000000001</v>
      </c>
      <c r="K362">
        <v>2.0293679999999998</v>
      </c>
      <c r="L362">
        <v>0.32124399999999997</v>
      </c>
      <c r="M362">
        <v>6.3649999999999998E-2</v>
      </c>
      <c r="N362">
        <v>5.7835999999999999E-2</v>
      </c>
      <c r="O362">
        <v>16</v>
      </c>
      <c r="P362">
        <v>2.8499E-2</v>
      </c>
      <c r="Q362" t="s">
        <v>327</v>
      </c>
      <c r="R362" t="s">
        <v>200</v>
      </c>
    </row>
    <row r="363" spans="1:18" x14ac:dyDescent="0.35">
      <c r="A363">
        <v>344</v>
      </c>
      <c r="B363" t="s">
        <v>239</v>
      </c>
      <c r="C363">
        <v>13160</v>
      </c>
      <c r="D363">
        <v>140</v>
      </c>
      <c r="E363" t="s">
        <v>243</v>
      </c>
      <c r="F363" t="s">
        <v>292</v>
      </c>
      <c r="G363">
        <v>4.2446599999999997</v>
      </c>
      <c r="H363" t="s">
        <v>500</v>
      </c>
      <c r="I363">
        <v>12.496560000000001</v>
      </c>
      <c r="J363">
        <v>1.9466840000000001</v>
      </c>
      <c r="K363">
        <v>2.126881</v>
      </c>
      <c r="L363">
        <v>0.64657299999999995</v>
      </c>
      <c r="M363">
        <v>0.10072200000000001</v>
      </c>
      <c r="N363">
        <v>0.110045</v>
      </c>
      <c r="O363">
        <v>16</v>
      </c>
      <c r="P363">
        <v>5.1740000000000001E-2</v>
      </c>
      <c r="Q363" t="s">
        <v>327</v>
      </c>
      <c r="R363" t="s">
        <v>200</v>
      </c>
    </row>
    <row r="364" spans="1:18" x14ac:dyDescent="0.35">
      <c r="A364">
        <v>359</v>
      </c>
      <c r="B364" t="s">
        <v>239</v>
      </c>
      <c r="C364">
        <v>13240</v>
      </c>
      <c r="D364">
        <v>182</v>
      </c>
      <c r="E364" t="s">
        <v>329</v>
      </c>
      <c r="F364" t="s">
        <v>330</v>
      </c>
      <c r="G364">
        <v>26.292200000000001</v>
      </c>
      <c r="H364" t="s">
        <v>500</v>
      </c>
      <c r="I364">
        <v>11.610144999999999</v>
      </c>
      <c r="J364">
        <v>2.0070380000000001</v>
      </c>
      <c r="K364">
        <v>2.0894119999999998</v>
      </c>
      <c r="L364">
        <v>1.9164600000000001</v>
      </c>
      <c r="M364">
        <v>0.33129700000000001</v>
      </c>
      <c r="N364">
        <v>0.34489399999999998</v>
      </c>
      <c r="O364">
        <v>16</v>
      </c>
      <c r="P364">
        <v>0.16506799999999999</v>
      </c>
      <c r="Q364" t="s">
        <v>327</v>
      </c>
      <c r="R364" t="s">
        <v>200</v>
      </c>
    </row>
    <row r="365" spans="1:18" x14ac:dyDescent="0.35">
      <c r="A365">
        <v>387</v>
      </c>
      <c r="B365" t="s">
        <v>239</v>
      </c>
      <c r="C365">
        <v>13688</v>
      </c>
      <c r="D365">
        <v>434</v>
      </c>
      <c r="E365" t="s">
        <v>277</v>
      </c>
      <c r="F365" t="s">
        <v>331</v>
      </c>
      <c r="G365">
        <v>8.6600699999999993</v>
      </c>
      <c r="H365" t="s">
        <v>500</v>
      </c>
      <c r="I365">
        <v>6.0934249999999999</v>
      </c>
      <c r="J365">
        <v>0.97619199999999995</v>
      </c>
      <c r="K365">
        <v>1.5123610000000001</v>
      </c>
      <c r="L365">
        <v>2.2993899999999998</v>
      </c>
      <c r="M365">
        <v>0.36837199999999998</v>
      </c>
      <c r="N365">
        <v>0.57069899999999996</v>
      </c>
      <c r="O365">
        <v>16</v>
      </c>
      <c r="P365">
        <v>0.37735600000000002</v>
      </c>
      <c r="Q365" t="s">
        <v>327</v>
      </c>
      <c r="R365" t="s">
        <v>200</v>
      </c>
    </row>
    <row r="366" spans="1:18" x14ac:dyDescent="0.35">
      <c r="A366">
        <v>411</v>
      </c>
      <c r="B366" t="s">
        <v>239</v>
      </c>
      <c r="C366">
        <v>15474</v>
      </c>
      <c r="D366">
        <v>814</v>
      </c>
      <c r="E366" t="s">
        <v>254</v>
      </c>
      <c r="F366" t="s">
        <v>293</v>
      </c>
      <c r="G366">
        <v>192.971</v>
      </c>
      <c r="H366" t="s">
        <v>500</v>
      </c>
      <c r="I366">
        <v>8.2014490000000002</v>
      </c>
      <c r="J366">
        <v>1.307456</v>
      </c>
      <c r="K366">
        <v>1.750286</v>
      </c>
      <c r="L366">
        <v>52.279699999999998</v>
      </c>
      <c r="M366">
        <v>8.3343000000000007</v>
      </c>
      <c r="N366">
        <v>11.1571</v>
      </c>
      <c r="O366">
        <v>16</v>
      </c>
      <c r="P366">
        <v>6.374441</v>
      </c>
      <c r="Q366" t="s">
        <v>327</v>
      </c>
      <c r="R366" t="s">
        <v>200</v>
      </c>
    </row>
    <row r="367" spans="1:18" x14ac:dyDescent="0.35">
      <c r="A367">
        <v>462</v>
      </c>
      <c r="B367" t="s">
        <v>239</v>
      </c>
      <c r="C367">
        <v>15474</v>
      </c>
      <c r="D367">
        <v>814</v>
      </c>
      <c r="E367" t="s">
        <v>254</v>
      </c>
      <c r="F367" t="s">
        <v>293</v>
      </c>
      <c r="G367">
        <v>192.971</v>
      </c>
      <c r="H367" t="s">
        <v>500</v>
      </c>
      <c r="I367">
        <v>8.2014490000000002</v>
      </c>
      <c r="J367">
        <v>1.307456</v>
      </c>
      <c r="K367">
        <v>1.750286</v>
      </c>
      <c r="L367">
        <v>3.3257000000000002E-2</v>
      </c>
      <c r="M367">
        <v>5.3020000000000003E-3</v>
      </c>
      <c r="N367">
        <v>7.097E-3</v>
      </c>
      <c r="O367">
        <v>16</v>
      </c>
      <c r="P367">
        <v>4.0549999999999996E-3</v>
      </c>
      <c r="Q367" t="s">
        <v>327</v>
      </c>
      <c r="R367" t="s">
        <v>200</v>
      </c>
    </row>
    <row r="368" spans="1:18" x14ac:dyDescent="0.35">
      <c r="A368">
        <v>321</v>
      </c>
      <c r="B368" t="s">
        <v>239</v>
      </c>
      <c r="C368">
        <v>13048</v>
      </c>
      <c r="D368">
        <v>121</v>
      </c>
      <c r="E368" t="s">
        <v>270</v>
      </c>
      <c r="F368" t="s">
        <v>295</v>
      </c>
      <c r="G368">
        <v>74.441800000000001</v>
      </c>
      <c r="H368" t="s">
        <v>500</v>
      </c>
      <c r="I368">
        <v>11.733371</v>
      </c>
      <c r="J368">
        <v>1.9754510000000001</v>
      </c>
      <c r="K368">
        <v>2.1412239999999998</v>
      </c>
      <c r="L368">
        <v>6.0252699999999999</v>
      </c>
      <c r="M368">
        <v>1.0144299999999999</v>
      </c>
      <c r="N368">
        <v>1.09955</v>
      </c>
      <c r="O368">
        <v>19</v>
      </c>
      <c r="P368">
        <v>0.51351599999999997</v>
      </c>
      <c r="Q368" t="s">
        <v>341</v>
      </c>
      <c r="R368" t="s">
        <v>201</v>
      </c>
    </row>
    <row r="369" spans="1:18" x14ac:dyDescent="0.35">
      <c r="A369">
        <v>333</v>
      </c>
      <c r="B369" t="s">
        <v>239</v>
      </c>
      <c r="C369">
        <v>13127</v>
      </c>
      <c r="D369">
        <v>133</v>
      </c>
      <c r="E369" t="s">
        <v>296</v>
      </c>
      <c r="F369" t="s">
        <v>297</v>
      </c>
      <c r="G369">
        <v>11.2188</v>
      </c>
      <c r="H369" t="s">
        <v>500</v>
      </c>
      <c r="I369">
        <v>11.271977</v>
      </c>
      <c r="J369">
        <v>2.2334000000000001</v>
      </c>
      <c r="K369">
        <v>2.0293679999999998</v>
      </c>
      <c r="L369">
        <v>3.0833300000000001</v>
      </c>
      <c r="M369">
        <v>0.61092299999999999</v>
      </c>
      <c r="N369">
        <v>0.55511200000000005</v>
      </c>
      <c r="O369">
        <v>19</v>
      </c>
      <c r="P369">
        <v>0.27353899999999998</v>
      </c>
      <c r="Q369" t="s">
        <v>341</v>
      </c>
      <c r="R369" t="s">
        <v>201</v>
      </c>
    </row>
    <row r="370" spans="1:18" x14ac:dyDescent="0.35">
      <c r="A370">
        <v>345</v>
      </c>
      <c r="B370" t="s">
        <v>239</v>
      </c>
      <c r="C370">
        <v>13161</v>
      </c>
      <c r="D370">
        <v>140</v>
      </c>
      <c r="E370" t="s">
        <v>243</v>
      </c>
      <c r="F370" t="s">
        <v>292</v>
      </c>
      <c r="G370">
        <v>8.27041</v>
      </c>
      <c r="H370" t="s">
        <v>500</v>
      </c>
      <c r="I370">
        <v>12.496560000000001</v>
      </c>
      <c r="J370">
        <v>1.9466840000000001</v>
      </c>
      <c r="K370">
        <v>2.126881</v>
      </c>
      <c r="L370">
        <v>27.604600000000001</v>
      </c>
      <c r="M370">
        <v>4.3001699999999996</v>
      </c>
      <c r="N370">
        <v>4.6982200000000001</v>
      </c>
      <c r="O370">
        <v>19</v>
      </c>
      <c r="P370">
        <v>2.2089729999999999</v>
      </c>
      <c r="Q370" t="s">
        <v>341</v>
      </c>
      <c r="R370" t="s">
        <v>201</v>
      </c>
    </row>
    <row r="371" spans="1:18" x14ac:dyDescent="0.35">
      <c r="A371">
        <v>346</v>
      </c>
      <c r="B371" t="s">
        <v>239</v>
      </c>
      <c r="C371">
        <v>13162</v>
      </c>
      <c r="D371">
        <v>140</v>
      </c>
      <c r="E371" t="s">
        <v>243</v>
      </c>
      <c r="F371" t="s">
        <v>292</v>
      </c>
      <c r="G371">
        <v>12.943300000000001</v>
      </c>
      <c r="H371" t="s">
        <v>500</v>
      </c>
      <c r="I371">
        <v>12.496560000000001</v>
      </c>
      <c r="J371">
        <v>1.9466840000000001</v>
      </c>
      <c r="K371">
        <v>2.126881</v>
      </c>
      <c r="L371">
        <v>2.4391099999999999</v>
      </c>
      <c r="M371">
        <v>0.37995800000000002</v>
      </c>
      <c r="N371">
        <v>0.41512900000000003</v>
      </c>
      <c r="O371">
        <v>19</v>
      </c>
      <c r="P371">
        <v>0.19518199999999999</v>
      </c>
      <c r="Q371" t="s">
        <v>341</v>
      </c>
      <c r="R371" t="s">
        <v>201</v>
      </c>
    </row>
    <row r="372" spans="1:18" x14ac:dyDescent="0.35">
      <c r="A372">
        <v>354</v>
      </c>
      <c r="B372" t="s">
        <v>239</v>
      </c>
      <c r="C372">
        <v>13186</v>
      </c>
      <c r="D372">
        <v>141</v>
      </c>
      <c r="E372" t="s">
        <v>333</v>
      </c>
      <c r="F372" t="s">
        <v>342</v>
      </c>
      <c r="G372">
        <v>16.450600000000001</v>
      </c>
      <c r="H372" t="s">
        <v>500</v>
      </c>
      <c r="I372">
        <v>11.929551</v>
      </c>
      <c r="J372">
        <v>1.7938769999999999</v>
      </c>
      <c r="K372">
        <v>2.0065</v>
      </c>
      <c r="L372">
        <v>18.807200000000002</v>
      </c>
      <c r="M372">
        <v>2.82809</v>
      </c>
      <c r="N372">
        <v>3.1632899999999999</v>
      </c>
      <c r="O372">
        <v>19</v>
      </c>
      <c r="P372">
        <v>1.576522</v>
      </c>
      <c r="Q372" t="s">
        <v>341</v>
      </c>
      <c r="R372" t="s">
        <v>201</v>
      </c>
    </row>
    <row r="373" spans="1:18" x14ac:dyDescent="0.35">
      <c r="A373">
        <v>360</v>
      </c>
      <c r="B373" t="s">
        <v>239</v>
      </c>
      <c r="C373">
        <v>13240</v>
      </c>
      <c r="D373">
        <v>182</v>
      </c>
      <c r="E373" t="s">
        <v>329</v>
      </c>
      <c r="F373" t="s">
        <v>330</v>
      </c>
      <c r="G373">
        <v>26.292200000000001</v>
      </c>
      <c r="H373" t="s">
        <v>500</v>
      </c>
      <c r="I373">
        <v>11.610144999999999</v>
      </c>
      <c r="J373">
        <v>2.0070380000000001</v>
      </c>
      <c r="K373">
        <v>2.0894119999999998</v>
      </c>
      <c r="L373">
        <v>1.5428000000000001E-2</v>
      </c>
      <c r="M373">
        <v>2.6670000000000001E-3</v>
      </c>
      <c r="N373">
        <v>2.777E-3</v>
      </c>
      <c r="O373">
        <v>19</v>
      </c>
      <c r="P373">
        <v>1.3290000000000001E-3</v>
      </c>
      <c r="Q373" t="s">
        <v>341</v>
      </c>
      <c r="R373" t="s">
        <v>201</v>
      </c>
    </row>
    <row r="374" spans="1:18" x14ac:dyDescent="0.35">
      <c r="A374">
        <v>362</v>
      </c>
      <c r="B374" t="s">
        <v>239</v>
      </c>
      <c r="C374">
        <v>13281</v>
      </c>
      <c r="D374">
        <v>190</v>
      </c>
      <c r="E374" t="s">
        <v>335</v>
      </c>
      <c r="F374" t="s">
        <v>343</v>
      </c>
      <c r="G374">
        <v>5.6198100000000002</v>
      </c>
      <c r="H374" t="s">
        <v>500</v>
      </c>
      <c r="I374">
        <v>9.2308070000000004</v>
      </c>
      <c r="J374">
        <v>1.651831</v>
      </c>
      <c r="K374">
        <v>1.9300759999999999</v>
      </c>
      <c r="L374">
        <v>0.22509499999999999</v>
      </c>
      <c r="M374">
        <v>4.0280000000000003E-2</v>
      </c>
      <c r="N374">
        <v>4.7065000000000003E-2</v>
      </c>
      <c r="O374">
        <v>19</v>
      </c>
      <c r="P374">
        <v>2.4385E-2</v>
      </c>
      <c r="Q374" t="s">
        <v>341</v>
      </c>
      <c r="R374" t="s">
        <v>201</v>
      </c>
    </row>
    <row r="375" spans="1:18" x14ac:dyDescent="0.35">
      <c r="A375">
        <v>371</v>
      </c>
      <c r="B375" t="s">
        <v>239</v>
      </c>
      <c r="C375">
        <v>13466</v>
      </c>
      <c r="D375">
        <v>320</v>
      </c>
      <c r="E375" t="s">
        <v>273</v>
      </c>
      <c r="F375" t="s">
        <v>344</v>
      </c>
      <c r="G375">
        <v>3.7492100000000002</v>
      </c>
      <c r="H375" t="s">
        <v>500</v>
      </c>
      <c r="I375">
        <v>7.2268610000000004</v>
      </c>
      <c r="J375">
        <v>1.369947</v>
      </c>
      <c r="K375">
        <v>1.524516</v>
      </c>
      <c r="L375">
        <v>10.370799999999999</v>
      </c>
      <c r="M375">
        <v>1.96593</v>
      </c>
      <c r="N375">
        <v>2.1877399999999998</v>
      </c>
      <c r="O375">
        <v>19</v>
      </c>
      <c r="P375">
        <v>1.435038</v>
      </c>
      <c r="Q375" t="s">
        <v>341</v>
      </c>
      <c r="R375" t="s">
        <v>201</v>
      </c>
    </row>
    <row r="376" spans="1:18" x14ac:dyDescent="0.35">
      <c r="A376">
        <v>413</v>
      </c>
      <c r="B376" t="s">
        <v>239</v>
      </c>
      <c r="C376">
        <v>15474</v>
      </c>
      <c r="D376">
        <v>814</v>
      </c>
      <c r="E376" t="s">
        <v>254</v>
      </c>
      <c r="F376" t="s">
        <v>293</v>
      </c>
      <c r="G376">
        <v>192.971</v>
      </c>
      <c r="H376" t="s">
        <v>500</v>
      </c>
      <c r="I376">
        <v>8.2014490000000002</v>
      </c>
      <c r="J376">
        <v>1.307456</v>
      </c>
      <c r="K376">
        <v>1.750286</v>
      </c>
      <c r="L376">
        <v>68.958799999999997</v>
      </c>
      <c r="M376">
        <v>10.9933</v>
      </c>
      <c r="N376">
        <v>14.7166</v>
      </c>
      <c r="O376">
        <v>19</v>
      </c>
      <c r="P376">
        <v>8.4081270000000004</v>
      </c>
      <c r="Q376" t="s">
        <v>341</v>
      </c>
      <c r="R376" t="s">
        <v>201</v>
      </c>
    </row>
    <row r="377" spans="1:18" x14ac:dyDescent="0.35">
      <c r="A377">
        <v>450</v>
      </c>
      <c r="B377" t="s">
        <v>239</v>
      </c>
      <c r="C377">
        <v>13127</v>
      </c>
      <c r="D377">
        <v>133</v>
      </c>
      <c r="E377" t="s">
        <v>296</v>
      </c>
      <c r="F377" t="s">
        <v>297</v>
      </c>
      <c r="G377">
        <v>11.2188</v>
      </c>
      <c r="H377" t="s">
        <v>500</v>
      </c>
      <c r="I377">
        <v>11.271977</v>
      </c>
      <c r="J377">
        <v>2.2334000000000001</v>
      </c>
      <c r="K377">
        <v>2.0293679999999998</v>
      </c>
      <c r="L377">
        <v>1.3849999999999999E-3</v>
      </c>
      <c r="M377">
        <v>2.7399999999999999E-4</v>
      </c>
      <c r="N377">
        <v>2.4899999999999998E-4</v>
      </c>
      <c r="O377">
        <v>19</v>
      </c>
      <c r="P377">
        <v>1.2300000000000001E-4</v>
      </c>
      <c r="Q377" t="s">
        <v>341</v>
      </c>
      <c r="R377" t="s">
        <v>201</v>
      </c>
    </row>
    <row r="378" spans="1:18" x14ac:dyDescent="0.35">
      <c r="A378">
        <v>464</v>
      </c>
      <c r="B378" t="s">
        <v>239</v>
      </c>
      <c r="C378">
        <v>15474</v>
      </c>
      <c r="D378">
        <v>814</v>
      </c>
      <c r="E378" t="s">
        <v>254</v>
      </c>
      <c r="F378" t="s">
        <v>293</v>
      </c>
      <c r="G378">
        <v>192.971</v>
      </c>
      <c r="H378" t="s">
        <v>500</v>
      </c>
      <c r="I378">
        <v>8.2014490000000002</v>
      </c>
      <c r="J378">
        <v>1.307456</v>
      </c>
      <c r="K378">
        <v>1.750286</v>
      </c>
      <c r="L378">
        <v>8.6697999999999997E-2</v>
      </c>
      <c r="M378">
        <v>1.3821E-2</v>
      </c>
      <c r="N378">
        <v>1.8502000000000001E-2</v>
      </c>
      <c r="O378">
        <v>19</v>
      </c>
      <c r="P378">
        <v>1.0571000000000001E-2</v>
      </c>
      <c r="Q378" t="s">
        <v>341</v>
      </c>
      <c r="R378" t="s">
        <v>201</v>
      </c>
    </row>
    <row r="379" spans="1:18" x14ac:dyDescent="0.35">
      <c r="A379">
        <v>318</v>
      </c>
      <c r="B379" t="s">
        <v>239</v>
      </c>
      <c r="C379">
        <v>12998</v>
      </c>
      <c r="D379">
        <v>118</v>
      </c>
      <c r="E379" t="s">
        <v>256</v>
      </c>
      <c r="F379" t="s">
        <v>346</v>
      </c>
      <c r="G379">
        <v>122.294</v>
      </c>
      <c r="H379" t="s">
        <v>500</v>
      </c>
      <c r="I379">
        <v>9.4961280000000006</v>
      </c>
      <c r="J379">
        <v>1.6566989999999999</v>
      </c>
      <c r="K379">
        <v>2.0488219999999999</v>
      </c>
      <c r="L379">
        <v>6.6057300000000003</v>
      </c>
      <c r="M379">
        <v>1.1524399999999999</v>
      </c>
      <c r="N379">
        <v>1.4252100000000001</v>
      </c>
      <c r="O379">
        <v>20</v>
      </c>
      <c r="P379">
        <v>0.69562299999999999</v>
      </c>
      <c r="Q379" t="s">
        <v>345</v>
      </c>
      <c r="R379" t="s">
        <v>202</v>
      </c>
    </row>
    <row r="380" spans="1:18" x14ac:dyDescent="0.35">
      <c r="A380">
        <v>319</v>
      </c>
      <c r="B380" t="s">
        <v>239</v>
      </c>
      <c r="C380">
        <v>13007</v>
      </c>
      <c r="D380">
        <v>119</v>
      </c>
      <c r="E380" t="s">
        <v>347</v>
      </c>
      <c r="F380" t="s">
        <v>348</v>
      </c>
      <c r="G380">
        <v>6.3552499999999998</v>
      </c>
      <c r="H380" t="s">
        <v>500</v>
      </c>
      <c r="I380">
        <v>8.3138170000000002</v>
      </c>
      <c r="J380">
        <v>1.3076179999999999</v>
      </c>
      <c r="K380">
        <v>2.0339399999999999</v>
      </c>
      <c r="L380">
        <v>0.52244000000000002</v>
      </c>
      <c r="M380">
        <v>8.2170999999999994E-2</v>
      </c>
      <c r="N380">
        <v>0.12781300000000001</v>
      </c>
      <c r="O380">
        <v>20</v>
      </c>
      <c r="P380">
        <v>6.2839999999999993E-2</v>
      </c>
      <c r="Q380" t="s">
        <v>345</v>
      </c>
      <c r="R380" t="s">
        <v>202</v>
      </c>
    </row>
    <row r="381" spans="1:18" x14ac:dyDescent="0.35">
      <c r="A381">
        <v>330</v>
      </c>
      <c r="B381" t="s">
        <v>239</v>
      </c>
      <c r="C381">
        <v>13112</v>
      </c>
      <c r="D381">
        <v>132</v>
      </c>
      <c r="E381" t="s">
        <v>349</v>
      </c>
      <c r="F381" t="s">
        <v>350</v>
      </c>
      <c r="G381">
        <v>10.8012</v>
      </c>
      <c r="H381" t="s">
        <v>500</v>
      </c>
      <c r="I381">
        <v>11.617590999999999</v>
      </c>
      <c r="J381">
        <v>2.0858639999999999</v>
      </c>
      <c r="K381">
        <v>2.0555859999999999</v>
      </c>
      <c r="L381">
        <v>3.3446899999999999</v>
      </c>
      <c r="M381">
        <v>0.600518</v>
      </c>
      <c r="N381">
        <v>0.59180100000000002</v>
      </c>
      <c r="O381">
        <v>20</v>
      </c>
      <c r="P381">
        <v>0.28789900000000002</v>
      </c>
      <c r="Q381" t="s">
        <v>345</v>
      </c>
      <c r="R381" t="s">
        <v>202</v>
      </c>
    </row>
    <row r="382" spans="1:18" x14ac:dyDescent="0.35">
      <c r="A382">
        <v>334</v>
      </c>
      <c r="B382" t="s">
        <v>239</v>
      </c>
      <c r="C382">
        <v>13127</v>
      </c>
      <c r="D382">
        <v>133</v>
      </c>
      <c r="E382" t="s">
        <v>296</v>
      </c>
      <c r="F382" t="s">
        <v>297</v>
      </c>
      <c r="G382">
        <v>11.2188</v>
      </c>
      <c r="H382" t="s">
        <v>500</v>
      </c>
      <c r="I382">
        <v>11.271977</v>
      </c>
      <c r="J382">
        <v>2.2334000000000001</v>
      </c>
      <c r="K382">
        <v>2.0293679999999998</v>
      </c>
      <c r="L382">
        <v>3.30863</v>
      </c>
      <c r="M382">
        <v>0.65556300000000001</v>
      </c>
      <c r="N382">
        <v>0.59567400000000004</v>
      </c>
      <c r="O382">
        <v>20</v>
      </c>
      <c r="P382">
        <v>0.29352699999999998</v>
      </c>
      <c r="Q382" t="s">
        <v>345</v>
      </c>
      <c r="R382" t="s">
        <v>202</v>
      </c>
    </row>
    <row r="383" spans="1:18" x14ac:dyDescent="0.35">
      <c r="A383">
        <v>335</v>
      </c>
      <c r="B383" t="s">
        <v>239</v>
      </c>
      <c r="C383">
        <v>13128</v>
      </c>
      <c r="D383">
        <v>133</v>
      </c>
      <c r="E383" t="s">
        <v>296</v>
      </c>
      <c r="F383" t="s">
        <v>297</v>
      </c>
      <c r="G383">
        <v>21.259499999999999</v>
      </c>
      <c r="H383" t="s">
        <v>500</v>
      </c>
      <c r="I383">
        <v>11.271977</v>
      </c>
      <c r="J383">
        <v>2.2334000000000001</v>
      </c>
      <c r="K383">
        <v>2.0293679999999998</v>
      </c>
      <c r="L383">
        <v>0.70078200000000002</v>
      </c>
      <c r="M383">
        <v>0.138851</v>
      </c>
      <c r="N383">
        <v>0.126166</v>
      </c>
      <c r="O383">
        <v>20</v>
      </c>
      <c r="P383">
        <v>6.2170000000000003E-2</v>
      </c>
      <c r="Q383" t="s">
        <v>345</v>
      </c>
      <c r="R383" t="s">
        <v>202</v>
      </c>
    </row>
    <row r="384" spans="1:18" x14ac:dyDescent="0.35">
      <c r="A384">
        <v>347</v>
      </c>
      <c r="B384" t="s">
        <v>239</v>
      </c>
      <c r="C384">
        <v>13162</v>
      </c>
      <c r="D384">
        <v>140</v>
      </c>
      <c r="E384" t="s">
        <v>243</v>
      </c>
      <c r="F384" t="s">
        <v>292</v>
      </c>
      <c r="G384">
        <v>12.943300000000001</v>
      </c>
      <c r="H384" t="s">
        <v>500</v>
      </c>
      <c r="I384">
        <v>12.496560000000001</v>
      </c>
      <c r="J384">
        <v>1.9466840000000001</v>
      </c>
      <c r="K384">
        <v>2.126881</v>
      </c>
      <c r="L384">
        <v>9.5107999999999998E-2</v>
      </c>
      <c r="M384">
        <v>1.4815999999999999E-2</v>
      </c>
      <c r="N384">
        <v>1.6187E-2</v>
      </c>
      <c r="O384">
        <v>20</v>
      </c>
      <c r="P384">
        <v>7.6109999999999997E-3</v>
      </c>
      <c r="Q384" t="s">
        <v>345</v>
      </c>
      <c r="R384" t="s">
        <v>202</v>
      </c>
    </row>
    <row r="385" spans="1:18" x14ac:dyDescent="0.35">
      <c r="A385">
        <v>349</v>
      </c>
      <c r="B385" t="s">
        <v>239</v>
      </c>
      <c r="C385">
        <v>13164</v>
      </c>
      <c r="D385">
        <v>140</v>
      </c>
      <c r="E385" t="s">
        <v>243</v>
      </c>
      <c r="F385" t="s">
        <v>292</v>
      </c>
      <c r="G385">
        <v>3.9419499999999998</v>
      </c>
      <c r="H385" t="s">
        <v>500</v>
      </c>
      <c r="I385">
        <v>12.496560000000001</v>
      </c>
      <c r="J385">
        <v>1.9466840000000001</v>
      </c>
      <c r="K385">
        <v>2.126881</v>
      </c>
      <c r="L385">
        <v>4.4733900000000002</v>
      </c>
      <c r="M385">
        <v>0.696855</v>
      </c>
      <c r="N385">
        <v>0.76136000000000004</v>
      </c>
      <c r="O385">
        <v>20</v>
      </c>
      <c r="P385">
        <v>0.35797000000000001</v>
      </c>
      <c r="Q385" t="s">
        <v>345</v>
      </c>
      <c r="R385" t="s">
        <v>202</v>
      </c>
    </row>
    <row r="386" spans="1:18" x14ac:dyDescent="0.35">
      <c r="A386">
        <v>376</v>
      </c>
      <c r="B386" t="s">
        <v>239</v>
      </c>
      <c r="C386">
        <v>13614</v>
      </c>
      <c r="D386">
        <v>411</v>
      </c>
      <c r="E386" t="s">
        <v>308</v>
      </c>
      <c r="F386" t="s">
        <v>317</v>
      </c>
      <c r="G386">
        <v>32.076799999999999</v>
      </c>
      <c r="H386" t="s">
        <v>500</v>
      </c>
      <c r="I386">
        <v>5.9979040000000001</v>
      </c>
      <c r="J386">
        <v>0.90687899999999999</v>
      </c>
      <c r="K386">
        <v>1.5020009999999999</v>
      </c>
      <c r="L386">
        <v>3.2007300000000001</v>
      </c>
      <c r="M386">
        <v>0.48394799999999999</v>
      </c>
      <c r="N386">
        <v>0.80152900000000005</v>
      </c>
      <c r="O386">
        <v>20</v>
      </c>
      <c r="P386">
        <v>0.53364100000000003</v>
      </c>
      <c r="Q386" t="s">
        <v>345</v>
      </c>
      <c r="R386" t="s">
        <v>202</v>
      </c>
    </row>
    <row r="387" spans="1:18" x14ac:dyDescent="0.35">
      <c r="A387">
        <v>377</v>
      </c>
      <c r="B387" t="s">
        <v>239</v>
      </c>
      <c r="C387">
        <v>13615</v>
      </c>
      <c r="D387">
        <v>411</v>
      </c>
      <c r="E387" t="s">
        <v>308</v>
      </c>
      <c r="F387" t="s">
        <v>317</v>
      </c>
      <c r="G387">
        <v>10.8848</v>
      </c>
      <c r="H387" t="s">
        <v>500</v>
      </c>
      <c r="I387">
        <v>5.9979040000000001</v>
      </c>
      <c r="J387">
        <v>0.90687899999999999</v>
      </c>
      <c r="K387">
        <v>1.5020009999999999</v>
      </c>
      <c r="L387">
        <v>3.29298</v>
      </c>
      <c r="M387">
        <v>0.49789699999999998</v>
      </c>
      <c r="N387">
        <v>0.82463299999999995</v>
      </c>
      <c r="O387">
        <v>20</v>
      </c>
      <c r="P387">
        <v>0.54902300000000004</v>
      </c>
      <c r="Q387" t="s">
        <v>345</v>
      </c>
      <c r="R387" t="s">
        <v>202</v>
      </c>
    </row>
    <row r="388" spans="1:18" x14ac:dyDescent="0.35">
      <c r="A388">
        <v>378</v>
      </c>
      <c r="B388" t="s">
        <v>239</v>
      </c>
      <c r="C388">
        <v>13623</v>
      </c>
      <c r="D388">
        <v>411</v>
      </c>
      <c r="E388" t="s">
        <v>308</v>
      </c>
      <c r="F388" t="s">
        <v>317</v>
      </c>
      <c r="G388">
        <v>9.9229599999999998</v>
      </c>
      <c r="H388" t="s">
        <v>500</v>
      </c>
      <c r="I388">
        <v>5.9979040000000001</v>
      </c>
      <c r="J388">
        <v>0.90687899999999999</v>
      </c>
      <c r="K388">
        <v>1.5020009999999999</v>
      </c>
      <c r="L388">
        <v>0.63569200000000003</v>
      </c>
      <c r="M388">
        <v>9.6115999999999993E-2</v>
      </c>
      <c r="N388">
        <v>0.159191</v>
      </c>
      <c r="O388">
        <v>20</v>
      </c>
      <c r="P388">
        <v>0.105986</v>
      </c>
      <c r="Q388" t="s">
        <v>345</v>
      </c>
      <c r="R388" t="s">
        <v>202</v>
      </c>
    </row>
    <row r="389" spans="1:18" x14ac:dyDescent="0.35">
      <c r="A389">
        <v>379</v>
      </c>
      <c r="B389" t="s">
        <v>239</v>
      </c>
      <c r="C389">
        <v>13632</v>
      </c>
      <c r="D389">
        <v>411</v>
      </c>
      <c r="E389" t="s">
        <v>308</v>
      </c>
      <c r="F389" t="s">
        <v>317</v>
      </c>
      <c r="G389">
        <v>157.899</v>
      </c>
      <c r="H389" t="s">
        <v>500</v>
      </c>
      <c r="I389">
        <v>5.9979040000000001</v>
      </c>
      <c r="J389">
        <v>0.90687899999999999</v>
      </c>
      <c r="K389">
        <v>1.5020009999999999</v>
      </c>
      <c r="L389">
        <v>8.2380000000000005E-3</v>
      </c>
      <c r="M389">
        <v>1.2459999999999999E-3</v>
      </c>
      <c r="N389">
        <v>2.0630000000000002E-3</v>
      </c>
      <c r="O389">
        <v>20</v>
      </c>
      <c r="P389">
        <v>1.3730000000000001E-3</v>
      </c>
      <c r="Q389" t="s">
        <v>345</v>
      </c>
      <c r="R389" t="s">
        <v>202</v>
      </c>
    </row>
    <row r="390" spans="1:18" x14ac:dyDescent="0.35">
      <c r="A390">
        <v>414</v>
      </c>
      <c r="B390" t="s">
        <v>239</v>
      </c>
      <c r="C390">
        <v>15474</v>
      </c>
      <c r="D390">
        <v>814</v>
      </c>
      <c r="E390" t="s">
        <v>254</v>
      </c>
      <c r="F390" t="s">
        <v>293</v>
      </c>
      <c r="G390">
        <v>192.971</v>
      </c>
      <c r="H390" t="s">
        <v>500</v>
      </c>
      <c r="I390">
        <v>8.2014490000000002</v>
      </c>
      <c r="J390">
        <v>1.307456</v>
      </c>
      <c r="K390">
        <v>1.750286</v>
      </c>
      <c r="L390">
        <v>175.673</v>
      </c>
      <c r="M390">
        <v>28.005400000000002</v>
      </c>
      <c r="N390">
        <v>37.490699999999997</v>
      </c>
      <c r="O390">
        <v>20</v>
      </c>
      <c r="P390">
        <v>21.419779999999999</v>
      </c>
      <c r="Q390" t="s">
        <v>345</v>
      </c>
      <c r="R390" t="s">
        <v>202</v>
      </c>
    </row>
    <row r="391" spans="1:18" x14ac:dyDescent="0.35">
      <c r="A391">
        <v>451</v>
      </c>
      <c r="B391" t="s">
        <v>239</v>
      </c>
      <c r="C391">
        <v>13127</v>
      </c>
      <c r="D391">
        <v>133</v>
      </c>
      <c r="E391" t="s">
        <v>296</v>
      </c>
      <c r="F391" t="s">
        <v>297</v>
      </c>
      <c r="G391">
        <v>11.2188</v>
      </c>
      <c r="H391" t="s">
        <v>500</v>
      </c>
      <c r="I391">
        <v>11.271977</v>
      </c>
      <c r="J391">
        <v>2.2334000000000001</v>
      </c>
      <c r="K391">
        <v>2.0293679999999998</v>
      </c>
      <c r="L391">
        <v>1.3849999999999999E-3</v>
      </c>
      <c r="M391">
        <v>2.7399999999999999E-4</v>
      </c>
      <c r="N391">
        <v>2.4899999999999998E-4</v>
      </c>
      <c r="O391">
        <v>20</v>
      </c>
      <c r="P391">
        <v>1.2300000000000001E-4</v>
      </c>
      <c r="Q391" t="s">
        <v>345</v>
      </c>
      <c r="R391" t="s">
        <v>202</v>
      </c>
    </row>
    <row r="392" spans="1:18" x14ac:dyDescent="0.35">
      <c r="A392">
        <v>453</v>
      </c>
      <c r="B392" t="s">
        <v>239</v>
      </c>
      <c r="C392">
        <v>13164</v>
      </c>
      <c r="D392">
        <v>140</v>
      </c>
      <c r="E392" t="s">
        <v>243</v>
      </c>
      <c r="F392" t="s">
        <v>292</v>
      </c>
      <c r="G392">
        <v>3.9419499999999998</v>
      </c>
      <c r="H392" t="s">
        <v>500</v>
      </c>
      <c r="I392">
        <v>12.496560000000001</v>
      </c>
      <c r="J392">
        <v>1.9466840000000001</v>
      </c>
      <c r="K392">
        <v>2.126881</v>
      </c>
      <c r="L392">
        <v>0.22836000000000001</v>
      </c>
      <c r="M392">
        <v>3.5573E-2</v>
      </c>
      <c r="N392">
        <v>3.8865999999999998E-2</v>
      </c>
      <c r="O392">
        <v>20</v>
      </c>
      <c r="P392">
        <v>1.8273999999999999E-2</v>
      </c>
      <c r="Q392" t="s">
        <v>345</v>
      </c>
      <c r="R392" t="s">
        <v>202</v>
      </c>
    </row>
    <row r="393" spans="1:18" x14ac:dyDescent="0.35">
      <c r="A393">
        <v>459</v>
      </c>
      <c r="B393" t="s">
        <v>239</v>
      </c>
      <c r="C393">
        <v>15474</v>
      </c>
      <c r="D393">
        <v>814</v>
      </c>
      <c r="E393" t="s">
        <v>254</v>
      </c>
      <c r="F393" t="s">
        <v>293</v>
      </c>
      <c r="G393">
        <v>192.971</v>
      </c>
      <c r="H393" t="s">
        <v>500</v>
      </c>
      <c r="I393">
        <v>8.2014490000000002</v>
      </c>
      <c r="J393">
        <v>1.307456</v>
      </c>
      <c r="K393">
        <v>1.750286</v>
      </c>
      <c r="L393">
        <v>0.57125700000000001</v>
      </c>
      <c r="M393">
        <v>9.1067999999999996E-2</v>
      </c>
      <c r="N393">
        <v>0.12191299999999999</v>
      </c>
      <c r="O393">
        <v>20</v>
      </c>
      <c r="P393">
        <v>6.9653000000000007E-2</v>
      </c>
      <c r="Q393" t="s">
        <v>345</v>
      </c>
      <c r="R393" t="s">
        <v>202</v>
      </c>
    </row>
    <row r="394" spans="1:18" x14ac:dyDescent="0.35">
      <c r="A394">
        <v>461</v>
      </c>
      <c r="B394" t="s">
        <v>239</v>
      </c>
      <c r="C394">
        <v>15474</v>
      </c>
      <c r="D394">
        <v>814</v>
      </c>
      <c r="E394" t="s">
        <v>254</v>
      </c>
      <c r="F394" t="s">
        <v>293</v>
      </c>
      <c r="G394">
        <v>192.971</v>
      </c>
      <c r="H394" t="s">
        <v>500</v>
      </c>
      <c r="I394">
        <v>8.2014490000000002</v>
      </c>
      <c r="J394">
        <v>1.307456</v>
      </c>
      <c r="K394">
        <v>1.750286</v>
      </c>
      <c r="L394">
        <v>1.8711500000000001</v>
      </c>
      <c r="M394">
        <v>0.29829499999999998</v>
      </c>
      <c r="N394">
        <v>0.39932600000000001</v>
      </c>
      <c r="O394">
        <v>20</v>
      </c>
      <c r="P394">
        <v>0.22814899999999999</v>
      </c>
      <c r="Q394" t="s">
        <v>345</v>
      </c>
      <c r="R394" t="s">
        <v>202</v>
      </c>
    </row>
    <row r="395" spans="1:18" x14ac:dyDescent="0.35">
      <c r="A395">
        <v>465</v>
      </c>
      <c r="B395" t="s">
        <v>239</v>
      </c>
      <c r="C395">
        <v>15474</v>
      </c>
      <c r="D395">
        <v>814</v>
      </c>
      <c r="E395" t="s">
        <v>254</v>
      </c>
      <c r="F395" t="s">
        <v>293</v>
      </c>
      <c r="G395">
        <v>192.971</v>
      </c>
      <c r="H395" t="s">
        <v>500</v>
      </c>
      <c r="I395">
        <v>8.2014490000000002</v>
      </c>
      <c r="J395">
        <v>1.307456</v>
      </c>
      <c r="K395">
        <v>1.750286</v>
      </c>
      <c r="L395">
        <v>8.6697999999999997E-2</v>
      </c>
      <c r="M395">
        <v>1.3821E-2</v>
      </c>
      <c r="N395">
        <v>1.8502000000000001E-2</v>
      </c>
      <c r="O395">
        <v>20</v>
      </c>
      <c r="P395">
        <v>1.0571000000000001E-2</v>
      </c>
      <c r="Q395" t="s">
        <v>345</v>
      </c>
      <c r="R395" t="s">
        <v>202</v>
      </c>
    </row>
    <row r="396" spans="1:18" x14ac:dyDescent="0.35">
      <c r="A396">
        <v>466</v>
      </c>
      <c r="B396" t="s">
        <v>239</v>
      </c>
      <c r="C396">
        <v>15474</v>
      </c>
      <c r="D396">
        <v>814</v>
      </c>
      <c r="E396" t="s">
        <v>254</v>
      </c>
      <c r="F396" t="s">
        <v>293</v>
      </c>
      <c r="G396">
        <v>192.971</v>
      </c>
      <c r="H396" t="s">
        <v>500</v>
      </c>
      <c r="I396">
        <v>8.2014490000000002</v>
      </c>
      <c r="J396">
        <v>1.307456</v>
      </c>
      <c r="K396">
        <v>1.750286</v>
      </c>
      <c r="L396">
        <v>0.363093</v>
      </c>
      <c r="M396">
        <v>5.7882999999999997E-2</v>
      </c>
      <c r="N396">
        <v>7.7488000000000001E-2</v>
      </c>
      <c r="O396">
        <v>20</v>
      </c>
      <c r="P396">
        <v>4.4271999999999999E-2</v>
      </c>
      <c r="Q396" t="s">
        <v>345</v>
      </c>
      <c r="R396" t="s">
        <v>202</v>
      </c>
    </row>
    <row r="397" spans="1:18" x14ac:dyDescent="0.35">
      <c r="A397">
        <v>322</v>
      </c>
      <c r="B397" t="s">
        <v>239</v>
      </c>
      <c r="C397">
        <v>13058</v>
      </c>
      <c r="D397">
        <v>121</v>
      </c>
      <c r="E397" t="s">
        <v>270</v>
      </c>
      <c r="F397" t="s">
        <v>295</v>
      </c>
      <c r="G397">
        <v>9.9925999999999995</v>
      </c>
      <c r="H397" t="s">
        <v>500</v>
      </c>
      <c r="I397">
        <v>11.733371</v>
      </c>
      <c r="J397">
        <v>1.9754510000000001</v>
      </c>
      <c r="K397">
        <v>2.1412239999999998</v>
      </c>
      <c r="L397">
        <v>0.20802999999999999</v>
      </c>
      <c r="M397">
        <v>3.5024E-2</v>
      </c>
      <c r="N397">
        <v>3.7962999999999997E-2</v>
      </c>
      <c r="O397">
        <v>21</v>
      </c>
      <c r="P397">
        <v>1.7729999999999999E-2</v>
      </c>
      <c r="Q397" t="s">
        <v>351</v>
      </c>
      <c r="R397" t="s">
        <v>203</v>
      </c>
    </row>
    <row r="398" spans="1:18" x14ac:dyDescent="0.35">
      <c r="A398">
        <v>323</v>
      </c>
      <c r="B398" t="s">
        <v>239</v>
      </c>
      <c r="C398">
        <v>13064</v>
      </c>
      <c r="D398">
        <v>121</v>
      </c>
      <c r="E398" t="s">
        <v>270</v>
      </c>
      <c r="F398" t="s">
        <v>295</v>
      </c>
      <c r="G398">
        <v>37.447699999999998</v>
      </c>
      <c r="H398" t="s">
        <v>500</v>
      </c>
      <c r="I398">
        <v>11.733371</v>
      </c>
      <c r="J398">
        <v>1.9754510000000001</v>
      </c>
      <c r="K398">
        <v>2.1412239999999998</v>
      </c>
      <c r="L398">
        <v>8.9443999999999996E-2</v>
      </c>
      <c r="M398">
        <v>1.5058999999999999E-2</v>
      </c>
      <c r="N398">
        <v>1.6323000000000001E-2</v>
      </c>
      <c r="O398">
        <v>21</v>
      </c>
      <c r="P398">
        <v>7.6229999999999996E-3</v>
      </c>
      <c r="Q398" t="s">
        <v>351</v>
      </c>
      <c r="R398" t="s">
        <v>203</v>
      </c>
    </row>
    <row r="399" spans="1:18" x14ac:dyDescent="0.35">
      <c r="A399">
        <v>336</v>
      </c>
      <c r="B399" t="s">
        <v>239</v>
      </c>
      <c r="C399">
        <v>13132</v>
      </c>
      <c r="D399">
        <v>133</v>
      </c>
      <c r="E399" t="s">
        <v>296</v>
      </c>
      <c r="F399" t="s">
        <v>297</v>
      </c>
      <c r="G399">
        <v>149.23699999999999</v>
      </c>
      <c r="H399" t="s">
        <v>500</v>
      </c>
      <c r="I399">
        <v>11.271977</v>
      </c>
      <c r="J399">
        <v>2.2334000000000001</v>
      </c>
      <c r="K399">
        <v>2.0293679999999998</v>
      </c>
      <c r="L399">
        <v>2.8533900000000001</v>
      </c>
      <c r="M399">
        <v>0.56536299999999995</v>
      </c>
      <c r="N399">
        <v>0.513714</v>
      </c>
      <c r="O399">
        <v>21</v>
      </c>
      <c r="P399">
        <v>0.25313999999999998</v>
      </c>
      <c r="Q399" t="s">
        <v>351</v>
      </c>
      <c r="R399" t="s">
        <v>203</v>
      </c>
    </row>
    <row r="400" spans="1:18" x14ac:dyDescent="0.35">
      <c r="A400">
        <v>355</v>
      </c>
      <c r="B400" t="s">
        <v>239</v>
      </c>
      <c r="C400">
        <v>13207</v>
      </c>
      <c r="D400">
        <v>170</v>
      </c>
      <c r="E400" t="s">
        <v>313</v>
      </c>
      <c r="F400" t="s">
        <v>352</v>
      </c>
      <c r="G400">
        <v>4.26159</v>
      </c>
      <c r="H400" t="s">
        <v>500</v>
      </c>
      <c r="I400">
        <v>11.029944</v>
      </c>
      <c r="J400">
        <v>2.0173890000000001</v>
      </c>
      <c r="K400">
        <v>2.1626029999999998</v>
      </c>
      <c r="L400">
        <v>1.9782000000000001E-2</v>
      </c>
      <c r="M400">
        <v>3.6180000000000001E-3</v>
      </c>
      <c r="N400">
        <v>3.8790000000000001E-3</v>
      </c>
      <c r="O400">
        <v>21</v>
      </c>
      <c r="P400">
        <v>1.7930000000000001E-3</v>
      </c>
      <c r="Q400" t="s">
        <v>351</v>
      </c>
      <c r="R400" t="s">
        <v>203</v>
      </c>
    </row>
    <row r="401" spans="1:18" x14ac:dyDescent="0.35">
      <c r="A401">
        <v>380</v>
      </c>
      <c r="B401" t="s">
        <v>239</v>
      </c>
      <c r="C401">
        <v>13632</v>
      </c>
      <c r="D401">
        <v>411</v>
      </c>
      <c r="E401" t="s">
        <v>308</v>
      </c>
      <c r="F401" t="s">
        <v>317</v>
      </c>
      <c r="G401">
        <v>157.899</v>
      </c>
      <c r="H401" t="s">
        <v>500</v>
      </c>
      <c r="I401">
        <v>5.9979040000000001</v>
      </c>
      <c r="J401">
        <v>0.90687899999999999</v>
      </c>
      <c r="K401">
        <v>1.5020009999999999</v>
      </c>
      <c r="L401">
        <v>0.68157299999999998</v>
      </c>
      <c r="M401">
        <v>0.10305300000000001</v>
      </c>
      <c r="N401">
        <v>0.17068</v>
      </c>
      <c r="O401">
        <v>21</v>
      </c>
      <c r="P401">
        <v>0.113635</v>
      </c>
      <c r="Q401" t="s">
        <v>351</v>
      </c>
      <c r="R401" t="s">
        <v>203</v>
      </c>
    </row>
    <row r="402" spans="1:18" x14ac:dyDescent="0.35">
      <c r="A402">
        <v>397</v>
      </c>
      <c r="B402" t="s">
        <v>239</v>
      </c>
      <c r="C402">
        <v>14795</v>
      </c>
      <c r="D402">
        <v>617</v>
      </c>
      <c r="E402" t="s">
        <v>309</v>
      </c>
      <c r="F402" t="s">
        <v>353</v>
      </c>
      <c r="G402">
        <v>3.0000399999999998</v>
      </c>
      <c r="H402" t="s">
        <v>500</v>
      </c>
      <c r="I402">
        <v>7.5608690000000003</v>
      </c>
      <c r="J402">
        <v>1.390093</v>
      </c>
      <c r="K402">
        <v>1.5510949999999999</v>
      </c>
      <c r="L402">
        <v>0.29610900000000001</v>
      </c>
      <c r="M402">
        <v>5.4441000000000003E-2</v>
      </c>
      <c r="N402">
        <v>6.0746000000000001E-2</v>
      </c>
      <c r="O402">
        <v>21</v>
      </c>
      <c r="P402">
        <v>3.9163000000000003E-2</v>
      </c>
      <c r="Q402" t="s">
        <v>351</v>
      </c>
      <c r="R402" t="s">
        <v>203</v>
      </c>
    </row>
    <row r="403" spans="1:18" x14ac:dyDescent="0.35">
      <c r="A403">
        <v>415</v>
      </c>
      <c r="B403" t="s">
        <v>239</v>
      </c>
      <c r="C403">
        <v>15474</v>
      </c>
      <c r="D403">
        <v>814</v>
      </c>
      <c r="E403" t="s">
        <v>254</v>
      </c>
      <c r="F403" t="s">
        <v>293</v>
      </c>
      <c r="G403">
        <v>192.971</v>
      </c>
      <c r="H403" t="s">
        <v>500</v>
      </c>
      <c r="I403">
        <v>8.2014490000000002</v>
      </c>
      <c r="J403">
        <v>1.307456</v>
      </c>
      <c r="K403">
        <v>1.750286</v>
      </c>
      <c r="L403">
        <v>94.231200000000001</v>
      </c>
      <c r="M403">
        <v>15.0221</v>
      </c>
      <c r="N403">
        <v>20.110099999999999</v>
      </c>
      <c r="O403">
        <v>21</v>
      </c>
      <c r="P403">
        <v>11.48958</v>
      </c>
      <c r="Q403" t="s">
        <v>351</v>
      </c>
      <c r="R403" t="s">
        <v>203</v>
      </c>
    </row>
    <row r="404" spans="1:18" x14ac:dyDescent="0.35">
      <c r="A404">
        <v>467</v>
      </c>
      <c r="B404" t="s">
        <v>239</v>
      </c>
      <c r="C404">
        <v>15474</v>
      </c>
      <c r="D404">
        <v>814</v>
      </c>
      <c r="E404" t="s">
        <v>254</v>
      </c>
      <c r="F404" t="s">
        <v>293</v>
      </c>
      <c r="G404">
        <v>192.971</v>
      </c>
      <c r="H404" t="s">
        <v>500</v>
      </c>
      <c r="I404">
        <v>8.2014490000000002</v>
      </c>
      <c r="J404">
        <v>1.307456</v>
      </c>
      <c r="K404">
        <v>1.750286</v>
      </c>
      <c r="L404">
        <v>0.363093</v>
      </c>
      <c r="M404">
        <v>5.7882999999999997E-2</v>
      </c>
      <c r="N404">
        <v>7.7488000000000001E-2</v>
      </c>
      <c r="O404">
        <v>21</v>
      </c>
      <c r="P404">
        <v>4.4271999999999999E-2</v>
      </c>
      <c r="Q404" t="s">
        <v>351</v>
      </c>
      <c r="R404" t="s">
        <v>203</v>
      </c>
    </row>
    <row r="405" spans="1:18" x14ac:dyDescent="0.35">
      <c r="A405">
        <v>324</v>
      </c>
      <c r="B405" t="s">
        <v>239</v>
      </c>
      <c r="C405">
        <v>13074</v>
      </c>
      <c r="D405">
        <v>121</v>
      </c>
      <c r="E405" t="s">
        <v>270</v>
      </c>
      <c r="F405" t="s">
        <v>295</v>
      </c>
      <c r="G405">
        <v>5.6496700000000004</v>
      </c>
      <c r="H405" t="s">
        <v>500</v>
      </c>
      <c r="I405">
        <v>11.733371</v>
      </c>
      <c r="J405">
        <v>1.9754510000000001</v>
      </c>
      <c r="K405">
        <v>2.1412239999999998</v>
      </c>
      <c r="L405">
        <v>0.55661099999999997</v>
      </c>
      <c r="M405">
        <v>9.3712000000000004E-2</v>
      </c>
      <c r="N405">
        <v>0.101576</v>
      </c>
      <c r="O405">
        <v>22</v>
      </c>
      <c r="P405">
        <v>4.7438000000000001E-2</v>
      </c>
      <c r="Q405" t="s">
        <v>354</v>
      </c>
      <c r="R405" t="s">
        <v>204</v>
      </c>
    </row>
    <row r="406" spans="1:18" x14ac:dyDescent="0.35">
      <c r="A406">
        <v>326</v>
      </c>
      <c r="B406" t="s">
        <v>239</v>
      </c>
      <c r="C406">
        <v>13075</v>
      </c>
      <c r="D406">
        <v>121</v>
      </c>
      <c r="E406" t="s">
        <v>270</v>
      </c>
      <c r="F406" t="s">
        <v>295</v>
      </c>
      <c r="G406">
        <v>17.0078</v>
      </c>
      <c r="H406" t="s">
        <v>500</v>
      </c>
      <c r="I406">
        <v>11.733371</v>
      </c>
      <c r="J406">
        <v>1.9754510000000001</v>
      </c>
      <c r="K406">
        <v>2.1412239999999998</v>
      </c>
      <c r="L406">
        <v>0.12166</v>
      </c>
      <c r="M406">
        <v>2.0483000000000001E-2</v>
      </c>
      <c r="N406">
        <v>2.2202E-2</v>
      </c>
      <c r="O406">
        <v>22</v>
      </c>
      <c r="P406">
        <v>1.0369E-2</v>
      </c>
      <c r="Q406" t="s">
        <v>354</v>
      </c>
      <c r="R406" t="s">
        <v>204</v>
      </c>
    </row>
    <row r="407" spans="1:18" x14ac:dyDescent="0.35">
      <c r="A407">
        <v>331</v>
      </c>
      <c r="B407" t="s">
        <v>239</v>
      </c>
      <c r="C407">
        <v>13113</v>
      </c>
      <c r="D407">
        <v>132</v>
      </c>
      <c r="E407" t="s">
        <v>349</v>
      </c>
      <c r="F407" t="s">
        <v>350</v>
      </c>
      <c r="G407">
        <v>20.792000000000002</v>
      </c>
      <c r="H407" t="s">
        <v>500</v>
      </c>
      <c r="I407">
        <v>11.617590999999999</v>
      </c>
      <c r="J407">
        <v>2.0858639999999999</v>
      </c>
      <c r="K407">
        <v>2.0555859999999999</v>
      </c>
      <c r="L407">
        <v>11.603</v>
      </c>
      <c r="M407">
        <v>2.08325</v>
      </c>
      <c r="N407">
        <v>2.05301</v>
      </c>
      <c r="O407">
        <v>22</v>
      </c>
      <c r="P407">
        <v>0.99874600000000002</v>
      </c>
      <c r="Q407" t="s">
        <v>354</v>
      </c>
      <c r="R407" t="s">
        <v>204</v>
      </c>
    </row>
    <row r="408" spans="1:18" x14ac:dyDescent="0.35">
      <c r="A408">
        <v>364</v>
      </c>
      <c r="B408" t="s">
        <v>239</v>
      </c>
      <c r="C408">
        <v>13283</v>
      </c>
      <c r="D408">
        <v>190</v>
      </c>
      <c r="E408" t="s">
        <v>335</v>
      </c>
      <c r="F408" t="s">
        <v>343</v>
      </c>
      <c r="G408">
        <v>14.655200000000001</v>
      </c>
      <c r="H408" t="s">
        <v>500</v>
      </c>
      <c r="I408">
        <v>9.2308070000000004</v>
      </c>
      <c r="J408">
        <v>1.651831</v>
      </c>
      <c r="K408">
        <v>1.9300759999999999</v>
      </c>
      <c r="L408">
        <v>1.3315600000000001</v>
      </c>
      <c r="M408">
        <v>0.23827999999999999</v>
      </c>
      <c r="N408">
        <v>0.278418</v>
      </c>
      <c r="O408">
        <v>22</v>
      </c>
      <c r="P408">
        <v>0.14425199999999999</v>
      </c>
      <c r="Q408" t="s">
        <v>354</v>
      </c>
      <c r="R408" t="s">
        <v>204</v>
      </c>
    </row>
    <row r="409" spans="1:18" x14ac:dyDescent="0.35">
      <c r="A409">
        <v>385</v>
      </c>
      <c r="B409" t="s">
        <v>239</v>
      </c>
      <c r="C409">
        <v>13646</v>
      </c>
      <c r="D409">
        <v>411</v>
      </c>
      <c r="E409" t="s">
        <v>308</v>
      </c>
      <c r="F409" t="s">
        <v>317</v>
      </c>
      <c r="G409">
        <v>41.190600000000003</v>
      </c>
      <c r="H409" t="s">
        <v>500</v>
      </c>
      <c r="I409">
        <v>5.9979040000000001</v>
      </c>
      <c r="J409">
        <v>0.90687899999999999</v>
      </c>
      <c r="K409">
        <v>1.5020009999999999</v>
      </c>
      <c r="L409">
        <v>0.63910299999999998</v>
      </c>
      <c r="M409">
        <v>9.6631999999999996E-2</v>
      </c>
      <c r="N409">
        <v>0.16004499999999999</v>
      </c>
      <c r="O409">
        <v>22</v>
      </c>
      <c r="P409">
        <v>0.106554</v>
      </c>
      <c r="Q409" t="s">
        <v>354</v>
      </c>
      <c r="R409" t="s">
        <v>204</v>
      </c>
    </row>
    <row r="410" spans="1:18" x14ac:dyDescent="0.35">
      <c r="A410">
        <v>388</v>
      </c>
      <c r="B410" t="s">
        <v>239</v>
      </c>
      <c r="C410">
        <v>13699</v>
      </c>
      <c r="D410">
        <v>434</v>
      </c>
      <c r="E410" t="s">
        <v>277</v>
      </c>
      <c r="F410" t="s">
        <v>331</v>
      </c>
      <c r="G410">
        <v>3.3375400000000002</v>
      </c>
      <c r="H410" t="s">
        <v>500</v>
      </c>
      <c r="I410">
        <v>6.0934249999999999</v>
      </c>
      <c r="J410">
        <v>0.97619199999999995</v>
      </c>
      <c r="K410">
        <v>1.5123610000000001</v>
      </c>
      <c r="L410">
        <v>0.420429</v>
      </c>
      <c r="M410">
        <v>6.7353999999999997E-2</v>
      </c>
      <c r="N410">
        <v>0.104349</v>
      </c>
      <c r="O410">
        <v>22</v>
      </c>
      <c r="P410">
        <v>6.8997000000000003E-2</v>
      </c>
      <c r="Q410" t="s">
        <v>354</v>
      </c>
      <c r="R410" t="s">
        <v>204</v>
      </c>
    </row>
    <row r="411" spans="1:18" x14ac:dyDescent="0.35">
      <c r="A411">
        <v>398</v>
      </c>
      <c r="B411" t="s">
        <v>239</v>
      </c>
      <c r="C411">
        <v>14802</v>
      </c>
      <c r="D411">
        <v>617</v>
      </c>
      <c r="E411" t="s">
        <v>309</v>
      </c>
      <c r="F411" t="s">
        <v>353</v>
      </c>
      <c r="G411">
        <v>21.064299999999999</v>
      </c>
      <c r="H411" t="s">
        <v>500</v>
      </c>
      <c r="I411">
        <v>7.5608690000000003</v>
      </c>
      <c r="J411">
        <v>1.390093</v>
      </c>
      <c r="K411">
        <v>1.5510949999999999</v>
      </c>
      <c r="L411">
        <v>5.3738000000000001E-2</v>
      </c>
      <c r="M411">
        <v>9.8799999999999999E-3</v>
      </c>
      <c r="N411">
        <v>1.1024000000000001E-2</v>
      </c>
      <c r="O411">
        <v>22</v>
      </c>
      <c r="P411">
        <v>7.1069999999999996E-3</v>
      </c>
      <c r="Q411" t="s">
        <v>354</v>
      </c>
      <c r="R411" t="s">
        <v>204</v>
      </c>
    </row>
    <row r="412" spans="1:18" x14ac:dyDescent="0.35">
      <c r="A412">
        <v>416</v>
      </c>
      <c r="B412" t="s">
        <v>239</v>
      </c>
      <c r="C412">
        <v>15474</v>
      </c>
      <c r="D412">
        <v>814</v>
      </c>
      <c r="E412" t="s">
        <v>254</v>
      </c>
      <c r="F412" t="s">
        <v>293</v>
      </c>
      <c r="G412">
        <v>192.971</v>
      </c>
      <c r="H412" t="s">
        <v>500</v>
      </c>
      <c r="I412">
        <v>8.2014490000000002</v>
      </c>
      <c r="J412">
        <v>1.307456</v>
      </c>
      <c r="K412">
        <v>1.750286</v>
      </c>
      <c r="L412">
        <v>63.909199999999998</v>
      </c>
      <c r="M412">
        <v>10.1882</v>
      </c>
      <c r="N412">
        <v>13.638999999999999</v>
      </c>
      <c r="O412">
        <v>22</v>
      </c>
      <c r="P412">
        <v>7.7924220000000002</v>
      </c>
      <c r="Q412" t="s">
        <v>354</v>
      </c>
      <c r="R412" t="s">
        <v>204</v>
      </c>
    </row>
    <row r="413" spans="1:18" x14ac:dyDescent="0.35">
      <c r="A413">
        <v>468</v>
      </c>
      <c r="B413" t="s">
        <v>239</v>
      </c>
      <c r="C413">
        <v>15474</v>
      </c>
      <c r="D413">
        <v>814</v>
      </c>
      <c r="E413" t="s">
        <v>254</v>
      </c>
      <c r="F413" t="s">
        <v>293</v>
      </c>
      <c r="G413">
        <v>192.971</v>
      </c>
      <c r="H413" t="s">
        <v>500</v>
      </c>
      <c r="I413">
        <v>8.2014490000000002</v>
      </c>
      <c r="J413">
        <v>1.307456</v>
      </c>
      <c r="K413">
        <v>1.750286</v>
      </c>
      <c r="L413">
        <v>11.698</v>
      </c>
      <c r="M413">
        <v>1.86486</v>
      </c>
      <c r="N413">
        <v>2.4964900000000001</v>
      </c>
      <c r="O413">
        <v>22</v>
      </c>
      <c r="P413">
        <v>1.4263300000000001</v>
      </c>
      <c r="Q413" t="s">
        <v>354</v>
      </c>
      <c r="R413" t="s">
        <v>204</v>
      </c>
    </row>
    <row r="414" spans="1:18" x14ac:dyDescent="0.35">
      <c r="A414">
        <v>147</v>
      </c>
      <c r="B414" t="s">
        <v>239</v>
      </c>
      <c r="C414">
        <v>6061</v>
      </c>
      <c r="D414">
        <v>310</v>
      </c>
      <c r="E414" t="s">
        <v>264</v>
      </c>
      <c r="F414" t="s">
        <v>510</v>
      </c>
      <c r="G414">
        <v>0.68889599999999995</v>
      </c>
      <c r="H414" t="s">
        <v>511</v>
      </c>
      <c r="I414">
        <v>5.4832679999999998</v>
      </c>
      <c r="J414">
        <v>1.013727</v>
      </c>
      <c r="K414">
        <v>0.97558999999999996</v>
      </c>
      <c r="L414">
        <v>3.7699600000000002</v>
      </c>
      <c r="M414">
        <v>0.69697600000000004</v>
      </c>
      <c r="N414">
        <v>0.67075600000000002</v>
      </c>
      <c r="O414">
        <v>11</v>
      </c>
      <c r="P414">
        <v>0.68753799999999998</v>
      </c>
      <c r="Q414" t="s">
        <v>306</v>
      </c>
      <c r="R414" t="s">
        <v>305</v>
      </c>
    </row>
    <row r="415" spans="1:18" x14ac:dyDescent="0.35">
      <c r="A415">
        <v>148</v>
      </c>
      <c r="B415" t="s">
        <v>239</v>
      </c>
      <c r="C415">
        <v>6080</v>
      </c>
      <c r="D415">
        <v>310</v>
      </c>
      <c r="E415" t="s">
        <v>264</v>
      </c>
      <c r="F415" t="s">
        <v>510</v>
      </c>
      <c r="G415">
        <v>94.110200000000006</v>
      </c>
      <c r="H415" t="s">
        <v>511</v>
      </c>
      <c r="I415">
        <v>5.4832679999999998</v>
      </c>
      <c r="J415">
        <v>1.013727</v>
      </c>
      <c r="K415">
        <v>0.97558999999999996</v>
      </c>
      <c r="L415">
        <v>293.42700000000002</v>
      </c>
      <c r="M415">
        <v>54.247700000000002</v>
      </c>
      <c r="N415">
        <v>52.206899999999997</v>
      </c>
      <c r="O415">
        <v>11</v>
      </c>
      <c r="P415">
        <v>53.513094000000002</v>
      </c>
      <c r="Q415" t="s">
        <v>306</v>
      </c>
      <c r="R415" t="s">
        <v>305</v>
      </c>
    </row>
    <row r="416" spans="1:18" x14ac:dyDescent="0.35">
      <c r="A416">
        <v>149</v>
      </c>
      <c r="B416" t="s">
        <v>239</v>
      </c>
      <c r="C416">
        <v>6121</v>
      </c>
      <c r="D416">
        <v>320</v>
      </c>
      <c r="E416" t="s">
        <v>273</v>
      </c>
      <c r="F416" t="s">
        <v>512</v>
      </c>
      <c r="G416">
        <v>36.352499999999999</v>
      </c>
      <c r="H416" t="s">
        <v>511</v>
      </c>
      <c r="I416">
        <v>6.2360230000000003</v>
      </c>
      <c r="J416">
        <v>1.175945</v>
      </c>
      <c r="K416">
        <v>1.0361739999999999</v>
      </c>
      <c r="L416">
        <v>54.3249</v>
      </c>
      <c r="M416">
        <v>10.244199999999999</v>
      </c>
      <c r="N416">
        <v>9.0266000000000002</v>
      </c>
      <c r="O416">
        <v>11</v>
      </c>
      <c r="P416">
        <v>8.7114700000000003</v>
      </c>
      <c r="Q416" t="s">
        <v>306</v>
      </c>
      <c r="R416" t="s">
        <v>305</v>
      </c>
    </row>
    <row r="417" spans="1:18" x14ac:dyDescent="0.35">
      <c r="A417">
        <v>150</v>
      </c>
      <c r="B417" t="s">
        <v>239</v>
      </c>
      <c r="C417">
        <v>6218</v>
      </c>
      <c r="D417">
        <v>330</v>
      </c>
      <c r="E417" t="s">
        <v>307</v>
      </c>
      <c r="F417" t="s">
        <v>513</v>
      </c>
      <c r="G417">
        <v>40.914499999999997</v>
      </c>
      <c r="H417" t="s">
        <v>511</v>
      </c>
      <c r="I417">
        <v>6.0745719999999999</v>
      </c>
      <c r="J417">
        <v>1.0865739999999999</v>
      </c>
      <c r="K417">
        <v>1.022831</v>
      </c>
      <c r="L417">
        <v>113.092</v>
      </c>
      <c r="M417">
        <v>20.228999999999999</v>
      </c>
      <c r="N417">
        <v>19.042300000000001</v>
      </c>
      <c r="O417">
        <v>11</v>
      </c>
      <c r="P417">
        <v>18.617234</v>
      </c>
      <c r="Q417" t="s">
        <v>306</v>
      </c>
      <c r="R417" t="s">
        <v>305</v>
      </c>
    </row>
    <row r="418" spans="1:18" x14ac:dyDescent="0.35">
      <c r="A418">
        <v>151</v>
      </c>
      <c r="B418" t="s">
        <v>239</v>
      </c>
      <c r="C418">
        <v>6257</v>
      </c>
      <c r="D418">
        <v>411</v>
      </c>
      <c r="E418" t="s">
        <v>308</v>
      </c>
      <c r="F418" t="s">
        <v>514</v>
      </c>
      <c r="G418">
        <v>21.775700000000001</v>
      </c>
      <c r="H418" t="s">
        <v>511</v>
      </c>
      <c r="I418">
        <v>4.8699430000000001</v>
      </c>
      <c r="J418">
        <v>0.79340699999999997</v>
      </c>
      <c r="K418">
        <v>1.022518</v>
      </c>
      <c r="L418">
        <v>2.5951399999999998</v>
      </c>
      <c r="M418">
        <v>0.42279899999999998</v>
      </c>
      <c r="N418">
        <v>0.54488999999999999</v>
      </c>
      <c r="O418">
        <v>11</v>
      </c>
      <c r="P418">
        <v>0.53288999999999997</v>
      </c>
      <c r="Q418" t="s">
        <v>306</v>
      </c>
      <c r="R418" t="s">
        <v>305</v>
      </c>
    </row>
    <row r="419" spans="1:18" x14ac:dyDescent="0.35">
      <c r="A419">
        <v>152</v>
      </c>
      <c r="B419" t="s">
        <v>239</v>
      </c>
      <c r="C419">
        <v>6259</v>
      </c>
      <c r="D419">
        <v>411</v>
      </c>
      <c r="E419" t="s">
        <v>308</v>
      </c>
      <c r="F419" t="s">
        <v>514</v>
      </c>
      <c r="G419">
        <v>17.972300000000001</v>
      </c>
      <c r="H419" t="s">
        <v>511</v>
      </c>
      <c r="I419">
        <v>4.8699430000000001</v>
      </c>
      <c r="J419">
        <v>0.79340699999999997</v>
      </c>
      <c r="K419">
        <v>1.022518</v>
      </c>
      <c r="L419">
        <v>9.2995300000000007</v>
      </c>
      <c r="M419">
        <v>1.5150699999999999</v>
      </c>
      <c r="N419">
        <v>1.95258</v>
      </c>
      <c r="O419">
        <v>11</v>
      </c>
      <c r="P419">
        <v>1.9095770000000001</v>
      </c>
      <c r="Q419" t="s">
        <v>306</v>
      </c>
      <c r="R419" t="s">
        <v>305</v>
      </c>
    </row>
    <row r="420" spans="1:18" x14ac:dyDescent="0.35">
      <c r="A420">
        <v>153</v>
      </c>
      <c r="B420" t="s">
        <v>239</v>
      </c>
      <c r="C420">
        <v>6600</v>
      </c>
      <c r="D420">
        <v>617</v>
      </c>
      <c r="E420" t="s">
        <v>309</v>
      </c>
      <c r="F420" t="s">
        <v>515</v>
      </c>
      <c r="G420">
        <v>20.886099999999999</v>
      </c>
      <c r="H420" t="s">
        <v>511</v>
      </c>
      <c r="I420">
        <v>6.8917099999999998</v>
      </c>
      <c r="J420">
        <v>1.269333</v>
      </c>
      <c r="K420">
        <v>1.075987</v>
      </c>
      <c r="L420">
        <v>24.114899999999999</v>
      </c>
      <c r="M420">
        <v>4.4415399999999998</v>
      </c>
      <c r="N420">
        <v>3.7650000000000001</v>
      </c>
      <c r="O420">
        <v>11</v>
      </c>
      <c r="P420">
        <v>3.4991099999999999</v>
      </c>
      <c r="Q420" t="s">
        <v>306</v>
      </c>
      <c r="R420" t="s">
        <v>305</v>
      </c>
    </row>
    <row r="421" spans="1:18" x14ac:dyDescent="0.35">
      <c r="A421">
        <v>154</v>
      </c>
      <c r="B421" t="s">
        <v>239</v>
      </c>
      <c r="C421">
        <v>6875</v>
      </c>
      <c r="D421">
        <v>625</v>
      </c>
      <c r="E421" t="s">
        <v>310</v>
      </c>
      <c r="F421" t="s">
        <v>516</v>
      </c>
      <c r="G421">
        <v>15.93</v>
      </c>
      <c r="H421" t="s">
        <v>511</v>
      </c>
      <c r="I421">
        <v>5.6089419999999999</v>
      </c>
      <c r="J421">
        <v>0.90975700000000004</v>
      </c>
      <c r="K421">
        <v>1.0289889999999999</v>
      </c>
      <c r="L421">
        <v>10.685700000000001</v>
      </c>
      <c r="M421">
        <v>1.7332000000000001</v>
      </c>
      <c r="N421">
        <v>1.96035</v>
      </c>
      <c r="O421">
        <v>11</v>
      </c>
      <c r="P421">
        <v>1.905127</v>
      </c>
      <c r="Q421" t="s">
        <v>306</v>
      </c>
      <c r="R421" t="s">
        <v>305</v>
      </c>
    </row>
    <row r="422" spans="1:18" x14ac:dyDescent="0.35">
      <c r="A422">
        <v>155</v>
      </c>
      <c r="B422" t="s">
        <v>239</v>
      </c>
      <c r="C422">
        <v>6877</v>
      </c>
      <c r="D422">
        <v>625</v>
      </c>
      <c r="E422" t="s">
        <v>310</v>
      </c>
      <c r="F422" t="s">
        <v>516</v>
      </c>
      <c r="G422">
        <v>32.863100000000003</v>
      </c>
      <c r="H422" t="s">
        <v>511</v>
      </c>
      <c r="I422">
        <v>5.6089419999999999</v>
      </c>
      <c r="J422">
        <v>0.90975700000000004</v>
      </c>
      <c r="K422">
        <v>1.0289889999999999</v>
      </c>
      <c r="L422">
        <v>14.725</v>
      </c>
      <c r="M422">
        <v>2.38836</v>
      </c>
      <c r="N422">
        <v>2.7013699999999998</v>
      </c>
      <c r="O422">
        <v>11</v>
      </c>
      <c r="P422">
        <v>2.6252719999999998</v>
      </c>
      <c r="Q422" t="s">
        <v>306</v>
      </c>
      <c r="R422" t="s">
        <v>305</v>
      </c>
    </row>
    <row r="423" spans="1:18" x14ac:dyDescent="0.35">
      <c r="A423">
        <v>156</v>
      </c>
      <c r="B423" t="s">
        <v>239</v>
      </c>
      <c r="C423">
        <v>6878</v>
      </c>
      <c r="D423">
        <v>625</v>
      </c>
      <c r="E423" t="s">
        <v>310</v>
      </c>
      <c r="F423" t="s">
        <v>516</v>
      </c>
      <c r="G423">
        <v>71.069000000000003</v>
      </c>
      <c r="H423" t="s">
        <v>511</v>
      </c>
      <c r="I423">
        <v>5.6089419999999999</v>
      </c>
      <c r="J423">
        <v>0.90975700000000004</v>
      </c>
      <c r="K423">
        <v>1.0289889999999999</v>
      </c>
      <c r="L423">
        <v>5.29495</v>
      </c>
      <c r="M423">
        <v>0.85882800000000004</v>
      </c>
      <c r="N423">
        <v>0.97138599999999997</v>
      </c>
      <c r="O423">
        <v>11</v>
      </c>
      <c r="P423">
        <v>0.94401999999999997</v>
      </c>
      <c r="Q423" t="s">
        <v>306</v>
      </c>
      <c r="R423" t="s">
        <v>305</v>
      </c>
    </row>
    <row r="424" spans="1:18" x14ac:dyDescent="0.35">
      <c r="A424">
        <v>157</v>
      </c>
      <c r="B424" t="s">
        <v>239</v>
      </c>
      <c r="C424">
        <v>6883</v>
      </c>
      <c r="D424">
        <v>625</v>
      </c>
      <c r="E424" t="s">
        <v>310</v>
      </c>
      <c r="F424" t="s">
        <v>516</v>
      </c>
      <c r="G424">
        <v>67.315600000000003</v>
      </c>
      <c r="H424" t="s">
        <v>511</v>
      </c>
      <c r="I424">
        <v>5.6089419999999999</v>
      </c>
      <c r="J424">
        <v>0.90975700000000004</v>
      </c>
      <c r="K424">
        <v>1.0289889999999999</v>
      </c>
      <c r="L424">
        <v>5.3953600000000002</v>
      </c>
      <c r="M424">
        <v>0.87511300000000003</v>
      </c>
      <c r="N424">
        <v>0.98980500000000005</v>
      </c>
      <c r="O424">
        <v>11</v>
      </c>
      <c r="P424">
        <v>0.96192</v>
      </c>
      <c r="Q424" t="s">
        <v>306</v>
      </c>
      <c r="R424" t="s">
        <v>305</v>
      </c>
    </row>
    <row r="425" spans="1:18" x14ac:dyDescent="0.35">
      <c r="A425">
        <v>158</v>
      </c>
      <c r="B425" t="s">
        <v>239</v>
      </c>
      <c r="C425">
        <v>6932</v>
      </c>
      <c r="D425">
        <v>641</v>
      </c>
      <c r="E425" t="s">
        <v>311</v>
      </c>
      <c r="F425" t="s">
        <v>517</v>
      </c>
      <c r="G425">
        <v>1.83E-4</v>
      </c>
      <c r="H425" t="s">
        <v>511</v>
      </c>
      <c r="I425">
        <v>7.5741719999999999</v>
      </c>
      <c r="J425">
        <v>1.2654970000000001</v>
      </c>
      <c r="K425">
        <v>1.0849359999999999</v>
      </c>
      <c r="L425">
        <v>1.16E-3</v>
      </c>
      <c r="M425">
        <v>1.94E-4</v>
      </c>
      <c r="N425">
        <v>1.66E-4</v>
      </c>
      <c r="O425">
        <v>11</v>
      </c>
      <c r="P425">
        <v>1.5300000000000001E-4</v>
      </c>
      <c r="Q425" t="s">
        <v>306</v>
      </c>
      <c r="R425" t="s">
        <v>305</v>
      </c>
    </row>
    <row r="426" spans="1:18" x14ac:dyDescent="0.35">
      <c r="A426">
        <v>159</v>
      </c>
      <c r="B426" t="s">
        <v>239</v>
      </c>
      <c r="C426">
        <v>6937</v>
      </c>
      <c r="D426">
        <v>641</v>
      </c>
      <c r="E426" t="s">
        <v>311</v>
      </c>
      <c r="F426" t="s">
        <v>517</v>
      </c>
      <c r="G426">
        <v>17.2318</v>
      </c>
      <c r="H426" t="s">
        <v>511</v>
      </c>
      <c r="I426">
        <v>7.5741719999999999</v>
      </c>
      <c r="J426">
        <v>1.2654970000000001</v>
      </c>
      <c r="K426">
        <v>1.0849359999999999</v>
      </c>
      <c r="L426">
        <v>13.0997</v>
      </c>
      <c r="M426">
        <v>2.1887099999999999</v>
      </c>
      <c r="N426">
        <v>1.87643</v>
      </c>
      <c r="O426">
        <v>11</v>
      </c>
      <c r="P426">
        <v>1.729527</v>
      </c>
      <c r="Q426" t="s">
        <v>306</v>
      </c>
      <c r="R426" t="s">
        <v>305</v>
      </c>
    </row>
    <row r="427" spans="1:18" x14ac:dyDescent="0.35">
      <c r="A427">
        <v>160</v>
      </c>
      <c r="B427" t="s">
        <v>239</v>
      </c>
      <c r="C427">
        <v>6947</v>
      </c>
      <c r="D427">
        <v>641</v>
      </c>
      <c r="E427" t="s">
        <v>311</v>
      </c>
      <c r="F427" t="s">
        <v>517</v>
      </c>
      <c r="G427">
        <v>16.569700000000001</v>
      </c>
      <c r="H427" t="s">
        <v>511</v>
      </c>
      <c r="I427">
        <v>7.5741719999999999</v>
      </c>
      <c r="J427">
        <v>1.2654970000000001</v>
      </c>
      <c r="K427">
        <v>1.0849359999999999</v>
      </c>
      <c r="L427">
        <v>1.60646</v>
      </c>
      <c r="M427">
        <v>0.26840799999999998</v>
      </c>
      <c r="N427">
        <v>0.23011200000000001</v>
      </c>
      <c r="O427">
        <v>11</v>
      </c>
      <c r="P427">
        <v>0.21209700000000001</v>
      </c>
      <c r="Q427" t="s">
        <v>306</v>
      </c>
      <c r="R427" t="s">
        <v>305</v>
      </c>
    </row>
    <row r="428" spans="1:18" x14ac:dyDescent="0.35">
      <c r="A428">
        <v>161</v>
      </c>
      <c r="B428" t="s">
        <v>239</v>
      </c>
      <c r="C428">
        <v>6956</v>
      </c>
      <c r="D428">
        <v>641</v>
      </c>
      <c r="E428" t="s">
        <v>311</v>
      </c>
      <c r="F428" t="s">
        <v>517</v>
      </c>
      <c r="G428">
        <v>10.3043</v>
      </c>
      <c r="H428" t="s">
        <v>511</v>
      </c>
      <c r="I428">
        <v>7.5741719999999999</v>
      </c>
      <c r="J428">
        <v>1.2654970000000001</v>
      </c>
      <c r="K428">
        <v>1.0849359999999999</v>
      </c>
      <c r="L428">
        <v>12.051</v>
      </c>
      <c r="M428">
        <v>2.01349</v>
      </c>
      <c r="N428">
        <v>1.72621</v>
      </c>
      <c r="O428">
        <v>11</v>
      </c>
      <c r="P428">
        <v>1.591067</v>
      </c>
      <c r="Q428" t="s">
        <v>306</v>
      </c>
      <c r="R428" t="s">
        <v>305</v>
      </c>
    </row>
    <row r="429" spans="1:18" x14ac:dyDescent="0.35">
      <c r="A429">
        <v>162</v>
      </c>
      <c r="B429" t="s">
        <v>239</v>
      </c>
      <c r="C429">
        <v>6959</v>
      </c>
      <c r="D429">
        <v>641</v>
      </c>
      <c r="E429" t="s">
        <v>311</v>
      </c>
      <c r="F429" t="s">
        <v>517</v>
      </c>
      <c r="G429">
        <v>15.971299999999999</v>
      </c>
      <c r="H429" t="s">
        <v>511</v>
      </c>
      <c r="I429">
        <v>7.5741719999999999</v>
      </c>
      <c r="J429">
        <v>1.2654970000000001</v>
      </c>
      <c r="K429">
        <v>1.0849359999999999</v>
      </c>
      <c r="L429">
        <v>15.985799999999999</v>
      </c>
      <c r="M429">
        <v>2.6709200000000002</v>
      </c>
      <c r="N429">
        <v>2.2898299999999998</v>
      </c>
      <c r="O429">
        <v>11</v>
      </c>
      <c r="P429">
        <v>2.1105659999999999</v>
      </c>
      <c r="Q429" t="s">
        <v>306</v>
      </c>
      <c r="R429" t="s">
        <v>305</v>
      </c>
    </row>
    <row r="430" spans="1:18" x14ac:dyDescent="0.35">
      <c r="A430">
        <v>163</v>
      </c>
      <c r="B430" t="s">
        <v>239</v>
      </c>
      <c r="C430">
        <v>6981</v>
      </c>
      <c r="D430">
        <v>641</v>
      </c>
      <c r="E430" t="s">
        <v>311</v>
      </c>
      <c r="F430" t="s">
        <v>517</v>
      </c>
      <c r="G430">
        <v>45.823300000000003</v>
      </c>
      <c r="H430" t="s">
        <v>511</v>
      </c>
      <c r="I430">
        <v>7.5741719999999999</v>
      </c>
      <c r="J430">
        <v>1.2654970000000001</v>
      </c>
      <c r="K430">
        <v>1.0849359999999999</v>
      </c>
      <c r="L430">
        <v>149.542</v>
      </c>
      <c r="M430">
        <v>24.985499999999998</v>
      </c>
      <c r="N430">
        <v>21.4206</v>
      </c>
      <c r="O430">
        <v>11</v>
      </c>
      <c r="P430">
        <v>19.743642999999999</v>
      </c>
      <c r="Q430" t="s">
        <v>306</v>
      </c>
      <c r="R430" t="s">
        <v>305</v>
      </c>
    </row>
    <row r="431" spans="1:18" x14ac:dyDescent="0.35">
      <c r="A431">
        <v>312</v>
      </c>
      <c r="B431" t="s">
        <v>239</v>
      </c>
      <c r="C431">
        <v>12957</v>
      </c>
      <c r="D431">
        <v>111</v>
      </c>
      <c r="E431" t="s">
        <v>270</v>
      </c>
      <c r="F431" t="s">
        <v>328</v>
      </c>
      <c r="G431">
        <v>35.960700000000003</v>
      </c>
      <c r="H431" t="s">
        <v>500</v>
      </c>
      <c r="I431">
        <v>12.112627</v>
      </c>
      <c r="J431">
        <v>2.0299130000000001</v>
      </c>
      <c r="K431">
        <v>2.1866620000000001</v>
      </c>
      <c r="L431">
        <v>25.982600000000001</v>
      </c>
      <c r="M431">
        <v>4.35433</v>
      </c>
      <c r="N431">
        <v>4.6905700000000001</v>
      </c>
      <c r="O431">
        <v>2</v>
      </c>
      <c r="P431">
        <v>2.1450830000000001</v>
      </c>
      <c r="Q431" t="s">
        <v>518</v>
      </c>
      <c r="R431" t="s">
        <v>519</v>
      </c>
    </row>
    <row r="432" spans="1:18" x14ac:dyDescent="0.35">
      <c r="A432">
        <v>313</v>
      </c>
      <c r="B432" t="s">
        <v>239</v>
      </c>
      <c r="C432">
        <v>12959</v>
      </c>
      <c r="D432">
        <v>111</v>
      </c>
      <c r="E432" t="s">
        <v>270</v>
      </c>
      <c r="F432" t="s">
        <v>328</v>
      </c>
      <c r="G432">
        <v>455.42399999999998</v>
      </c>
      <c r="H432" t="s">
        <v>500</v>
      </c>
      <c r="I432">
        <v>12.112627</v>
      </c>
      <c r="J432">
        <v>2.0299130000000001</v>
      </c>
      <c r="K432">
        <v>2.1866620000000001</v>
      </c>
      <c r="L432">
        <v>7.7891599999999999</v>
      </c>
      <c r="M432">
        <v>1.3053600000000001</v>
      </c>
      <c r="N432">
        <v>1.4061600000000001</v>
      </c>
      <c r="O432">
        <v>2</v>
      </c>
      <c r="P432">
        <v>0.64306099999999999</v>
      </c>
      <c r="Q432" t="s">
        <v>518</v>
      </c>
      <c r="R432" t="s">
        <v>519</v>
      </c>
    </row>
    <row r="433" spans="1:18" x14ac:dyDescent="0.35">
      <c r="A433">
        <v>316</v>
      </c>
      <c r="B433" t="s">
        <v>239</v>
      </c>
      <c r="C433">
        <v>12976</v>
      </c>
      <c r="D433">
        <v>118</v>
      </c>
      <c r="E433" t="s">
        <v>256</v>
      </c>
      <c r="F433" t="s">
        <v>346</v>
      </c>
      <c r="G433">
        <v>71.884</v>
      </c>
      <c r="H433" t="s">
        <v>500</v>
      </c>
      <c r="I433">
        <v>9.4961280000000006</v>
      </c>
      <c r="J433">
        <v>1.6566989999999999</v>
      </c>
      <c r="K433">
        <v>2.0488219999999999</v>
      </c>
      <c r="L433">
        <v>12.085599999999999</v>
      </c>
      <c r="M433">
        <v>2.10846</v>
      </c>
      <c r="N433">
        <v>2.60751</v>
      </c>
      <c r="O433">
        <v>2</v>
      </c>
      <c r="P433">
        <v>1.2726850000000001</v>
      </c>
      <c r="Q433" t="s">
        <v>518</v>
      </c>
      <c r="R433" t="s">
        <v>519</v>
      </c>
    </row>
    <row r="434" spans="1:18" x14ac:dyDescent="0.35">
      <c r="A434">
        <v>317</v>
      </c>
      <c r="B434" t="s">
        <v>239</v>
      </c>
      <c r="C434">
        <v>12977</v>
      </c>
      <c r="D434">
        <v>118</v>
      </c>
      <c r="E434" t="s">
        <v>256</v>
      </c>
      <c r="F434" t="s">
        <v>346</v>
      </c>
      <c r="G434">
        <v>4.6523399999999997</v>
      </c>
      <c r="H434" t="s">
        <v>500</v>
      </c>
      <c r="I434">
        <v>9.4961280000000006</v>
      </c>
      <c r="J434">
        <v>1.6566989999999999</v>
      </c>
      <c r="K434">
        <v>2.0488219999999999</v>
      </c>
      <c r="L434">
        <v>7.93269</v>
      </c>
      <c r="M434">
        <v>1.3839399999999999</v>
      </c>
      <c r="N434">
        <v>1.7115</v>
      </c>
      <c r="O434">
        <v>2</v>
      </c>
      <c r="P434">
        <v>0.83535999999999999</v>
      </c>
      <c r="Q434" t="s">
        <v>518</v>
      </c>
      <c r="R434" t="s">
        <v>519</v>
      </c>
    </row>
    <row r="435" spans="1:18" x14ac:dyDescent="0.35">
      <c r="A435">
        <v>328</v>
      </c>
      <c r="B435" t="s">
        <v>239</v>
      </c>
      <c r="C435">
        <v>13098</v>
      </c>
      <c r="D435">
        <v>129</v>
      </c>
      <c r="E435" t="s">
        <v>241</v>
      </c>
      <c r="F435" t="s">
        <v>520</v>
      </c>
      <c r="G435">
        <v>37.680599999999998</v>
      </c>
      <c r="H435" t="s">
        <v>500</v>
      </c>
      <c r="I435">
        <v>9.5836389999999998</v>
      </c>
      <c r="J435">
        <v>1.556376</v>
      </c>
      <c r="K435">
        <v>1.965023</v>
      </c>
      <c r="L435">
        <v>8.8205899999999993</v>
      </c>
      <c r="M435">
        <v>1.4324600000000001</v>
      </c>
      <c r="N435">
        <v>1.80857</v>
      </c>
      <c r="O435">
        <v>2</v>
      </c>
      <c r="P435">
        <v>0.92037999999999998</v>
      </c>
      <c r="Q435" t="s">
        <v>518</v>
      </c>
      <c r="R435" t="s">
        <v>519</v>
      </c>
    </row>
    <row r="436" spans="1:18" x14ac:dyDescent="0.35">
      <c r="A436">
        <v>329</v>
      </c>
      <c r="B436" t="s">
        <v>239</v>
      </c>
      <c r="C436">
        <v>13107</v>
      </c>
      <c r="D436">
        <v>132</v>
      </c>
      <c r="E436" t="s">
        <v>349</v>
      </c>
      <c r="F436" t="s">
        <v>350</v>
      </c>
      <c r="G436">
        <v>9.6552799999999994</v>
      </c>
      <c r="H436" t="s">
        <v>500</v>
      </c>
      <c r="I436">
        <v>11.617590999999999</v>
      </c>
      <c r="J436">
        <v>2.0858639999999999</v>
      </c>
      <c r="K436">
        <v>2.0555859999999999</v>
      </c>
      <c r="L436">
        <v>22.680099999999999</v>
      </c>
      <c r="M436">
        <v>4.0720700000000001</v>
      </c>
      <c r="N436">
        <v>4.0129599999999996</v>
      </c>
      <c r="O436">
        <v>2</v>
      </c>
      <c r="P436">
        <v>1.9522250000000001</v>
      </c>
      <c r="Q436" t="s">
        <v>518</v>
      </c>
      <c r="R436" t="s">
        <v>519</v>
      </c>
    </row>
    <row r="437" spans="1:18" x14ac:dyDescent="0.35">
      <c r="A437">
        <v>342</v>
      </c>
      <c r="B437" t="s">
        <v>239</v>
      </c>
      <c r="C437">
        <v>13154</v>
      </c>
      <c r="D437">
        <v>140</v>
      </c>
      <c r="E437" t="s">
        <v>243</v>
      </c>
      <c r="F437" t="s">
        <v>292</v>
      </c>
      <c r="G437">
        <v>9.2655600000000007</v>
      </c>
      <c r="H437" t="s">
        <v>500</v>
      </c>
      <c r="I437">
        <v>12.496560000000001</v>
      </c>
      <c r="J437">
        <v>1.9466840000000001</v>
      </c>
      <c r="K437">
        <v>2.126881</v>
      </c>
      <c r="L437">
        <v>34.0931</v>
      </c>
      <c r="M437">
        <v>5.3109400000000004</v>
      </c>
      <c r="N437">
        <v>5.8025599999999997</v>
      </c>
      <c r="O437">
        <v>2</v>
      </c>
      <c r="P437">
        <v>2.7282009999999999</v>
      </c>
      <c r="Q437" t="s">
        <v>518</v>
      </c>
      <c r="R437" t="s">
        <v>519</v>
      </c>
    </row>
    <row r="438" spans="1:18" x14ac:dyDescent="0.35">
      <c r="A438">
        <v>343</v>
      </c>
      <c r="B438" t="s">
        <v>239</v>
      </c>
      <c r="C438">
        <v>13155</v>
      </c>
      <c r="D438">
        <v>140</v>
      </c>
      <c r="E438" t="s">
        <v>243</v>
      </c>
      <c r="F438" t="s">
        <v>292</v>
      </c>
      <c r="G438">
        <v>17.227799999999998</v>
      </c>
      <c r="H438" t="s">
        <v>500</v>
      </c>
      <c r="I438">
        <v>12.496560000000001</v>
      </c>
      <c r="J438">
        <v>1.9466840000000001</v>
      </c>
      <c r="K438">
        <v>2.126881</v>
      </c>
      <c r="L438">
        <v>26.403300000000002</v>
      </c>
      <c r="M438">
        <v>4.1130500000000003</v>
      </c>
      <c r="N438">
        <v>4.4937800000000001</v>
      </c>
      <c r="O438">
        <v>2</v>
      </c>
      <c r="P438">
        <v>2.1128480000000001</v>
      </c>
      <c r="Q438" t="s">
        <v>518</v>
      </c>
      <c r="R438" t="s">
        <v>519</v>
      </c>
    </row>
    <row r="439" spans="1:18" x14ac:dyDescent="0.35">
      <c r="A439">
        <v>358</v>
      </c>
      <c r="B439" t="s">
        <v>239</v>
      </c>
      <c r="C439">
        <v>13233</v>
      </c>
      <c r="D439">
        <v>182</v>
      </c>
      <c r="E439" t="s">
        <v>329</v>
      </c>
      <c r="F439" t="s">
        <v>330</v>
      </c>
      <c r="G439">
        <v>164.69800000000001</v>
      </c>
      <c r="H439" t="s">
        <v>500</v>
      </c>
      <c r="I439">
        <v>11.610144999999999</v>
      </c>
      <c r="J439">
        <v>2.0070380000000001</v>
      </c>
      <c r="K439">
        <v>2.0894119999999998</v>
      </c>
      <c r="L439">
        <v>150.79499999999999</v>
      </c>
      <c r="M439">
        <v>26.067799999999998</v>
      </c>
      <c r="N439">
        <v>27.137699999999999</v>
      </c>
      <c r="O439">
        <v>2</v>
      </c>
      <c r="P439">
        <v>12.988189</v>
      </c>
      <c r="Q439" t="s">
        <v>518</v>
      </c>
      <c r="R439" t="s">
        <v>519</v>
      </c>
    </row>
    <row r="440" spans="1:18" x14ac:dyDescent="0.35">
      <c r="A440">
        <v>365</v>
      </c>
      <c r="B440" t="s">
        <v>239</v>
      </c>
      <c r="C440">
        <v>13314</v>
      </c>
      <c r="D440">
        <v>211</v>
      </c>
      <c r="E440" t="s">
        <v>246</v>
      </c>
      <c r="F440" t="s">
        <v>521</v>
      </c>
      <c r="G440">
        <v>3953.94</v>
      </c>
      <c r="H440" t="s">
        <v>500</v>
      </c>
      <c r="I440">
        <v>10.230904000000001</v>
      </c>
      <c r="J440">
        <v>2.1930649999999998</v>
      </c>
      <c r="K440">
        <v>1.488048</v>
      </c>
      <c r="L440">
        <v>6.3696799999999998</v>
      </c>
      <c r="M440">
        <v>1.3653900000000001</v>
      </c>
      <c r="N440">
        <v>0.92644700000000002</v>
      </c>
      <c r="O440">
        <v>2</v>
      </c>
      <c r="P440">
        <v>0.62259200000000003</v>
      </c>
      <c r="Q440" t="s">
        <v>518</v>
      </c>
      <c r="R440" t="s">
        <v>519</v>
      </c>
    </row>
    <row r="441" spans="1:18" x14ac:dyDescent="0.35">
      <c r="A441">
        <v>366</v>
      </c>
      <c r="B441" t="s">
        <v>239</v>
      </c>
      <c r="C441">
        <v>13316</v>
      </c>
      <c r="D441">
        <v>211</v>
      </c>
      <c r="E441" t="s">
        <v>246</v>
      </c>
      <c r="F441" t="s">
        <v>521</v>
      </c>
      <c r="G441">
        <v>5.7671999999999999</v>
      </c>
      <c r="H441" t="s">
        <v>500</v>
      </c>
      <c r="I441">
        <v>10.230904000000001</v>
      </c>
      <c r="J441">
        <v>2.1930649999999998</v>
      </c>
      <c r="K441">
        <v>1.488048</v>
      </c>
      <c r="L441">
        <v>5.2990500000000003</v>
      </c>
      <c r="M441">
        <v>1.1358900000000001</v>
      </c>
      <c r="N441">
        <v>0.77072700000000005</v>
      </c>
      <c r="O441">
        <v>2</v>
      </c>
      <c r="P441">
        <v>0.51794499999999999</v>
      </c>
      <c r="Q441" t="s">
        <v>518</v>
      </c>
      <c r="R441" t="s">
        <v>519</v>
      </c>
    </row>
    <row r="442" spans="1:18" x14ac:dyDescent="0.35">
      <c r="A442">
        <v>367</v>
      </c>
      <c r="B442" t="s">
        <v>239</v>
      </c>
      <c r="C442">
        <v>13388</v>
      </c>
      <c r="D442">
        <v>241</v>
      </c>
      <c r="E442" t="s">
        <v>522</v>
      </c>
      <c r="F442" t="s">
        <v>523</v>
      </c>
      <c r="G442">
        <v>6.7379699999999998</v>
      </c>
      <c r="H442" t="s">
        <v>500</v>
      </c>
      <c r="I442">
        <v>8.0040379999999995</v>
      </c>
      <c r="J442">
        <v>1.304746</v>
      </c>
      <c r="K442">
        <v>1.86338</v>
      </c>
      <c r="L442">
        <v>6.80382</v>
      </c>
      <c r="M442">
        <v>1.1091</v>
      </c>
      <c r="N442">
        <v>1.58396</v>
      </c>
      <c r="O442">
        <v>2</v>
      </c>
      <c r="P442">
        <v>0.85004800000000003</v>
      </c>
      <c r="Q442" t="s">
        <v>518</v>
      </c>
      <c r="R442" t="s">
        <v>519</v>
      </c>
    </row>
    <row r="443" spans="1:18" x14ac:dyDescent="0.35">
      <c r="A443">
        <v>369</v>
      </c>
      <c r="B443" t="s">
        <v>239</v>
      </c>
      <c r="C443">
        <v>13409</v>
      </c>
      <c r="D443">
        <v>250</v>
      </c>
      <c r="E443" t="s">
        <v>356</v>
      </c>
      <c r="F443" t="s">
        <v>524</v>
      </c>
      <c r="G443">
        <v>5.8166399999999996</v>
      </c>
      <c r="H443" t="s">
        <v>500</v>
      </c>
      <c r="I443">
        <v>6.2503460000000004</v>
      </c>
      <c r="J443">
        <v>1.4596990000000001</v>
      </c>
      <c r="K443">
        <v>1.3190569999999999</v>
      </c>
      <c r="L443">
        <v>5.7070000000000003E-2</v>
      </c>
      <c r="M443">
        <v>1.3328E-2</v>
      </c>
      <c r="N443">
        <v>1.2043999999999999E-2</v>
      </c>
      <c r="O443">
        <v>2</v>
      </c>
      <c r="P443">
        <v>9.1310000000000002E-3</v>
      </c>
      <c r="Q443" t="s">
        <v>518</v>
      </c>
      <c r="R443" t="s">
        <v>519</v>
      </c>
    </row>
    <row r="444" spans="1:18" x14ac:dyDescent="0.35">
      <c r="A444">
        <v>370</v>
      </c>
      <c r="B444" t="s">
        <v>239</v>
      </c>
      <c r="C444">
        <v>13430</v>
      </c>
      <c r="D444">
        <v>310</v>
      </c>
      <c r="E444" t="s">
        <v>264</v>
      </c>
      <c r="F444" t="s">
        <v>525</v>
      </c>
      <c r="G444">
        <v>22.040600000000001</v>
      </c>
      <c r="H444" t="s">
        <v>500</v>
      </c>
      <c r="I444">
        <v>8.1109430000000007</v>
      </c>
      <c r="J444">
        <v>1.522931</v>
      </c>
      <c r="K444">
        <v>1.708602</v>
      </c>
      <c r="L444">
        <v>31.4495</v>
      </c>
      <c r="M444">
        <v>5.9050399999999996</v>
      </c>
      <c r="N444">
        <v>6.6249700000000002</v>
      </c>
      <c r="O444">
        <v>2</v>
      </c>
      <c r="P444">
        <v>3.8774199999999999</v>
      </c>
      <c r="Q444" t="s">
        <v>518</v>
      </c>
      <c r="R444" t="s">
        <v>519</v>
      </c>
    </row>
    <row r="445" spans="1:18" x14ac:dyDescent="0.35">
      <c r="A445">
        <v>373</v>
      </c>
      <c r="B445" t="s">
        <v>239</v>
      </c>
      <c r="C445">
        <v>13533</v>
      </c>
      <c r="D445">
        <v>411</v>
      </c>
      <c r="E445" t="s">
        <v>308</v>
      </c>
      <c r="F445" t="s">
        <v>317</v>
      </c>
      <c r="G445">
        <v>38.991700000000002</v>
      </c>
      <c r="H445" t="s">
        <v>500</v>
      </c>
      <c r="I445">
        <v>5.9979040000000001</v>
      </c>
      <c r="J445">
        <v>0.90687899999999999</v>
      </c>
      <c r="K445">
        <v>1.5020009999999999</v>
      </c>
      <c r="L445">
        <v>38.375399999999999</v>
      </c>
      <c r="M445">
        <v>5.8023300000000004</v>
      </c>
      <c r="N445">
        <v>9.61</v>
      </c>
      <c r="O445">
        <v>2</v>
      </c>
      <c r="P445">
        <v>6.398129</v>
      </c>
      <c r="Q445" t="s">
        <v>518</v>
      </c>
      <c r="R445" t="s">
        <v>519</v>
      </c>
    </row>
    <row r="446" spans="1:18" x14ac:dyDescent="0.35">
      <c r="A446">
        <v>374</v>
      </c>
      <c r="B446" t="s">
        <v>239</v>
      </c>
      <c r="C446">
        <v>13537</v>
      </c>
      <c r="D446">
        <v>411</v>
      </c>
      <c r="E446" t="s">
        <v>308</v>
      </c>
      <c r="F446" t="s">
        <v>317</v>
      </c>
      <c r="G446">
        <v>47.209499999999998</v>
      </c>
      <c r="H446" t="s">
        <v>500</v>
      </c>
      <c r="I446">
        <v>5.9979040000000001</v>
      </c>
      <c r="J446">
        <v>0.90687899999999999</v>
      </c>
      <c r="K446">
        <v>1.5020009999999999</v>
      </c>
      <c r="L446">
        <v>1.20245</v>
      </c>
      <c r="M446">
        <v>0.181809</v>
      </c>
      <c r="N446">
        <v>0.301118</v>
      </c>
      <c r="O446">
        <v>2</v>
      </c>
      <c r="P446">
        <v>0.20047799999999999</v>
      </c>
      <c r="Q446" t="s">
        <v>518</v>
      </c>
      <c r="R446" t="s">
        <v>519</v>
      </c>
    </row>
    <row r="447" spans="1:18" x14ac:dyDescent="0.35">
      <c r="A447">
        <v>396</v>
      </c>
      <c r="B447" t="s">
        <v>239</v>
      </c>
      <c r="C447">
        <v>14721</v>
      </c>
      <c r="D447">
        <v>617</v>
      </c>
      <c r="E447" t="s">
        <v>309</v>
      </c>
      <c r="F447" t="s">
        <v>353</v>
      </c>
      <c r="G447">
        <v>35.608499999999999</v>
      </c>
      <c r="H447" t="s">
        <v>500</v>
      </c>
      <c r="I447">
        <v>7.5608690000000003</v>
      </c>
      <c r="J447">
        <v>1.390093</v>
      </c>
      <c r="K447">
        <v>1.5510949999999999</v>
      </c>
      <c r="L447">
        <v>9.6831200000000006</v>
      </c>
      <c r="M447">
        <v>1.7802800000000001</v>
      </c>
      <c r="N447">
        <v>1.98647</v>
      </c>
      <c r="O447">
        <v>2</v>
      </c>
      <c r="P447">
        <v>1.280689</v>
      </c>
      <c r="Q447" t="s">
        <v>518</v>
      </c>
      <c r="R447" t="s">
        <v>519</v>
      </c>
    </row>
    <row r="448" spans="1:18" x14ac:dyDescent="0.35">
      <c r="A448">
        <v>405</v>
      </c>
      <c r="B448" t="s">
        <v>239</v>
      </c>
      <c r="C448">
        <v>15469</v>
      </c>
      <c r="D448">
        <v>814</v>
      </c>
      <c r="E448" t="s">
        <v>254</v>
      </c>
      <c r="F448" t="s">
        <v>293</v>
      </c>
      <c r="G448">
        <v>446.44</v>
      </c>
      <c r="H448" t="s">
        <v>500</v>
      </c>
      <c r="I448">
        <v>8.2014490000000002</v>
      </c>
      <c r="J448">
        <v>1.307456</v>
      </c>
      <c r="K448">
        <v>1.750286</v>
      </c>
      <c r="L448">
        <v>1.92727</v>
      </c>
      <c r="M448">
        <v>0.30724099999999999</v>
      </c>
      <c r="N448">
        <v>0.411302</v>
      </c>
      <c r="O448">
        <v>2</v>
      </c>
      <c r="P448">
        <v>0.23499200000000001</v>
      </c>
      <c r="Q448" t="s">
        <v>518</v>
      </c>
      <c r="R448" t="s">
        <v>519</v>
      </c>
    </row>
    <row r="449" spans="1:18" x14ac:dyDescent="0.35">
      <c r="A449">
        <v>216</v>
      </c>
      <c r="B449" t="s">
        <v>239</v>
      </c>
      <c r="C449">
        <v>8556</v>
      </c>
      <c r="D449">
        <v>140</v>
      </c>
      <c r="E449" t="s">
        <v>243</v>
      </c>
      <c r="F449" t="s">
        <v>244</v>
      </c>
      <c r="G449">
        <v>57.4602</v>
      </c>
      <c r="H449" t="s">
        <v>477</v>
      </c>
      <c r="I449">
        <v>11.781447</v>
      </c>
      <c r="J449">
        <v>1.875837</v>
      </c>
      <c r="K449">
        <v>2.004032</v>
      </c>
      <c r="L449">
        <v>47.505499999999998</v>
      </c>
      <c r="M449">
        <v>7.5638100000000001</v>
      </c>
      <c r="N449">
        <v>8.0807199999999995</v>
      </c>
      <c r="O449">
        <v>1</v>
      </c>
      <c r="P449">
        <v>4.0322290000000001</v>
      </c>
      <c r="Q449" t="s">
        <v>526</v>
      </c>
      <c r="R449" t="s">
        <v>527</v>
      </c>
    </row>
    <row r="450" spans="1:18" x14ac:dyDescent="0.35">
      <c r="A450">
        <v>218</v>
      </c>
      <c r="B450" t="s">
        <v>239</v>
      </c>
      <c r="C450">
        <v>8560</v>
      </c>
      <c r="D450">
        <v>140</v>
      </c>
      <c r="E450" t="s">
        <v>243</v>
      </c>
      <c r="F450" t="s">
        <v>244</v>
      </c>
      <c r="G450">
        <v>7.6660199999999996</v>
      </c>
      <c r="H450" t="s">
        <v>477</v>
      </c>
      <c r="I450">
        <v>11.781447</v>
      </c>
      <c r="J450">
        <v>1.875837</v>
      </c>
      <c r="K450">
        <v>2.004032</v>
      </c>
      <c r="L450">
        <v>9.2045700000000004</v>
      </c>
      <c r="M450">
        <v>1.4655499999999999</v>
      </c>
      <c r="N450">
        <v>1.5657000000000001</v>
      </c>
      <c r="O450">
        <v>1</v>
      </c>
      <c r="P450">
        <v>0.781277</v>
      </c>
      <c r="Q450" t="s">
        <v>526</v>
      </c>
      <c r="R450" t="s">
        <v>527</v>
      </c>
    </row>
    <row r="451" spans="1:18" x14ac:dyDescent="0.35">
      <c r="A451">
        <v>219</v>
      </c>
      <c r="B451" t="s">
        <v>239</v>
      </c>
      <c r="C451">
        <v>8567</v>
      </c>
      <c r="D451">
        <v>140</v>
      </c>
      <c r="E451" t="s">
        <v>243</v>
      </c>
      <c r="F451" t="s">
        <v>244</v>
      </c>
      <c r="G451">
        <v>23.470099999999999</v>
      </c>
      <c r="H451" t="s">
        <v>477</v>
      </c>
      <c r="I451">
        <v>11.781447</v>
      </c>
      <c r="J451">
        <v>1.875837</v>
      </c>
      <c r="K451">
        <v>2.004032</v>
      </c>
      <c r="L451">
        <v>12.9582</v>
      </c>
      <c r="M451">
        <v>2.0632000000000001</v>
      </c>
      <c r="N451">
        <v>2.2042000000000002</v>
      </c>
      <c r="O451">
        <v>1</v>
      </c>
      <c r="P451">
        <v>1.099882</v>
      </c>
      <c r="Q451" t="s">
        <v>526</v>
      </c>
      <c r="R451" t="s">
        <v>527</v>
      </c>
    </row>
    <row r="452" spans="1:18" x14ac:dyDescent="0.35">
      <c r="A452">
        <v>244</v>
      </c>
      <c r="B452" t="s">
        <v>239</v>
      </c>
      <c r="C452">
        <v>8948</v>
      </c>
      <c r="D452">
        <v>211</v>
      </c>
      <c r="E452" t="s">
        <v>246</v>
      </c>
      <c r="F452" t="s">
        <v>528</v>
      </c>
      <c r="G452">
        <v>415.24200000000002</v>
      </c>
      <c r="H452" t="s">
        <v>477</v>
      </c>
      <c r="I452">
        <v>7.8974780000000004</v>
      </c>
      <c r="J452">
        <v>1.637222</v>
      </c>
      <c r="K452">
        <v>1.317555</v>
      </c>
      <c r="L452">
        <v>25.050899999999999</v>
      </c>
      <c r="M452">
        <v>5.1932999999999998</v>
      </c>
      <c r="N452">
        <v>4.1792999999999996</v>
      </c>
      <c r="O452">
        <v>1</v>
      </c>
      <c r="P452">
        <v>3.1720160000000002</v>
      </c>
      <c r="Q452" t="s">
        <v>526</v>
      </c>
      <c r="R452" t="s">
        <v>527</v>
      </c>
    </row>
    <row r="453" spans="1:18" x14ac:dyDescent="0.35">
      <c r="A453">
        <v>251</v>
      </c>
      <c r="B453" t="s">
        <v>239</v>
      </c>
      <c r="C453">
        <v>9088</v>
      </c>
      <c r="D453">
        <v>310</v>
      </c>
      <c r="E453" t="s">
        <v>264</v>
      </c>
      <c r="F453" t="s">
        <v>321</v>
      </c>
      <c r="G453">
        <v>144.95599999999999</v>
      </c>
      <c r="H453" t="s">
        <v>477</v>
      </c>
      <c r="I453">
        <v>8.3410460000000004</v>
      </c>
      <c r="J453">
        <v>1.5350490000000001</v>
      </c>
      <c r="K453">
        <v>1.6090100000000001</v>
      </c>
      <c r="L453">
        <v>66.024500000000003</v>
      </c>
      <c r="M453">
        <v>12.1509</v>
      </c>
      <c r="N453">
        <v>12.7363</v>
      </c>
      <c r="O453">
        <v>1</v>
      </c>
      <c r="P453">
        <v>7.9156190000000004</v>
      </c>
      <c r="Q453" t="s">
        <v>526</v>
      </c>
      <c r="R453" t="s">
        <v>527</v>
      </c>
    </row>
    <row r="454" spans="1:18" x14ac:dyDescent="0.35">
      <c r="A454">
        <v>253</v>
      </c>
      <c r="B454" t="s">
        <v>239</v>
      </c>
      <c r="C454">
        <v>9095</v>
      </c>
      <c r="D454">
        <v>310</v>
      </c>
      <c r="E454" t="s">
        <v>264</v>
      </c>
      <c r="F454" t="s">
        <v>321</v>
      </c>
      <c r="G454">
        <v>69.438100000000006</v>
      </c>
      <c r="H454" t="s">
        <v>477</v>
      </c>
      <c r="I454">
        <v>8.3410460000000004</v>
      </c>
      <c r="J454">
        <v>1.5350490000000001</v>
      </c>
      <c r="K454">
        <v>1.6090100000000001</v>
      </c>
      <c r="L454">
        <v>51.713500000000003</v>
      </c>
      <c r="M454">
        <v>9.5171200000000002</v>
      </c>
      <c r="N454">
        <v>9.9756599999999995</v>
      </c>
      <c r="O454">
        <v>1</v>
      </c>
      <c r="P454">
        <v>6.199878</v>
      </c>
      <c r="Q454" t="s">
        <v>526</v>
      </c>
      <c r="R454" t="s">
        <v>527</v>
      </c>
    </row>
    <row r="455" spans="1:18" x14ac:dyDescent="0.35">
      <c r="A455">
        <v>258</v>
      </c>
      <c r="B455" t="s">
        <v>239</v>
      </c>
      <c r="C455">
        <v>9169</v>
      </c>
      <c r="D455">
        <v>320</v>
      </c>
      <c r="E455" t="s">
        <v>273</v>
      </c>
      <c r="F455" t="s">
        <v>274</v>
      </c>
      <c r="G455">
        <v>14.0639</v>
      </c>
      <c r="H455" t="s">
        <v>477</v>
      </c>
      <c r="I455">
        <v>8.0584550000000004</v>
      </c>
      <c r="J455">
        <v>1.393032</v>
      </c>
      <c r="K455">
        <v>1.6596150000000001</v>
      </c>
      <c r="L455">
        <v>19.602</v>
      </c>
      <c r="M455">
        <v>3.3885200000000002</v>
      </c>
      <c r="N455">
        <v>4.0369700000000002</v>
      </c>
      <c r="O455">
        <v>1</v>
      </c>
      <c r="P455">
        <v>2.4324759999999999</v>
      </c>
      <c r="Q455" t="s">
        <v>526</v>
      </c>
      <c r="R455" t="s">
        <v>527</v>
      </c>
    </row>
    <row r="456" spans="1:18" x14ac:dyDescent="0.35">
      <c r="A456">
        <v>261</v>
      </c>
      <c r="B456" t="s">
        <v>239</v>
      </c>
      <c r="C456">
        <v>9233</v>
      </c>
      <c r="D456">
        <v>330</v>
      </c>
      <c r="E456" t="s">
        <v>307</v>
      </c>
      <c r="F456" t="s">
        <v>322</v>
      </c>
      <c r="G456">
        <v>16.743600000000001</v>
      </c>
      <c r="H456" t="s">
        <v>477</v>
      </c>
      <c r="I456">
        <v>7.1904899999999996</v>
      </c>
      <c r="J456">
        <v>1.3489420000000001</v>
      </c>
      <c r="K456">
        <v>1.4049320000000001</v>
      </c>
      <c r="L456">
        <v>40.672800000000002</v>
      </c>
      <c r="M456">
        <v>7.6302500000000002</v>
      </c>
      <c r="N456">
        <v>7.9469599999999998</v>
      </c>
      <c r="O456">
        <v>1</v>
      </c>
      <c r="P456">
        <v>5.6564709999999998</v>
      </c>
      <c r="Q456" t="s">
        <v>526</v>
      </c>
      <c r="R456" t="s">
        <v>527</v>
      </c>
    </row>
    <row r="457" spans="1:18" x14ac:dyDescent="0.35">
      <c r="A457">
        <v>275</v>
      </c>
      <c r="B457" t="s">
        <v>239</v>
      </c>
      <c r="C457">
        <v>9546</v>
      </c>
      <c r="D457">
        <v>422</v>
      </c>
      <c r="E457" t="s">
        <v>301</v>
      </c>
      <c r="F457" t="s">
        <v>407</v>
      </c>
      <c r="G457">
        <v>81.082899999999995</v>
      </c>
      <c r="H457" t="s">
        <v>477</v>
      </c>
      <c r="I457">
        <v>7.7566790000000001</v>
      </c>
      <c r="J457">
        <v>1.308298</v>
      </c>
      <c r="K457">
        <v>1.60548</v>
      </c>
      <c r="L457">
        <v>39.7834</v>
      </c>
      <c r="M457">
        <v>6.7101600000000001</v>
      </c>
      <c r="N457">
        <v>8.2343899999999994</v>
      </c>
      <c r="O457">
        <v>1</v>
      </c>
      <c r="P457">
        <v>5.1289259999999999</v>
      </c>
      <c r="Q457" t="s">
        <v>526</v>
      </c>
      <c r="R457" t="s">
        <v>527</v>
      </c>
    </row>
    <row r="458" spans="1:18" x14ac:dyDescent="0.35">
      <c r="A458">
        <v>301</v>
      </c>
      <c r="B458" t="s">
        <v>239</v>
      </c>
      <c r="C458">
        <v>11653</v>
      </c>
      <c r="D458">
        <v>814</v>
      </c>
      <c r="E458" t="s">
        <v>254</v>
      </c>
      <c r="F458" t="s">
        <v>279</v>
      </c>
      <c r="G458">
        <v>527.92700000000002</v>
      </c>
      <c r="H458" t="s">
        <v>477</v>
      </c>
      <c r="I458">
        <v>9.5935609999999993</v>
      </c>
      <c r="J458">
        <v>1.571528</v>
      </c>
      <c r="K458">
        <v>1.857308</v>
      </c>
      <c r="L458">
        <v>0.16855600000000001</v>
      </c>
      <c r="M458">
        <v>2.7611E-2</v>
      </c>
      <c r="N458">
        <v>3.2632000000000001E-2</v>
      </c>
      <c r="O458">
        <v>1</v>
      </c>
      <c r="P458">
        <v>1.7569999999999999E-2</v>
      </c>
      <c r="Q458" t="s">
        <v>526</v>
      </c>
      <c r="R458" t="s">
        <v>527</v>
      </c>
    </row>
    <row r="459" spans="1:18" x14ac:dyDescent="0.35">
      <c r="A459">
        <v>436</v>
      </c>
      <c r="B459" t="s">
        <v>239</v>
      </c>
      <c r="C459">
        <v>8556</v>
      </c>
      <c r="D459">
        <v>140</v>
      </c>
      <c r="E459" t="s">
        <v>243</v>
      </c>
      <c r="F459" t="s">
        <v>244</v>
      </c>
      <c r="G459">
        <v>57.4602</v>
      </c>
      <c r="H459" t="s">
        <v>477</v>
      </c>
      <c r="I459">
        <v>11.781447</v>
      </c>
      <c r="J459">
        <v>1.875837</v>
      </c>
      <c r="K459">
        <v>2.004032</v>
      </c>
      <c r="L459">
        <v>0.41819800000000001</v>
      </c>
      <c r="M459">
        <v>6.6585000000000005E-2</v>
      </c>
      <c r="N459">
        <v>7.1136000000000005E-2</v>
      </c>
      <c r="O459">
        <v>1</v>
      </c>
      <c r="P459">
        <v>3.5496E-2</v>
      </c>
      <c r="Q459" t="s">
        <v>526</v>
      </c>
      <c r="R459" t="s">
        <v>527</v>
      </c>
    </row>
    <row r="460" spans="1:18" x14ac:dyDescent="0.35">
      <c r="A460">
        <v>448</v>
      </c>
      <c r="B460" t="s">
        <v>239</v>
      </c>
      <c r="C460">
        <v>11653</v>
      </c>
      <c r="D460">
        <v>814</v>
      </c>
      <c r="E460" t="s">
        <v>254</v>
      </c>
      <c r="F460" t="s">
        <v>279</v>
      </c>
      <c r="G460">
        <v>527.92700000000002</v>
      </c>
      <c r="H460" t="s">
        <v>477</v>
      </c>
      <c r="I460">
        <v>9.5935609999999993</v>
      </c>
      <c r="J460">
        <v>1.571528</v>
      </c>
      <c r="K460">
        <v>1.857308</v>
      </c>
      <c r="L460">
        <v>3.9074399999999998</v>
      </c>
      <c r="M460">
        <v>0.64007999999999998</v>
      </c>
      <c r="N460">
        <v>0.75647699999999996</v>
      </c>
      <c r="O460">
        <v>1</v>
      </c>
      <c r="P460">
        <v>0.40729799999999999</v>
      </c>
      <c r="Q460" t="s">
        <v>526</v>
      </c>
      <c r="R460" t="s">
        <v>527</v>
      </c>
    </row>
    <row r="461" spans="1:18" x14ac:dyDescent="0.35">
      <c r="A461">
        <v>233</v>
      </c>
      <c r="B461" t="s">
        <v>239</v>
      </c>
      <c r="C461">
        <v>8649</v>
      </c>
      <c r="D461">
        <v>155</v>
      </c>
      <c r="E461" t="s">
        <v>358</v>
      </c>
      <c r="F461" t="s">
        <v>529</v>
      </c>
      <c r="G461">
        <v>34.746099999999998</v>
      </c>
      <c r="H461" t="s">
        <v>477</v>
      </c>
      <c r="I461">
        <v>8.1931499999999993</v>
      </c>
      <c r="J461">
        <v>1.6685939999999999</v>
      </c>
      <c r="K461">
        <v>1.9434499999999999</v>
      </c>
      <c r="L461">
        <v>24.807099999999998</v>
      </c>
      <c r="M461">
        <v>5.0521399999999996</v>
      </c>
      <c r="N461">
        <v>5.8843500000000004</v>
      </c>
      <c r="O461">
        <v>0</v>
      </c>
      <c r="P461">
        <v>3.027784</v>
      </c>
      <c r="Q461" t="s">
        <v>530</v>
      </c>
      <c r="R461" t="s">
        <v>531</v>
      </c>
    </row>
    <row r="462" spans="1:18" x14ac:dyDescent="0.35">
      <c r="A462">
        <v>234</v>
      </c>
      <c r="B462" t="s">
        <v>239</v>
      </c>
      <c r="C462">
        <v>8654</v>
      </c>
      <c r="D462">
        <v>156</v>
      </c>
      <c r="E462" t="s">
        <v>532</v>
      </c>
      <c r="F462" t="s">
        <v>533</v>
      </c>
      <c r="G462">
        <v>42.356299999999997</v>
      </c>
      <c r="H462" t="s">
        <v>477</v>
      </c>
      <c r="I462">
        <v>7.242553</v>
      </c>
      <c r="J462">
        <v>1.575815</v>
      </c>
      <c r="K462">
        <v>1.918153</v>
      </c>
      <c r="L462">
        <v>2.6572200000000001</v>
      </c>
      <c r="M462">
        <v>0.57815000000000005</v>
      </c>
      <c r="N462">
        <v>0.70375100000000002</v>
      </c>
      <c r="O462">
        <v>0</v>
      </c>
      <c r="P462">
        <v>0.36688999999999999</v>
      </c>
      <c r="Q462" t="s">
        <v>530</v>
      </c>
      <c r="R462" t="s">
        <v>531</v>
      </c>
    </row>
    <row r="463" spans="1:18" x14ac:dyDescent="0.35">
      <c r="A463">
        <v>243</v>
      </c>
      <c r="B463" t="s">
        <v>239</v>
      </c>
      <c r="C463">
        <v>8948</v>
      </c>
      <c r="D463">
        <v>211</v>
      </c>
      <c r="E463" t="s">
        <v>246</v>
      </c>
      <c r="F463" t="s">
        <v>528</v>
      </c>
      <c r="G463">
        <v>415.24200000000002</v>
      </c>
      <c r="H463" t="s">
        <v>477</v>
      </c>
      <c r="I463">
        <v>7.8974780000000004</v>
      </c>
      <c r="J463">
        <v>1.637222</v>
      </c>
      <c r="K463">
        <v>1.317555</v>
      </c>
      <c r="L463">
        <v>6.6533300000000004</v>
      </c>
      <c r="M463">
        <v>1.3793</v>
      </c>
      <c r="N463">
        <v>1.10999</v>
      </c>
      <c r="O463">
        <v>0</v>
      </c>
      <c r="P463">
        <v>0.84246200000000004</v>
      </c>
      <c r="Q463" t="s">
        <v>530</v>
      </c>
      <c r="R463" t="s">
        <v>531</v>
      </c>
    </row>
    <row r="464" spans="1:18" x14ac:dyDescent="0.35">
      <c r="A464">
        <v>245</v>
      </c>
      <c r="B464" t="s">
        <v>239</v>
      </c>
      <c r="C464">
        <v>8962</v>
      </c>
      <c r="D464">
        <v>212</v>
      </c>
      <c r="E464" t="s">
        <v>289</v>
      </c>
      <c r="F464" t="s">
        <v>290</v>
      </c>
      <c r="G464">
        <v>88.504999999999995</v>
      </c>
      <c r="H464" t="s">
        <v>477</v>
      </c>
      <c r="I464">
        <v>9.0944760000000002</v>
      </c>
      <c r="J464">
        <v>1.885445</v>
      </c>
      <c r="K464">
        <v>1.4384889999999999</v>
      </c>
      <c r="L464">
        <v>75.832999999999998</v>
      </c>
      <c r="M464">
        <v>15.721500000000001</v>
      </c>
      <c r="N464">
        <v>11.9946</v>
      </c>
      <c r="O464">
        <v>0</v>
      </c>
      <c r="P464">
        <v>8.338355</v>
      </c>
      <c r="Q464" t="s">
        <v>530</v>
      </c>
      <c r="R464" t="s">
        <v>531</v>
      </c>
    </row>
    <row r="465" spans="1:18" x14ac:dyDescent="0.35">
      <c r="A465">
        <v>246</v>
      </c>
      <c r="B465" t="s">
        <v>239</v>
      </c>
      <c r="C465">
        <v>8963</v>
      </c>
      <c r="D465">
        <v>212</v>
      </c>
      <c r="E465" t="s">
        <v>289</v>
      </c>
      <c r="F465" t="s">
        <v>290</v>
      </c>
      <c r="G465">
        <v>125.855</v>
      </c>
      <c r="H465" t="s">
        <v>477</v>
      </c>
      <c r="I465">
        <v>9.0944760000000002</v>
      </c>
      <c r="J465">
        <v>1.885445</v>
      </c>
      <c r="K465">
        <v>1.4384889999999999</v>
      </c>
      <c r="L465">
        <v>98.706000000000003</v>
      </c>
      <c r="M465">
        <v>20.4635</v>
      </c>
      <c r="N465">
        <v>15.612500000000001</v>
      </c>
      <c r="O465">
        <v>0</v>
      </c>
      <c r="P465">
        <v>10.853396999999999</v>
      </c>
      <c r="Q465" t="s">
        <v>530</v>
      </c>
      <c r="R465" t="s">
        <v>531</v>
      </c>
    </row>
    <row r="466" spans="1:18" x14ac:dyDescent="0.35">
      <c r="A466">
        <v>252</v>
      </c>
      <c r="B466" t="s">
        <v>239</v>
      </c>
      <c r="C466">
        <v>9095</v>
      </c>
      <c r="D466">
        <v>310</v>
      </c>
      <c r="E466" t="s">
        <v>264</v>
      </c>
      <c r="F466" t="s">
        <v>321</v>
      </c>
      <c r="G466">
        <v>69.438100000000006</v>
      </c>
      <c r="H466" t="s">
        <v>477</v>
      </c>
      <c r="I466">
        <v>8.3410460000000004</v>
      </c>
      <c r="J466">
        <v>1.5350490000000001</v>
      </c>
      <c r="K466">
        <v>1.6090100000000001</v>
      </c>
      <c r="L466">
        <v>1.0037199999999999</v>
      </c>
      <c r="M466">
        <v>0.18472</v>
      </c>
      <c r="N466">
        <v>0.19361999999999999</v>
      </c>
      <c r="O466">
        <v>0</v>
      </c>
      <c r="P466">
        <v>0.120335</v>
      </c>
      <c r="Q466" t="s">
        <v>530</v>
      </c>
      <c r="R466" t="s">
        <v>531</v>
      </c>
    </row>
    <row r="467" spans="1:18" x14ac:dyDescent="0.35">
      <c r="A467">
        <v>254</v>
      </c>
      <c r="B467" t="s">
        <v>239</v>
      </c>
      <c r="C467">
        <v>9097</v>
      </c>
      <c r="D467">
        <v>310</v>
      </c>
      <c r="E467" t="s">
        <v>264</v>
      </c>
      <c r="F467" t="s">
        <v>321</v>
      </c>
      <c r="G467">
        <v>11.432399999999999</v>
      </c>
      <c r="H467" t="s">
        <v>477</v>
      </c>
      <c r="I467">
        <v>8.3410460000000004</v>
      </c>
      <c r="J467">
        <v>1.5350490000000001</v>
      </c>
      <c r="K467">
        <v>1.6090100000000001</v>
      </c>
      <c r="L467">
        <v>23.914000000000001</v>
      </c>
      <c r="M467">
        <v>4.4010199999999999</v>
      </c>
      <c r="N467">
        <v>4.6130699999999996</v>
      </c>
      <c r="O467">
        <v>0</v>
      </c>
      <c r="P467">
        <v>2.8670249999999999</v>
      </c>
      <c r="Q467" t="s">
        <v>530</v>
      </c>
      <c r="R467" t="s">
        <v>531</v>
      </c>
    </row>
    <row r="468" spans="1:18" x14ac:dyDescent="0.35">
      <c r="A468">
        <v>276</v>
      </c>
      <c r="B468" t="s">
        <v>239</v>
      </c>
      <c r="C468">
        <v>9555</v>
      </c>
      <c r="D468">
        <v>422</v>
      </c>
      <c r="E468" t="s">
        <v>301</v>
      </c>
      <c r="F468" t="s">
        <v>407</v>
      </c>
      <c r="G468">
        <v>19.996500000000001</v>
      </c>
      <c r="H468" t="s">
        <v>477</v>
      </c>
      <c r="I468">
        <v>7.7566790000000001</v>
      </c>
      <c r="J468">
        <v>1.308298</v>
      </c>
      <c r="K468">
        <v>1.60548</v>
      </c>
      <c r="L468">
        <v>3.2160299999999999</v>
      </c>
      <c r="M468">
        <v>0.542439</v>
      </c>
      <c r="N468">
        <v>0.66565399999999997</v>
      </c>
      <c r="O468">
        <v>0</v>
      </c>
      <c r="P468">
        <v>0.41461399999999998</v>
      </c>
      <c r="Q468" t="s">
        <v>530</v>
      </c>
      <c r="R468" t="s">
        <v>531</v>
      </c>
    </row>
    <row r="469" spans="1:18" x14ac:dyDescent="0.35">
      <c r="A469">
        <v>285</v>
      </c>
      <c r="B469" t="s">
        <v>239</v>
      </c>
      <c r="C469">
        <v>9986</v>
      </c>
      <c r="D469">
        <v>512</v>
      </c>
      <c r="E469" t="s">
        <v>252</v>
      </c>
      <c r="F469" t="s">
        <v>286</v>
      </c>
      <c r="G469">
        <v>28.6435</v>
      </c>
      <c r="H469" t="s">
        <v>477</v>
      </c>
      <c r="I469">
        <v>11.177697</v>
      </c>
      <c r="J469">
        <v>1.90791</v>
      </c>
      <c r="K469">
        <v>2.0342440000000002</v>
      </c>
      <c r="L469">
        <v>2.1048399999999998</v>
      </c>
      <c r="M469">
        <v>0.35927199999999998</v>
      </c>
      <c r="N469">
        <v>0.38306200000000001</v>
      </c>
      <c r="O469">
        <v>0</v>
      </c>
      <c r="P469">
        <v>0.188307</v>
      </c>
      <c r="Q469" t="s">
        <v>530</v>
      </c>
      <c r="R469" t="s">
        <v>531</v>
      </c>
    </row>
    <row r="470" spans="1:18" x14ac:dyDescent="0.35">
      <c r="A470">
        <v>300</v>
      </c>
      <c r="B470" t="s">
        <v>239</v>
      </c>
      <c r="C470">
        <v>11653</v>
      </c>
      <c r="D470">
        <v>814</v>
      </c>
      <c r="E470" t="s">
        <v>254</v>
      </c>
      <c r="F470" t="s">
        <v>279</v>
      </c>
      <c r="G470">
        <v>527.92700000000002</v>
      </c>
      <c r="H470" t="s">
        <v>477</v>
      </c>
      <c r="I470">
        <v>9.5935609999999993</v>
      </c>
      <c r="J470">
        <v>1.571528</v>
      </c>
      <c r="K470">
        <v>1.857308</v>
      </c>
      <c r="L470">
        <v>9.1156299999999995</v>
      </c>
      <c r="M470">
        <v>1.4932399999999999</v>
      </c>
      <c r="N470">
        <v>1.76478</v>
      </c>
      <c r="O470">
        <v>0</v>
      </c>
      <c r="P470">
        <v>0.950183</v>
      </c>
      <c r="Q470" t="s">
        <v>530</v>
      </c>
      <c r="R470" t="s">
        <v>531</v>
      </c>
    </row>
    <row r="471" spans="1:18" x14ac:dyDescent="0.35">
      <c r="A471">
        <v>440</v>
      </c>
      <c r="B471" t="s">
        <v>239</v>
      </c>
      <c r="C471">
        <v>8962</v>
      </c>
      <c r="D471">
        <v>212</v>
      </c>
      <c r="E471" t="s">
        <v>289</v>
      </c>
      <c r="F471" t="s">
        <v>290</v>
      </c>
      <c r="G471">
        <v>88.504999999999995</v>
      </c>
      <c r="H471" t="s">
        <v>477</v>
      </c>
      <c r="I471">
        <v>9.0944760000000002</v>
      </c>
      <c r="J471">
        <v>1.885445</v>
      </c>
      <c r="K471">
        <v>1.4384889999999999</v>
      </c>
      <c r="L471">
        <v>5.8472099999999996</v>
      </c>
      <c r="M471">
        <v>1.2122299999999999</v>
      </c>
      <c r="N471">
        <v>0.92486299999999999</v>
      </c>
      <c r="O471">
        <v>0</v>
      </c>
      <c r="P471">
        <v>0.64293999999999996</v>
      </c>
      <c r="Q471" t="s">
        <v>530</v>
      </c>
      <c r="R471" t="s">
        <v>531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5161D-D73C-47A9-9EB7-9936822C16A3}">
  <dimension ref="A1:M1157"/>
  <sheetViews>
    <sheetView topLeftCell="A1121" workbookViewId="0">
      <selection activeCell="U1149" sqref="U1149"/>
    </sheetView>
  </sheetViews>
  <sheetFormatPr defaultRowHeight="14.5" x14ac:dyDescent="0.35"/>
  <sheetData>
    <row r="1" spans="1:13" x14ac:dyDescent="0.35">
      <c r="A1" t="s">
        <v>225</v>
      </c>
      <c r="B1" t="s">
        <v>473</v>
      </c>
      <c r="C1" t="s">
        <v>231</v>
      </c>
      <c r="D1" t="s">
        <v>232</v>
      </c>
      <c r="E1" t="s">
        <v>234</v>
      </c>
      <c r="F1" t="s">
        <v>134</v>
      </c>
      <c r="G1" t="s">
        <v>139</v>
      </c>
      <c r="H1" t="s">
        <v>237</v>
      </c>
      <c r="I1" t="s">
        <v>238</v>
      </c>
      <c r="J1" t="s">
        <v>475</v>
      </c>
      <c r="K1" t="s">
        <v>235</v>
      </c>
      <c r="L1" t="s">
        <v>236</v>
      </c>
      <c r="M1" t="s">
        <v>476</v>
      </c>
    </row>
    <row r="2" spans="1:13" x14ac:dyDescent="0.35">
      <c r="A2">
        <v>0</v>
      </c>
      <c r="B2" t="s">
        <v>239</v>
      </c>
      <c r="C2">
        <v>111</v>
      </c>
      <c r="D2" t="s">
        <v>270</v>
      </c>
      <c r="E2" t="s">
        <v>549</v>
      </c>
      <c r="F2">
        <v>0.53969500000000004</v>
      </c>
      <c r="G2" t="s">
        <v>478</v>
      </c>
      <c r="H2">
        <v>10.316015999999999</v>
      </c>
      <c r="I2">
        <v>1.8628180000000001</v>
      </c>
      <c r="J2">
        <v>1.7407060000000001</v>
      </c>
      <c r="K2">
        <v>5.5674999999999999</v>
      </c>
      <c r="L2">
        <v>1.00535</v>
      </c>
      <c r="M2">
        <v>0.93945000000000001</v>
      </c>
    </row>
    <row r="3" spans="1:13" x14ac:dyDescent="0.35">
      <c r="A3">
        <v>1</v>
      </c>
      <c r="B3" t="s">
        <v>239</v>
      </c>
      <c r="C3">
        <v>111</v>
      </c>
      <c r="D3" t="s">
        <v>270</v>
      </c>
      <c r="E3" t="s">
        <v>549</v>
      </c>
      <c r="F3">
        <v>0.28828199999999998</v>
      </c>
      <c r="G3" t="s">
        <v>478</v>
      </c>
      <c r="H3">
        <v>10.316015999999999</v>
      </c>
      <c r="I3">
        <v>1.8628180000000001</v>
      </c>
      <c r="J3">
        <v>1.7407060000000001</v>
      </c>
      <c r="K3">
        <v>2.9739200000000001</v>
      </c>
      <c r="L3">
        <v>0.53701699999999997</v>
      </c>
      <c r="M3">
        <v>0.50181399999999998</v>
      </c>
    </row>
    <row r="4" spans="1:13" x14ac:dyDescent="0.35">
      <c r="A4">
        <v>2</v>
      </c>
      <c r="B4" t="s">
        <v>239</v>
      </c>
      <c r="C4">
        <v>111</v>
      </c>
      <c r="D4" t="s">
        <v>270</v>
      </c>
      <c r="E4" t="s">
        <v>549</v>
      </c>
      <c r="F4">
        <v>0.54573499999999997</v>
      </c>
      <c r="G4" t="s">
        <v>478</v>
      </c>
      <c r="H4">
        <v>10.316015999999999</v>
      </c>
      <c r="I4">
        <v>1.8628180000000001</v>
      </c>
      <c r="J4">
        <v>1.7407060000000001</v>
      </c>
      <c r="K4">
        <v>5.62981</v>
      </c>
      <c r="L4">
        <v>1.0165999999999999</v>
      </c>
      <c r="M4">
        <v>0.94996400000000003</v>
      </c>
    </row>
    <row r="5" spans="1:13" x14ac:dyDescent="0.35">
      <c r="A5">
        <v>3</v>
      </c>
      <c r="B5" t="s">
        <v>239</v>
      </c>
      <c r="C5">
        <v>111</v>
      </c>
      <c r="D5" t="s">
        <v>270</v>
      </c>
      <c r="E5" t="s">
        <v>549</v>
      </c>
      <c r="F5">
        <v>0.30210399999999998</v>
      </c>
      <c r="G5" t="s">
        <v>478</v>
      </c>
      <c r="H5">
        <v>10.316015999999999</v>
      </c>
      <c r="I5">
        <v>1.8628180000000001</v>
      </c>
      <c r="J5">
        <v>1.7407060000000001</v>
      </c>
      <c r="K5">
        <v>3.1165099999999999</v>
      </c>
      <c r="L5">
        <v>0.56276499999999996</v>
      </c>
      <c r="M5">
        <v>0.52587399999999995</v>
      </c>
    </row>
    <row r="6" spans="1:13" x14ac:dyDescent="0.35">
      <c r="A6">
        <v>4</v>
      </c>
      <c r="B6" t="s">
        <v>239</v>
      </c>
      <c r="C6">
        <v>118</v>
      </c>
      <c r="D6" t="s">
        <v>256</v>
      </c>
      <c r="E6" t="s">
        <v>257</v>
      </c>
      <c r="F6">
        <v>1.2835300000000001</v>
      </c>
      <c r="G6" t="s">
        <v>478</v>
      </c>
      <c r="H6">
        <v>8.2568870000000008</v>
      </c>
      <c r="I6">
        <v>1.6271500000000001</v>
      </c>
      <c r="J6">
        <v>1.500591</v>
      </c>
      <c r="K6">
        <v>10.598000000000001</v>
      </c>
      <c r="L6">
        <v>2.0884999999999998</v>
      </c>
      <c r="M6">
        <v>1.92605</v>
      </c>
    </row>
    <row r="7" spans="1:13" x14ac:dyDescent="0.35">
      <c r="A7">
        <v>5</v>
      </c>
      <c r="B7" t="s">
        <v>239</v>
      </c>
      <c r="C7">
        <v>118</v>
      </c>
      <c r="D7" t="s">
        <v>256</v>
      </c>
      <c r="E7" t="s">
        <v>257</v>
      </c>
      <c r="F7">
        <v>1.3568999999999999E-2</v>
      </c>
      <c r="G7" t="s">
        <v>478</v>
      </c>
      <c r="H7">
        <v>8.2568870000000008</v>
      </c>
      <c r="I7">
        <v>1.6271500000000001</v>
      </c>
      <c r="J7">
        <v>1.500591</v>
      </c>
      <c r="K7">
        <v>0.112042</v>
      </c>
      <c r="L7">
        <v>2.2079999999999999E-2</v>
      </c>
      <c r="M7">
        <v>2.0362000000000002E-2</v>
      </c>
    </row>
    <row r="8" spans="1:13" x14ac:dyDescent="0.35">
      <c r="A8">
        <v>6</v>
      </c>
      <c r="B8" t="s">
        <v>239</v>
      </c>
      <c r="C8">
        <v>118</v>
      </c>
      <c r="D8" t="s">
        <v>256</v>
      </c>
      <c r="E8" t="s">
        <v>257</v>
      </c>
      <c r="F8">
        <v>7.5389999999999997E-3</v>
      </c>
      <c r="G8" t="s">
        <v>478</v>
      </c>
      <c r="H8">
        <v>8.2568870000000008</v>
      </c>
      <c r="I8">
        <v>1.6271500000000001</v>
      </c>
      <c r="J8">
        <v>1.500591</v>
      </c>
      <c r="K8">
        <v>6.2246000000000003E-2</v>
      </c>
      <c r="L8">
        <v>1.2267E-2</v>
      </c>
      <c r="M8">
        <v>1.1311999999999999E-2</v>
      </c>
    </row>
    <row r="9" spans="1:13" x14ac:dyDescent="0.35">
      <c r="A9">
        <v>7</v>
      </c>
      <c r="B9" t="s">
        <v>239</v>
      </c>
      <c r="C9">
        <v>118</v>
      </c>
      <c r="D9" t="s">
        <v>256</v>
      </c>
      <c r="E9" t="s">
        <v>257</v>
      </c>
      <c r="F9">
        <v>0.203151</v>
      </c>
      <c r="G9" t="s">
        <v>478</v>
      </c>
      <c r="H9">
        <v>8.2568870000000008</v>
      </c>
      <c r="I9">
        <v>1.6271500000000001</v>
      </c>
      <c r="J9">
        <v>1.500591</v>
      </c>
      <c r="K9">
        <v>1.6773899999999999</v>
      </c>
      <c r="L9">
        <v>0.33055699999999999</v>
      </c>
      <c r="M9">
        <v>0.30484600000000001</v>
      </c>
    </row>
    <row r="10" spans="1:13" x14ac:dyDescent="0.35">
      <c r="A10">
        <v>8</v>
      </c>
      <c r="B10" t="s">
        <v>239</v>
      </c>
      <c r="C10">
        <v>118</v>
      </c>
      <c r="D10" t="s">
        <v>256</v>
      </c>
      <c r="E10" t="s">
        <v>257</v>
      </c>
      <c r="F10">
        <v>0.65346599999999999</v>
      </c>
      <c r="G10" t="s">
        <v>478</v>
      </c>
      <c r="H10">
        <v>8.2568870000000008</v>
      </c>
      <c r="I10">
        <v>1.6271500000000001</v>
      </c>
      <c r="J10">
        <v>1.500591</v>
      </c>
      <c r="K10">
        <v>5.3955900000000003</v>
      </c>
      <c r="L10">
        <v>1.0632900000000001</v>
      </c>
      <c r="M10">
        <v>0.98058500000000004</v>
      </c>
    </row>
    <row r="11" spans="1:13" x14ac:dyDescent="0.35">
      <c r="A11">
        <v>9</v>
      </c>
      <c r="B11" t="s">
        <v>239</v>
      </c>
      <c r="C11">
        <v>121</v>
      </c>
      <c r="D11" t="s">
        <v>270</v>
      </c>
      <c r="E11" t="s">
        <v>550</v>
      </c>
      <c r="F11">
        <v>9.6880999999999995E-2</v>
      </c>
      <c r="G11" t="s">
        <v>478</v>
      </c>
      <c r="H11">
        <v>10.071024</v>
      </c>
      <c r="I11">
        <v>1.887535</v>
      </c>
      <c r="J11">
        <v>1.6234980000000001</v>
      </c>
      <c r="K11">
        <v>0.975688</v>
      </c>
      <c r="L11">
        <v>0.182866</v>
      </c>
      <c r="M11">
        <v>0.15728600000000001</v>
      </c>
    </row>
    <row r="12" spans="1:13" x14ac:dyDescent="0.35">
      <c r="A12">
        <v>10</v>
      </c>
      <c r="B12" t="s">
        <v>239</v>
      </c>
      <c r="C12">
        <v>129</v>
      </c>
      <c r="D12" t="s">
        <v>241</v>
      </c>
      <c r="E12" t="s">
        <v>551</v>
      </c>
      <c r="F12">
        <v>2.1304599999999998</v>
      </c>
      <c r="G12" t="s">
        <v>478</v>
      </c>
      <c r="H12">
        <v>11.060788000000001</v>
      </c>
      <c r="I12">
        <v>1.9202300000000001</v>
      </c>
      <c r="J12">
        <v>1.91249</v>
      </c>
      <c r="K12">
        <v>23.564599999999999</v>
      </c>
      <c r="L12">
        <v>4.0909700000000004</v>
      </c>
      <c r="M12">
        <v>4.0744800000000003</v>
      </c>
    </row>
    <row r="13" spans="1:13" x14ac:dyDescent="0.35">
      <c r="A13">
        <v>11</v>
      </c>
      <c r="B13" t="s">
        <v>239</v>
      </c>
      <c r="C13">
        <v>140</v>
      </c>
      <c r="D13" t="s">
        <v>243</v>
      </c>
      <c r="E13" t="s">
        <v>552</v>
      </c>
      <c r="F13">
        <v>0.40257300000000001</v>
      </c>
      <c r="G13" t="s">
        <v>478</v>
      </c>
      <c r="H13">
        <v>8.4319649999999999</v>
      </c>
      <c r="I13">
        <v>1.558376</v>
      </c>
      <c r="J13">
        <v>1.5455509999999999</v>
      </c>
      <c r="K13">
        <v>3.3944800000000002</v>
      </c>
      <c r="L13">
        <v>0.62736000000000003</v>
      </c>
      <c r="M13">
        <v>0.622197</v>
      </c>
    </row>
    <row r="14" spans="1:13" x14ac:dyDescent="0.35">
      <c r="A14">
        <v>12</v>
      </c>
      <c r="B14" t="s">
        <v>239</v>
      </c>
      <c r="C14">
        <v>140</v>
      </c>
      <c r="D14" t="s">
        <v>243</v>
      </c>
      <c r="E14" t="s">
        <v>552</v>
      </c>
      <c r="F14">
        <v>2.6615E-2</v>
      </c>
      <c r="G14" t="s">
        <v>478</v>
      </c>
      <c r="H14">
        <v>8.4319649999999999</v>
      </c>
      <c r="I14">
        <v>1.558376</v>
      </c>
      <c r="J14">
        <v>1.5455509999999999</v>
      </c>
      <c r="K14">
        <v>0.224415</v>
      </c>
      <c r="L14">
        <v>4.1475999999999999E-2</v>
      </c>
      <c r="M14">
        <v>4.1133999999999997E-2</v>
      </c>
    </row>
    <row r="15" spans="1:13" x14ac:dyDescent="0.35">
      <c r="A15">
        <v>13</v>
      </c>
      <c r="B15" t="s">
        <v>239</v>
      </c>
      <c r="C15">
        <v>140</v>
      </c>
      <c r="D15" t="s">
        <v>243</v>
      </c>
      <c r="E15" t="s">
        <v>552</v>
      </c>
      <c r="F15">
        <v>0.335428</v>
      </c>
      <c r="G15" t="s">
        <v>478</v>
      </c>
      <c r="H15">
        <v>8.4319649999999999</v>
      </c>
      <c r="I15">
        <v>1.558376</v>
      </c>
      <c r="J15">
        <v>1.5455509999999999</v>
      </c>
      <c r="K15">
        <v>2.8283200000000002</v>
      </c>
      <c r="L15">
        <v>0.52272300000000005</v>
      </c>
      <c r="M15">
        <v>0.51842100000000002</v>
      </c>
    </row>
    <row r="16" spans="1:13" x14ac:dyDescent="0.35">
      <c r="A16">
        <v>14</v>
      </c>
      <c r="B16" t="s">
        <v>239</v>
      </c>
      <c r="C16">
        <v>155</v>
      </c>
      <c r="D16" t="s">
        <v>358</v>
      </c>
      <c r="E16" t="s">
        <v>359</v>
      </c>
      <c r="F16">
        <v>3.6712000000000002E-2</v>
      </c>
      <c r="G16" t="s">
        <v>478</v>
      </c>
      <c r="H16">
        <v>6.9665150000000002</v>
      </c>
      <c r="I16">
        <v>1.3715999999999999</v>
      </c>
      <c r="J16">
        <v>1.152884</v>
      </c>
      <c r="K16">
        <v>0.25575599999999998</v>
      </c>
      <c r="L16">
        <v>5.0354999999999997E-2</v>
      </c>
      <c r="M16">
        <v>4.2325000000000002E-2</v>
      </c>
    </row>
    <row r="17" spans="1:13" x14ac:dyDescent="0.35">
      <c r="A17">
        <v>15</v>
      </c>
      <c r="B17" t="s">
        <v>239</v>
      </c>
      <c r="C17">
        <v>170</v>
      </c>
      <c r="D17" t="s">
        <v>313</v>
      </c>
      <c r="E17" t="s">
        <v>360</v>
      </c>
      <c r="F17">
        <v>1.1404099999999999</v>
      </c>
      <c r="G17" t="s">
        <v>478</v>
      </c>
      <c r="H17">
        <v>6.3582650000000003</v>
      </c>
      <c r="I17">
        <v>1.233392</v>
      </c>
      <c r="J17">
        <v>1.6839519999999999</v>
      </c>
      <c r="K17">
        <v>7.2510300000000001</v>
      </c>
      <c r="L17">
        <v>1.4065700000000001</v>
      </c>
      <c r="M17">
        <v>1.9204000000000001</v>
      </c>
    </row>
    <row r="18" spans="1:13" x14ac:dyDescent="0.35">
      <c r="A18">
        <v>16</v>
      </c>
      <c r="B18" t="s">
        <v>239</v>
      </c>
      <c r="C18">
        <v>211</v>
      </c>
      <c r="D18" t="s">
        <v>246</v>
      </c>
      <c r="E18" t="s">
        <v>258</v>
      </c>
      <c r="F18">
        <v>3.5766399999999998</v>
      </c>
      <c r="G18" t="s">
        <v>478</v>
      </c>
      <c r="H18">
        <v>7.8572749999999996</v>
      </c>
      <c r="I18">
        <v>1.7049589999999999</v>
      </c>
      <c r="J18">
        <v>1.193654</v>
      </c>
      <c r="K18">
        <v>28.102599999999999</v>
      </c>
      <c r="L18">
        <v>6.09802</v>
      </c>
      <c r="M18">
        <v>4.2692699999999997</v>
      </c>
    </row>
    <row r="19" spans="1:13" x14ac:dyDescent="0.35">
      <c r="A19">
        <v>17</v>
      </c>
      <c r="B19" t="s">
        <v>239</v>
      </c>
      <c r="C19">
        <v>211</v>
      </c>
      <c r="D19" t="s">
        <v>246</v>
      </c>
      <c r="E19" t="s">
        <v>258</v>
      </c>
      <c r="F19">
        <v>5.0059300000000002</v>
      </c>
      <c r="G19" t="s">
        <v>478</v>
      </c>
      <c r="H19">
        <v>7.8572749999999996</v>
      </c>
      <c r="I19">
        <v>1.7049589999999999</v>
      </c>
      <c r="J19">
        <v>1.193654</v>
      </c>
      <c r="K19">
        <v>39.332999999999998</v>
      </c>
      <c r="L19">
        <v>8.53491</v>
      </c>
      <c r="M19">
        <v>5.9753499999999997</v>
      </c>
    </row>
    <row r="20" spans="1:13" x14ac:dyDescent="0.35">
      <c r="A20">
        <v>18</v>
      </c>
      <c r="B20" t="s">
        <v>239</v>
      </c>
      <c r="C20">
        <v>211</v>
      </c>
      <c r="D20" t="s">
        <v>246</v>
      </c>
      <c r="E20" t="s">
        <v>258</v>
      </c>
      <c r="F20">
        <v>1.15798</v>
      </c>
      <c r="G20" t="s">
        <v>478</v>
      </c>
      <c r="H20">
        <v>7.8572749999999996</v>
      </c>
      <c r="I20">
        <v>1.7049589999999999</v>
      </c>
      <c r="J20">
        <v>1.193654</v>
      </c>
      <c r="K20">
        <v>9.0985700000000005</v>
      </c>
      <c r="L20">
        <v>1.97431</v>
      </c>
      <c r="M20">
        <v>1.3822300000000001</v>
      </c>
    </row>
    <row r="21" spans="1:13" x14ac:dyDescent="0.35">
      <c r="A21">
        <v>19</v>
      </c>
      <c r="B21" t="s">
        <v>239</v>
      </c>
      <c r="C21">
        <v>211</v>
      </c>
      <c r="D21" t="s">
        <v>246</v>
      </c>
      <c r="E21" t="s">
        <v>258</v>
      </c>
      <c r="F21">
        <v>0.98713600000000001</v>
      </c>
      <c r="G21" t="s">
        <v>478</v>
      </c>
      <c r="H21">
        <v>7.8572749999999996</v>
      </c>
      <c r="I21">
        <v>1.7049589999999999</v>
      </c>
      <c r="J21">
        <v>1.193654</v>
      </c>
      <c r="K21">
        <v>7.7561999999999998</v>
      </c>
      <c r="L21">
        <v>1.68303</v>
      </c>
      <c r="M21">
        <v>1.1782999999999999</v>
      </c>
    </row>
    <row r="22" spans="1:13" x14ac:dyDescent="0.35">
      <c r="A22">
        <v>20</v>
      </c>
      <c r="B22" t="s">
        <v>239</v>
      </c>
      <c r="C22">
        <v>211</v>
      </c>
      <c r="D22" t="s">
        <v>246</v>
      </c>
      <c r="E22" t="s">
        <v>258</v>
      </c>
      <c r="F22">
        <v>1.88375</v>
      </c>
      <c r="G22" t="s">
        <v>478</v>
      </c>
      <c r="H22">
        <v>7.8572749999999996</v>
      </c>
      <c r="I22">
        <v>1.7049589999999999</v>
      </c>
      <c r="J22">
        <v>1.193654</v>
      </c>
      <c r="K22">
        <v>14.8011</v>
      </c>
      <c r="L22">
        <v>3.2117200000000001</v>
      </c>
      <c r="M22">
        <v>2.2485499999999998</v>
      </c>
    </row>
    <row r="23" spans="1:13" x14ac:dyDescent="0.35">
      <c r="A23">
        <v>21</v>
      </c>
      <c r="B23" t="s">
        <v>239</v>
      </c>
      <c r="C23">
        <v>211</v>
      </c>
      <c r="D23" t="s">
        <v>246</v>
      </c>
      <c r="E23" t="s">
        <v>258</v>
      </c>
      <c r="F23">
        <v>1.7623E-2</v>
      </c>
      <c r="G23" t="s">
        <v>478</v>
      </c>
      <c r="H23">
        <v>7.8572749999999996</v>
      </c>
      <c r="I23">
        <v>1.7049589999999999</v>
      </c>
      <c r="J23">
        <v>1.193654</v>
      </c>
      <c r="K23">
        <v>0.13846600000000001</v>
      </c>
      <c r="L23">
        <v>3.0046E-2</v>
      </c>
      <c r="M23">
        <v>2.1035000000000002E-2</v>
      </c>
    </row>
    <row r="24" spans="1:13" x14ac:dyDescent="0.35">
      <c r="A24">
        <v>22</v>
      </c>
      <c r="B24" t="s">
        <v>239</v>
      </c>
      <c r="C24">
        <v>211</v>
      </c>
      <c r="D24" t="s">
        <v>246</v>
      </c>
      <c r="E24" t="s">
        <v>258</v>
      </c>
      <c r="F24">
        <v>0.25826500000000002</v>
      </c>
      <c r="G24" t="s">
        <v>478</v>
      </c>
      <c r="H24">
        <v>7.8572749999999996</v>
      </c>
      <c r="I24">
        <v>1.7049589999999999</v>
      </c>
      <c r="J24">
        <v>1.193654</v>
      </c>
      <c r="K24">
        <v>2.0292599999999998</v>
      </c>
      <c r="L24">
        <v>0.44033099999999997</v>
      </c>
      <c r="M24">
        <v>0.30827900000000003</v>
      </c>
    </row>
    <row r="25" spans="1:13" x14ac:dyDescent="0.35">
      <c r="A25">
        <v>23</v>
      </c>
      <c r="B25" t="s">
        <v>239</v>
      </c>
      <c r="C25">
        <v>211</v>
      </c>
      <c r="D25" t="s">
        <v>246</v>
      </c>
      <c r="E25" t="s">
        <v>258</v>
      </c>
      <c r="F25">
        <v>9.4029999999999999E-3</v>
      </c>
      <c r="G25" t="s">
        <v>478</v>
      </c>
      <c r="H25">
        <v>7.8572749999999996</v>
      </c>
      <c r="I25">
        <v>1.7049589999999999</v>
      </c>
      <c r="J25">
        <v>1.193654</v>
      </c>
      <c r="K25">
        <v>7.3883000000000004E-2</v>
      </c>
      <c r="L25">
        <v>1.6032000000000001E-2</v>
      </c>
      <c r="M25">
        <v>1.1224E-2</v>
      </c>
    </row>
    <row r="26" spans="1:13" x14ac:dyDescent="0.35">
      <c r="A26">
        <v>24</v>
      </c>
      <c r="B26" t="s">
        <v>239</v>
      </c>
      <c r="C26">
        <v>211</v>
      </c>
      <c r="D26" t="s">
        <v>246</v>
      </c>
      <c r="E26" t="s">
        <v>258</v>
      </c>
      <c r="F26">
        <v>0.59280299999999997</v>
      </c>
      <c r="G26" t="s">
        <v>478</v>
      </c>
      <c r="H26">
        <v>7.8572749999999996</v>
      </c>
      <c r="I26">
        <v>1.7049589999999999</v>
      </c>
      <c r="J26">
        <v>1.193654</v>
      </c>
      <c r="K26">
        <v>4.6578200000000001</v>
      </c>
      <c r="L26">
        <v>1.0106999999999999</v>
      </c>
      <c r="M26">
        <v>0.70760100000000004</v>
      </c>
    </row>
    <row r="27" spans="1:13" x14ac:dyDescent="0.35">
      <c r="A27">
        <v>25</v>
      </c>
      <c r="B27" t="s">
        <v>239</v>
      </c>
      <c r="C27">
        <v>211</v>
      </c>
      <c r="D27" t="s">
        <v>246</v>
      </c>
      <c r="E27" t="s">
        <v>258</v>
      </c>
      <c r="F27">
        <v>1.18828</v>
      </c>
      <c r="G27" t="s">
        <v>478</v>
      </c>
      <c r="H27">
        <v>7.8572749999999996</v>
      </c>
      <c r="I27">
        <v>1.7049589999999999</v>
      </c>
      <c r="J27">
        <v>1.193654</v>
      </c>
      <c r="K27">
        <v>9.3366399999999992</v>
      </c>
      <c r="L27">
        <v>2.02597</v>
      </c>
      <c r="M27">
        <v>1.41839</v>
      </c>
    </row>
    <row r="28" spans="1:13" x14ac:dyDescent="0.35">
      <c r="A28">
        <v>26</v>
      </c>
      <c r="B28" t="s">
        <v>239</v>
      </c>
      <c r="C28">
        <v>211</v>
      </c>
      <c r="D28" t="s">
        <v>246</v>
      </c>
      <c r="E28" t="s">
        <v>258</v>
      </c>
      <c r="F28">
        <v>0.38221699999999997</v>
      </c>
      <c r="G28" t="s">
        <v>478</v>
      </c>
      <c r="H28">
        <v>7.8572749999999996</v>
      </c>
      <c r="I28">
        <v>1.7049589999999999</v>
      </c>
      <c r="J28">
        <v>1.193654</v>
      </c>
      <c r="K28">
        <v>3.00318</v>
      </c>
      <c r="L28">
        <v>0.65166400000000002</v>
      </c>
      <c r="M28">
        <v>0.456235</v>
      </c>
    </row>
    <row r="29" spans="1:13" x14ac:dyDescent="0.35">
      <c r="A29">
        <v>27</v>
      </c>
      <c r="B29" t="s">
        <v>239</v>
      </c>
      <c r="C29">
        <v>211</v>
      </c>
      <c r="D29" t="s">
        <v>246</v>
      </c>
      <c r="E29" t="s">
        <v>258</v>
      </c>
      <c r="F29">
        <v>0.23453299999999999</v>
      </c>
      <c r="G29" t="s">
        <v>478</v>
      </c>
      <c r="H29">
        <v>7.8572749999999996</v>
      </c>
      <c r="I29">
        <v>1.7049589999999999</v>
      </c>
      <c r="J29">
        <v>1.193654</v>
      </c>
      <c r="K29">
        <v>1.8427899999999999</v>
      </c>
      <c r="L29">
        <v>0.39986899999999997</v>
      </c>
      <c r="M29">
        <v>0.27995100000000001</v>
      </c>
    </row>
    <row r="30" spans="1:13" x14ac:dyDescent="0.35">
      <c r="A30">
        <v>28</v>
      </c>
      <c r="B30" t="s">
        <v>239</v>
      </c>
      <c r="C30">
        <v>213</v>
      </c>
      <c r="D30" t="s">
        <v>248</v>
      </c>
      <c r="E30" t="s">
        <v>553</v>
      </c>
      <c r="F30">
        <v>1.10205</v>
      </c>
      <c r="G30" t="s">
        <v>478</v>
      </c>
      <c r="H30">
        <v>9.0981760000000005</v>
      </c>
      <c r="I30">
        <v>1.9490909999999999</v>
      </c>
      <c r="J30">
        <v>1.371624</v>
      </c>
      <c r="K30">
        <v>10.0266</v>
      </c>
      <c r="L30">
        <v>2.1480000000000001</v>
      </c>
      <c r="M30">
        <v>1.5116000000000001</v>
      </c>
    </row>
    <row r="31" spans="1:13" x14ac:dyDescent="0.35">
      <c r="A31">
        <v>29</v>
      </c>
      <c r="B31" t="s">
        <v>239</v>
      </c>
      <c r="C31">
        <v>213</v>
      </c>
      <c r="D31" t="s">
        <v>248</v>
      </c>
      <c r="E31" t="s">
        <v>553</v>
      </c>
      <c r="F31">
        <v>0.50229599999999996</v>
      </c>
      <c r="G31" t="s">
        <v>478</v>
      </c>
      <c r="H31">
        <v>9.0981760000000005</v>
      </c>
      <c r="I31">
        <v>1.9490909999999999</v>
      </c>
      <c r="J31">
        <v>1.371624</v>
      </c>
      <c r="K31">
        <v>4.5699800000000002</v>
      </c>
      <c r="L31">
        <v>0.97902</v>
      </c>
      <c r="M31">
        <v>0.68896100000000005</v>
      </c>
    </row>
    <row r="32" spans="1:13" x14ac:dyDescent="0.35">
      <c r="A32">
        <v>30</v>
      </c>
      <c r="B32" t="s">
        <v>239</v>
      </c>
      <c r="C32">
        <v>214</v>
      </c>
      <c r="D32" t="s">
        <v>361</v>
      </c>
      <c r="E32" t="s">
        <v>362</v>
      </c>
      <c r="F32">
        <v>2.6623399999999999</v>
      </c>
      <c r="G32" t="s">
        <v>478</v>
      </c>
      <c r="H32">
        <v>9.4460239999999995</v>
      </c>
      <c r="I32">
        <v>2.2920159999999998</v>
      </c>
      <c r="J32">
        <v>1.261601</v>
      </c>
      <c r="K32">
        <v>25.148499999999999</v>
      </c>
      <c r="L32">
        <v>6.1021299999999998</v>
      </c>
      <c r="M32">
        <v>3.3588100000000001</v>
      </c>
    </row>
    <row r="33" spans="1:13" x14ac:dyDescent="0.35">
      <c r="A33">
        <v>31</v>
      </c>
      <c r="B33" t="s">
        <v>239</v>
      </c>
      <c r="C33">
        <v>221</v>
      </c>
      <c r="D33" t="s">
        <v>250</v>
      </c>
      <c r="E33" t="s">
        <v>259</v>
      </c>
      <c r="F33">
        <v>0.931141</v>
      </c>
      <c r="G33" t="s">
        <v>478</v>
      </c>
      <c r="H33">
        <v>6.7372990000000001</v>
      </c>
      <c r="I33">
        <v>1.2935399999999999</v>
      </c>
      <c r="J33">
        <v>1.135799</v>
      </c>
      <c r="K33">
        <v>6.2733800000000004</v>
      </c>
      <c r="L33">
        <v>1.2044699999999999</v>
      </c>
      <c r="M33">
        <v>1.05759</v>
      </c>
    </row>
    <row r="34" spans="1:13" x14ac:dyDescent="0.35">
      <c r="A34">
        <v>32</v>
      </c>
      <c r="B34" t="s">
        <v>239</v>
      </c>
      <c r="C34">
        <v>221</v>
      </c>
      <c r="D34" t="s">
        <v>250</v>
      </c>
      <c r="E34" t="s">
        <v>259</v>
      </c>
      <c r="F34">
        <v>1.07599</v>
      </c>
      <c r="G34" t="s">
        <v>478</v>
      </c>
      <c r="H34">
        <v>6.7372990000000001</v>
      </c>
      <c r="I34">
        <v>1.2935399999999999</v>
      </c>
      <c r="J34">
        <v>1.135799</v>
      </c>
      <c r="K34">
        <v>7.2492700000000001</v>
      </c>
      <c r="L34">
        <v>1.39184</v>
      </c>
      <c r="M34">
        <v>1.22211</v>
      </c>
    </row>
    <row r="35" spans="1:13" x14ac:dyDescent="0.35">
      <c r="A35">
        <v>33</v>
      </c>
      <c r="B35" t="s">
        <v>239</v>
      </c>
      <c r="C35">
        <v>221</v>
      </c>
      <c r="D35" t="s">
        <v>250</v>
      </c>
      <c r="E35" t="s">
        <v>259</v>
      </c>
      <c r="F35">
        <v>0.66806100000000002</v>
      </c>
      <c r="G35" t="s">
        <v>478</v>
      </c>
      <c r="H35">
        <v>6.7372990000000001</v>
      </c>
      <c r="I35">
        <v>1.2935399999999999</v>
      </c>
      <c r="J35">
        <v>1.135799</v>
      </c>
      <c r="K35">
        <v>4.5009300000000003</v>
      </c>
      <c r="L35">
        <v>0.86416400000000004</v>
      </c>
      <c r="M35">
        <v>0.75878299999999999</v>
      </c>
    </row>
    <row r="36" spans="1:13" x14ac:dyDescent="0.35">
      <c r="A36">
        <v>34</v>
      </c>
      <c r="B36" t="s">
        <v>239</v>
      </c>
      <c r="C36">
        <v>221</v>
      </c>
      <c r="D36" t="s">
        <v>250</v>
      </c>
      <c r="E36" t="s">
        <v>259</v>
      </c>
      <c r="F36">
        <v>18.5595</v>
      </c>
      <c r="G36" t="s">
        <v>478</v>
      </c>
      <c r="H36">
        <v>6.7372990000000001</v>
      </c>
      <c r="I36">
        <v>1.2935399999999999</v>
      </c>
      <c r="J36">
        <v>1.135799</v>
      </c>
      <c r="K36">
        <v>125.041</v>
      </c>
      <c r="L36">
        <v>24.0075</v>
      </c>
      <c r="M36">
        <v>21.079899999999999</v>
      </c>
    </row>
    <row r="37" spans="1:13" x14ac:dyDescent="0.35">
      <c r="A37">
        <v>35</v>
      </c>
      <c r="B37" t="s">
        <v>239</v>
      </c>
      <c r="C37">
        <v>221</v>
      </c>
      <c r="D37" t="s">
        <v>250</v>
      </c>
      <c r="E37" t="s">
        <v>259</v>
      </c>
      <c r="F37">
        <v>7.8512999999999999E-2</v>
      </c>
      <c r="G37" t="s">
        <v>478</v>
      </c>
      <c r="H37">
        <v>6.7372990000000001</v>
      </c>
      <c r="I37">
        <v>1.2935399999999999</v>
      </c>
      <c r="J37">
        <v>1.135799</v>
      </c>
      <c r="K37">
        <v>0.52896399999999999</v>
      </c>
      <c r="L37">
        <v>0.101559</v>
      </c>
      <c r="M37">
        <v>8.9175000000000004E-2</v>
      </c>
    </row>
    <row r="38" spans="1:13" x14ac:dyDescent="0.35">
      <c r="A38">
        <v>36</v>
      </c>
      <c r="B38" t="s">
        <v>239</v>
      </c>
      <c r="C38">
        <v>224</v>
      </c>
      <c r="D38" t="s">
        <v>260</v>
      </c>
      <c r="E38" t="s">
        <v>261</v>
      </c>
      <c r="F38">
        <v>5.9798999999999998</v>
      </c>
      <c r="G38" t="s">
        <v>478</v>
      </c>
      <c r="H38">
        <v>5.2743549999999999</v>
      </c>
      <c r="I38">
        <v>1.09999</v>
      </c>
      <c r="J38">
        <v>1.0148919999999999</v>
      </c>
      <c r="K38">
        <v>31.540099999999999</v>
      </c>
      <c r="L38">
        <v>6.5778299999999996</v>
      </c>
      <c r="M38">
        <v>6.0689500000000001</v>
      </c>
    </row>
    <row r="39" spans="1:13" x14ac:dyDescent="0.35">
      <c r="A39">
        <v>37</v>
      </c>
      <c r="B39" t="s">
        <v>239</v>
      </c>
      <c r="C39">
        <v>224</v>
      </c>
      <c r="D39" t="s">
        <v>260</v>
      </c>
      <c r="E39" t="s">
        <v>261</v>
      </c>
      <c r="F39">
        <v>4.4685100000000002</v>
      </c>
      <c r="G39" t="s">
        <v>478</v>
      </c>
      <c r="H39">
        <v>5.2743549999999999</v>
      </c>
      <c r="I39">
        <v>1.09999</v>
      </c>
      <c r="J39">
        <v>1.0148919999999999</v>
      </c>
      <c r="K39">
        <v>23.5685</v>
      </c>
      <c r="L39">
        <v>4.9153200000000004</v>
      </c>
      <c r="M39">
        <v>4.5350599999999996</v>
      </c>
    </row>
    <row r="40" spans="1:13" x14ac:dyDescent="0.35">
      <c r="A40">
        <v>38</v>
      </c>
      <c r="B40" t="s">
        <v>239</v>
      </c>
      <c r="C40">
        <v>224</v>
      </c>
      <c r="D40" t="s">
        <v>260</v>
      </c>
      <c r="E40" t="s">
        <v>261</v>
      </c>
      <c r="F40">
        <v>0.51292099999999996</v>
      </c>
      <c r="G40" t="s">
        <v>478</v>
      </c>
      <c r="H40">
        <v>5.2743549999999999</v>
      </c>
      <c r="I40">
        <v>1.09999</v>
      </c>
      <c r="J40">
        <v>1.0148919999999999</v>
      </c>
      <c r="K40">
        <v>2.70533</v>
      </c>
      <c r="L40">
        <v>0.56420800000000004</v>
      </c>
      <c r="M40">
        <v>0.52055899999999999</v>
      </c>
    </row>
    <row r="41" spans="1:13" x14ac:dyDescent="0.35">
      <c r="A41">
        <v>39</v>
      </c>
      <c r="B41" t="s">
        <v>239</v>
      </c>
      <c r="C41">
        <v>243</v>
      </c>
      <c r="D41" t="s">
        <v>299</v>
      </c>
      <c r="E41" t="s">
        <v>363</v>
      </c>
      <c r="F41">
        <v>2.34762</v>
      </c>
      <c r="G41" t="s">
        <v>478</v>
      </c>
      <c r="H41">
        <v>7.4893580000000002</v>
      </c>
      <c r="I41">
        <v>1.561723</v>
      </c>
      <c r="J41">
        <v>1.237112</v>
      </c>
      <c r="K41">
        <v>17.5822</v>
      </c>
      <c r="L41">
        <v>3.6663299999999999</v>
      </c>
      <c r="M41">
        <v>2.9042699999999999</v>
      </c>
    </row>
    <row r="42" spans="1:13" x14ac:dyDescent="0.35">
      <c r="A42">
        <v>40</v>
      </c>
      <c r="B42" t="s">
        <v>239</v>
      </c>
      <c r="C42">
        <v>243</v>
      </c>
      <c r="D42" t="s">
        <v>299</v>
      </c>
      <c r="E42" t="s">
        <v>363</v>
      </c>
      <c r="F42">
        <v>0.37676199999999999</v>
      </c>
      <c r="G42" t="s">
        <v>478</v>
      </c>
      <c r="H42">
        <v>7.4893580000000002</v>
      </c>
      <c r="I42">
        <v>1.561723</v>
      </c>
      <c r="J42">
        <v>1.237112</v>
      </c>
      <c r="K42">
        <v>2.8217099999999999</v>
      </c>
      <c r="L42">
        <v>0.58839799999999998</v>
      </c>
      <c r="M42">
        <v>0.46609699999999998</v>
      </c>
    </row>
    <row r="43" spans="1:13" x14ac:dyDescent="0.35">
      <c r="A43">
        <v>41</v>
      </c>
      <c r="B43" t="s">
        <v>239</v>
      </c>
      <c r="C43">
        <v>243</v>
      </c>
      <c r="D43" t="s">
        <v>299</v>
      </c>
      <c r="E43" t="s">
        <v>363</v>
      </c>
      <c r="F43">
        <v>3.4379E-2</v>
      </c>
      <c r="G43" t="s">
        <v>478</v>
      </c>
      <c r="H43">
        <v>7.4893580000000002</v>
      </c>
      <c r="I43">
        <v>1.561723</v>
      </c>
      <c r="J43">
        <v>1.237112</v>
      </c>
      <c r="K43">
        <v>0.25747700000000001</v>
      </c>
      <c r="L43">
        <v>5.3691000000000003E-2</v>
      </c>
      <c r="M43">
        <v>4.2530999999999999E-2</v>
      </c>
    </row>
    <row r="44" spans="1:13" x14ac:dyDescent="0.35">
      <c r="A44">
        <v>42</v>
      </c>
      <c r="B44" t="s">
        <v>239</v>
      </c>
      <c r="C44">
        <v>250</v>
      </c>
      <c r="D44" t="s">
        <v>356</v>
      </c>
      <c r="E44" t="s">
        <v>357</v>
      </c>
      <c r="F44">
        <v>3.3210999999999997E-2</v>
      </c>
      <c r="G44" t="s">
        <v>478</v>
      </c>
      <c r="H44">
        <v>8.1255919999999993</v>
      </c>
      <c r="I44">
        <v>1.716032</v>
      </c>
      <c r="J44">
        <v>1.2003760000000001</v>
      </c>
      <c r="K44">
        <v>0.26986100000000002</v>
      </c>
      <c r="L44">
        <v>5.6992000000000001E-2</v>
      </c>
      <c r="M44">
        <v>3.9865999999999999E-2</v>
      </c>
    </row>
    <row r="45" spans="1:13" x14ac:dyDescent="0.35">
      <c r="A45">
        <v>43</v>
      </c>
      <c r="B45" t="s">
        <v>239</v>
      </c>
      <c r="C45">
        <v>261</v>
      </c>
      <c r="D45" t="s">
        <v>262</v>
      </c>
      <c r="E45" t="s">
        <v>263</v>
      </c>
      <c r="F45">
        <v>9.6259700000000006</v>
      </c>
      <c r="G45" t="s">
        <v>478</v>
      </c>
      <c r="H45">
        <v>5.9449420000000002</v>
      </c>
      <c r="I45">
        <v>1.217948</v>
      </c>
      <c r="J45">
        <v>1.0743990000000001</v>
      </c>
      <c r="K45">
        <v>57.2258</v>
      </c>
      <c r="L45">
        <v>11.7239</v>
      </c>
      <c r="M45">
        <v>10.3421</v>
      </c>
    </row>
    <row r="46" spans="1:13" x14ac:dyDescent="0.35">
      <c r="A46">
        <v>44</v>
      </c>
      <c r="B46" t="s">
        <v>239</v>
      </c>
      <c r="C46">
        <v>261</v>
      </c>
      <c r="D46" t="s">
        <v>262</v>
      </c>
      <c r="E46" t="s">
        <v>263</v>
      </c>
      <c r="F46">
        <v>0.799481</v>
      </c>
      <c r="G46" t="s">
        <v>478</v>
      </c>
      <c r="H46">
        <v>5.9449420000000002</v>
      </c>
      <c r="I46">
        <v>1.217948</v>
      </c>
      <c r="J46">
        <v>1.0743990000000001</v>
      </c>
      <c r="K46">
        <v>4.7528699999999997</v>
      </c>
      <c r="L46">
        <v>0.97372599999999998</v>
      </c>
      <c r="M46">
        <v>0.85896099999999997</v>
      </c>
    </row>
    <row r="47" spans="1:13" x14ac:dyDescent="0.35">
      <c r="A47">
        <v>45</v>
      </c>
      <c r="B47" t="s">
        <v>239</v>
      </c>
      <c r="C47">
        <v>261</v>
      </c>
      <c r="D47" t="s">
        <v>262</v>
      </c>
      <c r="E47" t="s">
        <v>263</v>
      </c>
      <c r="F47">
        <v>0.54134599999999999</v>
      </c>
      <c r="G47" t="s">
        <v>478</v>
      </c>
      <c r="H47">
        <v>5.9449420000000002</v>
      </c>
      <c r="I47">
        <v>1.217948</v>
      </c>
      <c r="J47">
        <v>1.0743990000000001</v>
      </c>
      <c r="K47">
        <v>3.21827</v>
      </c>
      <c r="L47">
        <v>0.659331</v>
      </c>
      <c r="M47">
        <v>0.58162100000000005</v>
      </c>
    </row>
    <row r="48" spans="1:13" x14ac:dyDescent="0.35">
      <c r="A48">
        <v>46</v>
      </c>
      <c r="B48" t="s">
        <v>239</v>
      </c>
      <c r="C48">
        <v>261</v>
      </c>
      <c r="D48" t="s">
        <v>262</v>
      </c>
      <c r="E48" t="s">
        <v>263</v>
      </c>
      <c r="F48">
        <v>2.8380100000000001</v>
      </c>
      <c r="G48" t="s">
        <v>478</v>
      </c>
      <c r="H48">
        <v>5.9449420000000002</v>
      </c>
      <c r="I48">
        <v>1.217948</v>
      </c>
      <c r="J48">
        <v>1.0743990000000001</v>
      </c>
      <c r="K48">
        <v>16.8718</v>
      </c>
      <c r="L48">
        <v>3.45655</v>
      </c>
      <c r="M48">
        <v>3.04915</v>
      </c>
    </row>
    <row r="49" spans="1:13" x14ac:dyDescent="0.35">
      <c r="A49">
        <v>47</v>
      </c>
      <c r="B49" t="s">
        <v>239</v>
      </c>
      <c r="C49">
        <v>310</v>
      </c>
      <c r="D49" t="s">
        <v>264</v>
      </c>
      <c r="E49" t="s">
        <v>265</v>
      </c>
      <c r="F49">
        <v>0.36608600000000002</v>
      </c>
      <c r="G49" t="s">
        <v>478</v>
      </c>
      <c r="H49">
        <v>7.0874870000000003</v>
      </c>
      <c r="I49">
        <v>1.446652</v>
      </c>
      <c r="J49">
        <v>1.3943000000000001</v>
      </c>
      <c r="K49">
        <v>2.59463</v>
      </c>
      <c r="L49">
        <v>0.52959900000000004</v>
      </c>
      <c r="M49">
        <v>0.51043400000000005</v>
      </c>
    </row>
    <row r="50" spans="1:13" x14ac:dyDescent="0.35">
      <c r="A50">
        <v>48</v>
      </c>
      <c r="B50" t="s">
        <v>239</v>
      </c>
      <c r="C50">
        <v>310</v>
      </c>
      <c r="D50" t="s">
        <v>264</v>
      </c>
      <c r="E50" t="s">
        <v>265</v>
      </c>
      <c r="F50">
        <v>0.54797700000000005</v>
      </c>
      <c r="G50" t="s">
        <v>478</v>
      </c>
      <c r="H50">
        <v>7.0874870000000003</v>
      </c>
      <c r="I50">
        <v>1.446652</v>
      </c>
      <c r="J50">
        <v>1.3943000000000001</v>
      </c>
      <c r="K50">
        <v>3.8837799999999998</v>
      </c>
      <c r="L50">
        <v>0.79273199999999999</v>
      </c>
      <c r="M50">
        <v>0.76404399999999995</v>
      </c>
    </row>
    <row r="51" spans="1:13" x14ac:dyDescent="0.35">
      <c r="A51">
        <v>49</v>
      </c>
      <c r="B51" t="s">
        <v>239</v>
      </c>
      <c r="C51">
        <v>320</v>
      </c>
      <c r="D51" t="s">
        <v>273</v>
      </c>
      <c r="E51" t="s">
        <v>364</v>
      </c>
      <c r="F51">
        <v>0.31281999999999999</v>
      </c>
      <c r="G51" t="s">
        <v>478</v>
      </c>
      <c r="H51">
        <v>7.7191850000000004</v>
      </c>
      <c r="I51">
        <v>1.675716</v>
      </c>
      <c r="J51">
        <v>1.353815</v>
      </c>
      <c r="K51">
        <v>2.41472</v>
      </c>
      <c r="L51">
        <v>0.52419700000000002</v>
      </c>
      <c r="M51">
        <v>0.42350100000000002</v>
      </c>
    </row>
    <row r="52" spans="1:13" x14ac:dyDescent="0.35">
      <c r="A52">
        <v>50</v>
      </c>
      <c r="B52" t="s">
        <v>239</v>
      </c>
      <c r="C52">
        <v>320</v>
      </c>
      <c r="D52" t="s">
        <v>273</v>
      </c>
      <c r="E52" t="s">
        <v>364</v>
      </c>
      <c r="F52">
        <v>0.93996100000000005</v>
      </c>
      <c r="G52" t="s">
        <v>478</v>
      </c>
      <c r="H52">
        <v>7.7191850000000004</v>
      </c>
      <c r="I52">
        <v>1.675716</v>
      </c>
      <c r="J52">
        <v>1.353815</v>
      </c>
      <c r="K52">
        <v>7.2557299999999998</v>
      </c>
      <c r="L52">
        <v>1.57511</v>
      </c>
      <c r="M52">
        <v>1.2725299999999999</v>
      </c>
    </row>
    <row r="53" spans="1:13" x14ac:dyDescent="0.35">
      <c r="A53">
        <v>51</v>
      </c>
      <c r="B53" t="s">
        <v>239</v>
      </c>
      <c r="C53">
        <v>320</v>
      </c>
      <c r="D53" t="s">
        <v>273</v>
      </c>
      <c r="E53" t="s">
        <v>364</v>
      </c>
      <c r="F53">
        <v>7.8856999999999997E-2</v>
      </c>
      <c r="G53" t="s">
        <v>478</v>
      </c>
      <c r="H53">
        <v>7.7191850000000004</v>
      </c>
      <c r="I53">
        <v>1.675716</v>
      </c>
      <c r="J53">
        <v>1.353815</v>
      </c>
      <c r="K53">
        <v>0.60870899999999994</v>
      </c>
      <c r="L53">
        <v>0.13214100000000001</v>
      </c>
      <c r="M53">
        <v>0.106757</v>
      </c>
    </row>
    <row r="54" spans="1:13" x14ac:dyDescent="0.35">
      <c r="A54">
        <v>52</v>
      </c>
      <c r="B54" t="s">
        <v>239</v>
      </c>
      <c r="C54">
        <v>411</v>
      </c>
      <c r="D54" t="s">
        <v>308</v>
      </c>
      <c r="E54" t="s">
        <v>554</v>
      </c>
      <c r="F54">
        <v>0.52263499999999996</v>
      </c>
      <c r="G54" t="s">
        <v>478</v>
      </c>
      <c r="H54">
        <v>9.3568920000000002</v>
      </c>
      <c r="I54">
        <v>1.7962800000000001</v>
      </c>
      <c r="J54">
        <v>1.6391500000000001</v>
      </c>
      <c r="K54">
        <v>4.8902400000000004</v>
      </c>
      <c r="L54">
        <v>0.93879900000000005</v>
      </c>
      <c r="M54">
        <v>0.85667700000000002</v>
      </c>
    </row>
    <row r="55" spans="1:13" x14ac:dyDescent="0.35">
      <c r="A55">
        <v>53</v>
      </c>
      <c r="B55" t="s">
        <v>239</v>
      </c>
      <c r="C55">
        <v>411</v>
      </c>
      <c r="D55" t="s">
        <v>308</v>
      </c>
      <c r="E55" t="s">
        <v>554</v>
      </c>
      <c r="F55">
        <v>2.1527000000000001E-2</v>
      </c>
      <c r="G55" t="s">
        <v>478</v>
      </c>
      <c r="H55">
        <v>9.3568920000000002</v>
      </c>
      <c r="I55">
        <v>1.7962800000000001</v>
      </c>
      <c r="J55">
        <v>1.6391500000000001</v>
      </c>
      <c r="K55">
        <v>0.20142399999999999</v>
      </c>
      <c r="L55">
        <v>3.8668000000000001E-2</v>
      </c>
      <c r="M55">
        <v>3.5285999999999998E-2</v>
      </c>
    </row>
    <row r="56" spans="1:13" x14ac:dyDescent="0.35">
      <c r="A56">
        <v>54</v>
      </c>
      <c r="B56" t="s">
        <v>239</v>
      </c>
      <c r="C56">
        <v>411</v>
      </c>
      <c r="D56" t="s">
        <v>308</v>
      </c>
      <c r="E56" t="s">
        <v>554</v>
      </c>
      <c r="F56">
        <v>3.3860000000000001E-3</v>
      </c>
      <c r="G56" t="s">
        <v>478</v>
      </c>
      <c r="H56">
        <v>9.3568920000000002</v>
      </c>
      <c r="I56">
        <v>1.7962800000000001</v>
      </c>
      <c r="J56">
        <v>1.6391500000000001</v>
      </c>
      <c r="K56">
        <v>3.1678999999999999E-2</v>
      </c>
      <c r="L56">
        <v>6.0819999999999997E-3</v>
      </c>
      <c r="M56">
        <v>5.5500000000000002E-3</v>
      </c>
    </row>
    <row r="57" spans="1:13" x14ac:dyDescent="0.35">
      <c r="A57">
        <v>55</v>
      </c>
      <c r="B57" t="s">
        <v>239</v>
      </c>
      <c r="C57">
        <v>414</v>
      </c>
      <c r="D57" t="s">
        <v>555</v>
      </c>
      <c r="E57" t="s">
        <v>556</v>
      </c>
      <c r="F57">
        <v>9.214E-3</v>
      </c>
      <c r="G57" t="s">
        <v>478</v>
      </c>
      <c r="H57">
        <v>11.490092000000001</v>
      </c>
      <c r="I57">
        <v>2.0120610000000001</v>
      </c>
      <c r="J57">
        <v>1.9080349999999999</v>
      </c>
      <c r="K57">
        <v>0.105869</v>
      </c>
      <c r="L57">
        <v>1.8539E-2</v>
      </c>
      <c r="M57">
        <v>1.7579999999999998E-2</v>
      </c>
    </row>
    <row r="58" spans="1:13" x14ac:dyDescent="0.35">
      <c r="A58">
        <v>56</v>
      </c>
      <c r="B58" t="s">
        <v>239</v>
      </c>
      <c r="C58">
        <v>420</v>
      </c>
      <c r="D58" t="s">
        <v>275</v>
      </c>
      <c r="E58" t="s">
        <v>365</v>
      </c>
      <c r="F58">
        <v>1.06823</v>
      </c>
      <c r="G58" t="s">
        <v>478</v>
      </c>
      <c r="H58">
        <v>7.2062330000000001</v>
      </c>
      <c r="I58">
        <v>1.1940900000000001</v>
      </c>
      <c r="J58">
        <v>1.430118</v>
      </c>
      <c r="K58">
        <v>7.6979100000000003</v>
      </c>
      <c r="L58">
        <v>1.27556</v>
      </c>
      <c r="M58">
        <v>1.52769</v>
      </c>
    </row>
    <row r="59" spans="1:13" x14ac:dyDescent="0.35">
      <c r="A59">
        <v>57</v>
      </c>
      <c r="B59" t="s">
        <v>239</v>
      </c>
      <c r="C59">
        <v>420</v>
      </c>
      <c r="D59" t="s">
        <v>275</v>
      </c>
      <c r="E59" t="s">
        <v>365</v>
      </c>
      <c r="F59">
        <v>0.25316499999999997</v>
      </c>
      <c r="G59" t="s">
        <v>478</v>
      </c>
      <c r="H59">
        <v>7.2062330000000001</v>
      </c>
      <c r="I59">
        <v>1.1940900000000001</v>
      </c>
      <c r="J59">
        <v>1.430118</v>
      </c>
      <c r="K59">
        <v>1.82437</v>
      </c>
      <c r="L59">
        <v>0.30230200000000002</v>
      </c>
      <c r="M59">
        <v>0.36205599999999999</v>
      </c>
    </row>
    <row r="60" spans="1:13" x14ac:dyDescent="0.35">
      <c r="A60">
        <v>58</v>
      </c>
      <c r="B60" t="s">
        <v>239</v>
      </c>
      <c r="C60">
        <v>422</v>
      </c>
      <c r="D60" t="s">
        <v>301</v>
      </c>
      <c r="E60" t="s">
        <v>366</v>
      </c>
      <c r="F60">
        <v>0.78390099999999996</v>
      </c>
      <c r="G60" t="s">
        <v>478</v>
      </c>
      <c r="H60">
        <v>5.9895199999999997</v>
      </c>
      <c r="I60">
        <v>1.16137</v>
      </c>
      <c r="J60">
        <v>1.096482</v>
      </c>
      <c r="K60">
        <v>4.6951900000000002</v>
      </c>
      <c r="L60">
        <v>0.91039899999999996</v>
      </c>
      <c r="M60">
        <v>0.85953299999999999</v>
      </c>
    </row>
    <row r="61" spans="1:13" x14ac:dyDescent="0.35">
      <c r="A61">
        <v>59</v>
      </c>
      <c r="B61" t="s">
        <v>239</v>
      </c>
      <c r="C61">
        <v>427</v>
      </c>
      <c r="D61" t="s">
        <v>266</v>
      </c>
      <c r="E61" t="s">
        <v>267</v>
      </c>
      <c r="F61">
        <v>0.41786400000000001</v>
      </c>
      <c r="G61" t="s">
        <v>478</v>
      </c>
      <c r="H61">
        <v>5.9178860000000002</v>
      </c>
      <c r="I61">
        <v>1.20865</v>
      </c>
      <c r="J61">
        <v>1.0435540000000001</v>
      </c>
      <c r="K61">
        <v>2.4728699999999999</v>
      </c>
      <c r="L61">
        <v>0.50505100000000003</v>
      </c>
      <c r="M61">
        <v>0.43606400000000001</v>
      </c>
    </row>
    <row r="62" spans="1:13" x14ac:dyDescent="0.35">
      <c r="A62">
        <v>60</v>
      </c>
      <c r="B62" t="s">
        <v>239</v>
      </c>
      <c r="C62">
        <v>434</v>
      </c>
      <c r="D62" t="s">
        <v>277</v>
      </c>
      <c r="E62" t="s">
        <v>367</v>
      </c>
      <c r="F62">
        <v>0.431896</v>
      </c>
      <c r="G62" t="s">
        <v>478</v>
      </c>
      <c r="H62">
        <v>7.5444300000000002</v>
      </c>
      <c r="I62">
        <v>1.400323</v>
      </c>
      <c r="J62">
        <v>1.4042300000000001</v>
      </c>
      <c r="K62">
        <v>3.25841</v>
      </c>
      <c r="L62">
        <v>0.60479400000000005</v>
      </c>
      <c r="M62">
        <v>0.60648100000000005</v>
      </c>
    </row>
    <row r="63" spans="1:13" x14ac:dyDescent="0.35">
      <c r="A63">
        <v>61</v>
      </c>
      <c r="B63" t="s">
        <v>239</v>
      </c>
      <c r="C63">
        <v>434</v>
      </c>
      <c r="D63" t="s">
        <v>277</v>
      </c>
      <c r="E63" t="s">
        <v>367</v>
      </c>
      <c r="F63">
        <v>2.0039000000000001E-2</v>
      </c>
      <c r="G63" t="s">
        <v>478</v>
      </c>
      <c r="H63">
        <v>7.5444300000000002</v>
      </c>
      <c r="I63">
        <v>1.400323</v>
      </c>
      <c r="J63">
        <v>1.4042300000000001</v>
      </c>
      <c r="K63">
        <v>0.15118699999999999</v>
      </c>
      <c r="L63">
        <v>2.8062E-2</v>
      </c>
      <c r="M63">
        <v>2.8139999999999998E-2</v>
      </c>
    </row>
    <row r="64" spans="1:13" x14ac:dyDescent="0.35">
      <c r="A64">
        <v>62</v>
      </c>
      <c r="B64" t="s">
        <v>239</v>
      </c>
      <c r="C64">
        <v>512</v>
      </c>
      <c r="D64" t="s">
        <v>252</v>
      </c>
      <c r="E64" t="s">
        <v>368</v>
      </c>
      <c r="F64">
        <v>0.92152599999999996</v>
      </c>
      <c r="G64" t="s">
        <v>478</v>
      </c>
      <c r="H64">
        <v>6.8561699999999997</v>
      </c>
      <c r="I64">
        <v>1.431851</v>
      </c>
      <c r="J64">
        <v>1.1144019999999999</v>
      </c>
      <c r="K64">
        <v>6.3181399999999996</v>
      </c>
      <c r="L64">
        <v>1.3194900000000001</v>
      </c>
      <c r="M64">
        <v>1.02695</v>
      </c>
    </row>
    <row r="65" spans="1:13" x14ac:dyDescent="0.35">
      <c r="A65">
        <v>63</v>
      </c>
      <c r="B65" t="s">
        <v>239</v>
      </c>
      <c r="C65">
        <v>617</v>
      </c>
      <c r="D65" t="s">
        <v>309</v>
      </c>
      <c r="E65" t="s">
        <v>557</v>
      </c>
      <c r="F65">
        <v>7.1129999999999999E-2</v>
      </c>
      <c r="G65" t="s">
        <v>478</v>
      </c>
      <c r="H65">
        <v>8.0171250000000001</v>
      </c>
      <c r="I65">
        <v>1.660825</v>
      </c>
      <c r="J65">
        <v>1.297396</v>
      </c>
      <c r="K65">
        <v>0.57025899999999996</v>
      </c>
      <c r="L65">
        <v>0.118135</v>
      </c>
      <c r="M65">
        <v>9.2284000000000005E-2</v>
      </c>
    </row>
    <row r="66" spans="1:13" x14ac:dyDescent="0.35">
      <c r="A66">
        <v>64</v>
      </c>
      <c r="B66" t="s">
        <v>239</v>
      </c>
      <c r="C66">
        <v>617</v>
      </c>
      <c r="D66" t="s">
        <v>309</v>
      </c>
      <c r="E66" t="s">
        <v>557</v>
      </c>
      <c r="F66">
        <v>0.34198099999999998</v>
      </c>
      <c r="G66" t="s">
        <v>478</v>
      </c>
      <c r="H66">
        <v>8.0171250000000001</v>
      </c>
      <c r="I66">
        <v>1.660825</v>
      </c>
      <c r="J66">
        <v>1.297396</v>
      </c>
      <c r="K66">
        <v>2.7416999999999998</v>
      </c>
      <c r="L66">
        <v>0.56796999999999997</v>
      </c>
      <c r="M66">
        <v>0.443685</v>
      </c>
    </row>
    <row r="67" spans="1:13" x14ac:dyDescent="0.35">
      <c r="A67">
        <v>65</v>
      </c>
      <c r="B67" t="s">
        <v>239</v>
      </c>
      <c r="C67">
        <v>617</v>
      </c>
      <c r="D67" t="s">
        <v>309</v>
      </c>
      <c r="E67" t="s">
        <v>557</v>
      </c>
      <c r="F67">
        <v>1.5044999999999999E-2</v>
      </c>
      <c r="G67" t="s">
        <v>478</v>
      </c>
      <c r="H67">
        <v>8.0171250000000001</v>
      </c>
      <c r="I67">
        <v>1.660825</v>
      </c>
      <c r="J67">
        <v>1.297396</v>
      </c>
      <c r="K67">
        <v>0.120616</v>
      </c>
      <c r="L67">
        <v>2.4986999999999999E-2</v>
      </c>
      <c r="M67">
        <v>1.9519000000000002E-2</v>
      </c>
    </row>
    <row r="68" spans="1:13" x14ac:dyDescent="0.35">
      <c r="A68">
        <v>66</v>
      </c>
      <c r="B68" t="s">
        <v>239</v>
      </c>
      <c r="C68">
        <v>814</v>
      </c>
      <c r="D68" t="s">
        <v>254</v>
      </c>
      <c r="E68" t="s">
        <v>268</v>
      </c>
      <c r="F68">
        <v>67.900000000000006</v>
      </c>
      <c r="G68" t="s">
        <v>478</v>
      </c>
      <c r="H68">
        <v>7.4891139999999998</v>
      </c>
      <c r="I68">
        <v>1.4839720000000001</v>
      </c>
      <c r="J68">
        <v>1.3069379999999999</v>
      </c>
      <c r="K68">
        <v>508.51100000000002</v>
      </c>
      <c r="L68">
        <v>100.762</v>
      </c>
      <c r="M68">
        <v>88.741100000000003</v>
      </c>
    </row>
    <row r="69" spans="1:13" x14ac:dyDescent="0.35">
      <c r="A69">
        <v>67</v>
      </c>
      <c r="B69" t="s">
        <v>239</v>
      </c>
      <c r="C69">
        <v>814</v>
      </c>
      <c r="D69" t="s">
        <v>254</v>
      </c>
      <c r="E69" t="s">
        <v>268</v>
      </c>
      <c r="F69">
        <v>2.1768000000000001</v>
      </c>
      <c r="G69" t="s">
        <v>478</v>
      </c>
      <c r="H69">
        <v>7.4891139999999998</v>
      </c>
      <c r="I69">
        <v>1.4839720000000001</v>
      </c>
      <c r="J69">
        <v>1.3069379999999999</v>
      </c>
      <c r="K69">
        <v>16.302299999999999</v>
      </c>
      <c r="L69">
        <v>3.2303099999999998</v>
      </c>
      <c r="M69">
        <v>2.8449399999999998</v>
      </c>
    </row>
    <row r="70" spans="1:13" x14ac:dyDescent="0.35">
      <c r="A70">
        <v>68</v>
      </c>
      <c r="B70" t="s">
        <v>239</v>
      </c>
      <c r="C70">
        <v>814</v>
      </c>
      <c r="D70" t="s">
        <v>254</v>
      </c>
      <c r="E70" t="s">
        <v>268</v>
      </c>
      <c r="F70">
        <v>90.655600000000007</v>
      </c>
      <c r="G70" t="s">
        <v>478</v>
      </c>
      <c r="H70">
        <v>7.4891139999999998</v>
      </c>
      <c r="I70">
        <v>1.4839720000000001</v>
      </c>
      <c r="J70">
        <v>1.3069379999999999</v>
      </c>
      <c r="K70">
        <v>678.93</v>
      </c>
      <c r="L70">
        <v>134.53</v>
      </c>
      <c r="M70">
        <v>118.48099999999999</v>
      </c>
    </row>
    <row r="71" spans="1:13" x14ac:dyDescent="0.35">
      <c r="A71">
        <v>69</v>
      </c>
      <c r="B71" t="s">
        <v>239</v>
      </c>
      <c r="C71">
        <v>814</v>
      </c>
      <c r="D71" t="s">
        <v>254</v>
      </c>
      <c r="E71" t="s">
        <v>268</v>
      </c>
      <c r="F71">
        <v>75.079400000000007</v>
      </c>
      <c r="G71" t="s">
        <v>478</v>
      </c>
      <c r="H71">
        <v>7.4891139999999998</v>
      </c>
      <c r="I71">
        <v>1.4839720000000001</v>
      </c>
      <c r="J71">
        <v>1.3069379999999999</v>
      </c>
      <c r="K71">
        <v>562.27800000000002</v>
      </c>
      <c r="L71">
        <v>111.416</v>
      </c>
      <c r="M71">
        <v>98.124099999999999</v>
      </c>
    </row>
    <row r="72" spans="1:13" x14ac:dyDescent="0.35">
      <c r="A72">
        <v>70</v>
      </c>
      <c r="B72" t="s">
        <v>239</v>
      </c>
      <c r="C72">
        <v>832</v>
      </c>
      <c r="D72" t="s">
        <v>408</v>
      </c>
      <c r="E72" t="s">
        <v>558</v>
      </c>
      <c r="F72">
        <v>3.6868999999999999E-2</v>
      </c>
      <c r="G72" t="s">
        <v>478</v>
      </c>
      <c r="H72">
        <v>8.1459499999999991</v>
      </c>
      <c r="I72">
        <v>1.705443</v>
      </c>
      <c r="J72">
        <v>1.2908869999999999</v>
      </c>
      <c r="K72">
        <v>0.30032999999999999</v>
      </c>
      <c r="L72">
        <v>6.2877000000000002E-2</v>
      </c>
      <c r="M72">
        <v>4.7593000000000003E-2</v>
      </c>
    </row>
    <row r="73" spans="1:13" x14ac:dyDescent="0.35">
      <c r="A73">
        <v>71</v>
      </c>
      <c r="B73" t="s">
        <v>239</v>
      </c>
      <c r="C73">
        <v>118</v>
      </c>
      <c r="D73" t="s">
        <v>256</v>
      </c>
      <c r="E73" t="s">
        <v>559</v>
      </c>
      <c r="F73">
        <v>1.5807</v>
      </c>
      <c r="G73" t="s">
        <v>487</v>
      </c>
      <c r="H73">
        <v>8.9214710000000004</v>
      </c>
      <c r="I73">
        <v>1.5684530000000001</v>
      </c>
      <c r="J73">
        <v>1.94936</v>
      </c>
      <c r="K73">
        <v>14.1022</v>
      </c>
      <c r="L73">
        <v>2.47925</v>
      </c>
      <c r="M73">
        <v>3.08135</v>
      </c>
    </row>
    <row r="74" spans="1:13" x14ac:dyDescent="0.35">
      <c r="A74">
        <v>72</v>
      </c>
      <c r="B74" t="s">
        <v>239</v>
      </c>
      <c r="C74">
        <v>118</v>
      </c>
      <c r="D74" t="s">
        <v>256</v>
      </c>
      <c r="E74" t="s">
        <v>559</v>
      </c>
      <c r="F74">
        <v>12.2637</v>
      </c>
      <c r="G74" t="s">
        <v>487</v>
      </c>
      <c r="H74">
        <v>8.9214710000000004</v>
      </c>
      <c r="I74">
        <v>1.5684530000000001</v>
      </c>
      <c r="J74">
        <v>1.94936</v>
      </c>
      <c r="K74">
        <v>109.41</v>
      </c>
      <c r="L74">
        <v>19.234999999999999</v>
      </c>
      <c r="M74">
        <v>23.906400000000001</v>
      </c>
    </row>
    <row r="75" spans="1:13" x14ac:dyDescent="0.35">
      <c r="A75">
        <v>73</v>
      </c>
      <c r="B75" t="s">
        <v>239</v>
      </c>
      <c r="C75">
        <v>121</v>
      </c>
      <c r="D75" t="s">
        <v>270</v>
      </c>
      <c r="E75" t="s">
        <v>560</v>
      </c>
      <c r="F75">
        <v>0.18993299999999999</v>
      </c>
      <c r="G75" t="s">
        <v>487</v>
      </c>
      <c r="H75">
        <v>11.893405</v>
      </c>
      <c r="I75">
        <v>2.047812</v>
      </c>
      <c r="J75">
        <v>2.0910700000000002</v>
      </c>
      <c r="K75">
        <v>2.25895</v>
      </c>
      <c r="L75">
        <v>0.38894699999999999</v>
      </c>
      <c r="M75">
        <v>0.39716299999999999</v>
      </c>
    </row>
    <row r="76" spans="1:13" x14ac:dyDescent="0.35">
      <c r="A76">
        <v>74</v>
      </c>
      <c r="B76" t="s">
        <v>239</v>
      </c>
      <c r="C76">
        <v>121</v>
      </c>
      <c r="D76" t="s">
        <v>270</v>
      </c>
      <c r="E76" t="s">
        <v>560</v>
      </c>
      <c r="F76">
        <v>1.0770200000000001</v>
      </c>
      <c r="G76" t="s">
        <v>487</v>
      </c>
      <c r="H76">
        <v>11.893405</v>
      </c>
      <c r="I76">
        <v>2.047812</v>
      </c>
      <c r="J76">
        <v>2.0910700000000002</v>
      </c>
      <c r="K76">
        <v>12.8094</v>
      </c>
      <c r="L76">
        <v>2.20553</v>
      </c>
      <c r="M76">
        <v>2.2521200000000001</v>
      </c>
    </row>
    <row r="77" spans="1:13" x14ac:dyDescent="0.35">
      <c r="A77">
        <v>75</v>
      </c>
      <c r="B77" t="s">
        <v>239</v>
      </c>
      <c r="C77">
        <v>121</v>
      </c>
      <c r="D77" t="s">
        <v>270</v>
      </c>
      <c r="E77" t="s">
        <v>560</v>
      </c>
      <c r="F77">
        <v>0.39393800000000001</v>
      </c>
      <c r="G77" t="s">
        <v>487</v>
      </c>
      <c r="H77">
        <v>11.893405</v>
      </c>
      <c r="I77">
        <v>2.047812</v>
      </c>
      <c r="J77">
        <v>2.0910700000000002</v>
      </c>
      <c r="K77">
        <v>4.6852600000000004</v>
      </c>
      <c r="L77">
        <v>0.80671099999999996</v>
      </c>
      <c r="M77">
        <v>0.82375200000000004</v>
      </c>
    </row>
    <row r="78" spans="1:13" x14ac:dyDescent="0.35">
      <c r="A78">
        <v>76</v>
      </c>
      <c r="B78" t="s">
        <v>239</v>
      </c>
      <c r="C78">
        <v>129</v>
      </c>
      <c r="D78" t="s">
        <v>241</v>
      </c>
      <c r="E78" t="s">
        <v>561</v>
      </c>
      <c r="F78">
        <v>2.538E-2</v>
      </c>
      <c r="G78" t="s">
        <v>487</v>
      </c>
      <c r="H78">
        <v>9.6264540000000007</v>
      </c>
      <c r="I78">
        <v>1.554497</v>
      </c>
      <c r="J78">
        <v>1.8765419999999999</v>
      </c>
      <c r="K78">
        <v>0.24432300000000001</v>
      </c>
      <c r="L78">
        <v>3.9454000000000003E-2</v>
      </c>
      <c r="M78">
        <v>4.7627000000000003E-2</v>
      </c>
    </row>
    <row r="79" spans="1:13" x14ac:dyDescent="0.35">
      <c r="A79">
        <v>77</v>
      </c>
      <c r="B79" t="s">
        <v>239</v>
      </c>
      <c r="C79">
        <v>129</v>
      </c>
      <c r="D79" t="s">
        <v>241</v>
      </c>
      <c r="E79" t="s">
        <v>561</v>
      </c>
      <c r="F79">
        <v>0.45024199999999998</v>
      </c>
      <c r="G79" t="s">
        <v>487</v>
      </c>
      <c r="H79">
        <v>9.6264540000000007</v>
      </c>
      <c r="I79">
        <v>1.554497</v>
      </c>
      <c r="J79">
        <v>1.8765419999999999</v>
      </c>
      <c r="K79">
        <v>4.3342299999999998</v>
      </c>
      <c r="L79">
        <v>0.69989999999999997</v>
      </c>
      <c r="M79">
        <v>0.84489800000000004</v>
      </c>
    </row>
    <row r="80" spans="1:13" x14ac:dyDescent="0.35">
      <c r="A80">
        <v>78</v>
      </c>
      <c r="B80" t="s">
        <v>239</v>
      </c>
      <c r="C80">
        <v>133</v>
      </c>
      <c r="D80" t="s">
        <v>296</v>
      </c>
      <c r="E80" t="s">
        <v>501</v>
      </c>
      <c r="F80">
        <v>1.91937</v>
      </c>
      <c r="G80" t="s">
        <v>487</v>
      </c>
      <c r="H80">
        <v>12.893257</v>
      </c>
      <c r="I80">
        <v>2.5555669999999999</v>
      </c>
      <c r="J80">
        <v>2.1189480000000001</v>
      </c>
      <c r="K80">
        <v>24.7469</v>
      </c>
      <c r="L80">
        <v>4.9050799999999999</v>
      </c>
      <c r="M80">
        <v>4.0670500000000001</v>
      </c>
    </row>
    <row r="81" spans="1:13" x14ac:dyDescent="0.35">
      <c r="A81">
        <v>79</v>
      </c>
      <c r="B81" t="s">
        <v>239</v>
      </c>
      <c r="C81">
        <v>133</v>
      </c>
      <c r="D81" t="s">
        <v>296</v>
      </c>
      <c r="E81" t="s">
        <v>501</v>
      </c>
      <c r="F81">
        <v>0.56803800000000004</v>
      </c>
      <c r="G81" t="s">
        <v>487</v>
      </c>
      <c r="H81">
        <v>12.893257</v>
      </c>
      <c r="I81">
        <v>2.5555669999999999</v>
      </c>
      <c r="J81">
        <v>2.1189480000000001</v>
      </c>
      <c r="K81">
        <v>7.3238599999999998</v>
      </c>
      <c r="L81">
        <v>1.45166</v>
      </c>
      <c r="M81">
        <v>1.20364</v>
      </c>
    </row>
    <row r="82" spans="1:13" x14ac:dyDescent="0.35">
      <c r="A82">
        <v>80</v>
      </c>
      <c r="B82" t="s">
        <v>239</v>
      </c>
      <c r="C82">
        <v>140</v>
      </c>
      <c r="D82" t="s">
        <v>243</v>
      </c>
      <c r="E82" t="s">
        <v>486</v>
      </c>
      <c r="F82">
        <v>5.7200000000000003E-3</v>
      </c>
      <c r="G82" t="s">
        <v>487</v>
      </c>
      <c r="H82">
        <v>10.758748000000001</v>
      </c>
      <c r="I82">
        <v>1.747034</v>
      </c>
      <c r="J82">
        <v>1.8006310000000001</v>
      </c>
      <c r="K82">
        <v>6.1544000000000001E-2</v>
      </c>
      <c r="L82">
        <v>9.9939999999999994E-3</v>
      </c>
      <c r="M82">
        <v>1.03E-2</v>
      </c>
    </row>
    <row r="83" spans="1:13" x14ac:dyDescent="0.35">
      <c r="A83">
        <v>81</v>
      </c>
      <c r="B83" t="s">
        <v>239</v>
      </c>
      <c r="C83">
        <v>140</v>
      </c>
      <c r="D83" t="s">
        <v>243</v>
      </c>
      <c r="E83" t="s">
        <v>486</v>
      </c>
      <c r="F83">
        <v>1.3132900000000001</v>
      </c>
      <c r="G83" t="s">
        <v>487</v>
      </c>
      <c r="H83">
        <v>10.758748000000001</v>
      </c>
      <c r="I83">
        <v>1.747034</v>
      </c>
      <c r="J83">
        <v>1.8006310000000001</v>
      </c>
      <c r="K83">
        <v>14.1294</v>
      </c>
      <c r="L83">
        <v>2.2943600000000002</v>
      </c>
      <c r="M83">
        <v>2.3647499999999999</v>
      </c>
    </row>
    <row r="84" spans="1:13" x14ac:dyDescent="0.35">
      <c r="A84">
        <v>82</v>
      </c>
      <c r="B84" t="s">
        <v>239</v>
      </c>
      <c r="C84">
        <v>140</v>
      </c>
      <c r="D84" t="s">
        <v>243</v>
      </c>
      <c r="E84" t="s">
        <v>486</v>
      </c>
      <c r="F84">
        <v>2.6137700000000001</v>
      </c>
      <c r="G84" t="s">
        <v>487</v>
      </c>
      <c r="H84">
        <v>10.758748000000001</v>
      </c>
      <c r="I84">
        <v>1.747034</v>
      </c>
      <c r="J84">
        <v>1.8006310000000001</v>
      </c>
      <c r="K84">
        <v>28.120899999999999</v>
      </c>
      <c r="L84">
        <v>4.5663400000000003</v>
      </c>
      <c r="M84">
        <v>4.7064300000000001</v>
      </c>
    </row>
    <row r="85" spans="1:13" x14ac:dyDescent="0.35">
      <c r="A85">
        <v>83</v>
      </c>
      <c r="B85" t="s">
        <v>239</v>
      </c>
      <c r="C85">
        <v>140</v>
      </c>
      <c r="D85" t="s">
        <v>243</v>
      </c>
      <c r="E85" t="s">
        <v>486</v>
      </c>
      <c r="F85">
        <v>0.31306</v>
      </c>
      <c r="G85" t="s">
        <v>487</v>
      </c>
      <c r="H85">
        <v>10.758748000000001</v>
      </c>
      <c r="I85">
        <v>1.747034</v>
      </c>
      <c r="J85">
        <v>1.8006310000000001</v>
      </c>
      <c r="K85">
        <v>3.3681299999999998</v>
      </c>
      <c r="L85">
        <v>0.54692600000000002</v>
      </c>
      <c r="M85">
        <v>0.56370500000000001</v>
      </c>
    </row>
    <row r="86" spans="1:13" x14ac:dyDescent="0.35">
      <c r="A86">
        <v>84</v>
      </c>
      <c r="B86" t="s">
        <v>239</v>
      </c>
      <c r="C86">
        <v>141</v>
      </c>
      <c r="D86" t="s">
        <v>333</v>
      </c>
      <c r="E86" t="s">
        <v>562</v>
      </c>
      <c r="F86">
        <v>0.47610999999999998</v>
      </c>
      <c r="G86" t="s">
        <v>487</v>
      </c>
      <c r="H86">
        <v>12.551598</v>
      </c>
      <c r="I86">
        <v>2.5217480000000001</v>
      </c>
      <c r="J86">
        <v>2.0787870000000002</v>
      </c>
      <c r="K86">
        <v>5.9759399999999996</v>
      </c>
      <c r="L86">
        <v>1.2006300000000001</v>
      </c>
      <c r="M86">
        <v>0.98973100000000003</v>
      </c>
    </row>
    <row r="87" spans="1:13" x14ac:dyDescent="0.35">
      <c r="A87">
        <v>85</v>
      </c>
      <c r="B87" t="s">
        <v>239</v>
      </c>
      <c r="C87">
        <v>141</v>
      </c>
      <c r="D87" t="s">
        <v>333</v>
      </c>
      <c r="E87" t="s">
        <v>562</v>
      </c>
      <c r="F87">
        <v>1.01345</v>
      </c>
      <c r="G87" t="s">
        <v>487</v>
      </c>
      <c r="H87">
        <v>12.551598</v>
      </c>
      <c r="I87">
        <v>2.5217480000000001</v>
      </c>
      <c r="J87">
        <v>2.0787870000000002</v>
      </c>
      <c r="K87">
        <v>12.7204</v>
      </c>
      <c r="L87">
        <v>2.5556700000000001</v>
      </c>
      <c r="M87">
        <v>2.1067499999999999</v>
      </c>
    </row>
    <row r="88" spans="1:13" x14ac:dyDescent="0.35">
      <c r="A88">
        <v>86</v>
      </c>
      <c r="B88" t="s">
        <v>239</v>
      </c>
      <c r="C88">
        <v>141</v>
      </c>
      <c r="D88" t="s">
        <v>333</v>
      </c>
      <c r="E88" t="s">
        <v>562</v>
      </c>
      <c r="F88">
        <v>0.713561</v>
      </c>
      <c r="G88" t="s">
        <v>487</v>
      </c>
      <c r="H88">
        <v>12.551598</v>
      </c>
      <c r="I88">
        <v>2.5217480000000001</v>
      </c>
      <c r="J88">
        <v>2.0787870000000002</v>
      </c>
      <c r="K88">
        <v>8.9563299999999995</v>
      </c>
      <c r="L88">
        <v>1.79942</v>
      </c>
      <c r="M88">
        <v>1.4833400000000001</v>
      </c>
    </row>
    <row r="89" spans="1:13" x14ac:dyDescent="0.35">
      <c r="A89">
        <v>87</v>
      </c>
      <c r="B89" t="s">
        <v>239</v>
      </c>
      <c r="C89">
        <v>170</v>
      </c>
      <c r="D89" t="s">
        <v>313</v>
      </c>
      <c r="E89" t="s">
        <v>563</v>
      </c>
      <c r="F89">
        <v>0.923377</v>
      </c>
      <c r="G89" t="s">
        <v>487</v>
      </c>
      <c r="H89">
        <v>9.0237130000000008</v>
      </c>
      <c r="I89">
        <v>1.5223519999999999</v>
      </c>
      <c r="J89">
        <v>1.864306</v>
      </c>
      <c r="K89">
        <v>8.3322900000000004</v>
      </c>
      <c r="L89">
        <v>1.4056999999999999</v>
      </c>
      <c r="M89">
        <v>1.72146</v>
      </c>
    </row>
    <row r="90" spans="1:13" x14ac:dyDescent="0.35">
      <c r="A90">
        <v>88</v>
      </c>
      <c r="B90" t="s">
        <v>239</v>
      </c>
      <c r="C90">
        <v>182</v>
      </c>
      <c r="D90" t="s">
        <v>329</v>
      </c>
      <c r="E90" t="s">
        <v>564</v>
      </c>
      <c r="F90">
        <v>0.33283499999999999</v>
      </c>
      <c r="G90" t="s">
        <v>487</v>
      </c>
      <c r="H90">
        <v>11.786500999999999</v>
      </c>
      <c r="I90">
        <v>2.0039060000000002</v>
      </c>
      <c r="J90">
        <v>2.074773</v>
      </c>
      <c r="K90">
        <v>3.9229599999999998</v>
      </c>
      <c r="L90">
        <v>0.66696999999999995</v>
      </c>
      <c r="M90">
        <v>0.69055699999999998</v>
      </c>
    </row>
    <row r="91" spans="1:13" x14ac:dyDescent="0.35">
      <c r="A91">
        <v>89</v>
      </c>
      <c r="B91" t="s">
        <v>239</v>
      </c>
      <c r="C91">
        <v>182</v>
      </c>
      <c r="D91" t="s">
        <v>329</v>
      </c>
      <c r="E91" t="s">
        <v>564</v>
      </c>
      <c r="F91">
        <v>1.0570600000000001</v>
      </c>
      <c r="G91" t="s">
        <v>487</v>
      </c>
      <c r="H91">
        <v>11.786500999999999</v>
      </c>
      <c r="I91">
        <v>2.0039060000000002</v>
      </c>
      <c r="J91">
        <v>2.074773</v>
      </c>
      <c r="K91">
        <v>12.459</v>
      </c>
      <c r="L91">
        <v>2.1182500000000002</v>
      </c>
      <c r="M91">
        <v>2.1931600000000002</v>
      </c>
    </row>
    <row r="92" spans="1:13" x14ac:dyDescent="0.35">
      <c r="A92">
        <v>90</v>
      </c>
      <c r="B92" t="s">
        <v>239</v>
      </c>
      <c r="C92">
        <v>182</v>
      </c>
      <c r="D92" t="s">
        <v>329</v>
      </c>
      <c r="E92" t="s">
        <v>564</v>
      </c>
      <c r="F92">
        <v>0.53720100000000004</v>
      </c>
      <c r="G92" t="s">
        <v>487</v>
      </c>
      <c r="H92">
        <v>11.786500999999999</v>
      </c>
      <c r="I92">
        <v>2.0039060000000002</v>
      </c>
      <c r="J92">
        <v>2.074773</v>
      </c>
      <c r="K92">
        <v>6.3317199999999998</v>
      </c>
      <c r="L92">
        <v>1.0765</v>
      </c>
      <c r="M92">
        <v>1.1145700000000001</v>
      </c>
    </row>
    <row r="93" spans="1:13" x14ac:dyDescent="0.35">
      <c r="A93">
        <v>91</v>
      </c>
      <c r="B93" t="s">
        <v>239</v>
      </c>
      <c r="C93">
        <v>211</v>
      </c>
      <c r="D93" t="s">
        <v>246</v>
      </c>
      <c r="E93" t="s">
        <v>565</v>
      </c>
      <c r="F93">
        <v>0.89380700000000002</v>
      </c>
      <c r="G93" t="s">
        <v>487</v>
      </c>
      <c r="H93">
        <v>8.570468</v>
      </c>
      <c r="I93">
        <v>1.849359</v>
      </c>
      <c r="J93">
        <v>1.3491960000000001</v>
      </c>
      <c r="K93">
        <v>7.6603399999999997</v>
      </c>
      <c r="L93">
        <v>1.6529700000000001</v>
      </c>
      <c r="M93">
        <v>1.2059200000000001</v>
      </c>
    </row>
    <row r="94" spans="1:13" x14ac:dyDescent="0.35">
      <c r="A94">
        <v>92</v>
      </c>
      <c r="B94" t="s">
        <v>239</v>
      </c>
      <c r="C94">
        <v>211</v>
      </c>
      <c r="D94" t="s">
        <v>246</v>
      </c>
      <c r="E94" t="s">
        <v>565</v>
      </c>
      <c r="F94">
        <v>2.3942700000000001</v>
      </c>
      <c r="G94" t="s">
        <v>487</v>
      </c>
      <c r="H94">
        <v>8.570468</v>
      </c>
      <c r="I94">
        <v>1.849359</v>
      </c>
      <c r="J94">
        <v>1.3491960000000001</v>
      </c>
      <c r="K94">
        <v>20.52</v>
      </c>
      <c r="L94">
        <v>4.4278700000000004</v>
      </c>
      <c r="M94">
        <v>3.23034</v>
      </c>
    </row>
    <row r="95" spans="1:13" x14ac:dyDescent="0.35">
      <c r="A95">
        <v>93</v>
      </c>
      <c r="B95" t="s">
        <v>239</v>
      </c>
      <c r="C95">
        <v>241</v>
      </c>
      <c r="D95" t="s">
        <v>522</v>
      </c>
      <c r="E95" t="s">
        <v>566</v>
      </c>
      <c r="F95">
        <v>1.77556</v>
      </c>
      <c r="G95" t="s">
        <v>487</v>
      </c>
      <c r="H95">
        <v>10.848037</v>
      </c>
      <c r="I95">
        <v>2.6097169999999998</v>
      </c>
      <c r="J95">
        <v>1.580201</v>
      </c>
      <c r="K95">
        <v>19.261299999999999</v>
      </c>
      <c r="L95">
        <v>4.6337099999999998</v>
      </c>
      <c r="M95">
        <v>2.8057400000000001</v>
      </c>
    </row>
    <row r="96" spans="1:13" x14ac:dyDescent="0.35">
      <c r="A96">
        <v>94</v>
      </c>
      <c r="B96" t="s">
        <v>239</v>
      </c>
      <c r="C96">
        <v>241</v>
      </c>
      <c r="D96" t="s">
        <v>522</v>
      </c>
      <c r="E96" t="s">
        <v>566</v>
      </c>
      <c r="F96">
        <v>1.0475300000000001</v>
      </c>
      <c r="G96" t="s">
        <v>487</v>
      </c>
      <c r="H96">
        <v>10.848037</v>
      </c>
      <c r="I96">
        <v>2.6097169999999998</v>
      </c>
      <c r="J96">
        <v>1.580201</v>
      </c>
      <c r="K96">
        <v>11.3636</v>
      </c>
      <c r="L96">
        <v>2.7337600000000002</v>
      </c>
      <c r="M96">
        <v>1.6553100000000001</v>
      </c>
    </row>
    <row r="97" spans="1:13" x14ac:dyDescent="0.35">
      <c r="A97">
        <v>95</v>
      </c>
      <c r="B97" t="s">
        <v>239</v>
      </c>
      <c r="C97">
        <v>241</v>
      </c>
      <c r="D97" t="s">
        <v>522</v>
      </c>
      <c r="E97" t="s">
        <v>566</v>
      </c>
      <c r="F97">
        <v>1.9999999999999999E-6</v>
      </c>
      <c r="G97" t="s">
        <v>487</v>
      </c>
      <c r="H97">
        <v>10.848037</v>
      </c>
      <c r="I97">
        <v>2.6097169999999998</v>
      </c>
      <c r="J97">
        <v>1.580201</v>
      </c>
      <c r="K97">
        <v>2.5999999999999998E-5</v>
      </c>
      <c r="L97">
        <v>6.0000000000000002E-6</v>
      </c>
      <c r="M97">
        <v>3.9999999999999998E-6</v>
      </c>
    </row>
    <row r="98" spans="1:13" x14ac:dyDescent="0.35">
      <c r="A98">
        <v>96</v>
      </c>
      <c r="B98" t="s">
        <v>239</v>
      </c>
      <c r="C98">
        <v>243</v>
      </c>
      <c r="D98" t="s">
        <v>299</v>
      </c>
      <c r="E98" t="s">
        <v>567</v>
      </c>
      <c r="F98">
        <v>0.82670500000000002</v>
      </c>
      <c r="G98" t="s">
        <v>487</v>
      </c>
      <c r="H98">
        <v>8.5327559999999991</v>
      </c>
      <c r="I98">
        <v>1.5857840000000001</v>
      </c>
      <c r="J98">
        <v>1.746162</v>
      </c>
      <c r="K98">
        <v>7.0540700000000003</v>
      </c>
      <c r="L98">
        <v>1.31098</v>
      </c>
      <c r="M98">
        <v>1.44356</v>
      </c>
    </row>
    <row r="99" spans="1:13" x14ac:dyDescent="0.35">
      <c r="A99">
        <v>97</v>
      </c>
      <c r="B99" t="s">
        <v>239</v>
      </c>
      <c r="C99">
        <v>243</v>
      </c>
      <c r="D99" t="s">
        <v>299</v>
      </c>
      <c r="E99" t="s">
        <v>567</v>
      </c>
      <c r="F99">
        <v>1.6926E-2</v>
      </c>
      <c r="G99" t="s">
        <v>487</v>
      </c>
      <c r="H99">
        <v>8.5327559999999991</v>
      </c>
      <c r="I99">
        <v>1.5857840000000001</v>
      </c>
      <c r="J99">
        <v>1.746162</v>
      </c>
      <c r="K99">
        <v>0.144429</v>
      </c>
      <c r="L99">
        <v>2.6842000000000001E-2</v>
      </c>
      <c r="M99">
        <v>2.9555999999999999E-2</v>
      </c>
    </row>
    <row r="100" spans="1:13" x14ac:dyDescent="0.35">
      <c r="A100">
        <v>98</v>
      </c>
      <c r="B100" t="s">
        <v>239</v>
      </c>
      <c r="C100">
        <v>320</v>
      </c>
      <c r="D100" t="s">
        <v>273</v>
      </c>
      <c r="E100" t="s">
        <v>568</v>
      </c>
      <c r="F100">
        <v>2.3585199999999999</v>
      </c>
      <c r="G100" t="s">
        <v>487</v>
      </c>
      <c r="H100">
        <v>7.7039369999999998</v>
      </c>
      <c r="I100">
        <v>1.162852</v>
      </c>
      <c r="J100">
        <v>1.655923</v>
      </c>
      <c r="K100">
        <v>18.169899999999998</v>
      </c>
      <c r="L100">
        <v>2.74261</v>
      </c>
      <c r="M100">
        <v>3.9055300000000002</v>
      </c>
    </row>
    <row r="101" spans="1:13" x14ac:dyDescent="0.35">
      <c r="A101">
        <v>99</v>
      </c>
      <c r="B101" t="s">
        <v>239</v>
      </c>
      <c r="C101">
        <v>320</v>
      </c>
      <c r="D101" t="s">
        <v>273</v>
      </c>
      <c r="E101" t="s">
        <v>568</v>
      </c>
      <c r="F101">
        <v>7.3579000000000006E-2</v>
      </c>
      <c r="G101" t="s">
        <v>487</v>
      </c>
      <c r="H101">
        <v>7.7039369999999998</v>
      </c>
      <c r="I101">
        <v>1.162852</v>
      </c>
      <c r="J101">
        <v>1.655923</v>
      </c>
      <c r="K101">
        <v>0.56684999999999997</v>
      </c>
      <c r="L101">
        <v>8.5561999999999999E-2</v>
      </c>
      <c r="M101">
        <v>0.12184200000000001</v>
      </c>
    </row>
    <row r="102" spans="1:13" x14ac:dyDescent="0.35">
      <c r="A102">
        <v>100</v>
      </c>
      <c r="B102" t="s">
        <v>239</v>
      </c>
      <c r="C102">
        <v>330</v>
      </c>
      <c r="D102" t="s">
        <v>307</v>
      </c>
      <c r="E102" t="s">
        <v>569</v>
      </c>
      <c r="F102">
        <v>1.77132</v>
      </c>
      <c r="G102" t="s">
        <v>487</v>
      </c>
      <c r="H102">
        <v>7.7002709999999999</v>
      </c>
      <c r="I102">
        <v>1.670129</v>
      </c>
      <c r="J102">
        <v>1.4061159999999999</v>
      </c>
      <c r="K102">
        <v>13.6396</v>
      </c>
      <c r="L102">
        <v>2.9583300000000001</v>
      </c>
      <c r="M102">
        <v>2.4906799999999998</v>
      </c>
    </row>
    <row r="103" spans="1:13" x14ac:dyDescent="0.35">
      <c r="A103">
        <v>101</v>
      </c>
      <c r="B103" t="s">
        <v>239</v>
      </c>
      <c r="C103">
        <v>411</v>
      </c>
      <c r="D103" t="s">
        <v>308</v>
      </c>
      <c r="E103" t="s">
        <v>488</v>
      </c>
      <c r="F103">
        <v>2.8271700000000002</v>
      </c>
      <c r="G103" t="s">
        <v>487</v>
      </c>
      <c r="H103">
        <v>4.9772600000000002</v>
      </c>
      <c r="I103">
        <v>0.70677400000000001</v>
      </c>
      <c r="J103">
        <v>1.2899099999999999</v>
      </c>
      <c r="K103">
        <v>14.0716</v>
      </c>
      <c r="L103">
        <v>1.99817</v>
      </c>
      <c r="M103">
        <v>3.6467999999999998</v>
      </c>
    </row>
    <row r="104" spans="1:13" x14ac:dyDescent="0.35">
      <c r="A104">
        <v>102</v>
      </c>
      <c r="B104" t="s">
        <v>239</v>
      </c>
      <c r="C104">
        <v>411</v>
      </c>
      <c r="D104" t="s">
        <v>308</v>
      </c>
      <c r="E104" t="s">
        <v>488</v>
      </c>
      <c r="F104">
        <v>3.0252599999999998</v>
      </c>
      <c r="G104" t="s">
        <v>487</v>
      </c>
      <c r="H104">
        <v>4.9772600000000002</v>
      </c>
      <c r="I104">
        <v>0.70677400000000001</v>
      </c>
      <c r="J104">
        <v>1.2899099999999999</v>
      </c>
      <c r="K104">
        <v>15.057499999999999</v>
      </c>
      <c r="L104">
        <v>2.1381700000000001</v>
      </c>
      <c r="M104">
        <v>3.9023099999999999</v>
      </c>
    </row>
    <row r="105" spans="1:13" x14ac:dyDescent="0.35">
      <c r="A105">
        <v>103</v>
      </c>
      <c r="B105" t="s">
        <v>239</v>
      </c>
      <c r="C105">
        <v>411</v>
      </c>
      <c r="D105" t="s">
        <v>308</v>
      </c>
      <c r="E105" t="s">
        <v>488</v>
      </c>
      <c r="F105">
        <v>16.5535</v>
      </c>
      <c r="G105" t="s">
        <v>487</v>
      </c>
      <c r="H105">
        <v>4.9772600000000002</v>
      </c>
      <c r="I105">
        <v>0.70677400000000001</v>
      </c>
      <c r="J105">
        <v>1.2899099999999999</v>
      </c>
      <c r="K105">
        <v>82.391099999999994</v>
      </c>
      <c r="L105">
        <v>11.6996</v>
      </c>
      <c r="M105">
        <v>21.352499999999999</v>
      </c>
    </row>
    <row r="106" spans="1:13" x14ac:dyDescent="0.35">
      <c r="A106">
        <v>104</v>
      </c>
      <c r="B106" t="s">
        <v>239</v>
      </c>
      <c r="C106">
        <v>411</v>
      </c>
      <c r="D106" t="s">
        <v>308</v>
      </c>
      <c r="E106" t="s">
        <v>488</v>
      </c>
      <c r="F106">
        <v>14.165100000000001</v>
      </c>
      <c r="G106" t="s">
        <v>487</v>
      </c>
      <c r="H106">
        <v>4.9772600000000002</v>
      </c>
      <c r="I106">
        <v>0.70677400000000001</v>
      </c>
      <c r="J106">
        <v>1.2899099999999999</v>
      </c>
      <c r="K106">
        <v>70.503399999999999</v>
      </c>
      <c r="L106">
        <v>10.0115</v>
      </c>
      <c r="M106">
        <v>18.271699999999999</v>
      </c>
    </row>
    <row r="107" spans="1:13" x14ac:dyDescent="0.35">
      <c r="A107">
        <v>105</v>
      </c>
      <c r="B107" t="s">
        <v>239</v>
      </c>
      <c r="C107">
        <v>434</v>
      </c>
      <c r="D107" t="s">
        <v>277</v>
      </c>
      <c r="E107" t="s">
        <v>570</v>
      </c>
      <c r="F107">
        <v>1.6569E-2</v>
      </c>
      <c r="G107" t="s">
        <v>487</v>
      </c>
      <c r="H107">
        <v>9.4027349999999998</v>
      </c>
      <c r="I107">
        <v>1.6053839999999999</v>
      </c>
      <c r="J107">
        <v>1.7362949999999999</v>
      </c>
      <c r="K107">
        <v>0.15579499999999999</v>
      </c>
      <c r="L107">
        <v>2.6599999999999999E-2</v>
      </c>
      <c r="M107">
        <v>2.8768999999999999E-2</v>
      </c>
    </row>
    <row r="108" spans="1:13" x14ac:dyDescent="0.35">
      <c r="A108">
        <v>106</v>
      </c>
      <c r="B108" t="s">
        <v>239</v>
      </c>
      <c r="C108">
        <v>434</v>
      </c>
      <c r="D108" t="s">
        <v>277</v>
      </c>
      <c r="E108" t="s">
        <v>570</v>
      </c>
      <c r="F108">
        <v>1.9999999999999999E-6</v>
      </c>
      <c r="G108" t="s">
        <v>487</v>
      </c>
      <c r="H108">
        <v>9.4027349999999998</v>
      </c>
      <c r="I108">
        <v>1.6053839999999999</v>
      </c>
      <c r="J108">
        <v>1.7362949999999999</v>
      </c>
      <c r="K108">
        <v>2.1999999999999999E-5</v>
      </c>
      <c r="L108">
        <v>3.9999999999999998E-6</v>
      </c>
      <c r="M108">
        <v>3.9999999999999998E-6</v>
      </c>
    </row>
    <row r="109" spans="1:13" x14ac:dyDescent="0.35">
      <c r="A109">
        <v>107</v>
      </c>
      <c r="B109" t="s">
        <v>239</v>
      </c>
      <c r="C109">
        <v>617</v>
      </c>
      <c r="D109" t="s">
        <v>309</v>
      </c>
      <c r="E109" t="s">
        <v>571</v>
      </c>
      <c r="F109">
        <v>0.67983400000000005</v>
      </c>
      <c r="G109" t="s">
        <v>487</v>
      </c>
      <c r="H109">
        <v>8.0013769999999997</v>
      </c>
      <c r="I109">
        <v>1.3399110000000001</v>
      </c>
      <c r="J109">
        <v>1.61673</v>
      </c>
      <c r="K109">
        <v>5.4396100000000001</v>
      </c>
      <c r="L109">
        <v>0.91091699999999998</v>
      </c>
      <c r="M109">
        <v>1.09911</v>
      </c>
    </row>
    <row r="110" spans="1:13" x14ac:dyDescent="0.35">
      <c r="A110">
        <v>108</v>
      </c>
      <c r="B110" t="s">
        <v>239</v>
      </c>
      <c r="C110">
        <v>617</v>
      </c>
      <c r="D110" t="s">
        <v>309</v>
      </c>
      <c r="E110" t="s">
        <v>571</v>
      </c>
      <c r="F110">
        <v>1.18784</v>
      </c>
      <c r="G110" t="s">
        <v>487</v>
      </c>
      <c r="H110">
        <v>8.0013769999999997</v>
      </c>
      <c r="I110">
        <v>1.3399110000000001</v>
      </c>
      <c r="J110">
        <v>1.61673</v>
      </c>
      <c r="K110">
        <v>9.5043600000000001</v>
      </c>
      <c r="L110">
        <v>1.5915999999999999</v>
      </c>
      <c r="M110">
        <v>1.92042</v>
      </c>
    </row>
    <row r="111" spans="1:13" x14ac:dyDescent="0.35">
      <c r="A111">
        <v>109</v>
      </c>
      <c r="B111" t="s">
        <v>239</v>
      </c>
      <c r="C111">
        <v>617</v>
      </c>
      <c r="D111" t="s">
        <v>309</v>
      </c>
      <c r="E111" t="s">
        <v>571</v>
      </c>
      <c r="F111">
        <v>1.5088000000000001E-2</v>
      </c>
      <c r="G111" t="s">
        <v>487</v>
      </c>
      <c r="H111">
        <v>8.0013769999999997</v>
      </c>
      <c r="I111">
        <v>1.3399110000000001</v>
      </c>
      <c r="J111">
        <v>1.61673</v>
      </c>
      <c r="K111">
        <v>0.120726</v>
      </c>
      <c r="L111">
        <v>2.0216999999999999E-2</v>
      </c>
      <c r="M111">
        <v>2.4393000000000001E-2</v>
      </c>
    </row>
    <row r="112" spans="1:13" x14ac:dyDescent="0.35">
      <c r="A112">
        <v>110</v>
      </c>
      <c r="B112" t="s">
        <v>239</v>
      </c>
      <c r="C112">
        <v>641</v>
      </c>
      <c r="D112" t="s">
        <v>311</v>
      </c>
      <c r="E112" t="s">
        <v>572</v>
      </c>
      <c r="F112">
        <v>0.92173799999999995</v>
      </c>
      <c r="G112" t="s">
        <v>487</v>
      </c>
      <c r="H112">
        <v>6.2478290000000003</v>
      </c>
      <c r="I112">
        <v>0.99162300000000003</v>
      </c>
      <c r="J112">
        <v>1.4259170000000001</v>
      </c>
      <c r="K112">
        <v>5.7588600000000003</v>
      </c>
      <c r="L112">
        <v>0.91401600000000005</v>
      </c>
      <c r="M112">
        <v>1.3143199999999999</v>
      </c>
    </row>
    <row r="113" spans="1:13" x14ac:dyDescent="0.35">
      <c r="A113">
        <v>111</v>
      </c>
      <c r="B113" t="s">
        <v>239</v>
      </c>
      <c r="C113">
        <v>641</v>
      </c>
      <c r="D113" t="s">
        <v>311</v>
      </c>
      <c r="E113" t="s">
        <v>572</v>
      </c>
      <c r="F113">
        <v>1.37653</v>
      </c>
      <c r="G113" t="s">
        <v>487</v>
      </c>
      <c r="H113">
        <v>6.2478290000000003</v>
      </c>
      <c r="I113">
        <v>0.99162300000000003</v>
      </c>
      <c r="J113">
        <v>1.4259170000000001</v>
      </c>
      <c r="K113">
        <v>8.60032</v>
      </c>
      <c r="L113">
        <v>1.365</v>
      </c>
      <c r="M113">
        <v>1.96282</v>
      </c>
    </row>
    <row r="114" spans="1:13" x14ac:dyDescent="0.35">
      <c r="A114">
        <v>112</v>
      </c>
      <c r="B114" t="s">
        <v>239</v>
      </c>
      <c r="C114">
        <v>641</v>
      </c>
      <c r="D114" t="s">
        <v>311</v>
      </c>
      <c r="E114" t="s">
        <v>572</v>
      </c>
      <c r="F114">
        <v>0.47164899999999998</v>
      </c>
      <c r="G114" t="s">
        <v>487</v>
      </c>
      <c r="H114">
        <v>6.2478290000000003</v>
      </c>
      <c r="I114">
        <v>0.99162300000000003</v>
      </c>
      <c r="J114">
        <v>1.4259170000000001</v>
      </c>
      <c r="K114">
        <v>2.94678</v>
      </c>
      <c r="L114">
        <v>0.467698</v>
      </c>
      <c r="M114">
        <v>0.67253200000000002</v>
      </c>
    </row>
    <row r="115" spans="1:13" x14ac:dyDescent="0.35">
      <c r="A115">
        <v>113</v>
      </c>
      <c r="B115" t="s">
        <v>239</v>
      </c>
      <c r="C115">
        <v>641</v>
      </c>
      <c r="D115" t="s">
        <v>311</v>
      </c>
      <c r="E115" t="s">
        <v>572</v>
      </c>
      <c r="F115">
        <v>5.7499999999999999E-4</v>
      </c>
      <c r="G115" t="s">
        <v>487</v>
      </c>
      <c r="H115">
        <v>6.2478290000000003</v>
      </c>
      <c r="I115">
        <v>0.99162300000000003</v>
      </c>
      <c r="J115">
        <v>1.4259170000000001</v>
      </c>
      <c r="K115">
        <v>3.5920000000000001E-3</v>
      </c>
      <c r="L115">
        <v>5.6999999999999998E-4</v>
      </c>
      <c r="M115">
        <v>8.1999999999999998E-4</v>
      </c>
    </row>
    <row r="116" spans="1:13" x14ac:dyDescent="0.35">
      <c r="A116">
        <v>114</v>
      </c>
      <c r="B116" t="s">
        <v>239</v>
      </c>
      <c r="C116">
        <v>814</v>
      </c>
      <c r="D116" t="s">
        <v>254</v>
      </c>
      <c r="E116" t="s">
        <v>573</v>
      </c>
      <c r="F116">
        <v>2.0863499999999999</v>
      </c>
      <c r="G116" t="s">
        <v>487</v>
      </c>
      <c r="H116">
        <v>10.811667999999999</v>
      </c>
      <c r="I116">
        <v>2.0556719999999999</v>
      </c>
      <c r="J116">
        <v>1.827547</v>
      </c>
      <c r="K116">
        <v>22.556899999999999</v>
      </c>
      <c r="L116">
        <v>4.2888500000000001</v>
      </c>
      <c r="M116">
        <v>3.8129</v>
      </c>
    </row>
    <row r="117" spans="1:13" x14ac:dyDescent="0.35">
      <c r="A117">
        <v>115</v>
      </c>
      <c r="B117" t="s">
        <v>239</v>
      </c>
      <c r="C117">
        <v>814</v>
      </c>
      <c r="D117" t="s">
        <v>254</v>
      </c>
      <c r="E117" t="s">
        <v>573</v>
      </c>
      <c r="F117">
        <v>26.990400000000001</v>
      </c>
      <c r="G117" t="s">
        <v>487</v>
      </c>
      <c r="H117">
        <v>10.811667999999999</v>
      </c>
      <c r="I117">
        <v>2.0556719999999999</v>
      </c>
      <c r="J117">
        <v>1.827547</v>
      </c>
      <c r="K117">
        <v>291.81099999999998</v>
      </c>
      <c r="L117">
        <v>55.483400000000003</v>
      </c>
      <c r="M117">
        <v>49.3262</v>
      </c>
    </row>
    <row r="118" spans="1:13" x14ac:dyDescent="0.35">
      <c r="A118">
        <v>116</v>
      </c>
      <c r="B118" t="s">
        <v>239</v>
      </c>
      <c r="C118">
        <v>118</v>
      </c>
      <c r="D118" t="s">
        <v>256</v>
      </c>
      <c r="E118" t="s">
        <v>574</v>
      </c>
      <c r="F118">
        <v>8.9795999999999996</v>
      </c>
      <c r="G118" t="s">
        <v>575</v>
      </c>
      <c r="H118">
        <v>9.0938680000000005</v>
      </c>
      <c r="I118">
        <v>1.6142510000000001</v>
      </c>
      <c r="J118">
        <v>1.976261</v>
      </c>
      <c r="K118">
        <v>81.659300000000002</v>
      </c>
      <c r="L118">
        <v>14.4953</v>
      </c>
      <c r="M118">
        <v>17.745999999999999</v>
      </c>
    </row>
    <row r="119" spans="1:13" x14ac:dyDescent="0.35">
      <c r="A119">
        <v>117</v>
      </c>
      <c r="B119" t="s">
        <v>239</v>
      </c>
      <c r="C119">
        <v>118</v>
      </c>
      <c r="D119" t="s">
        <v>256</v>
      </c>
      <c r="E119" t="s">
        <v>574</v>
      </c>
      <c r="F119">
        <v>0.338144</v>
      </c>
      <c r="G119" t="s">
        <v>575</v>
      </c>
      <c r="H119">
        <v>9.0938680000000005</v>
      </c>
      <c r="I119">
        <v>1.6142510000000001</v>
      </c>
      <c r="J119">
        <v>1.976261</v>
      </c>
      <c r="K119">
        <v>3.07504</v>
      </c>
      <c r="L119">
        <v>0.54584900000000003</v>
      </c>
      <c r="M119">
        <v>0.66826099999999999</v>
      </c>
    </row>
    <row r="120" spans="1:13" x14ac:dyDescent="0.35">
      <c r="A120">
        <v>118</v>
      </c>
      <c r="B120" t="s">
        <v>239</v>
      </c>
      <c r="C120">
        <v>140</v>
      </c>
      <c r="D120" t="s">
        <v>243</v>
      </c>
      <c r="E120" t="s">
        <v>576</v>
      </c>
      <c r="F120">
        <v>2.2437200000000002</v>
      </c>
      <c r="G120" t="s">
        <v>575</v>
      </c>
      <c r="H120">
        <v>2.512038</v>
      </c>
      <c r="I120">
        <v>0.44010100000000002</v>
      </c>
      <c r="J120">
        <v>0.82190700000000005</v>
      </c>
      <c r="K120">
        <v>5.6363099999999999</v>
      </c>
      <c r="L120">
        <v>0.98746299999999998</v>
      </c>
      <c r="M120">
        <v>1.84413</v>
      </c>
    </row>
    <row r="121" spans="1:13" x14ac:dyDescent="0.35">
      <c r="A121">
        <v>119</v>
      </c>
      <c r="B121" t="s">
        <v>239</v>
      </c>
      <c r="C121">
        <v>243</v>
      </c>
      <c r="D121" t="s">
        <v>299</v>
      </c>
      <c r="E121" t="s">
        <v>577</v>
      </c>
      <c r="F121">
        <v>0.794489</v>
      </c>
      <c r="G121" t="s">
        <v>575</v>
      </c>
      <c r="H121">
        <v>8.0268639999999998</v>
      </c>
      <c r="I121">
        <v>1.669513</v>
      </c>
      <c r="J121">
        <v>1.5564260000000001</v>
      </c>
      <c r="K121">
        <v>6.3772599999999997</v>
      </c>
      <c r="L121">
        <v>1.3264100000000001</v>
      </c>
      <c r="M121">
        <v>1.2365600000000001</v>
      </c>
    </row>
    <row r="122" spans="1:13" x14ac:dyDescent="0.35">
      <c r="A122">
        <v>120</v>
      </c>
      <c r="B122" t="s">
        <v>239</v>
      </c>
      <c r="C122">
        <v>243</v>
      </c>
      <c r="D122" t="s">
        <v>299</v>
      </c>
      <c r="E122" t="s">
        <v>577</v>
      </c>
      <c r="F122">
        <v>2.96387</v>
      </c>
      <c r="G122" t="s">
        <v>575</v>
      </c>
      <c r="H122">
        <v>8.0268639999999998</v>
      </c>
      <c r="I122">
        <v>1.669513</v>
      </c>
      <c r="J122">
        <v>1.5564260000000001</v>
      </c>
      <c r="K122">
        <v>23.790600000000001</v>
      </c>
      <c r="L122">
        <v>4.9482200000000001</v>
      </c>
      <c r="M122">
        <v>4.6130399999999998</v>
      </c>
    </row>
    <row r="123" spans="1:13" x14ac:dyDescent="0.35">
      <c r="A123">
        <v>121</v>
      </c>
      <c r="B123" t="s">
        <v>239</v>
      </c>
      <c r="C123">
        <v>251</v>
      </c>
      <c r="D123" t="s">
        <v>578</v>
      </c>
      <c r="E123" t="s">
        <v>579</v>
      </c>
      <c r="F123">
        <v>0.807666</v>
      </c>
      <c r="G123" t="s">
        <v>575</v>
      </c>
      <c r="H123">
        <v>9.2593789999999991</v>
      </c>
      <c r="I123">
        <v>1.6438630000000001</v>
      </c>
      <c r="J123">
        <v>2.002596</v>
      </c>
      <c r="K123">
        <v>7.4784899999999999</v>
      </c>
      <c r="L123">
        <v>1.32769</v>
      </c>
      <c r="M123">
        <v>1.6174299999999999</v>
      </c>
    </row>
    <row r="124" spans="1:13" x14ac:dyDescent="0.35">
      <c r="A124">
        <v>122</v>
      </c>
      <c r="B124" t="s">
        <v>239</v>
      </c>
      <c r="C124">
        <v>411</v>
      </c>
      <c r="D124" t="s">
        <v>308</v>
      </c>
      <c r="E124" t="s">
        <v>580</v>
      </c>
      <c r="F124">
        <v>1.80846</v>
      </c>
      <c r="G124" t="s">
        <v>575</v>
      </c>
      <c r="H124">
        <v>5.2272930000000004</v>
      </c>
      <c r="I124">
        <v>0.77974900000000003</v>
      </c>
      <c r="J124">
        <v>1.4346179999999999</v>
      </c>
      <c r="K124">
        <v>9.4533500000000004</v>
      </c>
      <c r="L124">
        <v>1.41015</v>
      </c>
      <c r="M124">
        <v>2.5944500000000001</v>
      </c>
    </row>
    <row r="125" spans="1:13" x14ac:dyDescent="0.35">
      <c r="A125">
        <v>123</v>
      </c>
      <c r="B125" t="s">
        <v>239</v>
      </c>
      <c r="C125">
        <v>617</v>
      </c>
      <c r="D125" t="s">
        <v>309</v>
      </c>
      <c r="E125" t="s">
        <v>581</v>
      </c>
      <c r="F125">
        <v>0.14142099999999999</v>
      </c>
      <c r="G125" t="s">
        <v>575</v>
      </c>
      <c r="H125">
        <v>7.0542619999999996</v>
      </c>
      <c r="I125">
        <v>1.193513</v>
      </c>
      <c r="J125">
        <v>1.6790339999999999</v>
      </c>
      <c r="K125">
        <v>0.99762099999999998</v>
      </c>
      <c r="L125">
        <v>0.16878799999999999</v>
      </c>
      <c r="M125">
        <v>0.237451</v>
      </c>
    </row>
    <row r="126" spans="1:13" x14ac:dyDescent="0.35">
      <c r="A126">
        <v>124</v>
      </c>
      <c r="B126" t="s">
        <v>239</v>
      </c>
      <c r="C126">
        <v>641</v>
      </c>
      <c r="D126" t="s">
        <v>311</v>
      </c>
      <c r="E126" t="s">
        <v>582</v>
      </c>
      <c r="F126">
        <v>0.12681100000000001</v>
      </c>
      <c r="G126" t="s">
        <v>575</v>
      </c>
      <c r="H126">
        <v>4.6815410000000002</v>
      </c>
      <c r="I126">
        <v>0.69562800000000002</v>
      </c>
      <c r="J126">
        <v>1.337747</v>
      </c>
      <c r="K126">
        <v>0.59367099999999995</v>
      </c>
      <c r="L126">
        <v>8.8213E-2</v>
      </c>
      <c r="M126">
        <v>0.16964099999999999</v>
      </c>
    </row>
    <row r="127" spans="1:13" x14ac:dyDescent="0.35">
      <c r="A127">
        <v>125</v>
      </c>
      <c r="B127" t="s">
        <v>239</v>
      </c>
      <c r="C127">
        <v>118</v>
      </c>
      <c r="D127" t="s">
        <v>256</v>
      </c>
      <c r="E127" t="s">
        <v>502</v>
      </c>
      <c r="F127">
        <v>1.13564</v>
      </c>
      <c r="G127" t="s">
        <v>490</v>
      </c>
      <c r="H127">
        <v>9.5416419999999995</v>
      </c>
      <c r="I127">
        <v>1.6683520000000001</v>
      </c>
      <c r="J127">
        <v>2.0486610000000001</v>
      </c>
      <c r="K127">
        <v>10.835900000000001</v>
      </c>
      <c r="L127">
        <v>1.8946499999999999</v>
      </c>
      <c r="M127">
        <v>2.3265400000000001</v>
      </c>
    </row>
    <row r="128" spans="1:13" x14ac:dyDescent="0.35">
      <c r="A128">
        <v>126</v>
      </c>
      <c r="B128" t="s">
        <v>239</v>
      </c>
      <c r="C128">
        <v>121</v>
      </c>
      <c r="D128" t="s">
        <v>270</v>
      </c>
      <c r="E128" t="s">
        <v>503</v>
      </c>
      <c r="F128">
        <v>0.378747</v>
      </c>
      <c r="G128" t="s">
        <v>490</v>
      </c>
      <c r="H128">
        <v>11.719173</v>
      </c>
      <c r="I128">
        <v>1.982953</v>
      </c>
      <c r="J128">
        <v>2.0781740000000002</v>
      </c>
      <c r="K128">
        <v>4.4386000000000001</v>
      </c>
      <c r="L128">
        <v>0.75103699999999995</v>
      </c>
      <c r="M128">
        <v>0.78710199999999997</v>
      </c>
    </row>
    <row r="129" spans="1:13" x14ac:dyDescent="0.35">
      <c r="A129">
        <v>127</v>
      </c>
      <c r="B129" t="s">
        <v>239</v>
      </c>
      <c r="C129">
        <v>121</v>
      </c>
      <c r="D129" t="s">
        <v>270</v>
      </c>
      <c r="E129" t="s">
        <v>503</v>
      </c>
      <c r="F129">
        <v>0.318554</v>
      </c>
      <c r="G129" t="s">
        <v>490</v>
      </c>
      <c r="H129">
        <v>11.719173</v>
      </c>
      <c r="I129">
        <v>1.982953</v>
      </c>
      <c r="J129">
        <v>2.0781740000000002</v>
      </c>
      <c r="K129">
        <v>3.73319</v>
      </c>
      <c r="L129">
        <v>0.63167799999999996</v>
      </c>
      <c r="M129">
        <v>0.66201100000000002</v>
      </c>
    </row>
    <row r="130" spans="1:13" x14ac:dyDescent="0.35">
      <c r="A130">
        <v>128</v>
      </c>
      <c r="B130" t="s">
        <v>239</v>
      </c>
      <c r="C130">
        <v>121</v>
      </c>
      <c r="D130" t="s">
        <v>270</v>
      </c>
      <c r="E130" t="s">
        <v>503</v>
      </c>
      <c r="F130">
        <v>2.1805400000000001</v>
      </c>
      <c r="G130" t="s">
        <v>490</v>
      </c>
      <c r="H130">
        <v>11.719173</v>
      </c>
      <c r="I130">
        <v>1.982953</v>
      </c>
      <c r="J130">
        <v>2.0781740000000002</v>
      </c>
      <c r="K130">
        <v>25.554099999999998</v>
      </c>
      <c r="L130">
        <v>4.3239099999999997</v>
      </c>
      <c r="M130">
        <v>4.5315399999999997</v>
      </c>
    </row>
    <row r="131" spans="1:13" x14ac:dyDescent="0.35">
      <c r="A131">
        <v>129</v>
      </c>
      <c r="B131" t="s">
        <v>239</v>
      </c>
      <c r="C131">
        <v>133</v>
      </c>
      <c r="D131" t="s">
        <v>296</v>
      </c>
      <c r="E131" t="s">
        <v>504</v>
      </c>
      <c r="F131">
        <v>0.30662499999999998</v>
      </c>
      <c r="G131" t="s">
        <v>490</v>
      </c>
      <c r="H131">
        <v>11.792467</v>
      </c>
      <c r="I131">
        <v>1.9885550000000001</v>
      </c>
      <c r="J131">
        <v>2.079189</v>
      </c>
      <c r="K131">
        <v>3.6158700000000001</v>
      </c>
      <c r="L131">
        <v>0.60974099999999998</v>
      </c>
      <c r="M131">
        <v>0.63753099999999996</v>
      </c>
    </row>
    <row r="132" spans="1:13" x14ac:dyDescent="0.35">
      <c r="A132">
        <v>130</v>
      </c>
      <c r="B132" t="s">
        <v>239</v>
      </c>
      <c r="C132">
        <v>133</v>
      </c>
      <c r="D132" t="s">
        <v>296</v>
      </c>
      <c r="E132" t="s">
        <v>504</v>
      </c>
      <c r="F132">
        <v>0.117981</v>
      </c>
      <c r="G132" t="s">
        <v>490</v>
      </c>
      <c r="H132">
        <v>11.792467</v>
      </c>
      <c r="I132">
        <v>1.9885550000000001</v>
      </c>
      <c r="J132">
        <v>2.079189</v>
      </c>
      <c r="K132">
        <v>1.3912899999999999</v>
      </c>
      <c r="L132">
        <v>0.23461199999999999</v>
      </c>
      <c r="M132">
        <v>0.245305</v>
      </c>
    </row>
    <row r="133" spans="1:13" x14ac:dyDescent="0.35">
      <c r="A133">
        <v>131</v>
      </c>
      <c r="B133" t="s">
        <v>239</v>
      </c>
      <c r="C133">
        <v>133</v>
      </c>
      <c r="D133" t="s">
        <v>296</v>
      </c>
      <c r="E133" t="s">
        <v>504</v>
      </c>
      <c r="F133">
        <v>2.8310200000000001</v>
      </c>
      <c r="G133" t="s">
        <v>490</v>
      </c>
      <c r="H133">
        <v>11.792467</v>
      </c>
      <c r="I133">
        <v>1.9885550000000001</v>
      </c>
      <c r="J133">
        <v>2.079189</v>
      </c>
      <c r="K133">
        <v>33.384700000000002</v>
      </c>
      <c r="L133">
        <v>5.6296400000000002</v>
      </c>
      <c r="M133">
        <v>5.8862300000000003</v>
      </c>
    </row>
    <row r="134" spans="1:13" x14ac:dyDescent="0.35">
      <c r="A134">
        <v>132</v>
      </c>
      <c r="B134" t="s">
        <v>239</v>
      </c>
      <c r="C134">
        <v>140</v>
      </c>
      <c r="D134" t="s">
        <v>243</v>
      </c>
      <c r="E134" t="s">
        <v>489</v>
      </c>
      <c r="F134">
        <v>0.18355099999999999</v>
      </c>
      <c r="G134" t="s">
        <v>490</v>
      </c>
      <c r="H134">
        <v>9.2811850000000007</v>
      </c>
      <c r="I134">
        <v>1.3582639999999999</v>
      </c>
      <c r="J134">
        <v>1.775104</v>
      </c>
      <c r="K134">
        <v>1.70357</v>
      </c>
      <c r="L134">
        <v>0.249311</v>
      </c>
      <c r="M134">
        <v>0.325822</v>
      </c>
    </row>
    <row r="135" spans="1:13" x14ac:dyDescent="0.35">
      <c r="A135">
        <v>133</v>
      </c>
      <c r="B135" t="s">
        <v>239</v>
      </c>
      <c r="C135">
        <v>140</v>
      </c>
      <c r="D135" t="s">
        <v>243</v>
      </c>
      <c r="E135" t="s">
        <v>489</v>
      </c>
      <c r="F135">
        <v>1.94875</v>
      </c>
      <c r="G135" t="s">
        <v>490</v>
      </c>
      <c r="H135">
        <v>9.2811850000000007</v>
      </c>
      <c r="I135">
        <v>1.3582639999999999</v>
      </c>
      <c r="J135">
        <v>1.775104</v>
      </c>
      <c r="K135">
        <v>18.0867</v>
      </c>
      <c r="L135">
        <v>2.6469200000000002</v>
      </c>
      <c r="M135">
        <v>3.4592299999999998</v>
      </c>
    </row>
    <row r="136" spans="1:13" x14ac:dyDescent="0.35">
      <c r="A136">
        <v>134</v>
      </c>
      <c r="B136" t="s">
        <v>239</v>
      </c>
      <c r="C136">
        <v>140</v>
      </c>
      <c r="D136" t="s">
        <v>243</v>
      </c>
      <c r="E136" t="s">
        <v>489</v>
      </c>
      <c r="F136">
        <v>0.29423199999999999</v>
      </c>
      <c r="G136" t="s">
        <v>490</v>
      </c>
      <c r="H136">
        <v>9.2811850000000007</v>
      </c>
      <c r="I136">
        <v>1.3582639999999999</v>
      </c>
      <c r="J136">
        <v>1.775104</v>
      </c>
      <c r="K136">
        <v>2.73082</v>
      </c>
      <c r="L136">
        <v>0.39964499999999997</v>
      </c>
      <c r="M136">
        <v>0.52229199999999998</v>
      </c>
    </row>
    <row r="137" spans="1:13" x14ac:dyDescent="0.35">
      <c r="A137">
        <v>135</v>
      </c>
      <c r="B137" t="s">
        <v>239</v>
      </c>
      <c r="C137">
        <v>140</v>
      </c>
      <c r="D137" t="s">
        <v>243</v>
      </c>
      <c r="E137" t="s">
        <v>489</v>
      </c>
      <c r="F137">
        <v>6.4180000000000001E-3</v>
      </c>
      <c r="G137" t="s">
        <v>490</v>
      </c>
      <c r="H137">
        <v>9.2811850000000007</v>
      </c>
      <c r="I137">
        <v>1.3582639999999999</v>
      </c>
      <c r="J137">
        <v>1.775104</v>
      </c>
      <c r="K137">
        <v>5.9568000000000003E-2</v>
      </c>
      <c r="L137">
        <v>8.7170000000000008E-3</v>
      </c>
      <c r="M137">
        <v>1.1393E-2</v>
      </c>
    </row>
    <row r="138" spans="1:13" x14ac:dyDescent="0.35">
      <c r="A138">
        <v>136</v>
      </c>
      <c r="B138" t="s">
        <v>239</v>
      </c>
      <c r="C138">
        <v>140</v>
      </c>
      <c r="D138" t="s">
        <v>243</v>
      </c>
      <c r="E138" t="s">
        <v>489</v>
      </c>
      <c r="F138">
        <v>2.1639200000000001</v>
      </c>
      <c r="G138" t="s">
        <v>490</v>
      </c>
      <c r="H138">
        <v>9.2811850000000007</v>
      </c>
      <c r="I138">
        <v>1.3582639999999999</v>
      </c>
      <c r="J138">
        <v>1.775104</v>
      </c>
      <c r="K138">
        <v>20.0837</v>
      </c>
      <c r="L138">
        <v>2.9391799999999999</v>
      </c>
      <c r="M138">
        <v>3.84118</v>
      </c>
    </row>
    <row r="139" spans="1:13" x14ac:dyDescent="0.35">
      <c r="A139">
        <v>137</v>
      </c>
      <c r="B139" t="s">
        <v>239</v>
      </c>
      <c r="C139">
        <v>140</v>
      </c>
      <c r="D139" t="s">
        <v>243</v>
      </c>
      <c r="E139" t="s">
        <v>489</v>
      </c>
      <c r="F139">
        <v>6.8800000000000003E-4</v>
      </c>
      <c r="G139" t="s">
        <v>490</v>
      </c>
      <c r="H139">
        <v>9.2811850000000007</v>
      </c>
      <c r="I139">
        <v>1.3582639999999999</v>
      </c>
      <c r="J139">
        <v>1.775104</v>
      </c>
      <c r="K139">
        <v>6.3889999999999997E-3</v>
      </c>
      <c r="L139">
        <v>9.3499999999999996E-4</v>
      </c>
      <c r="M139">
        <v>1.222E-3</v>
      </c>
    </row>
    <row r="140" spans="1:13" x14ac:dyDescent="0.35">
      <c r="A140">
        <v>138</v>
      </c>
      <c r="B140" t="s">
        <v>239</v>
      </c>
      <c r="C140">
        <v>141</v>
      </c>
      <c r="D140" t="s">
        <v>333</v>
      </c>
      <c r="E140" t="s">
        <v>583</v>
      </c>
      <c r="F140">
        <v>1.2536E-2</v>
      </c>
      <c r="G140" t="s">
        <v>490</v>
      </c>
      <c r="H140">
        <v>11.842131999999999</v>
      </c>
      <c r="I140">
        <v>1.9933479999999999</v>
      </c>
      <c r="J140">
        <v>2.0755880000000002</v>
      </c>
      <c r="K140">
        <v>0.148448</v>
      </c>
      <c r="L140">
        <v>2.4988E-2</v>
      </c>
      <c r="M140">
        <v>2.6019E-2</v>
      </c>
    </row>
    <row r="141" spans="1:13" x14ac:dyDescent="0.35">
      <c r="A141">
        <v>139</v>
      </c>
      <c r="B141" t="s">
        <v>239</v>
      </c>
      <c r="C141">
        <v>171</v>
      </c>
      <c r="D141" t="s">
        <v>282</v>
      </c>
      <c r="E141" t="s">
        <v>506</v>
      </c>
      <c r="F141">
        <v>0.60693200000000003</v>
      </c>
      <c r="G141" t="s">
        <v>490</v>
      </c>
      <c r="H141">
        <v>12.264234</v>
      </c>
      <c r="I141">
        <v>2.0773109999999999</v>
      </c>
      <c r="J141">
        <v>2.1641499999999998</v>
      </c>
      <c r="K141">
        <v>7.4435599999999997</v>
      </c>
      <c r="L141">
        <v>1.2607900000000001</v>
      </c>
      <c r="M141">
        <v>1.31349</v>
      </c>
    </row>
    <row r="142" spans="1:13" x14ac:dyDescent="0.35">
      <c r="A142">
        <v>140</v>
      </c>
      <c r="B142" t="s">
        <v>239</v>
      </c>
      <c r="C142">
        <v>182</v>
      </c>
      <c r="D142" t="s">
        <v>329</v>
      </c>
      <c r="E142" t="s">
        <v>584</v>
      </c>
      <c r="F142">
        <v>4.2129999999999997E-3</v>
      </c>
      <c r="G142" t="s">
        <v>490</v>
      </c>
      <c r="H142">
        <v>9.8197329999999994</v>
      </c>
      <c r="I142">
        <v>1.5889770000000001</v>
      </c>
      <c r="J142">
        <v>1.8789210000000001</v>
      </c>
      <c r="K142">
        <v>4.1371999999999999E-2</v>
      </c>
      <c r="L142">
        <v>6.6950000000000004E-3</v>
      </c>
      <c r="M142">
        <v>7.9159999999999994E-3</v>
      </c>
    </row>
    <row r="143" spans="1:13" x14ac:dyDescent="0.35">
      <c r="A143">
        <v>141</v>
      </c>
      <c r="B143" t="s">
        <v>239</v>
      </c>
      <c r="C143">
        <v>190</v>
      </c>
      <c r="D143" t="s">
        <v>335</v>
      </c>
      <c r="E143" t="s">
        <v>498</v>
      </c>
      <c r="F143">
        <v>2.8939699999999999</v>
      </c>
      <c r="G143" t="s">
        <v>490</v>
      </c>
      <c r="H143">
        <v>9.4791480000000004</v>
      </c>
      <c r="I143">
        <v>1.5358339999999999</v>
      </c>
      <c r="J143">
        <v>1.834163</v>
      </c>
      <c r="K143">
        <v>27.432400000000001</v>
      </c>
      <c r="L143">
        <v>4.4446599999999998</v>
      </c>
      <c r="M143">
        <v>5.3080100000000003</v>
      </c>
    </row>
    <row r="144" spans="1:13" x14ac:dyDescent="0.35">
      <c r="A144">
        <v>142</v>
      </c>
      <c r="B144" t="s">
        <v>239</v>
      </c>
      <c r="C144">
        <v>320</v>
      </c>
      <c r="D144" t="s">
        <v>273</v>
      </c>
      <c r="E144" t="s">
        <v>491</v>
      </c>
      <c r="F144">
        <v>0.136126</v>
      </c>
      <c r="G144" t="s">
        <v>490</v>
      </c>
      <c r="H144">
        <v>6.4559259999999998</v>
      </c>
      <c r="I144">
        <v>0.89579399999999998</v>
      </c>
      <c r="J144">
        <v>1.540756</v>
      </c>
      <c r="K144">
        <v>0.87881900000000002</v>
      </c>
      <c r="L144">
        <v>0.12194099999999999</v>
      </c>
      <c r="M144">
        <v>0.20973700000000001</v>
      </c>
    </row>
    <row r="145" spans="1:13" x14ac:dyDescent="0.35">
      <c r="A145">
        <v>143</v>
      </c>
      <c r="B145" t="s">
        <v>239</v>
      </c>
      <c r="C145">
        <v>320</v>
      </c>
      <c r="D145" t="s">
        <v>273</v>
      </c>
      <c r="E145" t="s">
        <v>491</v>
      </c>
      <c r="F145">
        <v>1.30809</v>
      </c>
      <c r="G145" t="s">
        <v>490</v>
      </c>
      <c r="H145">
        <v>6.4559259999999998</v>
      </c>
      <c r="I145">
        <v>0.89579399999999998</v>
      </c>
      <c r="J145">
        <v>1.540756</v>
      </c>
      <c r="K145">
        <v>8.4449299999999994</v>
      </c>
      <c r="L145">
        <v>1.17178</v>
      </c>
      <c r="M145">
        <v>2.01545</v>
      </c>
    </row>
    <row r="146" spans="1:13" x14ac:dyDescent="0.35">
      <c r="A146">
        <v>144</v>
      </c>
      <c r="B146" t="s">
        <v>239</v>
      </c>
      <c r="C146">
        <v>411</v>
      </c>
      <c r="D146" t="s">
        <v>308</v>
      </c>
      <c r="E146" t="s">
        <v>492</v>
      </c>
      <c r="F146">
        <v>0.17185</v>
      </c>
      <c r="G146" t="s">
        <v>490</v>
      </c>
      <c r="H146">
        <v>6.6934500000000003</v>
      </c>
      <c r="I146">
        <v>0.99065700000000001</v>
      </c>
      <c r="J146">
        <v>1.5987610000000001</v>
      </c>
      <c r="K146">
        <v>1.1502699999999999</v>
      </c>
      <c r="L146">
        <v>0.17024400000000001</v>
      </c>
      <c r="M146">
        <v>0.27474700000000002</v>
      </c>
    </row>
    <row r="147" spans="1:13" x14ac:dyDescent="0.35">
      <c r="A147">
        <v>145</v>
      </c>
      <c r="B147" t="s">
        <v>239</v>
      </c>
      <c r="C147">
        <v>411</v>
      </c>
      <c r="D147" t="s">
        <v>308</v>
      </c>
      <c r="E147" t="s">
        <v>492</v>
      </c>
      <c r="F147">
        <v>4.8201900000000002</v>
      </c>
      <c r="G147" t="s">
        <v>490</v>
      </c>
      <c r="H147">
        <v>6.6934500000000003</v>
      </c>
      <c r="I147">
        <v>0.99065700000000001</v>
      </c>
      <c r="J147">
        <v>1.5987610000000001</v>
      </c>
      <c r="K147">
        <v>32.2637</v>
      </c>
      <c r="L147">
        <v>4.7751599999999996</v>
      </c>
      <c r="M147">
        <v>7.7063300000000003</v>
      </c>
    </row>
    <row r="148" spans="1:13" x14ac:dyDescent="0.35">
      <c r="A148">
        <v>146</v>
      </c>
      <c r="B148" t="s">
        <v>239</v>
      </c>
      <c r="C148">
        <v>411</v>
      </c>
      <c r="D148" t="s">
        <v>308</v>
      </c>
      <c r="E148" t="s">
        <v>492</v>
      </c>
      <c r="F148">
        <v>0.118793</v>
      </c>
      <c r="G148" t="s">
        <v>490</v>
      </c>
      <c r="H148">
        <v>6.6934500000000003</v>
      </c>
      <c r="I148">
        <v>0.99065700000000001</v>
      </c>
      <c r="J148">
        <v>1.5987610000000001</v>
      </c>
      <c r="K148">
        <v>0.79513500000000004</v>
      </c>
      <c r="L148">
        <v>0.117683</v>
      </c>
      <c r="M148">
        <v>0.18992200000000001</v>
      </c>
    </row>
    <row r="149" spans="1:13" x14ac:dyDescent="0.35">
      <c r="A149">
        <v>147</v>
      </c>
      <c r="B149" t="s">
        <v>239</v>
      </c>
      <c r="C149">
        <v>411</v>
      </c>
      <c r="D149" t="s">
        <v>308</v>
      </c>
      <c r="E149" t="s">
        <v>492</v>
      </c>
      <c r="F149">
        <v>0.36527900000000002</v>
      </c>
      <c r="G149" t="s">
        <v>490</v>
      </c>
      <c r="H149">
        <v>6.6934500000000003</v>
      </c>
      <c r="I149">
        <v>0.99065700000000001</v>
      </c>
      <c r="J149">
        <v>1.5987610000000001</v>
      </c>
      <c r="K149">
        <v>2.4449800000000002</v>
      </c>
      <c r="L149">
        <v>0.36186600000000002</v>
      </c>
      <c r="M149">
        <v>0.58399400000000001</v>
      </c>
    </row>
    <row r="150" spans="1:13" x14ac:dyDescent="0.35">
      <c r="A150">
        <v>148</v>
      </c>
      <c r="B150" t="s">
        <v>239</v>
      </c>
      <c r="C150">
        <v>411</v>
      </c>
      <c r="D150" t="s">
        <v>308</v>
      </c>
      <c r="E150" t="s">
        <v>492</v>
      </c>
      <c r="F150">
        <v>1.3755200000000001</v>
      </c>
      <c r="G150" t="s">
        <v>490</v>
      </c>
      <c r="H150">
        <v>6.6934500000000003</v>
      </c>
      <c r="I150">
        <v>0.99065700000000001</v>
      </c>
      <c r="J150">
        <v>1.5987610000000001</v>
      </c>
      <c r="K150">
        <v>9.2069700000000001</v>
      </c>
      <c r="L150">
        <v>1.36267</v>
      </c>
      <c r="M150">
        <v>2.1991299999999998</v>
      </c>
    </row>
    <row r="151" spans="1:13" x14ac:dyDescent="0.35">
      <c r="A151">
        <v>149</v>
      </c>
      <c r="B151" t="s">
        <v>239</v>
      </c>
      <c r="C151">
        <v>411</v>
      </c>
      <c r="D151" t="s">
        <v>308</v>
      </c>
      <c r="E151" t="s">
        <v>492</v>
      </c>
      <c r="F151">
        <v>2.7742599999999999</v>
      </c>
      <c r="G151" t="s">
        <v>490</v>
      </c>
      <c r="H151">
        <v>6.6934500000000003</v>
      </c>
      <c r="I151">
        <v>0.99065700000000001</v>
      </c>
      <c r="J151">
        <v>1.5987610000000001</v>
      </c>
      <c r="K151">
        <v>18.569400000000002</v>
      </c>
      <c r="L151">
        <v>2.7483399999999998</v>
      </c>
      <c r="M151">
        <v>4.4353800000000003</v>
      </c>
    </row>
    <row r="152" spans="1:13" x14ac:dyDescent="0.35">
      <c r="A152">
        <v>150</v>
      </c>
      <c r="B152" t="s">
        <v>239</v>
      </c>
      <c r="C152">
        <v>422</v>
      </c>
      <c r="D152" t="s">
        <v>301</v>
      </c>
      <c r="E152" t="s">
        <v>507</v>
      </c>
      <c r="F152">
        <v>6.2209E-2</v>
      </c>
      <c r="G152" t="s">
        <v>490</v>
      </c>
      <c r="H152">
        <v>6.3518020000000002</v>
      </c>
      <c r="I152">
        <v>0.91268700000000003</v>
      </c>
      <c r="J152">
        <v>1.5104690000000001</v>
      </c>
      <c r="K152">
        <v>0.39513700000000002</v>
      </c>
      <c r="L152">
        <v>5.6777000000000001E-2</v>
      </c>
      <c r="M152">
        <v>9.3964000000000006E-2</v>
      </c>
    </row>
    <row r="153" spans="1:13" x14ac:dyDescent="0.35">
      <c r="A153">
        <v>151</v>
      </c>
      <c r="B153" t="s">
        <v>239</v>
      </c>
      <c r="C153">
        <v>424</v>
      </c>
      <c r="D153" t="s">
        <v>314</v>
      </c>
      <c r="E153" t="s">
        <v>508</v>
      </c>
      <c r="F153">
        <v>0.139462</v>
      </c>
      <c r="G153" t="s">
        <v>490</v>
      </c>
      <c r="H153">
        <v>5.1547900000000002</v>
      </c>
      <c r="I153">
        <v>0.59953400000000001</v>
      </c>
      <c r="J153">
        <v>1.426728</v>
      </c>
      <c r="K153">
        <v>0.71889700000000001</v>
      </c>
      <c r="L153">
        <v>8.3612000000000006E-2</v>
      </c>
      <c r="M153">
        <v>0.19897400000000001</v>
      </c>
    </row>
    <row r="154" spans="1:13" x14ac:dyDescent="0.35">
      <c r="A154">
        <v>152</v>
      </c>
      <c r="B154" t="s">
        <v>239</v>
      </c>
      <c r="C154">
        <v>434</v>
      </c>
      <c r="D154" t="s">
        <v>277</v>
      </c>
      <c r="E154" t="s">
        <v>499</v>
      </c>
      <c r="F154">
        <v>15.404999999999999</v>
      </c>
      <c r="G154" t="s">
        <v>490</v>
      </c>
      <c r="H154">
        <v>7.4178269999999999</v>
      </c>
      <c r="I154">
        <v>1.1901790000000001</v>
      </c>
      <c r="J154">
        <v>1.7402979999999999</v>
      </c>
      <c r="K154">
        <v>114.27200000000001</v>
      </c>
      <c r="L154">
        <v>18.334700000000002</v>
      </c>
      <c r="M154">
        <v>26.8093</v>
      </c>
    </row>
    <row r="155" spans="1:13" x14ac:dyDescent="0.35">
      <c r="A155">
        <v>153</v>
      </c>
      <c r="B155" t="s">
        <v>239</v>
      </c>
      <c r="C155">
        <v>617</v>
      </c>
      <c r="D155" t="s">
        <v>309</v>
      </c>
      <c r="E155" t="s">
        <v>585</v>
      </c>
      <c r="F155">
        <v>0.77432800000000002</v>
      </c>
      <c r="G155" t="s">
        <v>490</v>
      </c>
      <c r="H155">
        <v>9.9501170000000005</v>
      </c>
      <c r="I155">
        <v>1.6960770000000001</v>
      </c>
      <c r="J155">
        <v>1.9686710000000001</v>
      </c>
      <c r="K155">
        <v>7.70465</v>
      </c>
      <c r="L155">
        <v>1.31332</v>
      </c>
      <c r="M155">
        <v>1.5244</v>
      </c>
    </row>
    <row r="156" spans="1:13" x14ac:dyDescent="0.35">
      <c r="A156">
        <v>154</v>
      </c>
      <c r="B156" t="s">
        <v>239</v>
      </c>
      <c r="C156">
        <v>617</v>
      </c>
      <c r="D156" t="s">
        <v>309</v>
      </c>
      <c r="E156" t="s">
        <v>585</v>
      </c>
      <c r="F156">
        <v>0.25442900000000002</v>
      </c>
      <c r="G156" t="s">
        <v>490</v>
      </c>
      <c r="H156">
        <v>9.9501170000000005</v>
      </c>
      <c r="I156">
        <v>1.6960770000000001</v>
      </c>
      <c r="J156">
        <v>1.9686710000000001</v>
      </c>
      <c r="K156">
        <v>2.5316000000000001</v>
      </c>
      <c r="L156">
        <v>0.431531</v>
      </c>
      <c r="M156">
        <v>0.50088699999999997</v>
      </c>
    </row>
    <row r="157" spans="1:13" x14ac:dyDescent="0.35">
      <c r="A157">
        <v>155</v>
      </c>
      <c r="B157" t="s">
        <v>239</v>
      </c>
      <c r="C157">
        <v>620</v>
      </c>
      <c r="D157" t="s">
        <v>316</v>
      </c>
      <c r="E157" t="s">
        <v>509</v>
      </c>
      <c r="F157">
        <v>0.251357</v>
      </c>
      <c r="G157" t="s">
        <v>490</v>
      </c>
      <c r="H157">
        <v>12.467798</v>
      </c>
      <c r="I157">
        <v>2.1053609999999998</v>
      </c>
      <c r="J157">
        <v>2.1709649999999998</v>
      </c>
      <c r="K157">
        <v>3.1338699999999999</v>
      </c>
      <c r="L157">
        <v>0.52919700000000003</v>
      </c>
      <c r="M157">
        <v>0.54568700000000003</v>
      </c>
    </row>
    <row r="158" spans="1:13" x14ac:dyDescent="0.35">
      <c r="A158">
        <v>156</v>
      </c>
      <c r="B158" t="s">
        <v>239</v>
      </c>
      <c r="C158">
        <v>625</v>
      </c>
      <c r="D158" t="s">
        <v>310</v>
      </c>
      <c r="E158" t="s">
        <v>586</v>
      </c>
      <c r="F158">
        <v>0.73788600000000004</v>
      </c>
      <c r="G158" t="s">
        <v>490</v>
      </c>
      <c r="H158">
        <v>10.293868</v>
      </c>
      <c r="I158">
        <v>1.6799809999999999</v>
      </c>
      <c r="J158">
        <v>1.9350909999999999</v>
      </c>
      <c r="K158">
        <v>7.5956999999999999</v>
      </c>
      <c r="L158">
        <v>1.23963</v>
      </c>
      <c r="M158">
        <v>1.42788</v>
      </c>
    </row>
    <row r="159" spans="1:13" x14ac:dyDescent="0.35">
      <c r="A159">
        <v>157</v>
      </c>
      <c r="B159" t="s">
        <v>239</v>
      </c>
      <c r="C159">
        <v>814</v>
      </c>
      <c r="D159" t="s">
        <v>254</v>
      </c>
      <c r="E159" t="s">
        <v>493</v>
      </c>
      <c r="F159">
        <v>32.899700000000003</v>
      </c>
      <c r="G159" t="s">
        <v>490</v>
      </c>
      <c r="H159">
        <v>6.7941729999999998</v>
      </c>
      <c r="I159">
        <v>0.93106900000000004</v>
      </c>
      <c r="J159">
        <v>1.6025199999999999</v>
      </c>
      <c r="K159">
        <v>223.52600000000001</v>
      </c>
      <c r="L159">
        <v>30.631900000000002</v>
      </c>
      <c r="M159">
        <v>52.7224</v>
      </c>
    </row>
    <row r="160" spans="1:13" x14ac:dyDescent="0.35">
      <c r="A160">
        <v>158</v>
      </c>
      <c r="B160" t="s">
        <v>239</v>
      </c>
      <c r="C160">
        <v>814</v>
      </c>
      <c r="D160" t="s">
        <v>254</v>
      </c>
      <c r="E160" t="s">
        <v>493</v>
      </c>
      <c r="F160">
        <v>3.2613699999999999</v>
      </c>
      <c r="G160" t="s">
        <v>490</v>
      </c>
      <c r="H160">
        <v>6.7941729999999998</v>
      </c>
      <c r="I160">
        <v>0.93106900000000004</v>
      </c>
      <c r="J160">
        <v>1.6025199999999999</v>
      </c>
      <c r="K160">
        <v>22.158300000000001</v>
      </c>
      <c r="L160">
        <v>3.0365600000000001</v>
      </c>
      <c r="M160">
        <v>5.2264099999999996</v>
      </c>
    </row>
    <row r="161" spans="1:13" x14ac:dyDescent="0.35">
      <c r="A161">
        <v>159</v>
      </c>
      <c r="B161" t="s">
        <v>239</v>
      </c>
      <c r="C161">
        <v>814</v>
      </c>
      <c r="D161" t="s">
        <v>254</v>
      </c>
      <c r="E161" t="s">
        <v>493</v>
      </c>
      <c r="F161">
        <v>9.2328299999999999</v>
      </c>
      <c r="G161" t="s">
        <v>490</v>
      </c>
      <c r="H161">
        <v>6.7941729999999998</v>
      </c>
      <c r="I161">
        <v>0.93106900000000004</v>
      </c>
      <c r="J161">
        <v>1.6025199999999999</v>
      </c>
      <c r="K161">
        <v>62.729399999999998</v>
      </c>
      <c r="L161">
        <v>8.5964100000000006</v>
      </c>
      <c r="M161">
        <v>14.7958</v>
      </c>
    </row>
    <row r="162" spans="1:13" x14ac:dyDescent="0.35">
      <c r="A162">
        <v>160</v>
      </c>
      <c r="B162" t="s">
        <v>239</v>
      </c>
      <c r="C162">
        <v>820</v>
      </c>
      <c r="D162" t="s">
        <v>404</v>
      </c>
      <c r="E162" t="s">
        <v>494</v>
      </c>
      <c r="F162">
        <v>1.1813499999999999</v>
      </c>
      <c r="G162" t="s">
        <v>490</v>
      </c>
      <c r="H162">
        <v>7.0207160000000002</v>
      </c>
      <c r="I162">
        <v>0.84977999999999998</v>
      </c>
      <c r="J162">
        <v>1.6760729999999999</v>
      </c>
      <c r="K162">
        <v>8.29392</v>
      </c>
      <c r="L162">
        <v>1.0038899999999999</v>
      </c>
      <c r="M162">
        <v>1.98003</v>
      </c>
    </row>
    <row r="163" spans="1:13" x14ac:dyDescent="0.35">
      <c r="A163">
        <v>161</v>
      </c>
      <c r="B163" t="s">
        <v>239</v>
      </c>
      <c r="C163">
        <v>118</v>
      </c>
      <c r="D163" t="s">
        <v>256</v>
      </c>
      <c r="E163" t="s">
        <v>587</v>
      </c>
      <c r="F163">
        <v>0.45244299999999998</v>
      </c>
      <c r="G163" t="s">
        <v>480</v>
      </c>
      <c r="H163">
        <v>8.8128519999999995</v>
      </c>
      <c r="I163">
        <v>1.849172</v>
      </c>
      <c r="J163">
        <v>1.467031</v>
      </c>
      <c r="K163">
        <v>3.9873099999999999</v>
      </c>
      <c r="L163">
        <v>0.83664499999999997</v>
      </c>
      <c r="M163">
        <v>0.663748</v>
      </c>
    </row>
    <row r="164" spans="1:13" x14ac:dyDescent="0.35">
      <c r="A164">
        <v>162</v>
      </c>
      <c r="B164" t="s">
        <v>239</v>
      </c>
      <c r="C164">
        <v>118</v>
      </c>
      <c r="D164" t="s">
        <v>256</v>
      </c>
      <c r="E164" t="s">
        <v>587</v>
      </c>
      <c r="F164">
        <v>1.31E-3</v>
      </c>
      <c r="G164" t="s">
        <v>480</v>
      </c>
      <c r="H164">
        <v>8.8128519999999995</v>
      </c>
      <c r="I164">
        <v>1.849172</v>
      </c>
      <c r="J164">
        <v>1.467031</v>
      </c>
      <c r="K164">
        <v>1.1544E-2</v>
      </c>
      <c r="L164">
        <v>2.4220000000000001E-3</v>
      </c>
      <c r="M164">
        <v>1.9220000000000001E-3</v>
      </c>
    </row>
    <row r="165" spans="1:13" x14ac:dyDescent="0.35">
      <c r="A165">
        <v>163</v>
      </c>
      <c r="B165" t="s">
        <v>239</v>
      </c>
      <c r="C165">
        <v>121</v>
      </c>
      <c r="D165" t="s">
        <v>270</v>
      </c>
      <c r="E165" t="s">
        <v>377</v>
      </c>
      <c r="F165">
        <v>3.6686700000000001</v>
      </c>
      <c r="G165" t="s">
        <v>480</v>
      </c>
      <c r="H165">
        <v>13.885444</v>
      </c>
      <c r="I165">
        <v>2.6532089999999999</v>
      </c>
      <c r="J165">
        <v>1.976529</v>
      </c>
      <c r="K165">
        <v>50.941099999999999</v>
      </c>
      <c r="L165">
        <v>9.7337500000000006</v>
      </c>
      <c r="M165">
        <v>7.2512299999999996</v>
      </c>
    </row>
    <row r="166" spans="1:13" x14ac:dyDescent="0.35">
      <c r="A166">
        <v>164</v>
      </c>
      <c r="B166" t="s">
        <v>239</v>
      </c>
      <c r="C166">
        <v>121</v>
      </c>
      <c r="D166" t="s">
        <v>270</v>
      </c>
      <c r="E166" t="s">
        <v>377</v>
      </c>
      <c r="F166">
        <v>0.12757599999999999</v>
      </c>
      <c r="G166" t="s">
        <v>480</v>
      </c>
      <c r="H166">
        <v>13.885444</v>
      </c>
      <c r="I166">
        <v>2.6532089999999999</v>
      </c>
      <c r="J166">
        <v>1.976529</v>
      </c>
      <c r="K166">
        <v>1.77145</v>
      </c>
      <c r="L166">
        <v>0.33848600000000001</v>
      </c>
      <c r="M166">
        <v>0.25215799999999999</v>
      </c>
    </row>
    <row r="167" spans="1:13" x14ac:dyDescent="0.35">
      <c r="A167">
        <v>165</v>
      </c>
      <c r="B167" t="s">
        <v>239</v>
      </c>
      <c r="C167">
        <v>121</v>
      </c>
      <c r="D167" t="s">
        <v>270</v>
      </c>
      <c r="E167" t="s">
        <v>377</v>
      </c>
      <c r="F167">
        <v>1.25352</v>
      </c>
      <c r="G167" t="s">
        <v>480</v>
      </c>
      <c r="H167">
        <v>13.885444</v>
      </c>
      <c r="I167">
        <v>2.6532089999999999</v>
      </c>
      <c r="J167">
        <v>1.976529</v>
      </c>
      <c r="K167">
        <v>17.4057</v>
      </c>
      <c r="L167">
        <v>3.32585</v>
      </c>
      <c r="M167">
        <v>2.4776199999999999</v>
      </c>
    </row>
    <row r="168" spans="1:13" x14ac:dyDescent="0.35">
      <c r="A168">
        <v>166</v>
      </c>
      <c r="B168" t="s">
        <v>239</v>
      </c>
      <c r="C168">
        <v>141</v>
      </c>
      <c r="D168" t="s">
        <v>333</v>
      </c>
      <c r="E168" t="s">
        <v>588</v>
      </c>
      <c r="F168">
        <v>0.128884</v>
      </c>
      <c r="G168" t="s">
        <v>480</v>
      </c>
      <c r="H168">
        <v>11.225683999999999</v>
      </c>
      <c r="I168">
        <v>1.7222519999999999</v>
      </c>
      <c r="J168">
        <v>1.8743110000000001</v>
      </c>
      <c r="K168">
        <v>1.4468099999999999</v>
      </c>
      <c r="L168">
        <v>0.221971</v>
      </c>
      <c r="M168">
        <v>0.24156900000000001</v>
      </c>
    </row>
    <row r="169" spans="1:13" x14ac:dyDescent="0.35">
      <c r="A169">
        <v>167</v>
      </c>
      <c r="B169" t="s">
        <v>239</v>
      </c>
      <c r="C169">
        <v>149</v>
      </c>
      <c r="D169" t="s">
        <v>589</v>
      </c>
      <c r="E169" t="s">
        <v>590</v>
      </c>
      <c r="F169">
        <v>0.31696099999999999</v>
      </c>
      <c r="G169" t="s">
        <v>480</v>
      </c>
      <c r="H169">
        <v>5.1835610000000001</v>
      </c>
      <c r="I169">
        <v>1.025291</v>
      </c>
      <c r="J169">
        <v>1.3449</v>
      </c>
      <c r="K169">
        <v>1.64299</v>
      </c>
      <c r="L169">
        <v>0.32497700000000002</v>
      </c>
      <c r="M169">
        <v>0.42628100000000002</v>
      </c>
    </row>
    <row r="170" spans="1:13" x14ac:dyDescent="0.35">
      <c r="A170">
        <v>168</v>
      </c>
      <c r="B170" t="s">
        <v>239</v>
      </c>
      <c r="C170">
        <v>149</v>
      </c>
      <c r="D170" t="s">
        <v>589</v>
      </c>
      <c r="E170" t="s">
        <v>590</v>
      </c>
      <c r="F170">
        <v>3.84863</v>
      </c>
      <c r="G170" t="s">
        <v>480</v>
      </c>
      <c r="H170">
        <v>5.1835610000000001</v>
      </c>
      <c r="I170">
        <v>1.025291</v>
      </c>
      <c r="J170">
        <v>1.3449</v>
      </c>
      <c r="K170">
        <v>19.9496</v>
      </c>
      <c r="L170">
        <v>3.9459599999999999</v>
      </c>
      <c r="M170">
        <v>5.1760200000000003</v>
      </c>
    </row>
    <row r="171" spans="1:13" x14ac:dyDescent="0.35">
      <c r="A171">
        <v>169</v>
      </c>
      <c r="B171" t="s">
        <v>239</v>
      </c>
      <c r="C171">
        <v>167</v>
      </c>
      <c r="D171" t="s">
        <v>591</v>
      </c>
      <c r="E171" t="s">
        <v>592</v>
      </c>
      <c r="F171">
        <v>1.55189</v>
      </c>
      <c r="G171" t="s">
        <v>480</v>
      </c>
      <c r="H171">
        <v>8.1962600000000005</v>
      </c>
      <c r="I171">
        <v>1.3976649999999999</v>
      </c>
      <c r="J171">
        <v>1.730726</v>
      </c>
      <c r="K171">
        <v>12.7197</v>
      </c>
      <c r="L171">
        <v>2.1690200000000002</v>
      </c>
      <c r="M171">
        <v>2.6859000000000002</v>
      </c>
    </row>
    <row r="172" spans="1:13" x14ac:dyDescent="0.35">
      <c r="A172">
        <v>170</v>
      </c>
      <c r="B172" t="s">
        <v>239</v>
      </c>
      <c r="C172">
        <v>182</v>
      </c>
      <c r="D172" t="s">
        <v>329</v>
      </c>
      <c r="E172" t="s">
        <v>593</v>
      </c>
      <c r="F172">
        <v>0.72385299999999997</v>
      </c>
      <c r="G172" t="s">
        <v>480</v>
      </c>
      <c r="H172">
        <v>9.0215519999999998</v>
      </c>
      <c r="I172">
        <v>1.541015</v>
      </c>
      <c r="J172">
        <v>1.6380300000000001</v>
      </c>
      <c r="K172">
        <v>6.5302800000000003</v>
      </c>
      <c r="L172">
        <v>1.11547</v>
      </c>
      <c r="M172">
        <v>1.1856899999999999</v>
      </c>
    </row>
    <row r="173" spans="1:13" x14ac:dyDescent="0.35">
      <c r="A173">
        <v>171</v>
      </c>
      <c r="B173" t="s">
        <v>239</v>
      </c>
      <c r="C173">
        <v>182</v>
      </c>
      <c r="D173" t="s">
        <v>329</v>
      </c>
      <c r="E173" t="s">
        <v>593</v>
      </c>
      <c r="F173">
        <v>1.2573300000000001</v>
      </c>
      <c r="G173" t="s">
        <v>480</v>
      </c>
      <c r="H173">
        <v>9.0215519999999998</v>
      </c>
      <c r="I173">
        <v>1.541015</v>
      </c>
      <c r="J173">
        <v>1.6380300000000001</v>
      </c>
      <c r="K173">
        <v>11.3431</v>
      </c>
      <c r="L173">
        <v>1.9375599999999999</v>
      </c>
      <c r="M173">
        <v>2.0595400000000001</v>
      </c>
    </row>
    <row r="174" spans="1:13" x14ac:dyDescent="0.35">
      <c r="A174">
        <v>172</v>
      </c>
      <c r="B174" t="s">
        <v>239</v>
      </c>
      <c r="C174">
        <v>211</v>
      </c>
      <c r="D174" t="s">
        <v>246</v>
      </c>
      <c r="E174" t="s">
        <v>378</v>
      </c>
      <c r="F174">
        <v>5.1500000000000005E-4</v>
      </c>
      <c r="G174" t="s">
        <v>480</v>
      </c>
      <c r="H174">
        <v>7.805536</v>
      </c>
      <c r="I174">
        <v>2.404601</v>
      </c>
      <c r="J174">
        <v>1.1346339999999999</v>
      </c>
      <c r="K174">
        <v>4.0179999999999999E-3</v>
      </c>
      <c r="L174">
        <v>1.238E-3</v>
      </c>
      <c r="M174">
        <v>5.8399999999999999E-4</v>
      </c>
    </row>
    <row r="175" spans="1:13" x14ac:dyDescent="0.35">
      <c r="A175">
        <v>173</v>
      </c>
      <c r="B175" t="s">
        <v>239</v>
      </c>
      <c r="C175">
        <v>211</v>
      </c>
      <c r="D175" t="s">
        <v>246</v>
      </c>
      <c r="E175" t="s">
        <v>378</v>
      </c>
      <c r="F175">
        <v>0.15579799999999999</v>
      </c>
      <c r="G175" t="s">
        <v>480</v>
      </c>
      <c r="H175">
        <v>7.805536</v>
      </c>
      <c r="I175">
        <v>2.404601</v>
      </c>
      <c r="J175">
        <v>1.1346339999999999</v>
      </c>
      <c r="K175">
        <v>1.2160899999999999</v>
      </c>
      <c r="L175">
        <v>0.37463200000000002</v>
      </c>
      <c r="M175">
        <v>0.17677399999999999</v>
      </c>
    </row>
    <row r="176" spans="1:13" x14ac:dyDescent="0.35">
      <c r="A176">
        <v>174</v>
      </c>
      <c r="B176" t="s">
        <v>239</v>
      </c>
      <c r="C176">
        <v>211</v>
      </c>
      <c r="D176" t="s">
        <v>246</v>
      </c>
      <c r="E176" t="s">
        <v>378</v>
      </c>
      <c r="F176">
        <v>24.227699999999999</v>
      </c>
      <c r="G176" t="s">
        <v>480</v>
      </c>
      <c r="H176">
        <v>7.805536</v>
      </c>
      <c r="I176">
        <v>2.404601</v>
      </c>
      <c r="J176">
        <v>1.1346339999999999</v>
      </c>
      <c r="K176">
        <v>189.11</v>
      </c>
      <c r="L176">
        <v>58.258000000000003</v>
      </c>
      <c r="M176">
        <v>27.489599999999999</v>
      </c>
    </row>
    <row r="177" spans="1:13" x14ac:dyDescent="0.35">
      <c r="A177">
        <v>175</v>
      </c>
      <c r="B177" t="s">
        <v>239</v>
      </c>
      <c r="C177">
        <v>211</v>
      </c>
      <c r="D177" t="s">
        <v>246</v>
      </c>
      <c r="E177" t="s">
        <v>378</v>
      </c>
      <c r="F177">
        <v>0.77229400000000004</v>
      </c>
      <c r="G177" t="s">
        <v>480</v>
      </c>
      <c r="H177">
        <v>7.805536</v>
      </c>
      <c r="I177">
        <v>2.404601</v>
      </c>
      <c r="J177">
        <v>1.1346339999999999</v>
      </c>
      <c r="K177">
        <v>6.0281700000000003</v>
      </c>
      <c r="L177">
        <v>1.8570599999999999</v>
      </c>
      <c r="M177">
        <v>0.87627100000000002</v>
      </c>
    </row>
    <row r="178" spans="1:13" x14ac:dyDescent="0.35">
      <c r="A178">
        <v>176</v>
      </c>
      <c r="B178" t="s">
        <v>239</v>
      </c>
      <c r="C178">
        <v>211</v>
      </c>
      <c r="D178" t="s">
        <v>246</v>
      </c>
      <c r="E178" t="s">
        <v>378</v>
      </c>
      <c r="F178">
        <v>71.797499999999999</v>
      </c>
      <c r="G178" t="s">
        <v>480</v>
      </c>
      <c r="H178">
        <v>7.805536</v>
      </c>
      <c r="I178">
        <v>2.404601</v>
      </c>
      <c r="J178">
        <v>1.1346339999999999</v>
      </c>
      <c r="K178">
        <v>560.41800000000001</v>
      </c>
      <c r="L178">
        <v>172.64400000000001</v>
      </c>
      <c r="M178">
        <v>81.463899999999995</v>
      </c>
    </row>
    <row r="179" spans="1:13" x14ac:dyDescent="0.35">
      <c r="A179">
        <v>177</v>
      </c>
      <c r="B179" t="s">
        <v>239</v>
      </c>
      <c r="C179">
        <v>212</v>
      </c>
      <c r="D179" t="s">
        <v>289</v>
      </c>
      <c r="E179" t="s">
        <v>379</v>
      </c>
      <c r="F179">
        <v>7.4836799999999997</v>
      </c>
      <c r="G179" t="s">
        <v>480</v>
      </c>
      <c r="H179">
        <v>7.9052499999999997</v>
      </c>
      <c r="I179">
        <v>2.4317820000000001</v>
      </c>
      <c r="J179">
        <v>1.171179</v>
      </c>
      <c r="K179">
        <v>59.160400000000003</v>
      </c>
      <c r="L179">
        <v>18.198699999999999</v>
      </c>
      <c r="M179">
        <v>8.7647300000000001</v>
      </c>
    </row>
    <row r="180" spans="1:13" x14ac:dyDescent="0.35">
      <c r="A180">
        <v>178</v>
      </c>
      <c r="B180" t="s">
        <v>239</v>
      </c>
      <c r="C180">
        <v>212</v>
      </c>
      <c r="D180" t="s">
        <v>289</v>
      </c>
      <c r="E180" t="s">
        <v>379</v>
      </c>
      <c r="F180">
        <v>0.72796799999999995</v>
      </c>
      <c r="G180" t="s">
        <v>480</v>
      </c>
      <c r="H180">
        <v>7.9052499999999997</v>
      </c>
      <c r="I180">
        <v>2.4317820000000001</v>
      </c>
      <c r="J180">
        <v>1.171179</v>
      </c>
      <c r="K180">
        <v>5.7547699999999997</v>
      </c>
      <c r="L180">
        <v>1.7702599999999999</v>
      </c>
      <c r="M180">
        <v>0.85258100000000003</v>
      </c>
    </row>
    <row r="181" spans="1:13" x14ac:dyDescent="0.35">
      <c r="A181">
        <v>179</v>
      </c>
      <c r="B181" t="s">
        <v>239</v>
      </c>
      <c r="C181">
        <v>212</v>
      </c>
      <c r="D181" t="s">
        <v>289</v>
      </c>
      <c r="E181" t="s">
        <v>379</v>
      </c>
      <c r="F181">
        <v>2.09592</v>
      </c>
      <c r="G181" t="s">
        <v>480</v>
      </c>
      <c r="H181">
        <v>7.9052499999999997</v>
      </c>
      <c r="I181">
        <v>2.4317820000000001</v>
      </c>
      <c r="J181">
        <v>1.171179</v>
      </c>
      <c r="K181">
        <v>16.5688</v>
      </c>
      <c r="L181">
        <v>5.0968200000000001</v>
      </c>
      <c r="M181">
        <v>2.4546999999999999</v>
      </c>
    </row>
    <row r="182" spans="1:13" x14ac:dyDescent="0.35">
      <c r="A182">
        <v>180</v>
      </c>
      <c r="B182" t="s">
        <v>239</v>
      </c>
      <c r="C182">
        <v>212</v>
      </c>
      <c r="D182" t="s">
        <v>289</v>
      </c>
      <c r="E182" t="s">
        <v>379</v>
      </c>
      <c r="F182">
        <v>4.22837</v>
      </c>
      <c r="G182" t="s">
        <v>480</v>
      </c>
      <c r="H182">
        <v>7.9052499999999997</v>
      </c>
      <c r="I182">
        <v>2.4317820000000001</v>
      </c>
      <c r="J182">
        <v>1.171179</v>
      </c>
      <c r="K182">
        <v>33.426299999999998</v>
      </c>
      <c r="L182">
        <v>10.282500000000001</v>
      </c>
      <c r="M182">
        <v>4.9521800000000002</v>
      </c>
    </row>
    <row r="183" spans="1:13" x14ac:dyDescent="0.35">
      <c r="A183">
        <v>181</v>
      </c>
      <c r="B183" t="s">
        <v>239</v>
      </c>
      <c r="C183">
        <v>213</v>
      </c>
      <c r="D183" t="s">
        <v>248</v>
      </c>
      <c r="E183" t="s">
        <v>380</v>
      </c>
      <c r="F183">
        <v>0.106376</v>
      </c>
      <c r="G183" t="s">
        <v>480</v>
      </c>
      <c r="H183">
        <v>8.0966009999999997</v>
      </c>
      <c r="I183">
        <v>2.4611510000000001</v>
      </c>
      <c r="J183">
        <v>1.160115</v>
      </c>
      <c r="K183">
        <v>0.86128400000000005</v>
      </c>
      <c r="L183">
        <v>0.26180700000000001</v>
      </c>
      <c r="M183">
        <v>0.123408</v>
      </c>
    </row>
    <row r="184" spans="1:13" x14ac:dyDescent="0.35">
      <c r="A184">
        <v>182</v>
      </c>
      <c r="B184" t="s">
        <v>239</v>
      </c>
      <c r="C184">
        <v>213</v>
      </c>
      <c r="D184" t="s">
        <v>248</v>
      </c>
      <c r="E184" t="s">
        <v>380</v>
      </c>
      <c r="F184">
        <v>13.445399999999999</v>
      </c>
      <c r="G184" t="s">
        <v>480</v>
      </c>
      <c r="H184">
        <v>8.0966009999999997</v>
      </c>
      <c r="I184">
        <v>2.4611510000000001</v>
      </c>
      <c r="J184">
        <v>1.160115</v>
      </c>
      <c r="K184">
        <v>108.86199999999999</v>
      </c>
      <c r="L184">
        <v>33.091200000000001</v>
      </c>
      <c r="M184">
        <v>15.5982</v>
      </c>
    </row>
    <row r="185" spans="1:13" x14ac:dyDescent="0.35">
      <c r="A185">
        <v>183</v>
      </c>
      <c r="B185" t="s">
        <v>239</v>
      </c>
      <c r="C185">
        <v>213</v>
      </c>
      <c r="D185" t="s">
        <v>248</v>
      </c>
      <c r="E185" t="s">
        <v>380</v>
      </c>
      <c r="F185">
        <v>41.357999999999997</v>
      </c>
      <c r="G185" t="s">
        <v>480</v>
      </c>
      <c r="H185">
        <v>8.0966009999999997</v>
      </c>
      <c r="I185">
        <v>2.4611510000000001</v>
      </c>
      <c r="J185">
        <v>1.160115</v>
      </c>
      <c r="K185">
        <v>334.85899999999998</v>
      </c>
      <c r="L185">
        <v>101.788</v>
      </c>
      <c r="M185">
        <v>47.9801</v>
      </c>
    </row>
    <row r="186" spans="1:13" x14ac:dyDescent="0.35">
      <c r="A186">
        <v>184</v>
      </c>
      <c r="B186" t="s">
        <v>239</v>
      </c>
      <c r="C186">
        <v>213</v>
      </c>
      <c r="D186" t="s">
        <v>248</v>
      </c>
      <c r="E186" t="s">
        <v>380</v>
      </c>
      <c r="F186">
        <v>5.0235500000000002</v>
      </c>
      <c r="G186" t="s">
        <v>480</v>
      </c>
      <c r="H186">
        <v>8.0966009999999997</v>
      </c>
      <c r="I186">
        <v>2.4611510000000001</v>
      </c>
      <c r="J186">
        <v>1.160115</v>
      </c>
      <c r="K186">
        <v>40.673699999999997</v>
      </c>
      <c r="L186">
        <v>12.3637</v>
      </c>
      <c r="M186">
        <v>5.8278999999999996</v>
      </c>
    </row>
    <row r="187" spans="1:13" x14ac:dyDescent="0.35">
      <c r="A187">
        <v>185</v>
      </c>
      <c r="B187" t="s">
        <v>239</v>
      </c>
      <c r="C187">
        <v>213</v>
      </c>
      <c r="D187" t="s">
        <v>248</v>
      </c>
      <c r="E187" t="s">
        <v>380</v>
      </c>
      <c r="F187">
        <v>4.1268200000000004</v>
      </c>
      <c r="G187" t="s">
        <v>480</v>
      </c>
      <c r="H187">
        <v>8.0966009999999997</v>
      </c>
      <c r="I187">
        <v>2.4611510000000001</v>
      </c>
      <c r="J187">
        <v>1.160115</v>
      </c>
      <c r="K187">
        <v>33.413200000000003</v>
      </c>
      <c r="L187">
        <v>10.156700000000001</v>
      </c>
      <c r="M187">
        <v>4.7875899999999998</v>
      </c>
    </row>
    <row r="188" spans="1:13" x14ac:dyDescent="0.35">
      <c r="A188">
        <v>186</v>
      </c>
      <c r="B188" t="s">
        <v>239</v>
      </c>
      <c r="C188">
        <v>221</v>
      </c>
      <c r="D188" t="s">
        <v>250</v>
      </c>
      <c r="E188" t="s">
        <v>410</v>
      </c>
      <c r="F188">
        <v>8.3115299999999994</v>
      </c>
      <c r="G188" t="s">
        <v>480</v>
      </c>
      <c r="H188">
        <v>6.1281119999999998</v>
      </c>
      <c r="I188">
        <v>1.167521</v>
      </c>
      <c r="J188">
        <v>0.95536900000000002</v>
      </c>
      <c r="K188">
        <v>50.933999999999997</v>
      </c>
      <c r="L188">
        <v>9.7038899999999995</v>
      </c>
      <c r="M188">
        <v>7.9405700000000001</v>
      </c>
    </row>
    <row r="189" spans="1:13" x14ac:dyDescent="0.35">
      <c r="A189">
        <v>187</v>
      </c>
      <c r="B189" t="s">
        <v>239</v>
      </c>
      <c r="C189">
        <v>221</v>
      </c>
      <c r="D189" t="s">
        <v>250</v>
      </c>
      <c r="E189" t="s">
        <v>410</v>
      </c>
      <c r="F189">
        <v>2.7775400000000001</v>
      </c>
      <c r="G189" t="s">
        <v>480</v>
      </c>
      <c r="H189">
        <v>6.1281119999999998</v>
      </c>
      <c r="I189">
        <v>1.167521</v>
      </c>
      <c r="J189">
        <v>0.95536900000000002</v>
      </c>
      <c r="K189">
        <v>17.021100000000001</v>
      </c>
      <c r="L189">
        <v>3.2428400000000002</v>
      </c>
      <c r="M189">
        <v>2.6535700000000002</v>
      </c>
    </row>
    <row r="190" spans="1:13" x14ac:dyDescent="0.35">
      <c r="A190">
        <v>188</v>
      </c>
      <c r="B190" t="s">
        <v>239</v>
      </c>
      <c r="C190">
        <v>252</v>
      </c>
      <c r="D190" t="s">
        <v>381</v>
      </c>
      <c r="E190" t="s">
        <v>382</v>
      </c>
      <c r="F190">
        <v>17.009599999999999</v>
      </c>
      <c r="G190" t="s">
        <v>480</v>
      </c>
      <c r="H190">
        <v>85.984882999999996</v>
      </c>
      <c r="I190">
        <v>24.000473</v>
      </c>
      <c r="J190">
        <v>1.0791139999999999</v>
      </c>
      <c r="K190">
        <v>1462.57</v>
      </c>
      <c r="L190">
        <v>408.238</v>
      </c>
      <c r="M190">
        <v>18.3553</v>
      </c>
    </row>
    <row r="191" spans="1:13" x14ac:dyDescent="0.35">
      <c r="A191">
        <v>189</v>
      </c>
      <c r="B191" t="s">
        <v>239</v>
      </c>
      <c r="C191">
        <v>261</v>
      </c>
      <c r="D191" t="s">
        <v>262</v>
      </c>
      <c r="E191" t="s">
        <v>594</v>
      </c>
      <c r="F191">
        <v>6.3592300000000002</v>
      </c>
      <c r="G191" t="s">
        <v>480</v>
      </c>
      <c r="H191">
        <v>5.43431</v>
      </c>
      <c r="I191">
        <v>1.1825939999999999</v>
      </c>
      <c r="J191">
        <v>0.94161799999999996</v>
      </c>
      <c r="K191">
        <v>34.558</v>
      </c>
      <c r="L191">
        <v>7.5203899999999999</v>
      </c>
      <c r="M191">
        <v>5.9879600000000002</v>
      </c>
    </row>
    <row r="192" spans="1:13" x14ac:dyDescent="0.35">
      <c r="A192">
        <v>190</v>
      </c>
      <c r="B192" t="s">
        <v>239</v>
      </c>
      <c r="C192">
        <v>310</v>
      </c>
      <c r="D192" t="s">
        <v>264</v>
      </c>
      <c r="E192" t="s">
        <v>595</v>
      </c>
      <c r="F192">
        <v>0.72694899999999996</v>
      </c>
      <c r="G192" t="s">
        <v>480</v>
      </c>
      <c r="H192">
        <v>5.2586209999999998</v>
      </c>
      <c r="I192">
        <v>1.1533</v>
      </c>
      <c r="J192">
        <v>1.003441</v>
      </c>
      <c r="K192">
        <v>3.8227500000000001</v>
      </c>
      <c r="L192">
        <v>0.838391</v>
      </c>
      <c r="M192">
        <v>0.72945099999999996</v>
      </c>
    </row>
    <row r="193" spans="1:13" x14ac:dyDescent="0.35">
      <c r="A193">
        <v>191</v>
      </c>
      <c r="B193" t="s">
        <v>239</v>
      </c>
      <c r="C193">
        <v>310</v>
      </c>
      <c r="D193" t="s">
        <v>264</v>
      </c>
      <c r="E193" t="s">
        <v>595</v>
      </c>
      <c r="F193">
        <v>17.488900000000001</v>
      </c>
      <c r="G193" t="s">
        <v>480</v>
      </c>
      <c r="H193">
        <v>5.2586209999999998</v>
      </c>
      <c r="I193">
        <v>1.1533</v>
      </c>
      <c r="J193">
        <v>1.003441</v>
      </c>
      <c r="K193">
        <v>91.967500000000001</v>
      </c>
      <c r="L193">
        <v>20.170000000000002</v>
      </c>
      <c r="M193">
        <v>17.549099999999999</v>
      </c>
    </row>
    <row r="194" spans="1:13" x14ac:dyDescent="0.35">
      <c r="A194">
        <v>192</v>
      </c>
      <c r="B194" t="s">
        <v>239</v>
      </c>
      <c r="C194">
        <v>310</v>
      </c>
      <c r="D194" t="s">
        <v>264</v>
      </c>
      <c r="E194" t="s">
        <v>595</v>
      </c>
      <c r="F194">
        <v>4.3092199999999998</v>
      </c>
      <c r="G194" t="s">
        <v>480</v>
      </c>
      <c r="H194">
        <v>5.2586209999999998</v>
      </c>
      <c r="I194">
        <v>1.1533</v>
      </c>
      <c r="J194">
        <v>1.003441</v>
      </c>
      <c r="K194">
        <v>22.660599999999999</v>
      </c>
      <c r="L194">
        <v>4.9698200000000003</v>
      </c>
      <c r="M194">
        <v>4.3240499999999997</v>
      </c>
    </row>
    <row r="195" spans="1:13" x14ac:dyDescent="0.35">
      <c r="A195">
        <v>193</v>
      </c>
      <c r="B195" t="s">
        <v>239</v>
      </c>
      <c r="C195">
        <v>320</v>
      </c>
      <c r="D195" t="s">
        <v>273</v>
      </c>
      <c r="E195" t="s">
        <v>596</v>
      </c>
      <c r="F195">
        <v>0.17949300000000001</v>
      </c>
      <c r="G195" t="s">
        <v>480</v>
      </c>
      <c r="H195">
        <v>5.8858769999999998</v>
      </c>
      <c r="I195">
        <v>1.4116740000000001</v>
      </c>
      <c r="J195">
        <v>1.0729880000000001</v>
      </c>
      <c r="K195">
        <v>1.05647</v>
      </c>
      <c r="L195">
        <v>0.253386</v>
      </c>
      <c r="M195">
        <v>0.19259399999999999</v>
      </c>
    </row>
    <row r="196" spans="1:13" x14ac:dyDescent="0.35">
      <c r="A196">
        <v>194</v>
      </c>
      <c r="B196" t="s">
        <v>239</v>
      </c>
      <c r="C196">
        <v>320</v>
      </c>
      <c r="D196" t="s">
        <v>273</v>
      </c>
      <c r="E196" t="s">
        <v>596</v>
      </c>
      <c r="F196">
        <v>1.5258499999999999</v>
      </c>
      <c r="G196" t="s">
        <v>480</v>
      </c>
      <c r="H196">
        <v>5.8858769999999998</v>
      </c>
      <c r="I196">
        <v>1.4116740000000001</v>
      </c>
      <c r="J196">
        <v>1.0729880000000001</v>
      </c>
      <c r="K196">
        <v>8.9809699999999992</v>
      </c>
      <c r="L196">
        <v>2.1539999999999999</v>
      </c>
      <c r="M196">
        <v>1.6372199999999999</v>
      </c>
    </row>
    <row r="197" spans="1:13" x14ac:dyDescent="0.35">
      <c r="A197">
        <v>195</v>
      </c>
      <c r="B197" t="s">
        <v>239</v>
      </c>
      <c r="C197">
        <v>320</v>
      </c>
      <c r="D197" t="s">
        <v>273</v>
      </c>
      <c r="E197" t="s">
        <v>596</v>
      </c>
      <c r="F197">
        <v>2.3393199999999998</v>
      </c>
      <c r="G197" t="s">
        <v>480</v>
      </c>
      <c r="H197">
        <v>5.8858769999999998</v>
      </c>
      <c r="I197">
        <v>1.4116740000000001</v>
      </c>
      <c r="J197">
        <v>1.0729880000000001</v>
      </c>
      <c r="K197">
        <v>13.7689</v>
      </c>
      <c r="L197">
        <v>3.3023600000000002</v>
      </c>
      <c r="M197">
        <v>2.5100600000000002</v>
      </c>
    </row>
    <row r="198" spans="1:13" x14ac:dyDescent="0.35">
      <c r="A198">
        <v>196</v>
      </c>
      <c r="B198" t="s">
        <v>239</v>
      </c>
      <c r="C198">
        <v>320</v>
      </c>
      <c r="D198" t="s">
        <v>273</v>
      </c>
      <c r="E198" t="s">
        <v>596</v>
      </c>
      <c r="F198">
        <v>0.48164600000000002</v>
      </c>
      <c r="G198" t="s">
        <v>480</v>
      </c>
      <c r="H198">
        <v>5.8858769999999998</v>
      </c>
      <c r="I198">
        <v>1.4116740000000001</v>
      </c>
      <c r="J198">
        <v>1.0729880000000001</v>
      </c>
      <c r="K198">
        <v>2.8349099999999998</v>
      </c>
      <c r="L198">
        <v>0.67992699999999995</v>
      </c>
      <c r="M198">
        <v>0.51680099999999995</v>
      </c>
    </row>
    <row r="199" spans="1:13" x14ac:dyDescent="0.35">
      <c r="A199">
        <v>197</v>
      </c>
      <c r="B199" t="s">
        <v>239</v>
      </c>
      <c r="C199">
        <v>320</v>
      </c>
      <c r="D199" t="s">
        <v>273</v>
      </c>
      <c r="E199" t="s">
        <v>596</v>
      </c>
      <c r="F199">
        <v>4.8054399999999999</v>
      </c>
      <c r="G199" t="s">
        <v>480</v>
      </c>
      <c r="H199">
        <v>5.8858769999999998</v>
      </c>
      <c r="I199">
        <v>1.4116740000000001</v>
      </c>
      <c r="J199">
        <v>1.0729880000000001</v>
      </c>
      <c r="K199">
        <v>28.284199999999998</v>
      </c>
      <c r="L199">
        <v>6.7837199999999998</v>
      </c>
      <c r="M199">
        <v>5.15618</v>
      </c>
    </row>
    <row r="200" spans="1:13" x14ac:dyDescent="0.35">
      <c r="A200">
        <v>198</v>
      </c>
      <c r="B200" t="s">
        <v>239</v>
      </c>
      <c r="C200">
        <v>330</v>
      </c>
      <c r="D200" t="s">
        <v>307</v>
      </c>
      <c r="E200" t="s">
        <v>597</v>
      </c>
      <c r="F200">
        <v>6.7279499999999999</v>
      </c>
      <c r="G200" t="s">
        <v>480</v>
      </c>
      <c r="H200">
        <v>5.1472639999999998</v>
      </c>
      <c r="I200">
        <v>0.92254599999999998</v>
      </c>
      <c r="J200">
        <v>1.009293</v>
      </c>
      <c r="K200">
        <v>34.630499999999998</v>
      </c>
      <c r="L200">
        <v>6.2068399999999997</v>
      </c>
      <c r="M200">
        <v>6.79047</v>
      </c>
    </row>
    <row r="201" spans="1:13" x14ac:dyDescent="0.35">
      <c r="A201">
        <v>199</v>
      </c>
      <c r="B201" t="s">
        <v>239</v>
      </c>
      <c r="C201">
        <v>411</v>
      </c>
      <c r="D201" t="s">
        <v>308</v>
      </c>
      <c r="E201" t="s">
        <v>411</v>
      </c>
      <c r="F201">
        <v>5.3921299999999999</v>
      </c>
      <c r="G201" t="s">
        <v>480</v>
      </c>
      <c r="H201">
        <v>4.5527620000000004</v>
      </c>
      <c r="I201">
        <v>0.82806999999999997</v>
      </c>
      <c r="J201">
        <v>1.098503</v>
      </c>
      <c r="K201">
        <v>24.549099999999999</v>
      </c>
      <c r="L201">
        <v>4.4650600000000003</v>
      </c>
      <c r="M201">
        <v>5.9232699999999996</v>
      </c>
    </row>
    <row r="202" spans="1:13" x14ac:dyDescent="0.35">
      <c r="A202">
        <v>200</v>
      </c>
      <c r="B202" t="s">
        <v>239</v>
      </c>
      <c r="C202">
        <v>411</v>
      </c>
      <c r="D202" t="s">
        <v>308</v>
      </c>
      <c r="E202" t="s">
        <v>411</v>
      </c>
      <c r="F202">
        <v>1.09853</v>
      </c>
      <c r="G202" t="s">
        <v>480</v>
      </c>
      <c r="H202">
        <v>4.5527620000000004</v>
      </c>
      <c r="I202">
        <v>0.82806999999999997</v>
      </c>
      <c r="J202">
        <v>1.098503</v>
      </c>
      <c r="K202">
        <v>5.0013500000000004</v>
      </c>
      <c r="L202">
        <v>0.90966000000000002</v>
      </c>
      <c r="M202">
        <v>1.2067399999999999</v>
      </c>
    </row>
    <row r="203" spans="1:13" x14ac:dyDescent="0.35">
      <c r="A203">
        <v>201</v>
      </c>
      <c r="B203" t="s">
        <v>239</v>
      </c>
      <c r="C203">
        <v>411</v>
      </c>
      <c r="D203" t="s">
        <v>308</v>
      </c>
      <c r="E203" t="s">
        <v>411</v>
      </c>
      <c r="F203">
        <v>1.554E-2</v>
      </c>
      <c r="G203" t="s">
        <v>480</v>
      </c>
      <c r="H203">
        <v>4.5527620000000004</v>
      </c>
      <c r="I203">
        <v>0.82806999999999997</v>
      </c>
      <c r="J203">
        <v>1.098503</v>
      </c>
      <c r="K203">
        <v>7.0750999999999994E-2</v>
      </c>
      <c r="L203">
        <v>1.2867999999999999E-2</v>
      </c>
      <c r="M203">
        <v>1.7070999999999999E-2</v>
      </c>
    </row>
    <row r="204" spans="1:13" x14ac:dyDescent="0.35">
      <c r="A204">
        <v>202</v>
      </c>
      <c r="B204" t="s">
        <v>239</v>
      </c>
      <c r="C204">
        <v>411</v>
      </c>
      <c r="D204" t="s">
        <v>308</v>
      </c>
      <c r="E204" t="s">
        <v>411</v>
      </c>
      <c r="F204">
        <v>56.143599999999999</v>
      </c>
      <c r="G204" t="s">
        <v>480</v>
      </c>
      <c r="H204">
        <v>4.5527620000000004</v>
      </c>
      <c r="I204">
        <v>0.82806999999999997</v>
      </c>
      <c r="J204">
        <v>1.098503</v>
      </c>
      <c r="K204">
        <v>255.608</v>
      </c>
      <c r="L204">
        <v>46.4908</v>
      </c>
      <c r="M204">
        <v>61.673900000000003</v>
      </c>
    </row>
    <row r="205" spans="1:13" x14ac:dyDescent="0.35">
      <c r="A205">
        <v>203</v>
      </c>
      <c r="B205" t="s">
        <v>239</v>
      </c>
      <c r="C205">
        <v>411</v>
      </c>
      <c r="D205" t="s">
        <v>308</v>
      </c>
      <c r="E205" t="s">
        <v>411</v>
      </c>
      <c r="F205">
        <v>37.707799999999999</v>
      </c>
      <c r="G205" t="s">
        <v>480</v>
      </c>
      <c r="H205">
        <v>4.5527620000000004</v>
      </c>
      <c r="I205">
        <v>0.82806999999999997</v>
      </c>
      <c r="J205">
        <v>1.098503</v>
      </c>
      <c r="K205">
        <v>171.67500000000001</v>
      </c>
      <c r="L205">
        <v>31.224699999999999</v>
      </c>
      <c r="M205">
        <v>41.4221</v>
      </c>
    </row>
    <row r="206" spans="1:13" x14ac:dyDescent="0.35">
      <c r="A206">
        <v>204</v>
      </c>
      <c r="B206" t="s">
        <v>239</v>
      </c>
      <c r="C206">
        <v>411</v>
      </c>
      <c r="D206" t="s">
        <v>308</v>
      </c>
      <c r="E206" t="s">
        <v>411</v>
      </c>
      <c r="F206">
        <v>7.0991400000000002</v>
      </c>
      <c r="G206" t="s">
        <v>480</v>
      </c>
      <c r="H206">
        <v>4.5527620000000004</v>
      </c>
      <c r="I206">
        <v>0.82806999999999997</v>
      </c>
      <c r="J206">
        <v>1.098503</v>
      </c>
      <c r="K206">
        <v>32.320700000000002</v>
      </c>
      <c r="L206">
        <v>5.8785800000000004</v>
      </c>
      <c r="M206">
        <v>7.7984299999999998</v>
      </c>
    </row>
    <row r="207" spans="1:13" x14ac:dyDescent="0.35">
      <c r="A207">
        <v>205</v>
      </c>
      <c r="B207" t="s">
        <v>239</v>
      </c>
      <c r="C207">
        <v>411</v>
      </c>
      <c r="D207" t="s">
        <v>308</v>
      </c>
      <c r="E207" t="s">
        <v>411</v>
      </c>
      <c r="F207">
        <v>1.1041399999999999</v>
      </c>
      <c r="G207" t="s">
        <v>480</v>
      </c>
      <c r="H207">
        <v>4.5527620000000004</v>
      </c>
      <c r="I207">
        <v>0.82806999999999997</v>
      </c>
      <c r="J207">
        <v>1.098503</v>
      </c>
      <c r="K207">
        <v>5.0268899999999999</v>
      </c>
      <c r="L207">
        <v>0.91430500000000003</v>
      </c>
      <c r="M207">
        <v>1.2129000000000001</v>
      </c>
    </row>
    <row r="208" spans="1:13" x14ac:dyDescent="0.35">
      <c r="A208">
        <v>206</v>
      </c>
      <c r="B208" t="s">
        <v>239</v>
      </c>
      <c r="C208">
        <v>411</v>
      </c>
      <c r="D208" t="s">
        <v>308</v>
      </c>
      <c r="E208" t="s">
        <v>411</v>
      </c>
      <c r="F208">
        <v>0.35774800000000001</v>
      </c>
      <c r="G208" t="s">
        <v>480</v>
      </c>
      <c r="H208">
        <v>4.5527620000000004</v>
      </c>
      <c r="I208">
        <v>0.82806999999999997</v>
      </c>
      <c r="J208">
        <v>1.098503</v>
      </c>
      <c r="K208">
        <v>1.6287400000000001</v>
      </c>
      <c r="L208">
        <v>0.29624</v>
      </c>
      <c r="M208">
        <v>0.39298699999999998</v>
      </c>
    </row>
    <row r="209" spans="1:13" x14ac:dyDescent="0.35">
      <c r="A209">
        <v>207</v>
      </c>
      <c r="B209" t="s">
        <v>239</v>
      </c>
      <c r="C209">
        <v>411</v>
      </c>
      <c r="D209" t="s">
        <v>308</v>
      </c>
      <c r="E209" t="s">
        <v>411</v>
      </c>
      <c r="F209">
        <v>0.972306</v>
      </c>
      <c r="G209" t="s">
        <v>480</v>
      </c>
      <c r="H209">
        <v>4.5527620000000004</v>
      </c>
      <c r="I209">
        <v>0.82806999999999997</v>
      </c>
      <c r="J209">
        <v>1.098503</v>
      </c>
      <c r="K209">
        <v>4.4266800000000002</v>
      </c>
      <c r="L209">
        <v>0.80513699999999999</v>
      </c>
      <c r="M209">
        <v>1.0680799999999999</v>
      </c>
    </row>
    <row r="210" spans="1:13" x14ac:dyDescent="0.35">
      <c r="A210">
        <v>208</v>
      </c>
      <c r="B210" t="s">
        <v>239</v>
      </c>
      <c r="C210">
        <v>411</v>
      </c>
      <c r="D210" t="s">
        <v>308</v>
      </c>
      <c r="E210" t="s">
        <v>411</v>
      </c>
      <c r="F210">
        <v>6.1004199999999997</v>
      </c>
      <c r="G210" t="s">
        <v>480</v>
      </c>
      <c r="H210">
        <v>4.5527620000000004</v>
      </c>
      <c r="I210">
        <v>0.82806999999999997</v>
      </c>
      <c r="J210">
        <v>1.098503</v>
      </c>
      <c r="K210">
        <v>27.773800000000001</v>
      </c>
      <c r="L210">
        <v>5.0515699999999999</v>
      </c>
      <c r="M210">
        <v>6.7013299999999996</v>
      </c>
    </row>
    <row r="211" spans="1:13" x14ac:dyDescent="0.35">
      <c r="A211">
        <v>209</v>
      </c>
      <c r="B211" t="s">
        <v>239</v>
      </c>
      <c r="C211">
        <v>411</v>
      </c>
      <c r="D211" t="s">
        <v>308</v>
      </c>
      <c r="E211" t="s">
        <v>411</v>
      </c>
      <c r="F211">
        <v>7.9605800000000002</v>
      </c>
      <c r="G211" t="s">
        <v>480</v>
      </c>
      <c r="H211">
        <v>4.5527620000000004</v>
      </c>
      <c r="I211">
        <v>0.82806999999999997</v>
      </c>
      <c r="J211">
        <v>1.098503</v>
      </c>
      <c r="K211">
        <v>36.242600000000003</v>
      </c>
      <c r="L211">
        <v>6.59192</v>
      </c>
      <c r="M211">
        <v>8.7447199999999992</v>
      </c>
    </row>
    <row r="212" spans="1:13" x14ac:dyDescent="0.35">
      <c r="A212">
        <v>210</v>
      </c>
      <c r="B212" t="s">
        <v>239</v>
      </c>
      <c r="C212">
        <v>411</v>
      </c>
      <c r="D212" t="s">
        <v>308</v>
      </c>
      <c r="E212" t="s">
        <v>411</v>
      </c>
      <c r="F212">
        <v>8.6914300000000004</v>
      </c>
      <c r="G212" t="s">
        <v>480</v>
      </c>
      <c r="H212">
        <v>4.5527620000000004</v>
      </c>
      <c r="I212">
        <v>0.82806999999999997</v>
      </c>
      <c r="J212">
        <v>1.098503</v>
      </c>
      <c r="K212">
        <v>39.57</v>
      </c>
      <c r="L212">
        <v>7.1971100000000003</v>
      </c>
      <c r="M212">
        <v>9.5475700000000003</v>
      </c>
    </row>
    <row r="213" spans="1:13" x14ac:dyDescent="0.35">
      <c r="A213">
        <v>211</v>
      </c>
      <c r="B213" t="s">
        <v>239</v>
      </c>
      <c r="C213">
        <v>411</v>
      </c>
      <c r="D213" t="s">
        <v>308</v>
      </c>
      <c r="E213" t="s">
        <v>411</v>
      </c>
      <c r="F213">
        <v>5.9637999999999997E-2</v>
      </c>
      <c r="G213" t="s">
        <v>480</v>
      </c>
      <c r="H213">
        <v>4.5527620000000004</v>
      </c>
      <c r="I213">
        <v>0.82806999999999997</v>
      </c>
      <c r="J213">
        <v>1.098503</v>
      </c>
      <c r="K213">
        <v>0.27151900000000001</v>
      </c>
      <c r="L213">
        <v>4.9384999999999998E-2</v>
      </c>
      <c r="M213">
        <v>6.5513000000000002E-2</v>
      </c>
    </row>
    <row r="214" spans="1:13" x14ac:dyDescent="0.35">
      <c r="A214">
        <v>212</v>
      </c>
      <c r="B214" t="s">
        <v>239</v>
      </c>
      <c r="C214">
        <v>434</v>
      </c>
      <c r="D214" t="s">
        <v>277</v>
      </c>
      <c r="E214" t="s">
        <v>412</v>
      </c>
      <c r="F214">
        <v>3.6354500000000001</v>
      </c>
      <c r="G214" t="s">
        <v>480</v>
      </c>
      <c r="H214">
        <v>5.5362520000000002</v>
      </c>
      <c r="I214">
        <v>1.041649</v>
      </c>
      <c r="J214">
        <v>1.031153</v>
      </c>
      <c r="K214">
        <v>20.126799999999999</v>
      </c>
      <c r="L214">
        <v>3.7868599999999999</v>
      </c>
      <c r="M214">
        <v>3.74871</v>
      </c>
    </row>
    <row r="215" spans="1:13" x14ac:dyDescent="0.35">
      <c r="A215">
        <v>213</v>
      </c>
      <c r="B215" t="s">
        <v>239</v>
      </c>
      <c r="C215">
        <v>434</v>
      </c>
      <c r="D215" t="s">
        <v>277</v>
      </c>
      <c r="E215" t="s">
        <v>412</v>
      </c>
      <c r="F215">
        <v>21.7484</v>
      </c>
      <c r="G215" t="s">
        <v>480</v>
      </c>
      <c r="H215">
        <v>5.5362520000000002</v>
      </c>
      <c r="I215">
        <v>1.041649</v>
      </c>
      <c r="J215">
        <v>1.031153</v>
      </c>
      <c r="K215">
        <v>120.405</v>
      </c>
      <c r="L215">
        <v>22.654199999999999</v>
      </c>
      <c r="M215">
        <v>22.425899999999999</v>
      </c>
    </row>
    <row r="216" spans="1:13" x14ac:dyDescent="0.35">
      <c r="A216">
        <v>214</v>
      </c>
      <c r="B216" t="s">
        <v>239</v>
      </c>
      <c r="C216">
        <v>434</v>
      </c>
      <c r="D216" t="s">
        <v>277</v>
      </c>
      <c r="E216" t="s">
        <v>412</v>
      </c>
      <c r="F216">
        <v>4.0101500000000003</v>
      </c>
      <c r="G216" t="s">
        <v>480</v>
      </c>
      <c r="H216">
        <v>5.5362520000000002</v>
      </c>
      <c r="I216">
        <v>1.041649</v>
      </c>
      <c r="J216">
        <v>1.031153</v>
      </c>
      <c r="K216">
        <v>22.2012</v>
      </c>
      <c r="L216">
        <v>4.1771700000000003</v>
      </c>
      <c r="M216">
        <v>4.1350800000000003</v>
      </c>
    </row>
    <row r="217" spans="1:13" x14ac:dyDescent="0.35">
      <c r="A217">
        <v>215</v>
      </c>
      <c r="B217" t="s">
        <v>239</v>
      </c>
      <c r="C217">
        <v>434</v>
      </c>
      <c r="D217" t="s">
        <v>277</v>
      </c>
      <c r="E217" t="s">
        <v>412</v>
      </c>
      <c r="F217">
        <v>6.3858699999999997</v>
      </c>
      <c r="G217" t="s">
        <v>480</v>
      </c>
      <c r="H217">
        <v>5.5362520000000002</v>
      </c>
      <c r="I217">
        <v>1.041649</v>
      </c>
      <c r="J217">
        <v>1.031153</v>
      </c>
      <c r="K217">
        <v>35.3538</v>
      </c>
      <c r="L217">
        <v>6.6518300000000004</v>
      </c>
      <c r="M217">
        <v>6.5848100000000001</v>
      </c>
    </row>
    <row r="218" spans="1:13" x14ac:dyDescent="0.35">
      <c r="A218">
        <v>216</v>
      </c>
      <c r="B218" t="s">
        <v>239</v>
      </c>
      <c r="C218">
        <v>512</v>
      </c>
      <c r="D218" t="s">
        <v>252</v>
      </c>
      <c r="E218" t="s">
        <v>413</v>
      </c>
      <c r="F218">
        <v>0.394237</v>
      </c>
      <c r="G218" t="s">
        <v>480</v>
      </c>
      <c r="H218">
        <v>6.5350910000000004</v>
      </c>
      <c r="I218">
        <v>1.3946449999999999</v>
      </c>
      <c r="J218">
        <v>1.1781759999999999</v>
      </c>
      <c r="K218">
        <v>2.5763799999999999</v>
      </c>
      <c r="L218">
        <v>0.549821</v>
      </c>
      <c r="M218">
        <v>0.46448099999999998</v>
      </c>
    </row>
    <row r="219" spans="1:13" x14ac:dyDescent="0.35">
      <c r="A219">
        <v>217</v>
      </c>
      <c r="B219" t="s">
        <v>239</v>
      </c>
      <c r="C219">
        <v>512</v>
      </c>
      <c r="D219" t="s">
        <v>252</v>
      </c>
      <c r="E219" t="s">
        <v>413</v>
      </c>
      <c r="F219">
        <v>1.8814299999999999</v>
      </c>
      <c r="G219" t="s">
        <v>480</v>
      </c>
      <c r="H219">
        <v>6.5350910000000004</v>
      </c>
      <c r="I219">
        <v>1.3946449999999999</v>
      </c>
      <c r="J219">
        <v>1.1781759999999999</v>
      </c>
      <c r="K219">
        <v>12.295299999999999</v>
      </c>
      <c r="L219">
        <v>2.6239300000000001</v>
      </c>
      <c r="M219">
        <v>2.2166600000000001</v>
      </c>
    </row>
    <row r="220" spans="1:13" x14ac:dyDescent="0.35">
      <c r="A220">
        <v>218</v>
      </c>
      <c r="B220" t="s">
        <v>239</v>
      </c>
      <c r="C220">
        <v>530</v>
      </c>
      <c r="D220" t="s">
        <v>419</v>
      </c>
      <c r="E220" t="s">
        <v>598</v>
      </c>
      <c r="F220">
        <v>2.4674900000000002</v>
      </c>
      <c r="G220" t="s">
        <v>480</v>
      </c>
      <c r="H220">
        <v>6.2997059999999996</v>
      </c>
      <c r="I220">
        <v>1.2121930000000001</v>
      </c>
      <c r="J220">
        <v>1.2668299999999999</v>
      </c>
      <c r="K220">
        <v>15.544499999999999</v>
      </c>
      <c r="L220">
        <v>2.9910700000000001</v>
      </c>
      <c r="M220">
        <v>3.1258900000000001</v>
      </c>
    </row>
    <row r="221" spans="1:13" x14ac:dyDescent="0.35">
      <c r="A221">
        <v>219</v>
      </c>
      <c r="B221" t="s">
        <v>239</v>
      </c>
      <c r="C221">
        <v>530</v>
      </c>
      <c r="D221" t="s">
        <v>419</v>
      </c>
      <c r="E221" t="s">
        <v>598</v>
      </c>
      <c r="F221">
        <v>2.5966900000000002</v>
      </c>
      <c r="G221" t="s">
        <v>480</v>
      </c>
      <c r="H221">
        <v>6.2997059999999996</v>
      </c>
      <c r="I221">
        <v>1.2121930000000001</v>
      </c>
      <c r="J221">
        <v>1.2668299999999999</v>
      </c>
      <c r="K221">
        <v>16.3584</v>
      </c>
      <c r="L221">
        <v>3.1476899999999999</v>
      </c>
      <c r="M221">
        <v>3.2895699999999999</v>
      </c>
    </row>
    <row r="222" spans="1:13" x14ac:dyDescent="0.35">
      <c r="A222">
        <v>220</v>
      </c>
      <c r="B222" t="s">
        <v>239</v>
      </c>
      <c r="C222">
        <v>530</v>
      </c>
      <c r="D222" t="s">
        <v>419</v>
      </c>
      <c r="E222" t="s">
        <v>598</v>
      </c>
      <c r="F222">
        <v>2.60486</v>
      </c>
      <c r="G222" t="s">
        <v>480</v>
      </c>
      <c r="H222">
        <v>6.2997059999999996</v>
      </c>
      <c r="I222">
        <v>1.2121930000000001</v>
      </c>
      <c r="J222">
        <v>1.2668299999999999</v>
      </c>
      <c r="K222">
        <v>16.4099</v>
      </c>
      <c r="L222">
        <v>3.1575899999999999</v>
      </c>
      <c r="M222">
        <v>3.2999200000000002</v>
      </c>
    </row>
    <row r="223" spans="1:13" x14ac:dyDescent="0.35">
      <c r="A223">
        <v>221</v>
      </c>
      <c r="B223" t="s">
        <v>239</v>
      </c>
      <c r="C223">
        <v>617</v>
      </c>
      <c r="D223" t="s">
        <v>309</v>
      </c>
      <c r="E223" t="s">
        <v>383</v>
      </c>
      <c r="F223">
        <v>0.262044</v>
      </c>
      <c r="G223" t="s">
        <v>480</v>
      </c>
      <c r="H223">
        <v>6.7795009999999998</v>
      </c>
      <c r="I223">
        <v>1.8415090000000001</v>
      </c>
      <c r="J223">
        <v>1.0386550000000001</v>
      </c>
      <c r="K223">
        <v>1.7765299999999999</v>
      </c>
      <c r="L223">
        <v>0.48255599999999998</v>
      </c>
      <c r="M223">
        <v>0.272173</v>
      </c>
    </row>
    <row r="224" spans="1:13" x14ac:dyDescent="0.35">
      <c r="A224">
        <v>222</v>
      </c>
      <c r="B224" t="s">
        <v>239</v>
      </c>
      <c r="C224">
        <v>617</v>
      </c>
      <c r="D224" t="s">
        <v>309</v>
      </c>
      <c r="E224" t="s">
        <v>383</v>
      </c>
      <c r="F224">
        <v>12.5853</v>
      </c>
      <c r="G224" t="s">
        <v>480</v>
      </c>
      <c r="H224">
        <v>6.7795009999999998</v>
      </c>
      <c r="I224">
        <v>1.8415090000000001</v>
      </c>
      <c r="J224">
        <v>1.0386550000000001</v>
      </c>
      <c r="K224">
        <v>85.322100000000006</v>
      </c>
      <c r="L224">
        <v>23.175899999999999</v>
      </c>
      <c r="M224">
        <v>13.0718</v>
      </c>
    </row>
    <row r="225" spans="1:13" x14ac:dyDescent="0.35">
      <c r="A225">
        <v>223</v>
      </c>
      <c r="B225" t="s">
        <v>239</v>
      </c>
      <c r="C225">
        <v>617</v>
      </c>
      <c r="D225" t="s">
        <v>309</v>
      </c>
      <c r="E225" t="s">
        <v>383</v>
      </c>
      <c r="F225">
        <v>0.58264000000000005</v>
      </c>
      <c r="G225" t="s">
        <v>480</v>
      </c>
      <c r="H225">
        <v>6.7795009999999998</v>
      </c>
      <c r="I225">
        <v>1.8415090000000001</v>
      </c>
      <c r="J225">
        <v>1.0386550000000001</v>
      </c>
      <c r="K225">
        <v>3.9500099999999998</v>
      </c>
      <c r="L225">
        <v>1.07294</v>
      </c>
      <c r="M225">
        <v>0.60516199999999998</v>
      </c>
    </row>
    <row r="226" spans="1:13" x14ac:dyDescent="0.35">
      <c r="A226">
        <v>224</v>
      </c>
      <c r="B226" t="s">
        <v>239</v>
      </c>
      <c r="C226">
        <v>617</v>
      </c>
      <c r="D226" t="s">
        <v>309</v>
      </c>
      <c r="E226" t="s">
        <v>383</v>
      </c>
      <c r="F226">
        <v>1.22679</v>
      </c>
      <c r="G226" t="s">
        <v>480</v>
      </c>
      <c r="H226">
        <v>6.7795009999999998</v>
      </c>
      <c r="I226">
        <v>1.8415090000000001</v>
      </c>
      <c r="J226">
        <v>1.0386550000000001</v>
      </c>
      <c r="K226">
        <v>8.3170199999999994</v>
      </c>
      <c r="L226">
        <v>2.2591399999999999</v>
      </c>
      <c r="M226">
        <v>1.2742100000000001</v>
      </c>
    </row>
    <row r="227" spans="1:13" x14ac:dyDescent="0.35">
      <c r="A227">
        <v>225</v>
      </c>
      <c r="B227" t="s">
        <v>239</v>
      </c>
      <c r="C227">
        <v>617</v>
      </c>
      <c r="D227" t="s">
        <v>309</v>
      </c>
      <c r="E227" t="s">
        <v>383</v>
      </c>
      <c r="F227">
        <v>0.18673999999999999</v>
      </c>
      <c r="G227" t="s">
        <v>480</v>
      </c>
      <c r="H227">
        <v>6.7795009999999998</v>
      </c>
      <c r="I227">
        <v>1.8415090000000001</v>
      </c>
      <c r="J227">
        <v>1.0386550000000001</v>
      </c>
      <c r="K227">
        <v>1.266</v>
      </c>
      <c r="L227">
        <v>0.34388299999999999</v>
      </c>
      <c r="M227">
        <v>0.19395899999999999</v>
      </c>
    </row>
    <row r="228" spans="1:13" x14ac:dyDescent="0.35">
      <c r="A228">
        <v>226</v>
      </c>
      <c r="B228" t="s">
        <v>239</v>
      </c>
      <c r="C228">
        <v>617</v>
      </c>
      <c r="D228" t="s">
        <v>309</v>
      </c>
      <c r="E228" t="s">
        <v>383</v>
      </c>
      <c r="F228">
        <v>10.333399999999999</v>
      </c>
      <c r="G228" t="s">
        <v>480</v>
      </c>
      <c r="H228">
        <v>6.7795009999999998</v>
      </c>
      <c r="I228">
        <v>1.8415090000000001</v>
      </c>
      <c r="J228">
        <v>1.0386550000000001</v>
      </c>
      <c r="K228">
        <v>70.055300000000003</v>
      </c>
      <c r="L228">
        <v>19.029</v>
      </c>
      <c r="M228">
        <v>10.732799999999999</v>
      </c>
    </row>
    <row r="229" spans="1:13" x14ac:dyDescent="0.35">
      <c r="A229">
        <v>227</v>
      </c>
      <c r="B229" t="s">
        <v>239</v>
      </c>
      <c r="C229">
        <v>617</v>
      </c>
      <c r="D229" t="s">
        <v>309</v>
      </c>
      <c r="E229" t="s">
        <v>383</v>
      </c>
      <c r="F229">
        <v>5.5018999999999998E-2</v>
      </c>
      <c r="G229" t="s">
        <v>480</v>
      </c>
      <c r="H229">
        <v>6.7795009999999998</v>
      </c>
      <c r="I229">
        <v>1.8415090000000001</v>
      </c>
      <c r="J229">
        <v>1.0386550000000001</v>
      </c>
      <c r="K229">
        <v>0.37300100000000003</v>
      </c>
      <c r="L229">
        <v>0.10131800000000001</v>
      </c>
      <c r="M229">
        <v>5.7146000000000002E-2</v>
      </c>
    </row>
    <row r="230" spans="1:13" x14ac:dyDescent="0.35">
      <c r="A230">
        <v>228</v>
      </c>
      <c r="B230" t="s">
        <v>239</v>
      </c>
      <c r="C230">
        <v>617</v>
      </c>
      <c r="D230" t="s">
        <v>309</v>
      </c>
      <c r="E230" t="s">
        <v>383</v>
      </c>
      <c r="F230">
        <v>1.8287599999999999</v>
      </c>
      <c r="G230" t="s">
        <v>480</v>
      </c>
      <c r="H230">
        <v>6.7795009999999998</v>
      </c>
      <c r="I230">
        <v>1.8415090000000001</v>
      </c>
      <c r="J230">
        <v>1.0386550000000001</v>
      </c>
      <c r="K230">
        <v>12.398099999999999</v>
      </c>
      <c r="L230">
        <v>3.36768</v>
      </c>
      <c r="M230">
        <v>1.8994500000000001</v>
      </c>
    </row>
    <row r="231" spans="1:13" x14ac:dyDescent="0.35">
      <c r="A231">
        <v>229</v>
      </c>
      <c r="B231" t="s">
        <v>239</v>
      </c>
      <c r="C231">
        <v>621</v>
      </c>
      <c r="D231" t="s">
        <v>384</v>
      </c>
      <c r="E231" t="s">
        <v>385</v>
      </c>
      <c r="F231">
        <v>6.1862E-2</v>
      </c>
      <c r="G231" t="s">
        <v>480</v>
      </c>
      <c r="H231">
        <v>3.7587760000000001</v>
      </c>
      <c r="I231">
        <v>0.90976400000000002</v>
      </c>
      <c r="J231">
        <v>0.86543700000000001</v>
      </c>
      <c r="K231">
        <v>0.23252700000000001</v>
      </c>
      <c r="L231">
        <v>5.6279999999999997E-2</v>
      </c>
      <c r="M231">
        <v>5.3538000000000002E-2</v>
      </c>
    </row>
    <row r="232" spans="1:13" x14ac:dyDescent="0.35">
      <c r="A232">
        <v>230</v>
      </c>
      <c r="B232" t="s">
        <v>239</v>
      </c>
      <c r="C232">
        <v>621</v>
      </c>
      <c r="D232" t="s">
        <v>384</v>
      </c>
      <c r="E232" t="s">
        <v>385</v>
      </c>
      <c r="F232">
        <v>0.226412</v>
      </c>
      <c r="G232" t="s">
        <v>480</v>
      </c>
      <c r="H232">
        <v>3.7587760000000001</v>
      </c>
      <c r="I232">
        <v>0.90976400000000002</v>
      </c>
      <c r="J232">
        <v>0.86543700000000001</v>
      </c>
      <c r="K232">
        <v>0.85103200000000001</v>
      </c>
      <c r="L232">
        <v>0.205981</v>
      </c>
      <c r="M232">
        <v>0.19594500000000001</v>
      </c>
    </row>
    <row r="233" spans="1:13" x14ac:dyDescent="0.35">
      <c r="A233">
        <v>231</v>
      </c>
      <c r="B233" t="s">
        <v>239</v>
      </c>
      <c r="C233">
        <v>621</v>
      </c>
      <c r="D233" t="s">
        <v>384</v>
      </c>
      <c r="E233" t="s">
        <v>385</v>
      </c>
      <c r="F233">
        <v>0.92036799999999996</v>
      </c>
      <c r="G233" t="s">
        <v>480</v>
      </c>
      <c r="H233">
        <v>3.7587760000000001</v>
      </c>
      <c r="I233">
        <v>0.90976400000000002</v>
      </c>
      <c r="J233">
        <v>0.86543700000000001</v>
      </c>
      <c r="K233">
        <v>3.45946</v>
      </c>
      <c r="L233">
        <v>0.83731800000000001</v>
      </c>
      <c r="M233">
        <v>0.79652000000000001</v>
      </c>
    </row>
    <row r="234" spans="1:13" x14ac:dyDescent="0.35">
      <c r="A234">
        <v>232</v>
      </c>
      <c r="B234" t="s">
        <v>239</v>
      </c>
      <c r="C234">
        <v>641</v>
      </c>
      <c r="D234" t="s">
        <v>311</v>
      </c>
      <c r="E234" t="s">
        <v>386</v>
      </c>
      <c r="F234">
        <v>3.6301399999999999</v>
      </c>
      <c r="G234" t="s">
        <v>480</v>
      </c>
      <c r="H234">
        <v>6.8310129999999996</v>
      </c>
      <c r="I234">
        <v>1.9655990000000001</v>
      </c>
      <c r="J234">
        <v>1.083494</v>
      </c>
      <c r="K234">
        <v>24.797499999999999</v>
      </c>
      <c r="L234">
        <v>7.1353999999999997</v>
      </c>
      <c r="M234">
        <v>3.9332400000000001</v>
      </c>
    </row>
    <row r="235" spans="1:13" x14ac:dyDescent="0.35">
      <c r="A235">
        <v>233</v>
      </c>
      <c r="B235" t="s">
        <v>239</v>
      </c>
      <c r="C235">
        <v>641</v>
      </c>
      <c r="D235" t="s">
        <v>311</v>
      </c>
      <c r="E235" t="s">
        <v>386</v>
      </c>
      <c r="F235">
        <v>3.59158</v>
      </c>
      <c r="G235" t="s">
        <v>480</v>
      </c>
      <c r="H235">
        <v>6.8310129999999996</v>
      </c>
      <c r="I235">
        <v>1.9655990000000001</v>
      </c>
      <c r="J235">
        <v>1.083494</v>
      </c>
      <c r="K235">
        <v>24.534099999999999</v>
      </c>
      <c r="L235">
        <v>7.0596100000000002</v>
      </c>
      <c r="M235">
        <v>3.8914599999999999</v>
      </c>
    </row>
    <row r="236" spans="1:13" x14ac:dyDescent="0.35">
      <c r="A236">
        <v>234</v>
      </c>
      <c r="B236" t="s">
        <v>239</v>
      </c>
      <c r="C236">
        <v>641</v>
      </c>
      <c r="D236" t="s">
        <v>311</v>
      </c>
      <c r="E236" t="s">
        <v>386</v>
      </c>
      <c r="F236">
        <v>0.49578899999999998</v>
      </c>
      <c r="G236" t="s">
        <v>480</v>
      </c>
      <c r="H236">
        <v>6.8310129999999996</v>
      </c>
      <c r="I236">
        <v>1.9655990000000001</v>
      </c>
      <c r="J236">
        <v>1.083494</v>
      </c>
      <c r="K236">
        <v>3.3867400000000001</v>
      </c>
      <c r="L236">
        <v>0.97452300000000003</v>
      </c>
      <c r="M236">
        <v>0.53718500000000002</v>
      </c>
    </row>
    <row r="237" spans="1:13" x14ac:dyDescent="0.35">
      <c r="A237">
        <v>235</v>
      </c>
      <c r="B237" t="s">
        <v>239</v>
      </c>
      <c r="C237">
        <v>641</v>
      </c>
      <c r="D237" t="s">
        <v>311</v>
      </c>
      <c r="E237" t="s">
        <v>386</v>
      </c>
      <c r="F237">
        <v>0.10965800000000001</v>
      </c>
      <c r="G237" t="s">
        <v>480</v>
      </c>
      <c r="H237">
        <v>6.8310129999999996</v>
      </c>
      <c r="I237">
        <v>1.9655990000000001</v>
      </c>
      <c r="J237">
        <v>1.083494</v>
      </c>
      <c r="K237">
        <v>0.74907500000000005</v>
      </c>
      <c r="L237">
        <v>0.21554400000000001</v>
      </c>
      <c r="M237">
        <v>0.118814</v>
      </c>
    </row>
    <row r="238" spans="1:13" x14ac:dyDescent="0.35">
      <c r="A238">
        <v>236</v>
      </c>
      <c r="B238" t="s">
        <v>239</v>
      </c>
      <c r="C238">
        <v>641</v>
      </c>
      <c r="D238" t="s">
        <v>311</v>
      </c>
      <c r="E238" t="s">
        <v>386</v>
      </c>
      <c r="F238">
        <v>1.2809600000000001</v>
      </c>
      <c r="G238" t="s">
        <v>480</v>
      </c>
      <c r="H238">
        <v>6.8310129999999996</v>
      </c>
      <c r="I238">
        <v>1.9655990000000001</v>
      </c>
      <c r="J238">
        <v>1.083494</v>
      </c>
      <c r="K238">
        <v>8.7502499999999994</v>
      </c>
      <c r="L238">
        <v>2.5178500000000001</v>
      </c>
      <c r="M238">
        <v>1.38791</v>
      </c>
    </row>
    <row r="239" spans="1:13" x14ac:dyDescent="0.35">
      <c r="A239">
        <v>237</v>
      </c>
      <c r="B239" t="s">
        <v>239</v>
      </c>
      <c r="C239">
        <v>641</v>
      </c>
      <c r="D239" t="s">
        <v>311</v>
      </c>
      <c r="E239" t="s">
        <v>386</v>
      </c>
      <c r="F239">
        <v>2.4458600000000001</v>
      </c>
      <c r="G239" t="s">
        <v>480</v>
      </c>
      <c r="H239">
        <v>6.8310129999999996</v>
      </c>
      <c r="I239">
        <v>1.9655990000000001</v>
      </c>
      <c r="J239">
        <v>1.083494</v>
      </c>
      <c r="K239">
        <v>16.707699999999999</v>
      </c>
      <c r="L239">
        <v>4.8075799999999997</v>
      </c>
      <c r="M239">
        <v>2.65008</v>
      </c>
    </row>
    <row r="240" spans="1:13" x14ac:dyDescent="0.35">
      <c r="A240">
        <v>238</v>
      </c>
      <c r="B240" t="s">
        <v>239</v>
      </c>
      <c r="C240">
        <v>641</v>
      </c>
      <c r="D240" t="s">
        <v>311</v>
      </c>
      <c r="E240" t="s">
        <v>386</v>
      </c>
      <c r="F240">
        <v>6.4835799999999999</v>
      </c>
      <c r="G240" t="s">
        <v>480</v>
      </c>
      <c r="H240">
        <v>6.8310129999999996</v>
      </c>
      <c r="I240">
        <v>1.9655990000000001</v>
      </c>
      <c r="J240">
        <v>1.083494</v>
      </c>
      <c r="K240">
        <v>44.289400000000001</v>
      </c>
      <c r="L240">
        <v>12.7441</v>
      </c>
      <c r="M240">
        <v>7.0249199999999998</v>
      </c>
    </row>
    <row r="241" spans="1:13" x14ac:dyDescent="0.35">
      <c r="A241">
        <v>239</v>
      </c>
      <c r="B241" t="s">
        <v>239</v>
      </c>
      <c r="C241">
        <v>641</v>
      </c>
      <c r="D241" t="s">
        <v>311</v>
      </c>
      <c r="E241" t="s">
        <v>386</v>
      </c>
      <c r="F241">
        <v>3.9621499999999998</v>
      </c>
      <c r="G241" t="s">
        <v>480</v>
      </c>
      <c r="H241">
        <v>6.8310129999999996</v>
      </c>
      <c r="I241">
        <v>1.9655990000000001</v>
      </c>
      <c r="J241">
        <v>1.083494</v>
      </c>
      <c r="K241">
        <v>27.0655</v>
      </c>
      <c r="L241">
        <v>7.7880000000000003</v>
      </c>
      <c r="M241">
        <v>4.2929700000000004</v>
      </c>
    </row>
    <row r="242" spans="1:13" x14ac:dyDescent="0.35">
      <c r="A242">
        <v>240</v>
      </c>
      <c r="B242" t="s">
        <v>239</v>
      </c>
      <c r="C242">
        <v>641</v>
      </c>
      <c r="D242" t="s">
        <v>311</v>
      </c>
      <c r="E242" t="s">
        <v>386</v>
      </c>
      <c r="F242">
        <v>0.25628299999999998</v>
      </c>
      <c r="G242" t="s">
        <v>480</v>
      </c>
      <c r="H242">
        <v>6.8310129999999996</v>
      </c>
      <c r="I242">
        <v>1.9655990000000001</v>
      </c>
      <c r="J242">
        <v>1.083494</v>
      </c>
      <c r="K242">
        <v>1.7506699999999999</v>
      </c>
      <c r="L242">
        <v>0.50375000000000003</v>
      </c>
      <c r="M242">
        <v>0.27768100000000001</v>
      </c>
    </row>
    <row r="243" spans="1:13" x14ac:dyDescent="0.35">
      <c r="A243">
        <v>241</v>
      </c>
      <c r="B243" t="s">
        <v>239</v>
      </c>
      <c r="C243">
        <v>643</v>
      </c>
      <c r="D243" t="s">
        <v>374</v>
      </c>
      <c r="E243" t="s">
        <v>387</v>
      </c>
      <c r="F243">
        <v>0.40937000000000001</v>
      </c>
      <c r="G243" t="s">
        <v>480</v>
      </c>
      <c r="H243">
        <v>7.4540499999999996</v>
      </c>
      <c r="I243">
        <v>2.2795380000000001</v>
      </c>
      <c r="J243">
        <v>1.1331640000000001</v>
      </c>
      <c r="K243">
        <v>3.0514600000000001</v>
      </c>
      <c r="L243">
        <v>0.93317499999999998</v>
      </c>
      <c r="M243">
        <v>0.46388299999999999</v>
      </c>
    </row>
    <row r="244" spans="1:13" x14ac:dyDescent="0.35">
      <c r="A244">
        <v>242</v>
      </c>
      <c r="B244" t="s">
        <v>239</v>
      </c>
      <c r="C244">
        <v>643</v>
      </c>
      <c r="D244" t="s">
        <v>374</v>
      </c>
      <c r="E244" t="s">
        <v>387</v>
      </c>
      <c r="F244">
        <v>0.489124</v>
      </c>
      <c r="G244" t="s">
        <v>480</v>
      </c>
      <c r="H244">
        <v>7.4540499999999996</v>
      </c>
      <c r="I244">
        <v>2.2795380000000001</v>
      </c>
      <c r="J244">
        <v>1.1331640000000001</v>
      </c>
      <c r="K244">
        <v>3.6459600000000001</v>
      </c>
      <c r="L244">
        <v>1.1149800000000001</v>
      </c>
      <c r="M244">
        <v>0.55425800000000003</v>
      </c>
    </row>
    <row r="245" spans="1:13" x14ac:dyDescent="0.35">
      <c r="A245">
        <v>243</v>
      </c>
      <c r="B245" t="s">
        <v>239</v>
      </c>
      <c r="C245">
        <v>643</v>
      </c>
      <c r="D245" t="s">
        <v>374</v>
      </c>
      <c r="E245" t="s">
        <v>387</v>
      </c>
      <c r="F245">
        <v>3.1064799999999999</v>
      </c>
      <c r="G245" t="s">
        <v>480</v>
      </c>
      <c r="H245">
        <v>7.4540499999999996</v>
      </c>
      <c r="I245">
        <v>2.2795380000000001</v>
      </c>
      <c r="J245">
        <v>1.1331640000000001</v>
      </c>
      <c r="K245">
        <v>23.155899999999999</v>
      </c>
      <c r="L245">
        <v>7.08134</v>
      </c>
      <c r="M245">
        <v>3.5201500000000001</v>
      </c>
    </row>
    <row r="246" spans="1:13" x14ac:dyDescent="0.35">
      <c r="A246">
        <v>244</v>
      </c>
      <c r="B246" t="s">
        <v>239</v>
      </c>
      <c r="C246">
        <v>643</v>
      </c>
      <c r="D246" t="s">
        <v>374</v>
      </c>
      <c r="E246" t="s">
        <v>387</v>
      </c>
      <c r="F246">
        <v>1.66205</v>
      </c>
      <c r="G246" t="s">
        <v>480</v>
      </c>
      <c r="H246">
        <v>7.4540499999999996</v>
      </c>
      <c r="I246">
        <v>2.2795380000000001</v>
      </c>
      <c r="J246">
        <v>1.1331640000000001</v>
      </c>
      <c r="K246">
        <v>12.388999999999999</v>
      </c>
      <c r="L246">
        <v>3.78871</v>
      </c>
      <c r="M246">
        <v>1.88337</v>
      </c>
    </row>
    <row r="247" spans="1:13" x14ac:dyDescent="0.35">
      <c r="A247">
        <v>245</v>
      </c>
      <c r="B247" t="s">
        <v>239</v>
      </c>
      <c r="C247">
        <v>740</v>
      </c>
      <c r="D247" t="s">
        <v>599</v>
      </c>
      <c r="E247" t="s">
        <v>600</v>
      </c>
      <c r="F247">
        <v>7.2533700000000003</v>
      </c>
      <c r="G247" t="s">
        <v>480</v>
      </c>
      <c r="H247">
        <v>6.2627889999999997</v>
      </c>
      <c r="I247">
        <v>1.388093</v>
      </c>
      <c r="J247">
        <v>1.14317</v>
      </c>
      <c r="K247">
        <v>45.426299999999998</v>
      </c>
      <c r="L247">
        <v>10.0684</v>
      </c>
      <c r="M247">
        <v>8.2918400000000005</v>
      </c>
    </row>
    <row r="248" spans="1:13" x14ac:dyDescent="0.35">
      <c r="A248">
        <v>246</v>
      </c>
      <c r="B248" t="s">
        <v>239</v>
      </c>
      <c r="C248">
        <v>740</v>
      </c>
      <c r="D248" t="s">
        <v>599</v>
      </c>
      <c r="E248" t="s">
        <v>600</v>
      </c>
      <c r="F248">
        <v>6.6799999999999997E-4</v>
      </c>
      <c r="G248" t="s">
        <v>480</v>
      </c>
      <c r="H248">
        <v>6.2627889999999997</v>
      </c>
      <c r="I248">
        <v>1.388093</v>
      </c>
      <c r="J248">
        <v>1.14317</v>
      </c>
      <c r="K248">
        <v>4.1850000000000004E-3</v>
      </c>
      <c r="L248">
        <v>9.2800000000000001E-4</v>
      </c>
      <c r="M248">
        <v>7.6400000000000003E-4</v>
      </c>
    </row>
    <row r="249" spans="1:13" x14ac:dyDescent="0.35">
      <c r="A249">
        <v>247</v>
      </c>
      <c r="B249" t="s">
        <v>239</v>
      </c>
      <c r="C249">
        <v>747</v>
      </c>
      <c r="D249" t="s">
        <v>414</v>
      </c>
      <c r="E249" t="s">
        <v>415</v>
      </c>
      <c r="F249">
        <v>0.17236299999999999</v>
      </c>
      <c r="G249" t="s">
        <v>480</v>
      </c>
      <c r="H249">
        <v>6.1781319999999997</v>
      </c>
      <c r="I249">
        <v>1.4102669999999999</v>
      </c>
      <c r="J249">
        <v>0.99299300000000001</v>
      </c>
      <c r="K249">
        <v>1.06488</v>
      </c>
      <c r="L249">
        <v>0.24307799999999999</v>
      </c>
      <c r="M249">
        <v>0.171155</v>
      </c>
    </row>
    <row r="250" spans="1:13" x14ac:dyDescent="0.35">
      <c r="A250">
        <v>248</v>
      </c>
      <c r="B250" t="s">
        <v>239</v>
      </c>
      <c r="C250">
        <v>747</v>
      </c>
      <c r="D250" t="s">
        <v>414</v>
      </c>
      <c r="E250" t="s">
        <v>415</v>
      </c>
      <c r="F250">
        <v>0.15706400000000001</v>
      </c>
      <c r="G250" t="s">
        <v>480</v>
      </c>
      <c r="H250">
        <v>6.1781319999999997</v>
      </c>
      <c r="I250">
        <v>1.4102669999999999</v>
      </c>
      <c r="J250">
        <v>0.99299300000000001</v>
      </c>
      <c r="K250">
        <v>0.97036199999999995</v>
      </c>
      <c r="L250">
        <v>0.221502</v>
      </c>
      <c r="M250">
        <v>0.15596299999999999</v>
      </c>
    </row>
    <row r="251" spans="1:13" x14ac:dyDescent="0.35">
      <c r="A251">
        <v>249</v>
      </c>
      <c r="B251" t="s">
        <v>239</v>
      </c>
      <c r="C251">
        <v>747</v>
      </c>
      <c r="D251" t="s">
        <v>414</v>
      </c>
      <c r="E251" t="s">
        <v>415</v>
      </c>
      <c r="F251">
        <v>7.1305999999999994E-2</v>
      </c>
      <c r="G251" t="s">
        <v>480</v>
      </c>
      <c r="H251">
        <v>6.1781319999999997</v>
      </c>
      <c r="I251">
        <v>1.4102669999999999</v>
      </c>
      <c r="J251">
        <v>0.99299300000000001</v>
      </c>
      <c r="K251">
        <v>0.44053500000000001</v>
      </c>
      <c r="L251">
        <v>0.10056</v>
      </c>
      <c r="M251">
        <v>7.0805999999999994E-2</v>
      </c>
    </row>
    <row r="252" spans="1:13" x14ac:dyDescent="0.35">
      <c r="A252">
        <v>250</v>
      </c>
      <c r="B252" t="s">
        <v>239</v>
      </c>
      <c r="C252">
        <v>747</v>
      </c>
      <c r="D252" t="s">
        <v>414</v>
      </c>
      <c r="E252" t="s">
        <v>415</v>
      </c>
      <c r="F252">
        <v>0.117592</v>
      </c>
      <c r="G252" t="s">
        <v>480</v>
      </c>
      <c r="H252">
        <v>6.1781319999999997</v>
      </c>
      <c r="I252">
        <v>1.4102669999999999</v>
      </c>
      <c r="J252">
        <v>0.99299300000000001</v>
      </c>
      <c r="K252">
        <v>0.72649900000000001</v>
      </c>
      <c r="L252">
        <v>0.16583600000000001</v>
      </c>
      <c r="M252">
        <v>0.116768</v>
      </c>
    </row>
    <row r="253" spans="1:13" x14ac:dyDescent="0.35">
      <c r="A253">
        <v>251</v>
      </c>
      <c r="B253" t="s">
        <v>239</v>
      </c>
      <c r="C253">
        <v>814</v>
      </c>
      <c r="D253" t="s">
        <v>254</v>
      </c>
      <c r="E253" t="s">
        <v>416</v>
      </c>
      <c r="F253">
        <v>144.649</v>
      </c>
      <c r="G253" t="s">
        <v>480</v>
      </c>
      <c r="H253">
        <v>6.4657559999999998</v>
      </c>
      <c r="I253">
        <v>1.2178869999999999</v>
      </c>
      <c r="J253">
        <v>1.191276</v>
      </c>
      <c r="K253">
        <v>935.26499999999999</v>
      </c>
      <c r="L253">
        <v>176.166</v>
      </c>
      <c r="M253">
        <v>172.31700000000001</v>
      </c>
    </row>
    <row r="254" spans="1:13" x14ac:dyDescent="0.35">
      <c r="A254">
        <v>252</v>
      </c>
      <c r="B254" t="s">
        <v>239</v>
      </c>
      <c r="C254">
        <v>814</v>
      </c>
      <c r="D254" t="s">
        <v>254</v>
      </c>
      <c r="E254" t="s">
        <v>416</v>
      </c>
      <c r="F254">
        <v>180.45</v>
      </c>
      <c r="G254" t="s">
        <v>480</v>
      </c>
      <c r="H254">
        <v>6.4657559999999998</v>
      </c>
      <c r="I254">
        <v>1.2178869999999999</v>
      </c>
      <c r="J254">
        <v>1.191276</v>
      </c>
      <c r="K254">
        <v>1166.75</v>
      </c>
      <c r="L254">
        <v>219.768</v>
      </c>
      <c r="M254">
        <v>214.96600000000001</v>
      </c>
    </row>
    <row r="255" spans="1:13" x14ac:dyDescent="0.35">
      <c r="A255">
        <v>253</v>
      </c>
      <c r="B255" t="s">
        <v>239</v>
      </c>
      <c r="C255">
        <v>832</v>
      </c>
      <c r="D255" t="s">
        <v>408</v>
      </c>
      <c r="E255" t="s">
        <v>601</v>
      </c>
      <c r="F255">
        <v>5.6370999999999997E-2</v>
      </c>
      <c r="G255" t="s">
        <v>480</v>
      </c>
      <c r="H255">
        <v>6.5579989999999997</v>
      </c>
      <c r="I255">
        <v>1.6756340000000001</v>
      </c>
      <c r="J255">
        <v>1.095699</v>
      </c>
      <c r="K255">
        <v>0.36967899999999998</v>
      </c>
      <c r="L255">
        <v>9.4456999999999999E-2</v>
      </c>
      <c r="M255">
        <v>6.1765E-2</v>
      </c>
    </row>
    <row r="256" spans="1:13" x14ac:dyDescent="0.35">
      <c r="A256">
        <v>254</v>
      </c>
      <c r="B256" t="s">
        <v>239</v>
      </c>
      <c r="C256">
        <v>121</v>
      </c>
      <c r="D256" t="s">
        <v>270</v>
      </c>
      <c r="E256" t="s">
        <v>602</v>
      </c>
      <c r="F256">
        <v>0.25602999999999998</v>
      </c>
      <c r="G256" t="s">
        <v>479</v>
      </c>
      <c r="H256">
        <v>11.752245</v>
      </c>
      <c r="I256">
        <v>1.9987170000000001</v>
      </c>
      <c r="J256">
        <v>2.0636450000000002</v>
      </c>
      <c r="K256">
        <v>3.0089299999999999</v>
      </c>
      <c r="L256">
        <v>0.51173100000000005</v>
      </c>
      <c r="M256">
        <v>0.52835500000000002</v>
      </c>
    </row>
    <row r="257" spans="1:13" x14ac:dyDescent="0.35">
      <c r="A257">
        <v>255</v>
      </c>
      <c r="B257" t="s">
        <v>239</v>
      </c>
      <c r="C257">
        <v>121</v>
      </c>
      <c r="D257" t="s">
        <v>270</v>
      </c>
      <c r="E257" t="s">
        <v>602</v>
      </c>
      <c r="F257">
        <v>3.64201</v>
      </c>
      <c r="G257" t="s">
        <v>479</v>
      </c>
      <c r="H257">
        <v>11.752245</v>
      </c>
      <c r="I257">
        <v>1.9987170000000001</v>
      </c>
      <c r="J257">
        <v>2.0636450000000002</v>
      </c>
      <c r="K257">
        <v>42.8018</v>
      </c>
      <c r="L257">
        <v>7.27935</v>
      </c>
      <c r="M257">
        <v>7.5158199999999997</v>
      </c>
    </row>
    <row r="258" spans="1:13" x14ac:dyDescent="0.35">
      <c r="A258">
        <v>256</v>
      </c>
      <c r="B258" t="s">
        <v>239</v>
      </c>
      <c r="C258">
        <v>140</v>
      </c>
      <c r="D258" t="s">
        <v>243</v>
      </c>
      <c r="E258" t="s">
        <v>603</v>
      </c>
      <c r="F258">
        <v>0.39276299999999997</v>
      </c>
      <c r="G258" t="s">
        <v>479</v>
      </c>
      <c r="H258">
        <v>8.8299020000000006</v>
      </c>
      <c r="I258">
        <v>1.5799939999999999</v>
      </c>
      <c r="J258">
        <v>1.6961329999999999</v>
      </c>
      <c r="K258">
        <v>3.4680599999999999</v>
      </c>
      <c r="L258">
        <v>0.62056299999999998</v>
      </c>
      <c r="M258">
        <v>0.66617800000000005</v>
      </c>
    </row>
    <row r="259" spans="1:13" x14ac:dyDescent="0.35">
      <c r="A259">
        <v>257</v>
      </c>
      <c r="B259" t="s">
        <v>239</v>
      </c>
      <c r="C259">
        <v>211</v>
      </c>
      <c r="D259" t="s">
        <v>246</v>
      </c>
      <c r="E259" t="s">
        <v>247</v>
      </c>
      <c r="F259">
        <v>1.0113099999999999</v>
      </c>
      <c r="G259" t="s">
        <v>479</v>
      </c>
      <c r="H259">
        <v>8.5875350000000008</v>
      </c>
      <c r="I259">
        <v>1.9399230000000001</v>
      </c>
      <c r="J259">
        <v>1.2240340000000001</v>
      </c>
      <c r="K259">
        <v>8.6846599999999992</v>
      </c>
      <c r="L259">
        <v>1.9618599999999999</v>
      </c>
      <c r="M259">
        <v>1.2378800000000001</v>
      </c>
    </row>
    <row r="260" spans="1:13" x14ac:dyDescent="0.35">
      <c r="A260">
        <v>258</v>
      </c>
      <c r="B260" t="s">
        <v>239</v>
      </c>
      <c r="C260">
        <v>211</v>
      </c>
      <c r="D260" t="s">
        <v>246</v>
      </c>
      <c r="E260" t="s">
        <v>247</v>
      </c>
      <c r="F260">
        <v>31.12</v>
      </c>
      <c r="G260" t="s">
        <v>479</v>
      </c>
      <c r="H260">
        <v>8.5875350000000008</v>
      </c>
      <c r="I260">
        <v>1.9399230000000001</v>
      </c>
      <c r="J260">
        <v>1.2240340000000001</v>
      </c>
      <c r="K260">
        <v>267.24400000000003</v>
      </c>
      <c r="L260">
        <v>60.370399999999997</v>
      </c>
      <c r="M260">
        <v>38.091900000000003</v>
      </c>
    </row>
    <row r="261" spans="1:13" x14ac:dyDescent="0.35">
      <c r="A261">
        <v>259</v>
      </c>
      <c r="B261" t="s">
        <v>239</v>
      </c>
      <c r="C261">
        <v>211</v>
      </c>
      <c r="D261" t="s">
        <v>246</v>
      </c>
      <c r="E261" t="s">
        <v>247</v>
      </c>
      <c r="F261">
        <v>41.914900000000003</v>
      </c>
      <c r="G261" t="s">
        <v>479</v>
      </c>
      <c r="H261">
        <v>8.5875350000000008</v>
      </c>
      <c r="I261">
        <v>1.9399230000000001</v>
      </c>
      <c r="J261">
        <v>1.2240340000000001</v>
      </c>
      <c r="K261">
        <v>359.94600000000003</v>
      </c>
      <c r="L261">
        <v>81.311700000000002</v>
      </c>
      <c r="M261">
        <v>51.305199999999999</v>
      </c>
    </row>
    <row r="262" spans="1:13" x14ac:dyDescent="0.35">
      <c r="A262">
        <v>260</v>
      </c>
      <c r="B262" t="s">
        <v>239</v>
      </c>
      <c r="C262">
        <v>211</v>
      </c>
      <c r="D262" t="s">
        <v>246</v>
      </c>
      <c r="E262" t="s">
        <v>247</v>
      </c>
      <c r="F262">
        <v>21.5684</v>
      </c>
      <c r="G262" t="s">
        <v>479</v>
      </c>
      <c r="H262">
        <v>8.5875350000000008</v>
      </c>
      <c r="I262">
        <v>1.9399230000000001</v>
      </c>
      <c r="J262">
        <v>1.2240340000000001</v>
      </c>
      <c r="K262">
        <v>185.21899999999999</v>
      </c>
      <c r="L262">
        <v>41.841000000000001</v>
      </c>
      <c r="M262">
        <v>26.400400000000001</v>
      </c>
    </row>
    <row r="263" spans="1:13" x14ac:dyDescent="0.35">
      <c r="A263">
        <v>261</v>
      </c>
      <c r="B263" t="s">
        <v>239</v>
      </c>
      <c r="C263">
        <v>212</v>
      </c>
      <c r="D263" t="s">
        <v>289</v>
      </c>
      <c r="E263" t="s">
        <v>370</v>
      </c>
      <c r="F263">
        <v>6.9140999999999994E-2</v>
      </c>
      <c r="G263" t="s">
        <v>479</v>
      </c>
      <c r="H263">
        <v>8.2300789999999999</v>
      </c>
      <c r="I263">
        <v>1.833553</v>
      </c>
      <c r="J263">
        <v>1.203595</v>
      </c>
      <c r="K263">
        <v>0.56903800000000004</v>
      </c>
      <c r="L263">
        <v>0.126774</v>
      </c>
      <c r="M263">
        <v>8.3218E-2</v>
      </c>
    </row>
    <row r="264" spans="1:13" x14ac:dyDescent="0.35">
      <c r="A264">
        <v>262</v>
      </c>
      <c r="B264" t="s">
        <v>239</v>
      </c>
      <c r="C264">
        <v>212</v>
      </c>
      <c r="D264" t="s">
        <v>289</v>
      </c>
      <c r="E264" t="s">
        <v>370</v>
      </c>
      <c r="F264">
        <v>33.962600000000002</v>
      </c>
      <c r="G264" t="s">
        <v>479</v>
      </c>
      <c r="H264">
        <v>8.2300789999999999</v>
      </c>
      <c r="I264">
        <v>1.833553</v>
      </c>
      <c r="J264">
        <v>1.203595</v>
      </c>
      <c r="K264">
        <v>279.51499999999999</v>
      </c>
      <c r="L264">
        <v>62.272199999999998</v>
      </c>
      <c r="M264">
        <v>40.877200000000002</v>
      </c>
    </row>
    <row r="265" spans="1:13" x14ac:dyDescent="0.35">
      <c r="A265">
        <v>263</v>
      </c>
      <c r="B265" t="s">
        <v>239</v>
      </c>
      <c r="C265">
        <v>212</v>
      </c>
      <c r="D265" t="s">
        <v>289</v>
      </c>
      <c r="E265" t="s">
        <v>370</v>
      </c>
      <c r="F265">
        <v>7.9224699999999997</v>
      </c>
      <c r="G265" t="s">
        <v>479</v>
      </c>
      <c r="H265">
        <v>8.2300789999999999</v>
      </c>
      <c r="I265">
        <v>1.833553</v>
      </c>
      <c r="J265">
        <v>1.203595</v>
      </c>
      <c r="K265">
        <v>65.202600000000004</v>
      </c>
      <c r="L265">
        <v>14.526300000000001</v>
      </c>
      <c r="M265">
        <v>9.5354500000000009</v>
      </c>
    </row>
    <row r="266" spans="1:13" x14ac:dyDescent="0.35">
      <c r="A266">
        <v>264</v>
      </c>
      <c r="B266" t="s">
        <v>239</v>
      </c>
      <c r="C266">
        <v>212</v>
      </c>
      <c r="D266" t="s">
        <v>289</v>
      </c>
      <c r="E266" t="s">
        <v>370</v>
      </c>
      <c r="F266">
        <v>49.325899999999997</v>
      </c>
      <c r="G266" t="s">
        <v>479</v>
      </c>
      <c r="H266">
        <v>8.2300789999999999</v>
      </c>
      <c r="I266">
        <v>1.833553</v>
      </c>
      <c r="J266">
        <v>1.203595</v>
      </c>
      <c r="K266">
        <v>405.95600000000002</v>
      </c>
      <c r="L266">
        <v>90.441599999999994</v>
      </c>
      <c r="M266">
        <v>59.368400000000001</v>
      </c>
    </row>
    <row r="267" spans="1:13" x14ac:dyDescent="0.35">
      <c r="A267">
        <v>265</v>
      </c>
      <c r="B267" t="s">
        <v>239</v>
      </c>
      <c r="C267">
        <v>213</v>
      </c>
      <c r="D267" t="s">
        <v>248</v>
      </c>
      <c r="E267" t="s">
        <v>249</v>
      </c>
      <c r="F267">
        <v>9.8886000000000002E-2</v>
      </c>
      <c r="G267" t="s">
        <v>479</v>
      </c>
      <c r="H267">
        <v>8.2906200000000005</v>
      </c>
      <c r="I267">
        <v>1.848895</v>
      </c>
      <c r="J267">
        <v>1.2124490000000001</v>
      </c>
      <c r="K267">
        <v>0.81982600000000005</v>
      </c>
      <c r="L267">
        <v>0.18282999999999999</v>
      </c>
      <c r="M267">
        <v>0.119894</v>
      </c>
    </row>
    <row r="268" spans="1:13" x14ac:dyDescent="0.35">
      <c r="A268">
        <v>266</v>
      </c>
      <c r="B268" t="s">
        <v>239</v>
      </c>
      <c r="C268">
        <v>213</v>
      </c>
      <c r="D268" t="s">
        <v>248</v>
      </c>
      <c r="E268" t="s">
        <v>249</v>
      </c>
      <c r="F268">
        <v>7.17964</v>
      </c>
      <c r="G268" t="s">
        <v>479</v>
      </c>
      <c r="H268">
        <v>8.2906200000000005</v>
      </c>
      <c r="I268">
        <v>1.848895</v>
      </c>
      <c r="J268">
        <v>1.2124490000000001</v>
      </c>
      <c r="K268">
        <v>59.523699999999998</v>
      </c>
      <c r="L268">
        <v>13.2744</v>
      </c>
      <c r="M268">
        <v>8.7049400000000006</v>
      </c>
    </row>
    <row r="269" spans="1:13" x14ac:dyDescent="0.35">
      <c r="A269">
        <v>267</v>
      </c>
      <c r="B269" t="s">
        <v>239</v>
      </c>
      <c r="C269">
        <v>213</v>
      </c>
      <c r="D269" t="s">
        <v>248</v>
      </c>
      <c r="E269" t="s">
        <v>249</v>
      </c>
      <c r="F269">
        <v>4.7112800000000004</v>
      </c>
      <c r="G269" t="s">
        <v>479</v>
      </c>
      <c r="H269">
        <v>8.2906200000000005</v>
      </c>
      <c r="I269">
        <v>1.848895</v>
      </c>
      <c r="J269">
        <v>1.2124490000000001</v>
      </c>
      <c r="K269">
        <v>39.059399999999997</v>
      </c>
      <c r="L269">
        <v>8.7106600000000007</v>
      </c>
      <c r="M269">
        <v>5.71218</v>
      </c>
    </row>
    <row r="270" spans="1:13" x14ac:dyDescent="0.35">
      <c r="A270">
        <v>268</v>
      </c>
      <c r="B270" t="s">
        <v>239</v>
      </c>
      <c r="C270">
        <v>213</v>
      </c>
      <c r="D270" t="s">
        <v>248</v>
      </c>
      <c r="E270" t="s">
        <v>249</v>
      </c>
      <c r="F270">
        <v>1.1429499999999999</v>
      </c>
      <c r="G270" t="s">
        <v>479</v>
      </c>
      <c r="H270">
        <v>8.2906200000000005</v>
      </c>
      <c r="I270">
        <v>1.848895</v>
      </c>
      <c r="J270">
        <v>1.2124490000000001</v>
      </c>
      <c r="K270">
        <v>9.4757599999999993</v>
      </c>
      <c r="L270">
        <v>2.1131899999999999</v>
      </c>
      <c r="M270">
        <v>1.3857699999999999</v>
      </c>
    </row>
    <row r="271" spans="1:13" x14ac:dyDescent="0.35">
      <c r="A271">
        <v>269</v>
      </c>
      <c r="B271" t="s">
        <v>239</v>
      </c>
      <c r="C271">
        <v>213</v>
      </c>
      <c r="D271" t="s">
        <v>248</v>
      </c>
      <c r="E271" t="s">
        <v>249</v>
      </c>
      <c r="F271">
        <v>0.734935</v>
      </c>
      <c r="G271" t="s">
        <v>479</v>
      </c>
      <c r="H271">
        <v>8.2906200000000005</v>
      </c>
      <c r="I271">
        <v>1.848895</v>
      </c>
      <c r="J271">
        <v>1.2124490000000001</v>
      </c>
      <c r="K271">
        <v>6.09307</v>
      </c>
      <c r="L271">
        <v>1.3588199999999999</v>
      </c>
      <c r="M271">
        <v>0.89107099999999995</v>
      </c>
    </row>
    <row r="272" spans="1:13" x14ac:dyDescent="0.35">
      <c r="A272">
        <v>270</v>
      </c>
      <c r="B272" t="s">
        <v>239</v>
      </c>
      <c r="C272">
        <v>213</v>
      </c>
      <c r="D272" t="s">
        <v>248</v>
      </c>
      <c r="E272" t="s">
        <v>249</v>
      </c>
      <c r="F272">
        <v>1.9916E-2</v>
      </c>
      <c r="G272" t="s">
        <v>479</v>
      </c>
      <c r="H272">
        <v>8.2906200000000005</v>
      </c>
      <c r="I272">
        <v>1.848895</v>
      </c>
      <c r="J272">
        <v>1.2124490000000001</v>
      </c>
      <c r="K272">
        <v>0.16511500000000001</v>
      </c>
      <c r="L272">
        <v>3.6822000000000001E-2</v>
      </c>
      <c r="M272">
        <v>2.4146999999999998E-2</v>
      </c>
    </row>
    <row r="273" spans="1:13" x14ac:dyDescent="0.35">
      <c r="A273">
        <v>271</v>
      </c>
      <c r="B273" t="s">
        <v>239</v>
      </c>
      <c r="C273">
        <v>213</v>
      </c>
      <c r="D273" t="s">
        <v>248</v>
      </c>
      <c r="E273" t="s">
        <v>249</v>
      </c>
      <c r="F273">
        <v>0.87660099999999996</v>
      </c>
      <c r="G273" t="s">
        <v>479</v>
      </c>
      <c r="H273">
        <v>8.2906200000000005</v>
      </c>
      <c r="I273">
        <v>1.848895</v>
      </c>
      <c r="J273">
        <v>1.2124490000000001</v>
      </c>
      <c r="K273">
        <v>7.2675700000000001</v>
      </c>
      <c r="L273">
        <v>1.6207400000000001</v>
      </c>
      <c r="M273">
        <v>1.0628299999999999</v>
      </c>
    </row>
    <row r="274" spans="1:13" x14ac:dyDescent="0.35">
      <c r="A274">
        <v>272</v>
      </c>
      <c r="B274" t="s">
        <v>239</v>
      </c>
      <c r="C274">
        <v>213</v>
      </c>
      <c r="D274" t="s">
        <v>248</v>
      </c>
      <c r="E274" t="s">
        <v>249</v>
      </c>
      <c r="F274">
        <v>1.3864399999999999</v>
      </c>
      <c r="G274" t="s">
        <v>479</v>
      </c>
      <c r="H274">
        <v>8.2906200000000005</v>
      </c>
      <c r="I274">
        <v>1.848895</v>
      </c>
      <c r="J274">
        <v>1.2124490000000001</v>
      </c>
      <c r="K274">
        <v>11.494400000000001</v>
      </c>
      <c r="L274">
        <v>2.56338</v>
      </c>
      <c r="M274">
        <v>1.68099</v>
      </c>
    </row>
    <row r="275" spans="1:13" x14ac:dyDescent="0.35">
      <c r="A275">
        <v>273</v>
      </c>
      <c r="B275" t="s">
        <v>239</v>
      </c>
      <c r="C275">
        <v>213</v>
      </c>
      <c r="D275" t="s">
        <v>248</v>
      </c>
      <c r="E275" t="s">
        <v>249</v>
      </c>
      <c r="F275">
        <v>0.29923300000000003</v>
      </c>
      <c r="G275" t="s">
        <v>479</v>
      </c>
      <c r="H275">
        <v>8.2906200000000005</v>
      </c>
      <c r="I275">
        <v>1.848895</v>
      </c>
      <c r="J275">
        <v>1.2124490000000001</v>
      </c>
      <c r="K275">
        <v>2.4808300000000001</v>
      </c>
      <c r="L275">
        <v>0.55325000000000002</v>
      </c>
      <c r="M275">
        <v>0.36280499999999999</v>
      </c>
    </row>
    <row r="276" spans="1:13" x14ac:dyDescent="0.35">
      <c r="A276">
        <v>274</v>
      </c>
      <c r="B276" t="s">
        <v>239</v>
      </c>
      <c r="C276">
        <v>221</v>
      </c>
      <c r="D276" t="s">
        <v>250</v>
      </c>
      <c r="E276" t="s">
        <v>251</v>
      </c>
      <c r="F276">
        <v>6.0460399999999996</v>
      </c>
      <c r="G276" t="s">
        <v>479</v>
      </c>
      <c r="H276">
        <v>7.55748</v>
      </c>
      <c r="I276">
        <v>1.4697009999999999</v>
      </c>
      <c r="J276">
        <v>1.265998</v>
      </c>
      <c r="K276">
        <v>45.692799999999998</v>
      </c>
      <c r="L276">
        <v>8.8858700000000006</v>
      </c>
      <c r="M276">
        <v>7.65428</v>
      </c>
    </row>
    <row r="277" spans="1:13" x14ac:dyDescent="0.35">
      <c r="A277">
        <v>275</v>
      </c>
      <c r="B277" t="s">
        <v>239</v>
      </c>
      <c r="C277">
        <v>221</v>
      </c>
      <c r="D277" t="s">
        <v>250</v>
      </c>
      <c r="E277" t="s">
        <v>251</v>
      </c>
      <c r="F277">
        <v>1.1898000000000001E-2</v>
      </c>
      <c r="G277" t="s">
        <v>479</v>
      </c>
      <c r="H277">
        <v>7.55748</v>
      </c>
      <c r="I277">
        <v>1.4697009999999999</v>
      </c>
      <c r="J277">
        <v>1.265998</v>
      </c>
      <c r="K277">
        <v>8.992E-2</v>
      </c>
      <c r="L277">
        <v>1.7486999999999999E-2</v>
      </c>
      <c r="M277">
        <v>1.5063E-2</v>
      </c>
    </row>
    <row r="278" spans="1:13" x14ac:dyDescent="0.35">
      <c r="A278">
        <v>276</v>
      </c>
      <c r="B278" t="s">
        <v>239</v>
      </c>
      <c r="C278">
        <v>221</v>
      </c>
      <c r="D278" t="s">
        <v>250</v>
      </c>
      <c r="E278" t="s">
        <v>251</v>
      </c>
      <c r="F278">
        <v>5.4746699999999997</v>
      </c>
      <c r="G278" t="s">
        <v>479</v>
      </c>
      <c r="H278">
        <v>7.55748</v>
      </c>
      <c r="I278">
        <v>1.4697009999999999</v>
      </c>
      <c r="J278">
        <v>1.265998</v>
      </c>
      <c r="K278">
        <v>41.374699999999997</v>
      </c>
      <c r="L278">
        <v>8.0461299999999998</v>
      </c>
      <c r="M278">
        <v>6.9309200000000004</v>
      </c>
    </row>
    <row r="279" spans="1:13" x14ac:dyDescent="0.35">
      <c r="A279">
        <v>277</v>
      </c>
      <c r="B279" t="s">
        <v>239</v>
      </c>
      <c r="C279">
        <v>261</v>
      </c>
      <c r="D279" t="s">
        <v>262</v>
      </c>
      <c r="E279" t="s">
        <v>604</v>
      </c>
      <c r="F279">
        <v>7.4660000000000004E-3</v>
      </c>
      <c r="G279" t="s">
        <v>479</v>
      </c>
      <c r="H279">
        <v>6.8411099999999996</v>
      </c>
      <c r="I279">
        <v>1.50671</v>
      </c>
      <c r="J279">
        <v>1.139408</v>
      </c>
      <c r="K279">
        <v>5.1078999999999999E-2</v>
      </c>
      <c r="L279">
        <v>1.125E-2</v>
      </c>
      <c r="M279">
        <v>8.5070000000000007E-3</v>
      </c>
    </row>
    <row r="280" spans="1:13" x14ac:dyDescent="0.35">
      <c r="A280">
        <v>278</v>
      </c>
      <c r="B280" t="s">
        <v>239</v>
      </c>
      <c r="C280">
        <v>310</v>
      </c>
      <c r="D280" t="s">
        <v>264</v>
      </c>
      <c r="E280" t="s">
        <v>371</v>
      </c>
      <c r="F280">
        <v>18.895800000000001</v>
      </c>
      <c r="G280" t="s">
        <v>479</v>
      </c>
      <c r="H280">
        <v>7.086932</v>
      </c>
      <c r="I280">
        <v>1.448442</v>
      </c>
      <c r="J280">
        <v>1.2547170000000001</v>
      </c>
      <c r="K280">
        <v>133.91300000000001</v>
      </c>
      <c r="L280">
        <v>27.369499999999999</v>
      </c>
      <c r="M280">
        <v>23.7089</v>
      </c>
    </row>
    <row r="281" spans="1:13" x14ac:dyDescent="0.35">
      <c r="A281">
        <v>279</v>
      </c>
      <c r="B281" t="s">
        <v>239</v>
      </c>
      <c r="C281">
        <v>320</v>
      </c>
      <c r="D281" t="s">
        <v>273</v>
      </c>
      <c r="E281" t="s">
        <v>605</v>
      </c>
      <c r="F281">
        <v>0.187141</v>
      </c>
      <c r="G281" t="s">
        <v>479</v>
      </c>
      <c r="H281">
        <v>7.5134780000000001</v>
      </c>
      <c r="I281">
        <v>1.436652</v>
      </c>
      <c r="J281">
        <v>1.3171489999999999</v>
      </c>
      <c r="K281">
        <v>1.40608</v>
      </c>
      <c r="L281">
        <v>0.26885700000000001</v>
      </c>
      <c r="M281">
        <v>0.24649299999999999</v>
      </c>
    </row>
    <row r="282" spans="1:13" x14ac:dyDescent="0.35">
      <c r="A282">
        <v>280</v>
      </c>
      <c r="B282" t="s">
        <v>239</v>
      </c>
      <c r="C282">
        <v>411</v>
      </c>
      <c r="D282" t="s">
        <v>308</v>
      </c>
      <c r="E282" t="s">
        <v>606</v>
      </c>
      <c r="F282">
        <v>2.4564300000000001</v>
      </c>
      <c r="G282" t="s">
        <v>479</v>
      </c>
      <c r="H282">
        <v>9.4841080000000009</v>
      </c>
      <c r="I282">
        <v>1.600557</v>
      </c>
      <c r="J282">
        <v>1.7217389999999999</v>
      </c>
      <c r="K282">
        <v>23.297000000000001</v>
      </c>
      <c r="L282">
        <v>3.9316599999999999</v>
      </c>
      <c r="M282">
        <v>4.22933</v>
      </c>
    </row>
    <row r="283" spans="1:13" x14ac:dyDescent="0.35">
      <c r="A283">
        <v>281</v>
      </c>
      <c r="B283" t="s">
        <v>239</v>
      </c>
      <c r="C283">
        <v>411</v>
      </c>
      <c r="D283" t="s">
        <v>308</v>
      </c>
      <c r="E283" t="s">
        <v>606</v>
      </c>
      <c r="F283">
        <v>1.5085599999999999</v>
      </c>
      <c r="G283" t="s">
        <v>479</v>
      </c>
      <c r="H283">
        <v>9.4841080000000009</v>
      </c>
      <c r="I283">
        <v>1.600557</v>
      </c>
      <c r="J283">
        <v>1.7217389999999999</v>
      </c>
      <c r="K283">
        <v>14.3073</v>
      </c>
      <c r="L283">
        <v>2.4145400000000001</v>
      </c>
      <c r="M283">
        <v>2.59735</v>
      </c>
    </row>
    <row r="284" spans="1:13" x14ac:dyDescent="0.35">
      <c r="A284">
        <v>282</v>
      </c>
      <c r="B284" t="s">
        <v>239</v>
      </c>
      <c r="C284">
        <v>411</v>
      </c>
      <c r="D284" t="s">
        <v>308</v>
      </c>
      <c r="E284" t="s">
        <v>606</v>
      </c>
      <c r="F284">
        <v>1.96991</v>
      </c>
      <c r="G284" t="s">
        <v>479</v>
      </c>
      <c r="H284">
        <v>9.4841080000000009</v>
      </c>
      <c r="I284">
        <v>1.600557</v>
      </c>
      <c r="J284">
        <v>1.7217389999999999</v>
      </c>
      <c r="K284">
        <v>18.6828</v>
      </c>
      <c r="L284">
        <v>3.1529500000000001</v>
      </c>
      <c r="M284">
        <v>3.39167</v>
      </c>
    </row>
    <row r="285" spans="1:13" x14ac:dyDescent="0.35">
      <c r="A285">
        <v>283</v>
      </c>
      <c r="B285" t="s">
        <v>239</v>
      </c>
      <c r="C285">
        <v>411</v>
      </c>
      <c r="D285" t="s">
        <v>308</v>
      </c>
      <c r="E285" t="s">
        <v>606</v>
      </c>
      <c r="F285">
        <v>2.7065999999999999</v>
      </c>
      <c r="G285" t="s">
        <v>479</v>
      </c>
      <c r="H285">
        <v>9.4841080000000009</v>
      </c>
      <c r="I285">
        <v>1.600557</v>
      </c>
      <c r="J285">
        <v>1.7217389999999999</v>
      </c>
      <c r="K285">
        <v>25.669699999999999</v>
      </c>
      <c r="L285">
        <v>4.3320699999999999</v>
      </c>
      <c r="M285">
        <v>4.6600599999999996</v>
      </c>
    </row>
    <row r="286" spans="1:13" x14ac:dyDescent="0.35">
      <c r="A286">
        <v>284</v>
      </c>
      <c r="B286" t="s">
        <v>239</v>
      </c>
      <c r="C286">
        <v>512</v>
      </c>
      <c r="D286" t="s">
        <v>252</v>
      </c>
      <c r="E286" t="s">
        <v>253</v>
      </c>
      <c r="F286">
        <v>4.7863300000000004</v>
      </c>
      <c r="G286" t="s">
        <v>479</v>
      </c>
      <c r="H286">
        <v>8.9105399999999992</v>
      </c>
      <c r="I286">
        <v>1.7446459999999999</v>
      </c>
      <c r="J286">
        <v>1.4707619999999999</v>
      </c>
      <c r="K286">
        <v>42.648800000000001</v>
      </c>
      <c r="L286">
        <v>8.3504500000000004</v>
      </c>
      <c r="M286">
        <v>7.0395500000000002</v>
      </c>
    </row>
    <row r="287" spans="1:13" x14ac:dyDescent="0.35">
      <c r="A287">
        <v>285</v>
      </c>
      <c r="B287" t="s">
        <v>239</v>
      </c>
      <c r="C287">
        <v>512</v>
      </c>
      <c r="D287" t="s">
        <v>252</v>
      </c>
      <c r="E287" t="s">
        <v>253</v>
      </c>
      <c r="F287">
        <v>2.0593400000000002</v>
      </c>
      <c r="G287" t="s">
        <v>479</v>
      </c>
      <c r="H287">
        <v>8.9105399999999992</v>
      </c>
      <c r="I287">
        <v>1.7446459999999999</v>
      </c>
      <c r="J287">
        <v>1.4707619999999999</v>
      </c>
      <c r="K287">
        <v>18.349799999999998</v>
      </c>
      <c r="L287">
        <v>3.5928200000000001</v>
      </c>
      <c r="M287">
        <v>3.0287999999999999</v>
      </c>
    </row>
    <row r="288" spans="1:13" x14ac:dyDescent="0.35">
      <c r="A288">
        <v>286</v>
      </c>
      <c r="B288" t="s">
        <v>239</v>
      </c>
      <c r="C288">
        <v>530</v>
      </c>
      <c r="D288" t="s">
        <v>419</v>
      </c>
      <c r="E288" t="s">
        <v>607</v>
      </c>
      <c r="F288">
        <v>3.6775600000000002</v>
      </c>
      <c r="G288" t="s">
        <v>479</v>
      </c>
      <c r="H288">
        <v>9.8260000000000005</v>
      </c>
      <c r="I288">
        <v>1.7624880000000001</v>
      </c>
      <c r="J288">
        <v>1.7265170000000001</v>
      </c>
      <c r="K288">
        <v>36.1357</v>
      </c>
      <c r="L288">
        <v>6.4816500000000001</v>
      </c>
      <c r="M288">
        <v>6.3493700000000004</v>
      </c>
    </row>
    <row r="289" spans="1:13" x14ac:dyDescent="0.35">
      <c r="A289">
        <v>287</v>
      </c>
      <c r="B289" t="s">
        <v>239</v>
      </c>
      <c r="C289">
        <v>530</v>
      </c>
      <c r="D289" t="s">
        <v>419</v>
      </c>
      <c r="E289" t="s">
        <v>607</v>
      </c>
      <c r="F289">
        <v>5.38462</v>
      </c>
      <c r="G289" t="s">
        <v>479</v>
      </c>
      <c r="H289">
        <v>9.8260000000000005</v>
      </c>
      <c r="I289">
        <v>1.7624880000000001</v>
      </c>
      <c r="J289">
        <v>1.7265170000000001</v>
      </c>
      <c r="K289">
        <v>52.909300000000002</v>
      </c>
      <c r="L289">
        <v>9.4903300000000002</v>
      </c>
      <c r="M289">
        <v>9.29664</v>
      </c>
    </row>
    <row r="290" spans="1:13" x14ac:dyDescent="0.35">
      <c r="A290">
        <v>288</v>
      </c>
      <c r="B290" t="s">
        <v>239</v>
      </c>
      <c r="C290">
        <v>617</v>
      </c>
      <c r="D290" t="s">
        <v>309</v>
      </c>
      <c r="E290" t="s">
        <v>372</v>
      </c>
      <c r="F290">
        <v>2.4472000000000001E-2</v>
      </c>
      <c r="G290" t="s">
        <v>479</v>
      </c>
      <c r="H290">
        <v>6.3998710000000001</v>
      </c>
      <c r="I290">
        <v>1.3113950000000001</v>
      </c>
      <c r="J290">
        <v>1.0526420000000001</v>
      </c>
      <c r="K290">
        <v>0.156614</v>
      </c>
      <c r="L290">
        <v>3.2092000000000002E-2</v>
      </c>
      <c r="M290">
        <v>2.5760000000000002E-2</v>
      </c>
    </row>
    <row r="291" spans="1:13" x14ac:dyDescent="0.35">
      <c r="A291">
        <v>289</v>
      </c>
      <c r="B291" t="s">
        <v>239</v>
      </c>
      <c r="C291">
        <v>617</v>
      </c>
      <c r="D291" t="s">
        <v>309</v>
      </c>
      <c r="E291" t="s">
        <v>372</v>
      </c>
      <c r="F291">
        <v>0.319156</v>
      </c>
      <c r="G291" t="s">
        <v>479</v>
      </c>
      <c r="H291">
        <v>6.3998710000000001</v>
      </c>
      <c r="I291">
        <v>1.3113950000000001</v>
      </c>
      <c r="J291">
        <v>1.0526420000000001</v>
      </c>
      <c r="K291">
        <v>2.0425599999999999</v>
      </c>
      <c r="L291">
        <v>0.41853899999999999</v>
      </c>
      <c r="M291">
        <v>0.33595700000000001</v>
      </c>
    </row>
    <row r="292" spans="1:13" x14ac:dyDescent="0.35">
      <c r="A292">
        <v>290</v>
      </c>
      <c r="B292" t="s">
        <v>239</v>
      </c>
      <c r="C292">
        <v>617</v>
      </c>
      <c r="D292" t="s">
        <v>309</v>
      </c>
      <c r="E292" t="s">
        <v>372</v>
      </c>
      <c r="F292">
        <v>0.44405800000000001</v>
      </c>
      <c r="G292" t="s">
        <v>479</v>
      </c>
      <c r="H292">
        <v>6.3998710000000001</v>
      </c>
      <c r="I292">
        <v>1.3113950000000001</v>
      </c>
      <c r="J292">
        <v>1.0526420000000001</v>
      </c>
      <c r="K292">
        <v>2.8419099999999999</v>
      </c>
      <c r="L292">
        <v>0.58233500000000005</v>
      </c>
      <c r="M292">
        <v>0.46743400000000002</v>
      </c>
    </row>
    <row r="293" spans="1:13" x14ac:dyDescent="0.35">
      <c r="A293">
        <v>291</v>
      </c>
      <c r="B293" t="s">
        <v>239</v>
      </c>
      <c r="C293">
        <v>617</v>
      </c>
      <c r="D293" t="s">
        <v>309</v>
      </c>
      <c r="E293" t="s">
        <v>372</v>
      </c>
      <c r="F293">
        <v>0.56493300000000002</v>
      </c>
      <c r="G293" t="s">
        <v>479</v>
      </c>
      <c r="H293">
        <v>6.3998710000000001</v>
      </c>
      <c r="I293">
        <v>1.3113950000000001</v>
      </c>
      <c r="J293">
        <v>1.0526420000000001</v>
      </c>
      <c r="K293">
        <v>3.6154999999999999</v>
      </c>
      <c r="L293">
        <v>0.74085000000000001</v>
      </c>
      <c r="M293">
        <v>0.59467199999999998</v>
      </c>
    </row>
    <row r="294" spans="1:13" x14ac:dyDescent="0.35">
      <c r="A294">
        <v>292</v>
      </c>
      <c r="B294" t="s">
        <v>239</v>
      </c>
      <c r="C294">
        <v>617</v>
      </c>
      <c r="D294" t="s">
        <v>309</v>
      </c>
      <c r="E294" t="s">
        <v>372</v>
      </c>
      <c r="F294">
        <v>1.5230399999999999</v>
      </c>
      <c r="G294" t="s">
        <v>479</v>
      </c>
      <c r="H294">
        <v>6.3998710000000001</v>
      </c>
      <c r="I294">
        <v>1.3113950000000001</v>
      </c>
      <c r="J294">
        <v>1.0526420000000001</v>
      </c>
      <c r="K294">
        <v>9.7472600000000007</v>
      </c>
      <c r="L294">
        <v>1.9973099999999999</v>
      </c>
      <c r="M294">
        <v>1.6032200000000001</v>
      </c>
    </row>
    <row r="295" spans="1:13" x14ac:dyDescent="0.35">
      <c r="A295">
        <v>293</v>
      </c>
      <c r="B295" t="s">
        <v>239</v>
      </c>
      <c r="C295">
        <v>617</v>
      </c>
      <c r="D295" t="s">
        <v>309</v>
      </c>
      <c r="E295" t="s">
        <v>372</v>
      </c>
      <c r="F295">
        <v>0.88126899999999997</v>
      </c>
      <c r="G295" t="s">
        <v>479</v>
      </c>
      <c r="H295">
        <v>6.3998710000000001</v>
      </c>
      <c r="I295">
        <v>1.3113950000000001</v>
      </c>
      <c r="J295">
        <v>1.0526420000000001</v>
      </c>
      <c r="K295">
        <v>5.6400100000000002</v>
      </c>
      <c r="L295">
        <v>1.1556900000000001</v>
      </c>
      <c r="M295">
        <v>0.92766099999999996</v>
      </c>
    </row>
    <row r="296" spans="1:13" x14ac:dyDescent="0.35">
      <c r="A296">
        <v>294</v>
      </c>
      <c r="B296" t="s">
        <v>239</v>
      </c>
      <c r="C296">
        <v>625</v>
      </c>
      <c r="D296" t="s">
        <v>310</v>
      </c>
      <c r="E296" t="s">
        <v>608</v>
      </c>
      <c r="F296">
        <v>0.82861499999999999</v>
      </c>
      <c r="G296" t="s">
        <v>479</v>
      </c>
      <c r="H296">
        <v>8.8619660000000007</v>
      </c>
      <c r="I296">
        <v>1.563965</v>
      </c>
      <c r="J296">
        <v>1.5271380000000001</v>
      </c>
      <c r="K296">
        <v>7.3431600000000001</v>
      </c>
      <c r="L296">
        <v>1.29592</v>
      </c>
      <c r="M296">
        <v>1.2654099999999999</v>
      </c>
    </row>
    <row r="297" spans="1:13" x14ac:dyDescent="0.35">
      <c r="A297">
        <v>295</v>
      </c>
      <c r="B297" t="s">
        <v>239</v>
      </c>
      <c r="C297">
        <v>641</v>
      </c>
      <c r="D297" t="s">
        <v>311</v>
      </c>
      <c r="E297" t="s">
        <v>373</v>
      </c>
      <c r="F297">
        <v>0.11250300000000001</v>
      </c>
      <c r="G297" t="s">
        <v>479</v>
      </c>
      <c r="H297">
        <v>7.7580710000000002</v>
      </c>
      <c r="I297">
        <v>1.669235</v>
      </c>
      <c r="J297">
        <v>1.201147</v>
      </c>
      <c r="K297">
        <v>0.87280599999999997</v>
      </c>
      <c r="L297">
        <v>0.18779399999999999</v>
      </c>
      <c r="M297">
        <v>0.135133</v>
      </c>
    </row>
    <row r="298" spans="1:13" x14ac:dyDescent="0.35">
      <c r="A298">
        <v>296</v>
      </c>
      <c r="B298" t="s">
        <v>239</v>
      </c>
      <c r="C298">
        <v>641</v>
      </c>
      <c r="D298" t="s">
        <v>311</v>
      </c>
      <c r="E298" t="s">
        <v>373</v>
      </c>
      <c r="F298">
        <v>0.15237899999999999</v>
      </c>
      <c r="G298" t="s">
        <v>479</v>
      </c>
      <c r="H298">
        <v>7.7580710000000002</v>
      </c>
      <c r="I298">
        <v>1.669235</v>
      </c>
      <c r="J298">
        <v>1.201147</v>
      </c>
      <c r="K298">
        <v>1.1821699999999999</v>
      </c>
      <c r="L298">
        <v>0.25435600000000003</v>
      </c>
      <c r="M298">
        <v>0.18303</v>
      </c>
    </row>
    <row r="299" spans="1:13" x14ac:dyDescent="0.35">
      <c r="A299">
        <v>297</v>
      </c>
      <c r="B299" t="s">
        <v>239</v>
      </c>
      <c r="C299">
        <v>641</v>
      </c>
      <c r="D299" t="s">
        <v>311</v>
      </c>
      <c r="E299" t="s">
        <v>373</v>
      </c>
      <c r="F299">
        <v>1.5904000000000001E-2</v>
      </c>
      <c r="G299" t="s">
        <v>479</v>
      </c>
      <c r="H299">
        <v>7.7580710000000002</v>
      </c>
      <c r="I299">
        <v>1.669235</v>
      </c>
      <c r="J299">
        <v>1.201147</v>
      </c>
      <c r="K299">
        <v>0.12338399999999999</v>
      </c>
      <c r="L299">
        <v>2.6547999999999999E-2</v>
      </c>
      <c r="M299">
        <v>1.9102999999999998E-2</v>
      </c>
    </row>
    <row r="300" spans="1:13" x14ac:dyDescent="0.35">
      <c r="A300">
        <v>298</v>
      </c>
      <c r="B300" t="s">
        <v>239</v>
      </c>
      <c r="C300">
        <v>641</v>
      </c>
      <c r="D300" t="s">
        <v>311</v>
      </c>
      <c r="E300" t="s">
        <v>373</v>
      </c>
      <c r="F300">
        <v>0.71775100000000003</v>
      </c>
      <c r="G300" t="s">
        <v>479</v>
      </c>
      <c r="H300">
        <v>7.7580710000000002</v>
      </c>
      <c r="I300">
        <v>1.669235</v>
      </c>
      <c r="J300">
        <v>1.201147</v>
      </c>
      <c r="K300">
        <v>5.5683600000000002</v>
      </c>
      <c r="L300">
        <v>1.1980900000000001</v>
      </c>
      <c r="M300">
        <v>0.86212500000000003</v>
      </c>
    </row>
    <row r="301" spans="1:13" x14ac:dyDescent="0.35">
      <c r="A301">
        <v>299</v>
      </c>
      <c r="B301" t="s">
        <v>239</v>
      </c>
      <c r="C301">
        <v>641</v>
      </c>
      <c r="D301" t="s">
        <v>311</v>
      </c>
      <c r="E301" t="s">
        <v>373</v>
      </c>
      <c r="F301">
        <v>1.60022</v>
      </c>
      <c r="G301" t="s">
        <v>479</v>
      </c>
      <c r="H301">
        <v>7.7580710000000002</v>
      </c>
      <c r="I301">
        <v>1.669235</v>
      </c>
      <c r="J301">
        <v>1.201147</v>
      </c>
      <c r="K301">
        <v>12.4146</v>
      </c>
      <c r="L301">
        <v>2.6711399999999998</v>
      </c>
      <c r="M301">
        <v>1.9220999999999999</v>
      </c>
    </row>
    <row r="302" spans="1:13" x14ac:dyDescent="0.35">
      <c r="A302">
        <v>300</v>
      </c>
      <c r="B302" t="s">
        <v>239</v>
      </c>
      <c r="C302">
        <v>641</v>
      </c>
      <c r="D302" t="s">
        <v>311</v>
      </c>
      <c r="E302" t="s">
        <v>373</v>
      </c>
      <c r="F302">
        <v>1.3025199999999999</v>
      </c>
      <c r="G302" t="s">
        <v>479</v>
      </c>
      <c r="H302">
        <v>7.7580710000000002</v>
      </c>
      <c r="I302">
        <v>1.669235</v>
      </c>
      <c r="J302">
        <v>1.201147</v>
      </c>
      <c r="K302">
        <v>10.105</v>
      </c>
      <c r="L302">
        <v>2.17421</v>
      </c>
      <c r="M302">
        <v>1.5645199999999999</v>
      </c>
    </row>
    <row r="303" spans="1:13" x14ac:dyDescent="0.35">
      <c r="A303">
        <v>301</v>
      </c>
      <c r="B303" t="s">
        <v>239</v>
      </c>
      <c r="C303">
        <v>641</v>
      </c>
      <c r="D303" t="s">
        <v>311</v>
      </c>
      <c r="E303" t="s">
        <v>373</v>
      </c>
      <c r="F303">
        <v>7.2019E-2</v>
      </c>
      <c r="G303" t="s">
        <v>479</v>
      </c>
      <c r="H303">
        <v>7.7580710000000002</v>
      </c>
      <c r="I303">
        <v>1.669235</v>
      </c>
      <c r="J303">
        <v>1.201147</v>
      </c>
      <c r="K303">
        <v>0.55873200000000001</v>
      </c>
      <c r="L303">
        <v>0.120217</v>
      </c>
      <c r="M303">
        <v>8.6506E-2</v>
      </c>
    </row>
    <row r="304" spans="1:13" x14ac:dyDescent="0.35">
      <c r="A304">
        <v>302</v>
      </c>
      <c r="B304" t="s">
        <v>239</v>
      </c>
      <c r="C304">
        <v>641</v>
      </c>
      <c r="D304" t="s">
        <v>311</v>
      </c>
      <c r="E304" t="s">
        <v>373</v>
      </c>
      <c r="F304">
        <v>1.0648599999999999</v>
      </c>
      <c r="G304" t="s">
        <v>479</v>
      </c>
      <c r="H304">
        <v>7.7580710000000002</v>
      </c>
      <c r="I304">
        <v>1.669235</v>
      </c>
      <c r="J304">
        <v>1.201147</v>
      </c>
      <c r="K304">
        <v>8.26126</v>
      </c>
      <c r="L304">
        <v>1.7775000000000001</v>
      </c>
      <c r="M304">
        <v>1.27905</v>
      </c>
    </row>
    <row r="305" spans="1:13" x14ac:dyDescent="0.35">
      <c r="A305">
        <v>303</v>
      </c>
      <c r="B305" t="s">
        <v>239</v>
      </c>
      <c r="C305">
        <v>641</v>
      </c>
      <c r="D305" t="s">
        <v>311</v>
      </c>
      <c r="E305" t="s">
        <v>373</v>
      </c>
      <c r="F305">
        <v>7.1320999999999996E-2</v>
      </c>
      <c r="G305" t="s">
        <v>479</v>
      </c>
      <c r="H305">
        <v>7.7580710000000002</v>
      </c>
      <c r="I305">
        <v>1.669235</v>
      </c>
      <c r="J305">
        <v>1.201147</v>
      </c>
      <c r="K305">
        <v>0.55331399999999997</v>
      </c>
      <c r="L305">
        <v>0.11905200000000001</v>
      </c>
      <c r="M305">
        <v>8.5666999999999993E-2</v>
      </c>
    </row>
    <row r="306" spans="1:13" x14ac:dyDescent="0.35">
      <c r="A306">
        <v>304</v>
      </c>
      <c r="B306" t="s">
        <v>239</v>
      </c>
      <c r="C306">
        <v>643</v>
      </c>
      <c r="D306" t="s">
        <v>374</v>
      </c>
      <c r="E306" t="s">
        <v>375</v>
      </c>
      <c r="F306">
        <v>9.8029999999999992E-3</v>
      </c>
      <c r="G306" t="s">
        <v>479</v>
      </c>
      <c r="H306">
        <v>8.1257359999999998</v>
      </c>
      <c r="I306">
        <v>1.7442089999999999</v>
      </c>
      <c r="J306">
        <v>1.2544729999999999</v>
      </c>
      <c r="K306">
        <v>7.9658000000000007E-2</v>
      </c>
      <c r="L306">
        <v>1.7099E-2</v>
      </c>
      <c r="M306">
        <v>1.2298E-2</v>
      </c>
    </row>
    <row r="307" spans="1:13" x14ac:dyDescent="0.35">
      <c r="A307">
        <v>305</v>
      </c>
      <c r="B307" t="s">
        <v>239</v>
      </c>
      <c r="C307">
        <v>643</v>
      </c>
      <c r="D307" t="s">
        <v>374</v>
      </c>
      <c r="E307" t="s">
        <v>375</v>
      </c>
      <c r="F307">
        <v>6.9796999999999998E-2</v>
      </c>
      <c r="G307" t="s">
        <v>479</v>
      </c>
      <c r="H307">
        <v>8.1257359999999998</v>
      </c>
      <c r="I307">
        <v>1.7442089999999999</v>
      </c>
      <c r="J307">
        <v>1.2544729999999999</v>
      </c>
      <c r="K307">
        <v>0.56715499999999996</v>
      </c>
      <c r="L307">
        <v>0.121741</v>
      </c>
      <c r="M307">
        <v>8.7558999999999998E-2</v>
      </c>
    </row>
    <row r="308" spans="1:13" x14ac:dyDescent="0.35">
      <c r="A308">
        <v>306</v>
      </c>
      <c r="B308" t="s">
        <v>239</v>
      </c>
      <c r="C308">
        <v>643</v>
      </c>
      <c r="D308" t="s">
        <v>374</v>
      </c>
      <c r="E308" t="s">
        <v>375</v>
      </c>
      <c r="F308">
        <v>3.4661999999999998E-2</v>
      </c>
      <c r="G308" t="s">
        <v>479</v>
      </c>
      <c r="H308">
        <v>8.1257359999999998</v>
      </c>
      <c r="I308">
        <v>1.7442089999999999</v>
      </c>
      <c r="J308">
        <v>1.2544729999999999</v>
      </c>
      <c r="K308">
        <v>0.28165299999999999</v>
      </c>
      <c r="L308">
        <v>6.0456999999999997E-2</v>
      </c>
      <c r="M308">
        <v>4.3482E-2</v>
      </c>
    </row>
    <row r="309" spans="1:13" x14ac:dyDescent="0.35">
      <c r="A309">
        <v>307</v>
      </c>
      <c r="B309" t="s">
        <v>239</v>
      </c>
      <c r="C309">
        <v>814</v>
      </c>
      <c r="D309" t="s">
        <v>254</v>
      </c>
      <c r="E309" t="s">
        <v>255</v>
      </c>
      <c r="F309">
        <v>0.40354000000000001</v>
      </c>
      <c r="G309" t="s">
        <v>479</v>
      </c>
      <c r="H309">
        <v>9.5589980000000008</v>
      </c>
      <c r="I309">
        <v>1.555534</v>
      </c>
      <c r="J309">
        <v>1.8651199999999999</v>
      </c>
      <c r="K309">
        <v>3.85744</v>
      </c>
      <c r="L309">
        <v>0.62771999999999994</v>
      </c>
      <c r="M309">
        <v>0.75265099999999996</v>
      </c>
    </row>
    <row r="310" spans="1:13" x14ac:dyDescent="0.35">
      <c r="A310">
        <v>308</v>
      </c>
      <c r="B310" t="s">
        <v>239</v>
      </c>
      <c r="C310">
        <v>814</v>
      </c>
      <c r="D310" t="s">
        <v>254</v>
      </c>
      <c r="E310" t="s">
        <v>255</v>
      </c>
      <c r="F310">
        <v>0.27470899999999998</v>
      </c>
      <c r="G310" t="s">
        <v>479</v>
      </c>
      <c r="H310">
        <v>9.5589980000000008</v>
      </c>
      <c r="I310">
        <v>1.555534</v>
      </c>
      <c r="J310">
        <v>1.8651199999999999</v>
      </c>
      <c r="K310">
        <v>2.6259399999999999</v>
      </c>
      <c r="L310">
        <v>0.427319</v>
      </c>
      <c r="M310">
        <v>0.51236499999999996</v>
      </c>
    </row>
    <row r="311" spans="1:13" x14ac:dyDescent="0.35">
      <c r="A311">
        <v>309</v>
      </c>
      <c r="B311" t="s">
        <v>239</v>
      </c>
      <c r="C311">
        <v>814</v>
      </c>
      <c r="D311" t="s">
        <v>254</v>
      </c>
      <c r="E311" t="s">
        <v>255</v>
      </c>
      <c r="F311">
        <v>136.97200000000001</v>
      </c>
      <c r="G311" t="s">
        <v>479</v>
      </c>
      <c r="H311">
        <v>9.5589980000000008</v>
      </c>
      <c r="I311">
        <v>1.555534</v>
      </c>
      <c r="J311">
        <v>1.8651199999999999</v>
      </c>
      <c r="K311">
        <v>1309.32</v>
      </c>
      <c r="L311">
        <v>213.065</v>
      </c>
      <c r="M311">
        <v>255.46899999999999</v>
      </c>
    </row>
    <row r="312" spans="1:13" x14ac:dyDescent="0.35">
      <c r="A312">
        <v>310</v>
      </c>
      <c r="B312" t="s">
        <v>239</v>
      </c>
      <c r="C312">
        <v>814</v>
      </c>
      <c r="D312" t="s">
        <v>254</v>
      </c>
      <c r="E312" t="s">
        <v>255</v>
      </c>
      <c r="F312">
        <v>5.7749000000000002E-2</v>
      </c>
      <c r="G312" t="s">
        <v>479</v>
      </c>
      <c r="H312">
        <v>9.5589980000000008</v>
      </c>
      <c r="I312">
        <v>1.555534</v>
      </c>
      <c r="J312">
        <v>1.8651199999999999</v>
      </c>
      <c r="K312">
        <v>0.55201999999999996</v>
      </c>
      <c r="L312">
        <v>8.9829999999999993E-2</v>
      </c>
      <c r="M312">
        <v>0.107708</v>
      </c>
    </row>
    <row r="313" spans="1:13" x14ac:dyDescent="0.35">
      <c r="A313">
        <v>311</v>
      </c>
      <c r="B313" t="s">
        <v>239</v>
      </c>
      <c r="C313">
        <v>814</v>
      </c>
      <c r="D313" t="s">
        <v>254</v>
      </c>
      <c r="E313" t="s">
        <v>255</v>
      </c>
      <c r="F313">
        <v>7.8531899999999997</v>
      </c>
      <c r="G313" t="s">
        <v>479</v>
      </c>
      <c r="H313">
        <v>9.5589980000000008</v>
      </c>
      <c r="I313">
        <v>1.555534</v>
      </c>
      <c r="J313">
        <v>1.8651199999999999</v>
      </c>
      <c r="K313">
        <v>75.068600000000004</v>
      </c>
      <c r="L313">
        <v>12.2159</v>
      </c>
      <c r="M313">
        <v>14.6471</v>
      </c>
    </row>
    <row r="314" spans="1:13" x14ac:dyDescent="0.35">
      <c r="A314">
        <v>312</v>
      </c>
      <c r="B314" t="s">
        <v>239</v>
      </c>
      <c r="C314">
        <v>832</v>
      </c>
      <c r="D314" t="s">
        <v>408</v>
      </c>
      <c r="E314" t="s">
        <v>609</v>
      </c>
      <c r="F314">
        <v>23.6098</v>
      </c>
      <c r="G314" t="s">
        <v>479</v>
      </c>
      <c r="H314">
        <v>9.8360040000000009</v>
      </c>
      <c r="I314">
        <v>1.7357309999999999</v>
      </c>
      <c r="J314">
        <v>1.8322700000000001</v>
      </c>
      <c r="K314">
        <v>232.226</v>
      </c>
      <c r="L314">
        <v>40.9803</v>
      </c>
      <c r="M314">
        <v>43.259500000000003</v>
      </c>
    </row>
    <row r="315" spans="1:13" x14ac:dyDescent="0.35">
      <c r="A315">
        <v>313</v>
      </c>
      <c r="B315" t="s">
        <v>239</v>
      </c>
      <c r="C315">
        <v>118</v>
      </c>
      <c r="D315" t="s">
        <v>256</v>
      </c>
      <c r="E315" t="s">
        <v>610</v>
      </c>
      <c r="F315">
        <v>2.36016</v>
      </c>
      <c r="G315" t="s">
        <v>511</v>
      </c>
      <c r="H315">
        <v>9.6865469999999991</v>
      </c>
      <c r="I315">
        <v>1.668167</v>
      </c>
      <c r="J315">
        <v>1.6003559999999999</v>
      </c>
      <c r="K315">
        <v>22.861799999999999</v>
      </c>
      <c r="L315">
        <v>3.9371399999999999</v>
      </c>
      <c r="M315">
        <v>3.7770999999999999</v>
      </c>
    </row>
    <row r="316" spans="1:13" x14ac:dyDescent="0.35">
      <c r="A316">
        <v>314</v>
      </c>
      <c r="B316" t="s">
        <v>239</v>
      </c>
      <c r="C316">
        <v>118</v>
      </c>
      <c r="D316" t="s">
        <v>256</v>
      </c>
      <c r="E316" t="s">
        <v>610</v>
      </c>
      <c r="F316">
        <v>4.2955100000000002</v>
      </c>
      <c r="G316" t="s">
        <v>511</v>
      </c>
      <c r="H316">
        <v>9.6865469999999991</v>
      </c>
      <c r="I316">
        <v>1.668167</v>
      </c>
      <c r="J316">
        <v>1.6003559999999999</v>
      </c>
      <c r="K316">
        <v>41.608699999999999</v>
      </c>
      <c r="L316">
        <v>7.1656300000000002</v>
      </c>
      <c r="M316">
        <v>6.8743400000000001</v>
      </c>
    </row>
    <row r="317" spans="1:13" x14ac:dyDescent="0.35">
      <c r="A317">
        <v>315</v>
      </c>
      <c r="B317" t="s">
        <v>239</v>
      </c>
      <c r="C317">
        <v>118</v>
      </c>
      <c r="D317" t="s">
        <v>256</v>
      </c>
      <c r="E317" t="s">
        <v>610</v>
      </c>
      <c r="F317">
        <v>26.413499999999999</v>
      </c>
      <c r="G317" t="s">
        <v>511</v>
      </c>
      <c r="H317">
        <v>9.6865469999999991</v>
      </c>
      <c r="I317">
        <v>1.668167</v>
      </c>
      <c r="J317">
        <v>1.6003559999999999</v>
      </c>
      <c r="K317">
        <v>255.85599999999999</v>
      </c>
      <c r="L317">
        <v>44.062100000000001</v>
      </c>
      <c r="M317">
        <v>42.271000000000001</v>
      </c>
    </row>
    <row r="318" spans="1:13" x14ac:dyDescent="0.35">
      <c r="A318">
        <v>316</v>
      </c>
      <c r="B318" t="s">
        <v>239</v>
      </c>
      <c r="C318">
        <v>118</v>
      </c>
      <c r="D318" t="s">
        <v>256</v>
      </c>
      <c r="E318" t="s">
        <v>610</v>
      </c>
      <c r="F318">
        <v>5.0418000000000003</v>
      </c>
      <c r="G318" t="s">
        <v>511</v>
      </c>
      <c r="H318">
        <v>9.6865469999999991</v>
      </c>
      <c r="I318">
        <v>1.668167</v>
      </c>
      <c r="J318">
        <v>1.6003559999999999</v>
      </c>
      <c r="K318">
        <v>48.837600000000002</v>
      </c>
      <c r="L318">
        <v>8.4105600000000003</v>
      </c>
      <c r="M318">
        <v>8.0686699999999991</v>
      </c>
    </row>
    <row r="319" spans="1:13" x14ac:dyDescent="0.35">
      <c r="A319">
        <v>317</v>
      </c>
      <c r="B319" t="s">
        <v>239</v>
      </c>
      <c r="C319">
        <v>118</v>
      </c>
      <c r="D319" t="s">
        <v>256</v>
      </c>
      <c r="E319" t="s">
        <v>610</v>
      </c>
      <c r="F319">
        <v>1.56382</v>
      </c>
      <c r="G319" t="s">
        <v>511</v>
      </c>
      <c r="H319">
        <v>9.6865469999999991</v>
      </c>
      <c r="I319">
        <v>1.668167</v>
      </c>
      <c r="J319">
        <v>1.6003559999999999</v>
      </c>
      <c r="K319">
        <v>15.148</v>
      </c>
      <c r="L319">
        <v>2.6087099999999999</v>
      </c>
      <c r="M319">
        <v>2.5026700000000002</v>
      </c>
    </row>
    <row r="320" spans="1:13" x14ac:dyDescent="0.35">
      <c r="A320">
        <v>318</v>
      </c>
      <c r="B320" t="s">
        <v>239</v>
      </c>
      <c r="C320">
        <v>118</v>
      </c>
      <c r="D320" t="s">
        <v>256</v>
      </c>
      <c r="E320" t="s">
        <v>610</v>
      </c>
      <c r="F320">
        <v>1.0789</v>
      </c>
      <c r="G320" t="s">
        <v>511</v>
      </c>
      <c r="H320">
        <v>9.6865469999999991</v>
      </c>
      <c r="I320">
        <v>1.668167</v>
      </c>
      <c r="J320">
        <v>1.6003559999999999</v>
      </c>
      <c r="K320">
        <v>10.450799999999999</v>
      </c>
      <c r="L320">
        <v>1.7997799999999999</v>
      </c>
      <c r="M320">
        <v>1.72662</v>
      </c>
    </row>
    <row r="321" spans="1:13" x14ac:dyDescent="0.35">
      <c r="A321">
        <v>319</v>
      </c>
      <c r="B321" t="s">
        <v>239</v>
      </c>
      <c r="C321">
        <v>118</v>
      </c>
      <c r="D321" t="s">
        <v>256</v>
      </c>
      <c r="E321" t="s">
        <v>610</v>
      </c>
      <c r="F321">
        <v>0.148701</v>
      </c>
      <c r="G321" t="s">
        <v>511</v>
      </c>
      <c r="H321">
        <v>9.6865469999999991</v>
      </c>
      <c r="I321">
        <v>1.668167</v>
      </c>
      <c r="J321">
        <v>1.6003559999999999</v>
      </c>
      <c r="K321">
        <v>1.4403999999999999</v>
      </c>
      <c r="L321">
        <v>0.248058</v>
      </c>
      <c r="M321">
        <v>0.23797399999999999</v>
      </c>
    </row>
    <row r="322" spans="1:13" x14ac:dyDescent="0.35">
      <c r="A322">
        <v>320</v>
      </c>
      <c r="B322" t="s">
        <v>239</v>
      </c>
      <c r="C322">
        <v>132</v>
      </c>
      <c r="D322" t="s">
        <v>349</v>
      </c>
      <c r="E322" t="s">
        <v>611</v>
      </c>
      <c r="F322">
        <v>5.9501600000000003</v>
      </c>
      <c r="G322" t="s">
        <v>511</v>
      </c>
      <c r="H322">
        <v>8.9627739999999996</v>
      </c>
      <c r="I322">
        <v>1.78572</v>
      </c>
      <c r="J322">
        <v>1.409762</v>
      </c>
      <c r="K322">
        <v>53.329900000000002</v>
      </c>
      <c r="L322">
        <v>10.625299999999999</v>
      </c>
      <c r="M322">
        <v>8.3883100000000006</v>
      </c>
    </row>
    <row r="323" spans="1:13" x14ac:dyDescent="0.35">
      <c r="A323">
        <v>321</v>
      </c>
      <c r="B323" t="s">
        <v>239</v>
      </c>
      <c r="C323">
        <v>140</v>
      </c>
      <c r="D323" t="s">
        <v>243</v>
      </c>
      <c r="E323" t="s">
        <v>612</v>
      </c>
      <c r="F323">
        <v>0.83913899999999997</v>
      </c>
      <c r="G323" t="s">
        <v>511</v>
      </c>
      <c r="H323">
        <v>5.4309019999999997</v>
      </c>
      <c r="I323">
        <v>0.88937200000000005</v>
      </c>
      <c r="J323">
        <v>1.0928279999999999</v>
      </c>
      <c r="K323">
        <v>4.5572800000000004</v>
      </c>
      <c r="L323">
        <v>0.74630600000000002</v>
      </c>
      <c r="M323">
        <v>0.91703400000000002</v>
      </c>
    </row>
    <row r="324" spans="1:13" x14ac:dyDescent="0.35">
      <c r="A324">
        <v>322</v>
      </c>
      <c r="B324" t="s">
        <v>239</v>
      </c>
      <c r="C324">
        <v>140</v>
      </c>
      <c r="D324" t="s">
        <v>243</v>
      </c>
      <c r="E324" t="s">
        <v>612</v>
      </c>
      <c r="F324">
        <v>0.70545999999999998</v>
      </c>
      <c r="G324" t="s">
        <v>511</v>
      </c>
      <c r="H324">
        <v>5.4309019999999997</v>
      </c>
      <c r="I324">
        <v>0.88937200000000005</v>
      </c>
      <c r="J324">
        <v>1.0928279999999999</v>
      </c>
      <c r="K324">
        <v>3.83128</v>
      </c>
      <c r="L324">
        <v>0.62741599999999997</v>
      </c>
      <c r="M324">
        <v>0.77094600000000002</v>
      </c>
    </row>
    <row r="325" spans="1:13" x14ac:dyDescent="0.35">
      <c r="A325">
        <v>323</v>
      </c>
      <c r="B325" t="s">
        <v>239</v>
      </c>
      <c r="C325">
        <v>140</v>
      </c>
      <c r="D325" t="s">
        <v>243</v>
      </c>
      <c r="E325" t="s">
        <v>612</v>
      </c>
      <c r="F325">
        <v>1.8053900000000001</v>
      </c>
      <c r="G325" t="s">
        <v>511</v>
      </c>
      <c r="H325">
        <v>5.4309019999999997</v>
      </c>
      <c r="I325">
        <v>0.88937200000000005</v>
      </c>
      <c r="J325">
        <v>1.0928279999999999</v>
      </c>
      <c r="K325">
        <v>9.8048999999999999</v>
      </c>
      <c r="L325">
        <v>1.6056600000000001</v>
      </c>
      <c r="M325">
        <v>1.97298</v>
      </c>
    </row>
    <row r="326" spans="1:13" x14ac:dyDescent="0.35">
      <c r="A326">
        <v>324</v>
      </c>
      <c r="B326" t="s">
        <v>239</v>
      </c>
      <c r="C326">
        <v>140</v>
      </c>
      <c r="D326" t="s">
        <v>243</v>
      </c>
      <c r="E326" t="s">
        <v>612</v>
      </c>
      <c r="F326">
        <v>11.568899999999999</v>
      </c>
      <c r="G326" t="s">
        <v>511</v>
      </c>
      <c r="H326">
        <v>5.4309019999999997</v>
      </c>
      <c r="I326">
        <v>0.88937200000000005</v>
      </c>
      <c r="J326">
        <v>1.0928279999999999</v>
      </c>
      <c r="K326">
        <v>62.829599999999999</v>
      </c>
      <c r="L326">
        <v>10.289099999999999</v>
      </c>
      <c r="M326">
        <v>12.642799999999999</v>
      </c>
    </row>
    <row r="327" spans="1:13" x14ac:dyDescent="0.35">
      <c r="A327">
        <v>325</v>
      </c>
      <c r="B327" t="s">
        <v>239</v>
      </c>
      <c r="C327">
        <v>140</v>
      </c>
      <c r="D327" t="s">
        <v>243</v>
      </c>
      <c r="E327" t="s">
        <v>612</v>
      </c>
      <c r="F327">
        <v>1.92655</v>
      </c>
      <c r="G327" t="s">
        <v>511</v>
      </c>
      <c r="H327">
        <v>5.4309019999999997</v>
      </c>
      <c r="I327">
        <v>0.88937200000000005</v>
      </c>
      <c r="J327">
        <v>1.0928279999999999</v>
      </c>
      <c r="K327">
        <v>10.462899999999999</v>
      </c>
      <c r="L327">
        <v>1.7134199999999999</v>
      </c>
      <c r="M327">
        <v>2.1053899999999999</v>
      </c>
    </row>
    <row r="328" spans="1:13" x14ac:dyDescent="0.35">
      <c r="A328">
        <v>326</v>
      </c>
      <c r="B328" t="s">
        <v>239</v>
      </c>
      <c r="C328">
        <v>148</v>
      </c>
      <c r="D328" t="s">
        <v>613</v>
      </c>
      <c r="E328" t="s">
        <v>614</v>
      </c>
      <c r="F328">
        <v>0.48185899999999998</v>
      </c>
      <c r="G328" t="s">
        <v>511</v>
      </c>
      <c r="H328">
        <v>7.2192080000000001</v>
      </c>
      <c r="I328">
        <v>2.4807049999999999</v>
      </c>
      <c r="J328">
        <v>0.95494900000000005</v>
      </c>
      <c r="K328">
        <v>3.47864</v>
      </c>
      <c r="L328">
        <v>1.1953499999999999</v>
      </c>
      <c r="M328">
        <v>0.46015099999999998</v>
      </c>
    </row>
    <row r="329" spans="1:13" x14ac:dyDescent="0.35">
      <c r="A329">
        <v>327</v>
      </c>
      <c r="B329" t="s">
        <v>239</v>
      </c>
      <c r="C329">
        <v>148</v>
      </c>
      <c r="D329" t="s">
        <v>613</v>
      </c>
      <c r="E329" t="s">
        <v>614</v>
      </c>
      <c r="F329">
        <v>1.3159700000000001</v>
      </c>
      <c r="G329" t="s">
        <v>511</v>
      </c>
      <c r="H329">
        <v>7.2192080000000001</v>
      </c>
      <c r="I329">
        <v>2.4807049999999999</v>
      </c>
      <c r="J329">
        <v>0.95494900000000005</v>
      </c>
      <c r="K329">
        <v>9.5002600000000008</v>
      </c>
      <c r="L329">
        <v>3.2645300000000002</v>
      </c>
      <c r="M329">
        <v>1.25668</v>
      </c>
    </row>
    <row r="330" spans="1:13" x14ac:dyDescent="0.35">
      <c r="A330">
        <v>328</v>
      </c>
      <c r="B330" t="s">
        <v>239</v>
      </c>
      <c r="C330">
        <v>185</v>
      </c>
      <c r="D330" t="s">
        <v>423</v>
      </c>
      <c r="E330" t="s">
        <v>615</v>
      </c>
      <c r="F330">
        <v>0.54476000000000002</v>
      </c>
      <c r="G330" t="s">
        <v>511</v>
      </c>
      <c r="H330">
        <v>9.0695209999999999</v>
      </c>
      <c r="I330">
        <v>1.52854</v>
      </c>
      <c r="J330">
        <v>1.610789</v>
      </c>
      <c r="K330">
        <v>4.9407100000000002</v>
      </c>
      <c r="L330">
        <v>0.83268699999999995</v>
      </c>
      <c r="M330">
        <v>0.877494</v>
      </c>
    </row>
    <row r="331" spans="1:13" x14ac:dyDescent="0.35">
      <c r="A331">
        <v>329</v>
      </c>
      <c r="B331" t="s">
        <v>239</v>
      </c>
      <c r="C331">
        <v>185</v>
      </c>
      <c r="D331" t="s">
        <v>423</v>
      </c>
      <c r="E331" t="s">
        <v>615</v>
      </c>
      <c r="F331">
        <v>0.98067099999999996</v>
      </c>
      <c r="G331" t="s">
        <v>511</v>
      </c>
      <c r="H331">
        <v>9.0695209999999999</v>
      </c>
      <c r="I331">
        <v>1.52854</v>
      </c>
      <c r="J331">
        <v>1.610789</v>
      </c>
      <c r="K331">
        <v>8.8942200000000007</v>
      </c>
      <c r="L331">
        <v>1.49899</v>
      </c>
      <c r="M331">
        <v>1.57965</v>
      </c>
    </row>
    <row r="332" spans="1:13" x14ac:dyDescent="0.35">
      <c r="A332">
        <v>330</v>
      </c>
      <c r="B332" t="s">
        <v>239</v>
      </c>
      <c r="C332">
        <v>190</v>
      </c>
      <c r="D332" t="s">
        <v>335</v>
      </c>
      <c r="E332" t="s">
        <v>616</v>
      </c>
      <c r="F332">
        <v>0.212809</v>
      </c>
      <c r="G332" t="s">
        <v>511</v>
      </c>
      <c r="H332">
        <v>6.0052099999999999</v>
      </c>
      <c r="I332">
        <v>0.966418</v>
      </c>
      <c r="J332">
        <v>1.1521809999999999</v>
      </c>
      <c r="K332">
        <v>1.27796</v>
      </c>
      <c r="L332">
        <v>0.20566200000000001</v>
      </c>
      <c r="M332">
        <v>0.245195</v>
      </c>
    </row>
    <row r="333" spans="1:13" x14ac:dyDescent="0.35">
      <c r="A333">
        <v>331</v>
      </c>
      <c r="B333" t="s">
        <v>239</v>
      </c>
      <c r="C333">
        <v>190</v>
      </c>
      <c r="D333" t="s">
        <v>335</v>
      </c>
      <c r="E333" t="s">
        <v>616</v>
      </c>
      <c r="F333">
        <v>0.52370099999999997</v>
      </c>
      <c r="G333" t="s">
        <v>511</v>
      </c>
      <c r="H333">
        <v>6.0052099999999999</v>
      </c>
      <c r="I333">
        <v>0.966418</v>
      </c>
      <c r="J333">
        <v>1.1521809999999999</v>
      </c>
      <c r="K333">
        <v>3.14493</v>
      </c>
      <c r="L333">
        <v>0.50611399999999995</v>
      </c>
      <c r="M333">
        <v>0.60339900000000002</v>
      </c>
    </row>
    <row r="334" spans="1:13" x14ac:dyDescent="0.35">
      <c r="A334">
        <v>332</v>
      </c>
      <c r="B334" t="s">
        <v>239</v>
      </c>
      <c r="C334">
        <v>190</v>
      </c>
      <c r="D334" t="s">
        <v>335</v>
      </c>
      <c r="E334" t="s">
        <v>616</v>
      </c>
      <c r="F334">
        <v>1.6789799999999999</v>
      </c>
      <c r="G334" t="s">
        <v>511</v>
      </c>
      <c r="H334">
        <v>6.0052099999999999</v>
      </c>
      <c r="I334">
        <v>0.966418</v>
      </c>
      <c r="J334">
        <v>1.1521809999999999</v>
      </c>
      <c r="K334">
        <v>10.082599999999999</v>
      </c>
      <c r="L334">
        <v>1.6226</v>
      </c>
      <c r="M334">
        <v>1.93449</v>
      </c>
    </row>
    <row r="335" spans="1:13" x14ac:dyDescent="0.35">
      <c r="A335">
        <v>333</v>
      </c>
      <c r="B335" t="s">
        <v>239</v>
      </c>
      <c r="C335">
        <v>190</v>
      </c>
      <c r="D335" t="s">
        <v>335</v>
      </c>
      <c r="E335" t="s">
        <v>616</v>
      </c>
      <c r="F335">
        <v>2.24614</v>
      </c>
      <c r="G335" t="s">
        <v>511</v>
      </c>
      <c r="H335">
        <v>6.0052099999999999</v>
      </c>
      <c r="I335">
        <v>0.966418</v>
      </c>
      <c r="J335">
        <v>1.1521809999999999</v>
      </c>
      <c r="K335">
        <v>13.4885</v>
      </c>
      <c r="L335">
        <v>2.1707100000000001</v>
      </c>
      <c r="M335">
        <v>2.5879599999999998</v>
      </c>
    </row>
    <row r="336" spans="1:13" x14ac:dyDescent="0.35">
      <c r="A336">
        <v>334</v>
      </c>
      <c r="B336" t="s">
        <v>239</v>
      </c>
      <c r="C336">
        <v>192</v>
      </c>
      <c r="D336" t="s">
        <v>617</v>
      </c>
      <c r="E336" t="s">
        <v>618</v>
      </c>
      <c r="F336">
        <v>3.6924999999999999</v>
      </c>
      <c r="G336" t="s">
        <v>511</v>
      </c>
      <c r="H336">
        <v>7.998875</v>
      </c>
      <c r="I336">
        <v>1.245242</v>
      </c>
      <c r="J336">
        <v>1.291334</v>
      </c>
      <c r="K336">
        <v>29.535799999999998</v>
      </c>
      <c r="L336">
        <v>4.5980600000000003</v>
      </c>
      <c r="M336">
        <v>4.7682500000000001</v>
      </c>
    </row>
    <row r="337" spans="1:13" x14ac:dyDescent="0.35">
      <c r="A337">
        <v>335</v>
      </c>
      <c r="B337" t="s">
        <v>239</v>
      </c>
      <c r="C337">
        <v>211</v>
      </c>
      <c r="D337" t="s">
        <v>246</v>
      </c>
      <c r="E337" t="s">
        <v>619</v>
      </c>
      <c r="F337">
        <v>0.29946400000000001</v>
      </c>
      <c r="G337" t="s">
        <v>511</v>
      </c>
      <c r="H337">
        <v>11.325319</v>
      </c>
      <c r="I337">
        <v>1.8387439999999999</v>
      </c>
      <c r="J337">
        <v>1.215657</v>
      </c>
      <c r="K337">
        <v>3.3915299999999999</v>
      </c>
      <c r="L337">
        <v>0.55063799999999996</v>
      </c>
      <c r="M337">
        <v>0.36404500000000001</v>
      </c>
    </row>
    <row r="338" spans="1:13" x14ac:dyDescent="0.35">
      <c r="A338">
        <v>336</v>
      </c>
      <c r="B338" t="s">
        <v>239</v>
      </c>
      <c r="C338">
        <v>211</v>
      </c>
      <c r="D338" t="s">
        <v>246</v>
      </c>
      <c r="E338" t="s">
        <v>619</v>
      </c>
      <c r="F338">
        <v>8.4693799999999992</v>
      </c>
      <c r="G338" t="s">
        <v>511</v>
      </c>
      <c r="H338">
        <v>11.325319</v>
      </c>
      <c r="I338">
        <v>1.8387439999999999</v>
      </c>
      <c r="J338">
        <v>1.215657</v>
      </c>
      <c r="K338">
        <v>95.918400000000005</v>
      </c>
      <c r="L338">
        <v>15.573</v>
      </c>
      <c r="M338">
        <v>10.2959</v>
      </c>
    </row>
    <row r="339" spans="1:13" x14ac:dyDescent="0.35">
      <c r="A339">
        <v>337</v>
      </c>
      <c r="B339" t="s">
        <v>239</v>
      </c>
      <c r="C339">
        <v>211</v>
      </c>
      <c r="D339" t="s">
        <v>246</v>
      </c>
      <c r="E339" t="s">
        <v>619</v>
      </c>
      <c r="F339">
        <v>0.70088799999999996</v>
      </c>
      <c r="G339" t="s">
        <v>511</v>
      </c>
      <c r="H339">
        <v>11.325319</v>
      </c>
      <c r="I339">
        <v>1.8387439999999999</v>
      </c>
      <c r="J339">
        <v>1.215657</v>
      </c>
      <c r="K339">
        <v>7.9377800000000001</v>
      </c>
      <c r="L339">
        <v>1.2887500000000001</v>
      </c>
      <c r="M339">
        <v>0.85203899999999999</v>
      </c>
    </row>
    <row r="340" spans="1:13" x14ac:dyDescent="0.35">
      <c r="A340">
        <v>338</v>
      </c>
      <c r="B340" t="s">
        <v>239</v>
      </c>
      <c r="C340">
        <v>211</v>
      </c>
      <c r="D340" t="s">
        <v>246</v>
      </c>
      <c r="E340" t="s">
        <v>619</v>
      </c>
      <c r="F340">
        <v>2.0034700000000001</v>
      </c>
      <c r="G340" t="s">
        <v>511</v>
      </c>
      <c r="H340">
        <v>11.325319</v>
      </c>
      <c r="I340">
        <v>1.8387439999999999</v>
      </c>
      <c r="J340">
        <v>1.215657</v>
      </c>
      <c r="K340">
        <v>22.689900000000002</v>
      </c>
      <c r="L340">
        <v>3.6838700000000002</v>
      </c>
      <c r="M340">
        <v>2.43553</v>
      </c>
    </row>
    <row r="341" spans="1:13" x14ac:dyDescent="0.35">
      <c r="A341">
        <v>339</v>
      </c>
      <c r="B341" t="s">
        <v>239</v>
      </c>
      <c r="C341">
        <v>211</v>
      </c>
      <c r="D341" t="s">
        <v>246</v>
      </c>
      <c r="E341" t="s">
        <v>619</v>
      </c>
      <c r="F341">
        <v>14.92</v>
      </c>
      <c r="G341" t="s">
        <v>511</v>
      </c>
      <c r="H341">
        <v>11.325319</v>
      </c>
      <c r="I341">
        <v>1.8387439999999999</v>
      </c>
      <c r="J341">
        <v>1.215657</v>
      </c>
      <c r="K341">
        <v>168.97399999999999</v>
      </c>
      <c r="L341">
        <v>27.434100000000001</v>
      </c>
      <c r="M341">
        <v>18.137599999999999</v>
      </c>
    </row>
    <row r="342" spans="1:13" x14ac:dyDescent="0.35">
      <c r="A342">
        <v>340</v>
      </c>
      <c r="B342" t="s">
        <v>239</v>
      </c>
      <c r="C342">
        <v>211</v>
      </c>
      <c r="D342" t="s">
        <v>246</v>
      </c>
      <c r="E342" t="s">
        <v>619</v>
      </c>
      <c r="F342">
        <v>9.9060600000000001</v>
      </c>
      <c r="G342" t="s">
        <v>511</v>
      </c>
      <c r="H342">
        <v>11.325319</v>
      </c>
      <c r="I342">
        <v>1.8387439999999999</v>
      </c>
      <c r="J342">
        <v>1.215657</v>
      </c>
      <c r="K342">
        <v>112.18899999999999</v>
      </c>
      <c r="L342">
        <v>18.214700000000001</v>
      </c>
      <c r="M342">
        <v>12.042400000000001</v>
      </c>
    </row>
    <row r="343" spans="1:13" x14ac:dyDescent="0.35">
      <c r="A343">
        <v>341</v>
      </c>
      <c r="B343" t="s">
        <v>239</v>
      </c>
      <c r="C343">
        <v>211</v>
      </c>
      <c r="D343" t="s">
        <v>246</v>
      </c>
      <c r="E343" t="s">
        <v>619</v>
      </c>
      <c r="F343">
        <v>0.25874200000000003</v>
      </c>
      <c r="G343" t="s">
        <v>511</v>
      </c>
      <c r="H343">
        <v>11.325319</v>
      </c>
      <c r="I343">
        <v>1.8387439999999999</v>
      </c>
      <c r="J343">
        <v>1.215657</v>
      </c>
      <c r="K343">
        <v>2.9303400000000002</v>
      </c>
      <c r="L343">
        <v>0.47576000000000002</v>
      </c>
      <c r="M343">
        <v>0.31454199999999999</v>
      </c>
    </row>
    <row r="344" spans="1:13" x14ac:dyDescent="0.35">
      <c r="A344">
        <v>342</v>
      </c>
      <c r="B344" t="s">
        <v>239</v>
      </c>
      <c r="C344">
        <v>211</v>
      </c>
      <c r="D344" t="s">
        <v>246</v>
      </c>
      <c r="E344" t="s">
        <v>619</v>
      </c>
      <c r="F344">
        <v>32.0685</v>
      </c>
      <c r="G344" t="s">
        <v>511</v>
      </c>
      <c r="H344">
        <v>11.325319</v>
      </c>
      <c r="I344">
        <v>1.8387439999999999</v>
      </c>
      <c r="J344">
        <v>1.215657</v>
      </c>
      <c r="K344">
        <v>363.18599999999998</v>
      </c>
      <c r="L344">
        <v>58.965800000000002</v>
      </c>
      <c r="M344">
        <v>38.984299999999998</v>
      </c>
    </row>
    <row r="345" spans="1:13" x14ac:dyDescent="0.35">
      <c r="A345">
        <v>343</v>
      </c>
      <c r="B345" t="s">
        <v>239</v>
      </c>
      <c r="C345">
        <v>211</v>
      </c>
      <c r="D345" t="s">
        <v>246</v>
      </c>
      <c r="E345" t="s">
        <v>619</v>
      </c>
      <c r="F345">
        <v>8.3482699999999994</v>
      </c>
      <c r="G345" t="s">
        <v>511</v>
      </c>
      <c r="H345">
        <v>11.325319</v>
      </c>
      <c r="I345">
        <v>1.8387439999999999</v>
      </c>
      <c r="J345">
        <v>1.215657</v>
      </c>
      <c r="K345">
        <v>94.546800000000005</v>
      </c>
      <c r="L345">
        <v>15.350300000000001</v>
      </c>
      <c r="M345">
        <v>10.1486</v>
      </c>
    </row>
    <row r="346" spans="1:13" x14ac:dyDescent="0.35">
      <c r="A346">
        <v>344</v>
      </c>
      <c r="B346" t="s">
        <v>239</v>
      </c>
      <c r="C346">
        <v>211</v>
      </c>
      <c r="D346" t="s">
        <v>246</v>
      </c>
      <c r="E346" t="s">
        <v>619</v>
      </c>
      <c r="F346">
        <v>0.102879</v>
      </c>
      <c r="G346" t="s">
        <v>511</v>
      </c>
      <c r="H346">
        <v>11.325319</v>
      </c>
      <c r="I346">
        <v>1.8387439999999999</v>
      </c>
      <c r="J346">
        <v>1.215657</v>
      </c>
      <c r="K346">
        <v>1.1651400000000001</v>
      </c>
      <c r="L346">
        <v>0.189168</v>
      </c>
      <c r="M346">
        <v>0.12506600000000001</v>
      </c>
    </row>
    <row r="347" spans="1:13" x14ac:dyDescent="0.35">
      <c r="A347">
        <v>345</v>
      </c>
      <c r="B347" t="s">
        <v>239</v>
      </c>
      <c r="C347">
        <v>211</v>
      </c>
      <c r="D347" t="s">
        <v>246</v>
      </c>
      <c r="E347" t="s">
        <v>619</v>
      </c>
      <c r="F347">
        <v>4.2893400000000002</v>
      </c>
      <c r="G347" t="s">
        <v>511</v>
      </c>
      <c r="H347">
        <v>11.325319</v>
      </c>
      <c r="I347">
        <v>1.8387439999999999</v>
      </c>
      <c r="J347">
        <v>1.215657</v>
      </c>
      <c r="K347">
        <v>48.578099999999999</v>
      </c>
      <c r="L347">
        <v>7.8869999999999996</v>
      </c>
      <c r="M347">
        <v>5.2143699999999997</v>
      </c>
    </row>
    <row r="348" spans="1:13" x14ac:dyDescent="0.35">
      <c r="A348">
        <v>346</v>
      </c>
      <c r="B348" t="s">
        <v>239</v>
      </c>
      <c r="C348">
        <v>211</v>
      </c>
      <c r="D348" t="s">
        <v>246</v>
      </c>
      <c r="E348" t="s">
        <v>619</v>
      </c>
      <c r="F348">
        <v>8.8678500000000007</v>
      </c>
      <c r="G348" t="s">
        <v>511</v>
      </c>
      <c r="H348">
        <v>11.325319</v>
      </c>
      <c r="I348">
        <v>1.8387439999999999</v>
      </c>
      <c r="J348">
        <v>1.215657</v>
      </c>
      <c r="K348">
        <v>100.431</v>
      </c>
      <c r="L348">
        <v>16.305700000000002</v>
      </c>
      <c r="M348">
        <v>10.7803</v>
      </c>
    </row>
    <row r="349" spans="1:13" x14ac:dyDescent="0.35">
      <c r="A349">
        <v>347</v>
      </c>
      <c r="B349" t="s">
        <v>239</v>
      </c>
      <c r="C349">
        <v>212</v>
      </c>
      <c r="D349" t="s">
        <v>289</v>
      </c>
      <c r="E349" t="s">
        <v>620</v>
      </c>
      <c r="F349">
        <v>0.90202300000000002</v>
      </c>
      <c r="G349" t="s">
        <v>511</v>
      </c>
      <c r="H349">
        <v>11.355620999999999</v>
      </c>
      <c r="I349">
        <v>1.8316319999999999</v>
      </c>
      <c r="J349">
        <v>1.233087</v>
      </c>
      <c r="K349">
        <v>10.243</v>
      </c>
      <c r="L349">
        <v>1.6521699999999999</v>
      </c>
      <c r="M349">
        <v>1.1122700000000001</v>
      </c>
    </row>
    <row r="350" spans="1:13" x14ac:dyDescent="0.35">
      <c r="A350">
        <v>348</v>
      </c>
      <c r="B350" t="s">
        <v>239</v>
      </c>
      <c r="C350">
        <v>212</v>
      </c>
      <c r="D350" t="s">
        <v>289</v>
      </c>
      <c r="E350" t="s">
        <v>620</v>
      </c>
      <c r="F350">
        <v>9.0000000000000002E-6</v>
      </c>
      <c r="G350" t="s">
        <v>511</v>
      </c>
      <c r="H350">
        <v>11.355620999999999</v>
      </c>
      <c r="I350">
        <v>1.8316319999999999</v>
      </c>
      <c r="J350">
        <v>1.233087</v>
      </c>
      <c r="K350">
        <v>1.07E-4</v>
      </c>
      <c r="L350">
        <v>1.7E-5</v>
      </c>
      <c r="M350">
        <v>1.2E-5</v>
      </c>
    </row>
    <row r="351" spans="1:13" x14ac:dyDescent="0.35">
      <c r="A351">
        <v>349</v>
      </c>
      <c r="B351" t="s">
        <v>239</v>
      </c>
      <c r="C351">
        <v>212</v>
      </c>
      <c r="D351" t="s">
        <v>289</v>
      </c>
      <c r="E351" t="s">
        <v>620</v>
      </c>
      <c r="F351">
        <v>2.5739100000000001</v>
      </c>
      <c r="G351" t="s">
        <v>511</v>
      </c>
      <c r="H351">
        <v>11.355620999999999</v>
      </c>
      <c r="I351">
        <v>1.8316319999999999</v>
      </c>
      <c r="J351">
        <v>1.233087</v>
      </c>
      <c r="K351">
        <v>29.228300000000001</v>
      </c>
      <c r="L351">
        <v>4.7144500000000003</v>
      </c>
      <c r="M351">
        <v>3.1738499999999998</v>
      </c>
    </row>
    <row r="352" spans="1:13" x14ac:dyDescent="0.35">
      <c r="A352">
        <v>350</v>
      </c>
      <c r="B352" t="s">
        <v>239</v>
      </c>
      <c r="C352">
        <v>212</v>
      </c>
      <c r="D352" t="s">
        <v>289</v>
      </c>
      <c r="E352" t="s">
        <v>620</v>
      </c>
      <c r="F352">
        <v>0.51289499999999999</v>
      </c>
      <c r="G352" t="s">
        <v>511</v>
      </c>
      <c r="H352">
        <v>11.355620999999999</v>
      </c>
      <c r="I352">
        <v>1.8316319999999999</v>
      </c>
      <c r="J352">
        <v>1.233087</v>
      </c>
      <c r="K352">
        <v>5.8242399999999996</v>
      </c>
      <c r="L352">
        <v>0.93943500000000002</v>
      </c>
      <c r="M352">
        <v>0.63244400000000001</v>
      </c>
    </row>
    <row r="353" spans="1:13" x14ac:dyDescent="0.35">
      <c r="A353">
        <v>351</v>
      </c>
      <c r="B353" t="s">
        <v>239</v>
      </c>
      <c r="C353">
        <v>213</v>
      </c>
      <c r="D353" t="s">
        <v>248</v>
      </c>
      <c r="E353" t="s">
        <v>621</v>
      </c>
      <c r="F353">
        <v>0.191439</v>
      </c>
      <c r="G353" t="s">
        <v>511</v>
      </c>
      <c r="H353">
        <v>11.162772</v>
      </c>
      <c r="I353">
        <v>1.8037529999999999</v>
      </c>
      <c r="J353">
        <v>1.2286079999999999</v>
      </c>
      <c r="K353">
        <v>2.1369899999999999</v>
      </c>
      <c r="L353">
        <v>0.34530899999999998</v>
      </c>
      <c r="M353">
        <v>0.235203</v>
      </c>
    </row>
    <row r="354" spans="1:13" x14ac:dyDescent="0.35">
      <c r="A354">
        <v>352</v>
      </c>
      <c r="B354" t="s">
        <v>239</v>
      </c>
      <c r="C354">
        <v>213</v>
      </c>
      <c r="D354" t="s">
        <v>248</v>
      </c>
      <c r="E354" t="s">
        <v>621</v>
      </c>
      <c r="F354">
        <v>10.0677</v>
      </c>
      <c r="G354" t="s">
        <v>511</v>
      </c>
      <c r="H354">
        <v>11.162772</v>
      </c>
      <c r="I354">
        <v>1.8037529999999999</v>
      </c>
      <c r="J354">
        <v>1.2286079999999999</v>
      </c>
      <c r="K354">
        <v>112.383</v>
      </c>
      <c r="L354">
        <v>18.159600000000001</v>
      </c>
      <c r="M354">
        <v>12.369300000000001</v>
      </c>
    </row>
    <row r="355" spans="1:13" x14ac:dyDescent="0.35">
      <c r="A355">
        <v>353</v>
      </c>
      <c r="B355" t="s">
        <v>239</v>
      </c>
      <c r="C355">
        <v>213</v>
      </c>
      <c r="D355" t="s">
        <v>248</v>
      </c>
      <c r="E355" t="s">
        <v>621</v>
      </c>
      <c r="F355">
        <v>0.12904299999999999</v>
      </c>
      <c r="G355" t="s">
        <v>511</v>
      </c>
      <c r="H355">
        <v>11.162772</v>
      </c>
      <c r="I355">
        <v>1.8037529999999999</v>
      </c>
      <c r="J355">
        <v>1.2286079999999999</v>
      </c>
      <c r="K355">
        <v>1.44048</v>
      </c>
      <c r="L355">
        <v>0.232762</v>
      </c>
      <c r="M355">
        <v>0.15854299999999999</v>
      </c>
    </row>
    <row r="356" spans="1:13" x14ac:dyDescent="0.35">
      <c r="A356">
        <v>354</v>
      </c>
      <c r="B356" t="s">
        <v>239</v>
      </c>
      <c r="C356">
        <v>213</v>
      </c>
      <c r="D356" t="s">
        <v>248</v>
      </c>
      <c r="E356" t="s">
        <v>621</v>
      </c>
      <c r="F356">
        <v>0.51745600000000003</v>
      </c>
      <c r="G356" t="s">
        <v>511</v>
      </c>
      <c r="H356">
        <v>11.162772</v>
      </c>
      <c r="I356">
        <v>1.8037529999999999</v>
      </c>
      <c r="J356">
        <v>1.2286079999999999</v>
      </c>
      <c r="K356">
        <v>5.7762399999999996</v>
      </c>
      <c r="L356">
        <v>0.93336300000000005</v>
      </c>
      <c r="M356">
        <v>0.63575099999999996</v>
      </c>
    </row>
    <row r="357" spans="1:13" x14ac:dyDescent="0.35">
      <c r="A357">
        <v>355</v>
      </c>
      <c r="B357" t="s">
        <v>239</v>
      </c>
      <c r="C357">
        <v>213</v>
      </c>
      <c r="D357" t="s">
        <v>248</v>
      </c>
      <c r="E357" t="s">
        <v>621</v>
      </c>
      <c r="F357">
        <v>18.7957</v>
      </c>
      <c r="G357" t="s">
        <v>511</v>
      </c>
      <c r="H357">
        <v>11.162772</v>
      </c>
      <c r="I357">
        <v>1.8037529999999999</v>
      </c>
      <c r="J357">
        <v>1.2286079999999999</v>
      </c>
      <c r="K357">
        <v>209.81200000000001</v>
      </c>
      <c r="L357">
        <v>33.902799999999999</v>
      </c>
      <c r="M357">
        <v>23.092500000000001</v>
      </c>
    </row>
    <row r="358" spans="1:13" x14ac:dyDescent="0.35">
      <c r="A358">
        <v>356</v>
      </c>
      <c r="B358" t="s">
        <v>239</v>
      </c>
      <c r="C358">
        <v>214</v>
      </c>
      <c r="D358" t="s">
        <v>361</v>
      </c>
      <c r="E358" t="s">
        <v>622</v>
      </c>
      <c r="F358">
        <v>6.6147499999999999</v>
      </c>
      <c r="G358" t="s">
        <v>511</v>
      </c>
      <c r="H358">
        <v>8.6306619999999992</v>
      </c>
      <c r="I358">
        <v>2.0170859999999999</v>
      </c>
      <c r="J358">
        <v>1.171319</v>
      </c>
      <c r="K358">
        <v>57.089700000000001</v>
      </c>
      <c r="L358">
        <v>13.342499999999999</v>
      </c>
      <c r="M358">
        <v>7.7479800000000001</v>
      </c>
    </row>
    <row r="359" spans="1:13" x14ac:dyDescent="0.35">
      <c r="A359">
        <v>357</v>
      </c>
      <c r="B359" t="s">
        <v>239</v>
      </c>
      <c r="C359">
        <v>215</v>
      </c>
      <c r="D359" t="s">
        <v>623</v>
      </c>
      <c r="E359" t="s">
        <v>624</v>
      </c>
      <c r="F359">
        <v>0.58196300000000001</v>
      </c>
      <c r="G359" t="s">
        <v>511</v>
      </c>
      <c r="H359">
        <v>9.323995</v>
      </c>
      <c r="I359">
        <v>2.0712679999999999</v>
      </c>
      <c r="J359">
        <v>1.1581090000000001</v>
      </c>
      <c r="K359">
        <v>5.4262199999999998</v>
      </c>
      <c r="L359">
        <v>1.2054</v>
      </c>
      <c r="M359">
        <v>0.67397700000000005</v>
      </c>
    </row>
    <row r="360" spans="1:13" x14ac:dyDescent="0.35">
      <c r="A360">
        <v>358</v>
      </c>
      <c r="B360" t="s">
        <v>239</v>
      </c>
      <c r="C360">
        <v>215</v>
      </c>
      <c r="D360" t="s">
        <v>623</v>
      </c>
      <c r="E360" t="s">
        <v>624</v>
      </c>
      <c r="F360">
        <v>8.1795000000000009</v>
      </c>
      <c r="G360" t="s">
        <v>511</v>
      </c>
      <c r="H360">
        <v>9.323995</v>
      </c>
      <c r="I360">
        <v>2.0712679999999999</v>
      </c>
      <c r="J360">
        <v>1.1581090000000001</v>
      </c>
      <c r="K360">
        <v>76.265600000000006</v>
      </c>
      <c r="L360">
        <v>16.9419</v>
      </c>
      <c r="M360">
        <v>9.4727499999999996</v>
      </c>
    </row>
    <row r="361" spans="1:13" x14ac:dyDescent="0.35">
      <c r="A361">
        <v>359</v>
      </c>
      <c r="B361" t="s">
        <v>239</v>
      </c>
      <c r="C361">
        <v>215</v>
      </c>
      <c r="D361" t="s">
        <v>623</v>
      </c>
      <c r="E361" t="s">
        <v>624</v>
      </c>
      <c r="F361">
        <v>15.8089</v>
      </c>
      <c r="G361" t="s">
        <v>511</v>
      </c>
      <c r="H361">
        <v>9.323995</v>
      </c>
      <c r="I361">
        <v>2.0712679999999999</v>
      </c>
      <c r="J361">
        <v>1.1581090000000001</v>
      </c>
      <c r="K361">
        <v>147.40199999999999</v>
      </c>
      <c r="L361">
        <v>32.744500000000002</v>
      </c>
      <c r="M361">
        <v>18.308399999999999</v>
      </c>
    </row>
    <row r="362" spans="1:13" x14ac:dyDescent="0.35">
      <c r="A362">
        <v>360</v>
      </c>
      <c r="B362" t="s">
        <v>239</v>
      </c>
      <c r="C362">
        <v>215</v>
      </c>
      <c r="D362" t="s">
        <v>623</v>
      </c>
      <c r="E362" t="s">
        <v>624</v>
      </c>
      <c r="F362">
        <v>4.3437000000000003E-2</v>
      </c>
      <c r="G362" t="s">
        <v>511</v>
      </c>
      <c r="H362">
        <v>9.323995</v>
      </c>
      <c r="I362">
        <v>2.0712679999999999</v>
      </c>
      <c r="J362">
        <v>1.1581090000000001</v>
      </c>
      <c r="K362">
        <v>0.40501100000000001</v>
      </c>
      <c r="L362">
        <v>8.9970999999999995E-2</v>
      </c>
      <c r="M362">
        <v>5.0305000000000002E-2</v>
      </c>
    </row>
    <row r="363" spans="1:13" x14ac:dyDescent="0.35">
      <c r="A363">
        <v>361</v>
      </c>
      <c r="B363" t="s">
        <v>239</v>
      </c>
      <c r="C363">
        <v>221</v>
      </c>
      <c r="D363" t="s">
        <v>250</v>
      </c>
      <c r="E363" t="s">
        <v>625</v>
      </c>
      <c r="F363">
        <v>5.9953500000000002</v>
      </c>
      <c r="G363" t="s">
        <v>511</v>
      </c>
      <c r="H363">
        <v>6.314165</v>
      </c>
      <c r="I363">
        <v>1.0063059999999999</v>
      </c>
      <c r="J363">
        <v>0.87905599999999995</v>
      </c>
      <c r="K363">
        <v>37.855600000000003</v>
      </c>
      <c r="L363">
        <v>6.0331599999999996</v>
      </c>
      <c r="M363">
        <v>5.2702499999999999</v>
      </c>
    </row>
    <row r="364" spans="1:13" x14ac:dyDescent="0.35">
      <c r="A364">
        <v>362</v>
      </c>
      <c r="B364" t="s">
        <v>239</v>
      </c>
      <c r="C364">
        <v>221</v>
      </c>
      <c r="D364" t="s">
        <v>250</v>
      </c>
      <c r="E364" t="s">
        <v>625</v>
      </c>
      <c r="F364">
        <v>0.88091600000000003</v>
      </c>
      <c r="G364" t="s">
        <v>511</v>
      </c>
      <c r="H364">
        <v>6.314165</v>
      </c>
      <c r="I364">
        <v>1.0063059999999999</v>
      </c>
      <c r="J364">
        <v>0.87905599999999995</v>
      </c>
      <c r="K364">
        <v>5.5622499999999997</v>
      </c>
      <c r="L364">
        <v>0.88647100000000001</v>
      </c>
      <c r="M364">
        <v>0.77437500000000004</v>
      </c>
    </row>
    <row r="365" spans="1:13" x14ac:dyDescent="0.35">
      <c r="A365">
        <v>363</v>
      </c>
      <c r="B365" t="s">
        <v>239</v>
      </c>
      <c r="C365">
        <v>224</v>
      </c>
      <c r="D365" t="s">
        <v>260</v>
      </c>
      <c r="E365" t="s">
        <v>626</v>
      </c>
      <c r="F365">
        <v>4.24038</v>
      </c>
      <c r="G365" t="s">
        <v>511</v>
      </c>
      <c r="H365">
        <v>4.7874889999999999</v>
      </c>
      <c r="I365">
        <v>0.91418100000000002</v>
      </c>
      <c r="J365">
        <v>0.79835999999999996</v>
      </c>
      <c r="K365">
        <v>20.300799999999999</v>
      </c>
      <c r="L365">
        <v>3.8764699999999999</v>
      </c>
      <c r="M365">
        <v>3.3853499999999999</v>
      </c>
    </row>
    <row r="366" spans="1:13" x14ac:dyDescent="0.35">
      <c r="A366">
        <v>364</v>
      </c>
      <c r="B366" t="s">
        <v>239</v>
      </c>
      <c r="C366">
        <v>224</v>
      </c>
      <c r="D366" t="s">
        <v>260</v>
      </c>
      <c r="E366" t="s">
        <v>626</v>
      </c>
      <c r="F366">
        <v>3.8874</v>
      </c>
      <c r="G366" t="s">
        <v>511</v>
      </c>
      <c r="H366">
        <v>4.7874889999999999</v>
      </c>
      <c r="I366">
        <v>0.91418100000000002</v>
      </c>
      <c r="J366">
        <v>0.79835999999999996</v>
      </c>
      <c r="K366">
        <v>18.610900000000001</v>
      </c>
      <c r="L366">
        <v>3.5537899999999998</v>
      </c>
      <c r="M366">
        <v>3.1035499999999998</v>
      </c>
    </row>
    <row r="367" spans="1:13" x14ac:dyDescent="0.35">
      <c r="A367">
        <v>365</v>
      </c>
      <c r="B367" t="s">
        <v>239</v>
      </c>
      <c r="C367">
        <v>224</v>
      </c>
      <c r="D367" t="s">
        <v>260</v>
      </c>
      <c r="E367" t="s">
        <v>626</v>
      </c>
      <c r="F367">
        <v>3.9614999999999997E-2</v>
      </c>
      <c r="G367" t="s">
        <v>511</v>
      </c>
      <c r="H367">
        <v>4.7874889999999999</v>
      </c>
      <c r="I367">
        <v>0.91418100000000002</v>
      </c>
      <c r="J367">
        <v>0.79835999999999996</v>
      </c>
      <c r="K367">
        <v>0.18965699999999999</v>
      </c>
      <c r="L367">
        <v>3.6214999999999997E-2</v>
      </c>
      <c r="M367">
        <v>3.1627000000000002E-2</v>
      </c>
    </row>
    <row r="368" spans="1:13" x14ac:dyDescent="0.35">
      <c r="A368">
        <v>366</v>
      </c>
      <c r="B368" t="s">
        <v>239</v>
      </c>
      <c r="C368">
        <v>241</v>
      </c>
      <c r="D368" t="s">
        <v>522</v>
      </c>
      <c r="E368" t="s">
        <v>627</v>
      </c>
      <c r="F368">
        <v>1.4994499999999999</v>
      </c>
      <c r="G368" t="s">
        <v>511</v>
      </c>
      <c r="H368">
        <v>8.7643939999999994</v>
      </c>
      <c r="I368">
        <v>2.221854</v>
      </c>
      <c r="J368">
        <v>1.108422</v>
      </c>
      <c r="K368">
        <v>13.1418</v>
      </c>
      <c r="L368">
        <v>3.3315600000000001</v>
      </c>
      <c r="M368">
        <v>1.6620200000000001</v>
      </c>
    </row>
    <row r="369" spans="1:13" x14ac:dyDescent="0.35">
      <c r="A369">
        <v>367</v>
      </c>
      <c r="B369" t="s">
        <v>239</v>
      </c>
      <c r="C369">
        <v>241</v>
      </c>
      <c r="D369" t="s">
        <v>522</v>
      </c>
      <c r="E369" t="s">
        <v>627</v>
      </c>
      <c r="F369">
        <v>0.66431399999999996</v>
      </c>
      <c r="G369" t="s">
        <v>511</v>
      </c>
      <c r="H369">
        <v>8.7643939999999994</v>
      </c>
      <c r="I369">
        <v>2.221854</v>
      </c>
      <c r="J369">
        <v>1.108422</v>
      </c>
      <c r="K369">
        <v>5.8223099999999999</v>
      </c>
      <c r="L369">
        <v>1.47601</v>
      </c>
      <c r="M369">
        <v>0.73633999999999999</v>
      </c>
    </row>
    <row r="370" spans="1:13" x14ac:dyDescent="0.35">
      <c r="A370">
        <v>368</v>
      </c>
      <c r="B370" t="s">
        <v>239</v>
      </c>
      <c r="C370">
        <v>243</v>
      </c>
      <c r="D370" t="s">
        <v>299</v>
      </c>
      <c r="E370" t="s">
        <v>628</v>
      </c>
      <c r="F370">
        <v>1.8256399999999999</v>
      </c>
      <c r="G370" t="s">
        <v>511</v>
      </c>
      <c r="H370">
        <v>8.9969809999999999</v>
      </c>
      <c r="I370">
        <v>2.0168370000000002</v>
      </c>
      <c r="J370">
        <v>1.1715169999999999</v>
      </c>
      <c r="K370">
        <v>16.4252</v>
      </c>
      <c r="L370">
        <v>3.6820200000000001</v>
      </c>
      <c r="M370">
        <v>2.1387700000000001</v>
      </c>
    </row>
    <row r="371" spans="1:13" x14ac:dyDescent="0.35">
      <c r="A371">
        <v>369</v>
      </c>
      <c r="B371" t="s">
        <v>239</v>
      </c>
      <c r="C371">
        <v>251</v>
      </c>
      <c r="D371" t="s">
        <v>578</v>
      </c>
      <c r="E371" t="s">
        <v>629</v>
      </c>
      <c r="F371">
        <v>11.2163</v>
      </c>
      <c r="G371" t="s">
        <v>511</v>
      </c>
      <c r="H371">
        <v>10.355411</v>
      </c>
      <c r="I371">
        <v>1.8386499999999999</v>
      </c>
      <c r="J371">
        <v>1.25197</v>
      </c>
      <c r="K371">
        <v>116.149</v>
      </c>
      <c r="L371">
        <v>20.622900000000001</v>
      </c>
      <c r="M371">
        <v>14.0425</v>
      </c>
    </row>
    <row r="372" spans="1:13" x14ac:dyDescent="0.35">
      <c r="A372">
        <v>370</v>
      </c>
      <c r="B372" t="s">
        <v>239</v>
      </c>
      <c r="C372">
        <v>251</v>
      </c>
      <c r="D372" t="s">
        <v>578</v>
      </c>
      <c r="E372" t="s">
        <v>629</v>
      </c>
      <c r="F372">
        <v>4.6174099999999996</v>
      </c>
      <c r="G372" t="s">
        <v>511</v>
      </c>
      <c r="H372">
        <v>10.355411</v>
      </c>
      <c r="I372">
        <v>1.8386499999999999</v>
      </c>
      <c r="J372">
        <v>1.25197</v>
      </c>
      <c r="K372">
        <v>47.815199999999997</v>
      </c>
      <c r="L372">
        <v>8.4898000000000007</v>
      </c>
      <c r="M372">
        <v>5.7808599999999997</v>
      </c>
    </row>
    <row r="373" spans="1:13" x14ac:dyDescent="0.35">
      <c r="A373">
        <v>371</v>
      </c>
      <c r="B373" t="s">
        <v>239</v>
      </c>
      <c r="C373">
        <v>261</v>
      </c>
      <c r="D373" t="s">
        <v>262</v>
      </c>
      <c r="E373" t="s">
        <v>630</v>
      </c>
      <c r="F373">
        <v>10.453900000000001</v>
      </c>
      <c r="G373" t="s">
        <v>511</v>
      </c>
      <c r="H373">
        <v>5.0728549999999997</v>
      </c>
      <c r="I373">
        <v>1.0772539999999999</v>
      </c>
      <c r="J373">
        <v>0.92825599999999997</v>
      </c>
      <c r="K373">
        <v>53.031100000000002</v>
      </c>
      <c r="L373">
        <v>11.2615</v>
      </c>
      <c r="M373">
        <v>9.7038899999999995</v>
      </c>
    </row>
    <row r="374" spans="1:13" x14ac:dyDescent="0.35">
      <c r="A374">
        <v>372</v>
      </c>
      <c r="B374" t="s">
        <v>239</v>
      </c>
      <c r="C374">
        <v>310</v>
      </c>
      <c r="D374" t="s">
        <v>264</v>
      </c>
      <c r="E374" t="s">
        <v>510</v>
      </c>
      <c r="F374">
        <v>3.8911000000000001E-2</v>
      </c>
      <c r="G374" t="s">
        <v>511</v>
      </c>
      <c r="H374">
        <v>5.4832679999999998</v>
      </c>
      <c r="I374">
        <v>1.013727</v>
      </c>
      <c r="J374">
        <v>0.97558999999999996</v>
      </c>
      <c r="K374">
        <v>0.21335799999999999</v>
      </c>
      <c r="L374">
        <v>3.9445000000000001E-2</v>
      </c>
      <c r="M374">
        <v>3.7961000000000002E-2</v>
      </c>
    </row>
    <row r="375" spans="1:13" x14ac:dyDescent="0.35">
      <c r="A375">
        <v>373</v>
      </c>
      <c r="B375" t="s">
        <v>239</v>
      </c>
      <c r="C375">
        <v>310</v>
      </c>
      <c r="D375" t="s">
        <v>264</v>
      </c>
      <c r="E375" t="s">
        <v>510</v>
      </c>
      <c r="F375">
        <v>0.66268800000000005</v>
      </c>
      <c r="G375" t="s">
        <v>511</v>
      </c>
      <c r="H375">
        <v>5.4832679999999998</v>
      </c>
      <c r="I375">
        <v>1.013727</v>
      </c>
      <c r="J375">
        <v>0.97558999999999996</v>
      </c>
      <c r="K375">
        <v>3.6337000000000002</v>
      </c>
      <c r="L375">
        <v>0.67178499999999997</v>
      </c>
      <c r="M375">
        <v>0.64651199999999998</v>
      </c>
    </row>
    <row r="376" spans="1:13" x14ac:dyDescent="0.35">
      <c r="A376">
        <v>374</v>
      </c>
      <c r="B376" t="s">
        <v>239</v>
      </c>
      <c r="C376">
        <v>310</v>
      </c>
      <c r="D376" t="s">
        <v>264</v>
      </c>
      <c r="E376" t="s">
        <v>510</v>
      </c>
      <c r="F376">
        <v>5.2840100000000003</v>
      </c>
      <c r="G376" t="s">
        <v>511</v>
      </c>
      <c r="H376">
        <v>5.4832679999999998</v>
      </c>
      <c r="I376">
        <v>1.013727</v>
      </c>
      <c r="J376">
        <v>0.97558999999999996</v>
      </c>
      <c r="K376">
        <v>28.973600000000001</v>
      </c>
      <c r="L376">
        <v>5.3565500000000004</v>
      </c>
      <c r="M376">
        <v>5.15503</v>
      </c>
    </row>
    <row r="377" spans="1:13" x14ac:dyDescent="0.35">
      <c r="A377">
        <v>375</v>
      </c>
      <c r="B377" t="s">
        <v>239</v>
      </c>
      <c r="C377">
        <v>310</v>
      </c>
      <c r="D377" t="s">
        <v>264</v>
      </c>
      <c r="E377" t="s">
        <v>510</v>
      </c>
      <c r="F377">
        <v>2.40795</v>
      </c>
      <c r="G377" t="s">
        <v>511</v>
      </c>
      <c r="H377">
        <v>5.4832679999999998</v>
      </c>
      <c r="I377">
        <v>1.013727</v>
      </c>
      <c r="J377">
        <v>0.97558999999999996</v>
      </c>
      <c r="K377">
        <v>13.2034</v>
      </c>
      <c r="L377">
        <v>2.4409999999999998</v>
      </c>
      <c r="M377">
        <v>2.34917</v>
      </c>
    </row>
    <row r="378" spans="1:13" x14ac:dyDescent="0.35">
      <c r="A378">
        <v>376</v>
      </c>
      <c r="B378" t="s">
        <v>239</v>
      </c>
      <c r="C378">
        <v>310</v>
      </c>
      <c r="D378" t="s">
        <v>264</v>
      </c>
      <c r="E378" t="s">
        <v>510</v>
      </c>
      <c r="F378">
        <v>72.166499999999999</v>
      </c>
      <c r="G378" t="s">
        <v>511</v>
      </c>
      <c r="H378">
        <v>5.4832679999999998</v>
      </c>
      <c r="I378">
        <v>1.013727</v>
      </c>
      <c r="J378">
        <v>0.97558999999999996</v>
      </c>
      <c r="K378">
        <v>395.70800000000003</v>
      </c>
      <c r="L378">
        <v>73.157200000000003</v>
      </c>
      <c r="M378">
        <v>70.404899999999998</v>
      </c>
    </row>
    <row r="379" spans="1:13" x14ac:dyDescent="0.35">
      <c r="A379">
        <v>377</v>
      </c>
      <c r="B379" t="s">
        <v>239</v>
      </c>
      <c r="C379">
        <v>310</v>
      </c>
      <c r="D379" t="s">
        <v>264</v>
      </c>
      <c r="E379" t="s">
        <v>510</v>
      </c>
      <c r="F379">
        <v>4.1739600000000001</v>
      </c>
      <c r="G379" t="s">
        <v>511</v>
      </c>
      <c r="H379">
        <v>5.4832679999999998</v>
      </c>
      <c r="I379">
        <v>1.013727</v>
      </c>
      <c r="J379">
        <v>0.97558999999999996</v>
      </c>
      <c r="K379">
        <v>22.886900000000001</v>
      </c>
      <c r="L379">
        <v>4.2312599999999998</v>
      </c>
      <c r="M379">
        <v>4.0720799999999997</v>
      </c>
    </row>
    <row r="380" spans="1:13" x14ac:dyDescent="0.35">
      <c r="A380">
        <v>378</v>
      </c>
      <c r="B380" t="s">
        <v>239</v>
      </c>
      <c r="C380">
        <v>310</v>
      </c>
      <c r="D380" t="s">
        <v>264</v>
      </c>
      <c r="E380" t="s">
        <v>510</v>
      </c>
      <c r="F380">
        <v>6.7156200000000004</v>
      </c>
      <c r="G380" t="s">
        <v>511</v>
      </c>
      <c r="H380">
        <v>5.4832679999999998</v>
      </c>
      <c r="I380">
        <v>1.013727</v>
      </c>
      <c r="J380">
        <v>0.97558999999999996</v>
      </c>
      <c r="K380">
        <v>36.823500000000003</v>
      </c>
      <c r="L380">
        <v>6.8078099999999999</v>
      </c>
      <c r="M380">
        <v>6.5516899999999998</v>
      </c>
    </row>
    <row r="381" spans="1:13" x14ac:dyDescent="0.35">
      <c r="A381">
        <v>379</v>
      </c>
      <c r="B381" t="s">
        <v>239</v>
      </c>
      <c r="C381">
        <v>320</v>
      </c>
      <c r="D381" t="s">
        <v>273</v>
      </c>
      <c r="E381" t="s">
        <v>512</v>
      </c>
      <c r="F381">
        <v>3.1855199999999999</v>
      </c>
      <c r="G381" t="s">
        <v>511</v>
      </c>
      <c r="H381">
        <v>6.2360230000000003</v>
      </c>
      <c r="I381">
        <v>1.175945</v>
      </c>
      <c r="J381">
        <v>1.0361739999999999</v>
      </c>
      <c r="K381">
        <v>19.864999999999998</v>
      </c>
      <c r="L381">
        <v>3.746</v>
      </c>
      <c r="M381">
        <v>3.3007499999999999</v>
      </c>
    </row>
    <row r="382" spans="1:13" x14ac:dyDescent="0.35">
      <c r="A382">
        <v>380</v>
      </c>
      <c r="B382" t="s">
        <v>239</v>
      </c>
      <c r="C382">
        <v>320</v>
      </c>
      <c r="D382" t="s">
        <v>273</v>
      </c>
      <c r="E382" t="s">
        <v>512</v>
      </c>
      <c r="F382">
        <v>4.48447</v>
      </c>
      <c r="G382" t="s">
        <v>511</v>
      </c>
      <c r="H382">
        <v>6.2360230000000003</v>
      </c>
      <c r="I382">
        <v>1.175945</v>
      </c>
      <c r="J382">
        <v>1.0361739999999999</v>
      </c>
      <c r="K382">
        <v>27.965299999999999</v>
      </c>
      <c r="L382">
        <v>5.2734899999999998</v>
      </c>
      <c r="M382">
        <v>4.6466900000000004</v>
      </c>
    </row>
    <row r="383" spans="1:13" x14ac:dyDescent="0.35">
      <c r="A383">
        <v>381</v>
      </c>
      <c r="B383" t="s">
        <v>239</v>
      </c>
      <c r="C383">
        <v>320</v>
      </c>
      <c r="D383" t="s">
        <v>273</v>
      </c>
      <c r="E383" t="s">
        <v>512</v>
      </c>
      <c r="F383">
        <v>12.4717</v>
      </c>
      <c r="G383" t="s">
        <v>511</v>
      </c>
      <c r="H383">
        <v>6.2360230000000003</v>
      </c>
      <c r="I383">
        <v>1.175945</v>
      </c>
      <c r="J383">
        <v>1.0361739999999999</v>
      </c>
      <c r="K383">
        <v>77.773799999999994</v>
      </c>
      <c r="L383">
        <v>14.666</v>
      </c>
      <c r="M383">
        <v>12.9229</v>
      </c>
    </row>
    <row r="384" spans="1:13" x14ac:dyDescent="0.35">
      <c r="A384">
        <v>382</v>
      </c>
      <c r="B384" t="s">
        <v>239</v>
      </c>
      <c r="C384">
        <v>320</v>
      </c>
      <c r="D384" t="s">
        <v>273</v>
      </c>
      <c r="E384" t="s">
        <v>512</v>
      </c>
      <c r="F384">
        <v>0.90701699999999996</v>
      </c>
      <c r="G384" t="s">
        <v>511</v>
      </c>
      <c r="H384">
        <v>6.2360230000000003</v>
      </c>
      <c r="I384">
        <v>1.175945</v>
      </c>
      <c r="J384">
        <v>1.0361739999999999</v>
      </c>
      <c r="K384">
        <v>5.65618</v>
      </c>
      <c r="L384">
        <v>1.0666</v>
      </c>
      <c r="M384">
        <v>0.939828</v>
      </c>
    </row>
    <row r="385" spans="1:13" x14ac:dyDescent="0.35">
      <c r="A385">
        <v>383</v>
      </c>
      <c r="B385" t="s">
        <v>239</v>
      </c>
      <c r="C385">
        <v>320</v>
      </c>
      <c r="D385" t="s">
        <v>273</v>
      </c>
      <c r="E385" t="s">
        <v>512</v>
      </c>
      <c r="F385">
        <v>0.26982699999999998</v>
      </c>
      <c r="G385" t="s">
        <v>511</v>
      </c>
      <c r="H385">
        <v>6.2360230000000003</v>
      </c>
      <c r="I385">
        <v>1.175945</v>
      </c>
      <c r="J385">
        <v>1.0361739999999999</v>
      </c>
      <c r="K385">
        <v>1.68265</v>
      </c>
      <c r="L385">
        <v>0.31730199999999997</v>
      </c>
      <c r="M385">
        <v>0.279588</v>
      </c>
    </row>
    <row r="386" spans="1:13" x14ac:dyDescent="0.35">
      <c r="A386">
        <v>384</v>
      </c>
      <c r="B386" t="s">
        <v>239</v>
      </c>
      <c r="C386">
        <v>320</v>
      </c>
      <c r="D386" t="s">
        <v>273</v>
      </c>
      <c r="E386" t="s">
        <v>512</v>
      </c>
      <c r="F386">
        <v>3.7649300000000001</v>
      </c>
      <c r="G386" t="s">
        <v>511</v>
      </c>
      <c r="H386">
        <v>6.2360230000000003</v>
      </c>
      <c r="I386">
        <v>1.175945</v>
      </c>
      <c r="J386">
        <v>1.0361739999999999</v>
      </c>
      <c r="K386">
        <v>23.478200000000001</v>
      </c>
      <c r="L386">
        <v>4.4273499999999997</v>
      </c>
      <c r="M386">
        <v>3.9011200000000001</v>
      </c>
    </row>
    <row r="387" spans="1:13" x14ac:dyDescent="0.35">
      <c r="A387">
        <v>385</v>
      </c>
      <c r="B387" t="s">
        <v>239</v>
      </c>
      <c r="C387">
        <v>320</v>
      </c>
      <c r="D387" t="s">
        <v>273</v>
      </c>
      <c r="E387" t="s">
        <v>512</v>
      </c>
      <c r="F387">
        <v>0.86611199999999999</v>
      </c>
      <c r="G387" t="s">
        <v>511</v>
      </c>
      <c r="H387">
        <v>6.2360230000000003</v>
      </c>
      <c r="I387">
        <v>1.175945</v>
      </c>
      <c r="J387">
        <v>1.0361739999999999</v>
      </c>
      <c r="K387">
        <v>5.4010899999999999</v>
      </c>
      <c r="L387">
        <v>1.0185</v>
      </c>
      <c r="M387">
        <v>0.89744299999999999</v>
      </c>
    </row>
    <row r="388" spans="1:13" x14ac:dyDescent="0.35">
      <c r="A388">
        <v>386</v>
      </c>
      <c r="B388" t="s">
        <v>239</v>
      </c>
      <c r="C388">
        <v>321</v>
      </c>
      <c r="D388" t="s">
        <v>631</v>
      </c>
      <c r="E388" t="s">
        <v>632</v>
      </c>
      <c r="F388">
        <v>5.9628699999999997</v>
      </c>
      <c r="G388" t="s">
        <v>511</v>
      </c>
      <c r="H388">
        <v>5.2988569999999999</v>
      </c>
      <c r="I388">
        <v>1.0858179999999999</v>
      </c>
      <c r="J388">
        <v>1.021763</v>
      </c>
      <c r="K388">
        <v>31.596399999999999</v>
      </c>
      <c r="L388">
        <v>6.4745900000000001</v>
      </c>
      <c r="M388">
        <v>6.0926400000000003</v>
      </c>
    </row>
    <row r="389" spans="1:13" x14ac:dyDescent="0.35">
      <c r="A389">
        <v>387</v>
      </c>
      <c r="B389" t="s">
        <v>239</v>
      </c>
      <c r="C389">
        <v>330</v>
      </c>
      <c r="D389" t="s">
        <v>307</v>
      </c>
      <c r="E389" t="s">
        <v>513</v>
      </c>
      <c r="F389">
        <v>25.676200000000001</v>
      </c>
      <c r="G389" t="s">
        <v>511</v>
      </c>
      <c r="H389">
        <v>6.0745719999999999</v>
      </c>
      <c r="I389">
        <v>1.0865739999999999</v>
      </c>
      <c r="J389">
        <v>1.022831</v>
      </c>
      <c r="K389">
        <v>155.97200000000001</v>
      </c>
      <c r="L389">
        <v>27.899100000000001</v>
      </c>
      <c r="M389">
        <v>26.2624</v>
      </c>
    </row>
    <row r="390" spans="1:13" x14ac:dyDescent="0.35">
      <c r="A390">
        <v>388</v>
      </c>
      <c r="B390" t="s">
        <v>239</v>
      </c>
      <c r="C390">
        <v>330</v>
      </c>
      <c r="D390" t="s">
        <v>307</v>
      </c>
      <c r="E390" t="s">
        <v>513</v>
      </c>
      <c r="F390">
        <v>1.2217199999999999</v>
      </c>
      <c r="G390" t="s">
        <v>511</v>
      </c>
      <c r="H390">
        <v>6.0745719999999999</v>
      </c>
      <c r="I390">
        <v>1.0865739999999999</v>
      </c>
      <c r="J390">
        <v>1.022831</v>
      </c>
      <c r="K390">
        <v>7.42143</v>
      </c>
      <c r="L390">
        <v>1.3274900000000001</v>
      </c>
      <c r="M390">
        <v>1.2496100000000001</v>
      </c>
    </row>
    <row r="391" spans="1:13" x14ac:dyDescent="0.35">
      <c r="A391">
        <v>389</v>
      </c>
      <c r="B391" t="s">
        <v>239</v>
      </c>
      <c r="C391">
        <v>330</v>
      </c>
      <c r="D391" t="s">
        <v>307</v>
      </c>
      <c r="E391" t="s">
        <v>513</v>
      </c>
      <c r="F391">
        <v>1.16689</v>
      </c>
      <c r="G391" t="s">
        <v>511</v>
      </c>
      <c r="H391">
        <v>6.0745719999999999</v>
      </c>
      <c r="I391">
        <v>1.0865739999999999</v>
      </c>
      <c r="J391">
        <v>1.022831</v>
      </c>
      <c r="K391">
        <v>7.0883599999999998</v>
      </c>
      <c r="L391">
        <v>1.2679100000000001</v>
      </c>
      <c r="M391">
        <v>1.19353</v>
      </c>
    </row>
    <row r="392" spans="1:13" x14ac:dyDescent="0.35">
      <c r="A392">
        <v>390</v>
      </c>
      <c r="B392" t="s">
        <v>239</v>
      </c>
      <c r="C392">
        <v>330</v>
      </c>
      <c r="D392" t="s">
        <v>307</v>
      </c>
      <c r="E392" t="s">
        <v>513</v>
      </c>
      <c r="F392">
        <v>4.8523100000000001</v>
      </c>
      <c r="G392" t="s">
        <v>511</v>
      </c>
      <c r="H392">
        <v>6.0745719999999999</v>
      </c>
      <c r="I392">
        <v>1.0865739999999999</v>
      </c>
      <c r="J392">
        <v>1.022831</v>
      </c>
      <c r="K392">
        <v>29.4757</v>
      </c>
      <c r="L392">
        <v>5.2724000000000002</v>
      </c>
      <c r="M392">
        <v>4.9630900000000002</v>
      </c>
    </row>
    <row r="393" spans="1:13" x14ac:dyDescent="0.35">
      <c r="A393">
        <v>391</v>
      </c>
      <c r="B393" t="s">
        <v>239</v>
      </c>
      <c r="C393">
        <v>330</v>
      </c>
      <c r="D393" t="s">
        <v>307</v>
      </c>
      <c r="E393" t="s">
        <v>513</v>
      </c>
      <c r="F393">
        <v>5.3140099999999997</v>
      </c>
      <c r="G393" t="s">
        <v>511</v>
      </c>
      <c r="H393">
        <v>6.0745719999999999</v>
      </c>
      <c r="I393">
        <v>1.0865739999999999</v>
      </c>
      <c r="J393">
        <v>1.022831</v>
      </c>
      <c r="K393">
        <v>32.280299999999997</v>
      </c>
      <c r="L393">
        <v>5.77407</v>
      </c>
      <c r="M393">
        <v>5.4353400000000001</v>
      </c>
    </row>
    <row r="394" spans="1:13" x14ac:dyDescent="0.35">
      <c r="A394">
        <v>392</v>
      </c>
      <c r="B394" t="s">
        <v>239</v>
      </c>
      <c r="C394">
        <v>330</v>
      </c>
      <c r="D394" t="s">
        <v>307</v>
      </c>
      <c r="E394" t="s">
        <v>513</v>
      </c>
      <c r="F394">
        <v>0.952183</v>
      </c>
      <c r="G394" t="s">
        <v>511</v>
      </c>
      <c r="H394">
        <v>6.0745719999999999</v>
      </c>
      <c r="I394">
        <v>1.0865739999999999</v>
      </c>
      <c r="J394">
        <v>1.022831</v>
      </c>
      <c r="K394">
        <v>5.7840999999999996</v>
      </c>
      <c r="L394">
        <v>1.0346200000000001</v>
      </c>
      <c r="M394">
        <v>0.97392299999999998</v>
      </c>
    </row>
    <row r="395" spans="1:13" x14ac:dyDescent="0.35">
      <c r="A395">
        <v>393</v>
      </c>
      <c r="B395" t="s">
        <v>239</v>
      </c>
      <c r="C395">
        <v>411</v>
      </c>
      <c r="D395" t="s">
        <v>308</v>
      </c>
      <c r="E395" t="s">
        <v>514</v>
      </c>
      <c r="F395">
        <v>0.45947100000000002</v>
      </c>
      <c r="G395" t="s">
        <v>511</v>
      </c>
      <c r="H395">
        <v>4.8699430000000001</v>
      </c>
      <c r="I395">
        <v>0.79340699999999997</v>
      </c>
      <c r="J395">
        <v>1.022518</v>
      </c>
      <c r="K395">
        <v>2.2376</v>
      </c>
      <c r="L395">
        <v>0.36454799999999998</v>
      </c>
      <c r="M395">
        <v>0.46981699999999998</v>
      </c>
    </row>
    <row r="396" spans="1:13" x14ac:dyDescent="0.35">
      <c r="A396">
        <v>394</v>
      </c>
      <c r="B396" t="s">
        <v>239</v>
      </c>
      <c r="C396">
        <v>411</v>
      </c>
      <c r="D396" t="s">
        <v>308</v>
      </c>
      <c r="E396" t="s">
        <v>514</v>
      </c>
      <c r="F396">
        <v>1.81612</v>
      </c>
      <c r="G396" t="s">
        <v>511</v>
      </c>
      <c r="H396">
        <v>4.8699430000000001</v>
      </c>
      <c r="I396">
        <v>0.79340699999999997</v>
      </c>
      <c r="J396">
        <v>1.022518</v>
      </c>
      <c r="K396">
        <v>8.8444000000000003</v>
      </c>
      <c r="L396">
        <v>1.44092</v>
      </c>
      <c r="M396">
        <v>1.8570199999999999</v>
      </c>
    </row>
    <row r="397" spans="1:13" x14ac:dyDescent="0.35">
      <c r="A397">
        <v>395</v>
      </c>
      <c r="B397" t="s">
        <v>239</v>
      </c>
      <c r="C397">
        <v>411</v>
      </c>
      <c r="D397" t="s">
        <v>308</v>
      </c>
      <c r="E397" t="s">
        <v>514</v>
      </c>
      <c r="F397">
        <v>22.633400000000002</v>
      </c>
      <c r="G397" t="s">
        <v>511</v>
      </c>
      <c r="H397">
        <v>4.8699430000000001</v>
      </c>
      <c r="I397">
        <v>0.79340699999999997</v>
      </c>
      <c r="J397">
        <v>1.022518</v>
      </c>
      <c r="K397">
        <v>110.223</v>
      </c>
      <c r="L397">
        <v>17.9575</v>
      </c>
      <c r="M397">
        <v>23.1431</v>
      </c>
    </row>
    <row r="398" spans="1:13" x14ac:dyDescent="0.35">
      <c r="A398">
        <v>396</v>
      </c>
      <c r="B398" t="s">
        <v>239</v>
      </c>
      <c r="C398">
        <v>411</v>
      </c>
      <c r="D398" t="s">
        <v>308</v>
      </c>
      <c r="E398" t="s">
        <v>514</v>
      </c>
      <c r="F398">
        <v>0.56522700000000003</v>
      </c>
      <c r="G398" t="s">
        <v>511</v>
      </c>
      <c r="H398">
        <v>4.8699430000000001</v>
      </c>
      <c r="I398">
        <v>0.79340699999999997</v>
      </c>
      <c r="J398">
        <v>1.022518</v>
      </c>
      <c r="K398">
        <v>2.7526199999999998</v>
      </c>
      <c r="L398">
        <v>0.44845499999999999</v>
      </c>
      <c r="M398">
        <v>0.577955</v>
      </c>
    </row>
    <row r="399" spans="1:13" x14ac:dyDescent="0.35">
      <c r="A399">
        <v>397</v>
      </c>
      <c r="B399" t="s">
        <v>239</v>
      </c>
      <c r="C399">
        <v>411</v>
      </c>
      <c r="D399" t="s">
        <v>308</v>
      </c>
      <c r="E399" t="s">
        <v>514</v>
      </c>
      <c r="F399">
        <v>5.69869</v>
      </c>
      <c r="G399" t="s">
        <v>511</v>
      </c>
      <c r="H399">
        <v>4.8699430000000001</v>
      </c>
      <c r="I399">
        <v>0.79340699999999997</v>
      </c>
      <c r="J399">
        <v>1.022518</v>
      </c>
      <c r="K399">
        <v>27.752300000000002</v>
      </c>
      <c r="L399">
        <v>4.5213799999999997</v>
      </c>
      <c r="M399">
        <v>5.8270099999999996</v>
      </c>
    </row>
    <row r="400" spans="1:13" x14ac:dyDescent="0.35">
      <c r="A400">
        <v>398</v>
      </c>
      <c r="B400" t="s">
        <v>239</v>
      </c>
      <c r="C400">
        <v>411</v>
      </c>
      <c r="D400" t="s">
        <v>308</v>
      </c>
      <c r="E400" t="s">
        <v>514</v>
      </c>
      <c r="F400">
        <v>0.90451700000000002</v>
      </c>
      <c r="G400" t="s">
        <v>511</v>
      </c>
      <c r="H400">
        <v>4.8699430000000001</v>
      </c>
      <c r="I400">
        <v>0.79340699999999997</v>
      </c>
      <c r="J400">
        <v>1.022518</v>
      </c>
      <c r="K400">
        <v>4.4049500000000004</v>
      </c>
      <c r="L400">
        <v>0.71765000000000001</v>
      </c>
      <c r="M400">
        <v>0.92488499999999996</v>
      </c>
    </row>
    <row r="401" spans="1:13" x14ac:dyDescent="0.35">
      <c r="A401">
        <v>399</v>
      </c>
      <c r="B401" t="s">
        <v>239</v>
      </c>
      <c r="C401">
        <v>411</v>
      </c>
      <c r="D401" t="s">
        <v>308</v>
      </c>
      <c r="E401" t="s">
        <v>514</v>
      </c>
      <c r="F401">
        <v>3.9080699999999999</v>
      </c>
      <c r="G401" t="s">
        <v>511</v>
      </c>
      <c r="H401">
        <v>4.8699430000000001</v>
      </c>
      <c r="I401">
        <v>0.79340699999999997</v>
      </c>
      <c r="J401">
        <v>1.022518</v>
      </c>
      <c r="K401">
        <v>19.0321</v>
      </c>
      <c r="L401">
        <v>3.1006900000000002</v>
      </c>
      <c r="M401">
        <v>3.99607</v>
      </c>
    </row>
    <row r="402" spans="1:13" x14ac:dyDescent="0.35">
      <c r="A402">
        <v>400</v>
      </c>
      <c r="B402" t="s">
        <v>239</v>
      </c>
      <c r="C402">
        <v>411</v>
      </c>
      <c r="D402" t="s">
        <v>308</v>
      </c>
      <c r="E402" t="s">
        <v>514</v>
      </c>
      <c r="F402">
        <v>11.8238</v>
      </c>
      <c r="G402" t="s">
        <v>511</v>
      </c>
      <c r="H402">
        <v>4.8699430000000001</v>
      </c>
      <c r="I402">
        <v>0.79340699999999997</v>
      </c>
      <c r="J402">
        <v>1.022518</v>
      </c>
      <c r="K402">
        <v>57.581200000000003</v>
      </c>
      <c r="L402">
        <v>9.3810900000000004</v>
      </c>
      <c r="M402">
        <v>12.09</v>
      </c>
    </row>
    <row r="403" spans="1:13" x14ac:dyDescent="0.35">
      <c r="A403">
        <v>401</v>
      </c>
      <c r="B403" t="s">
        <v>239</v>
      </c>
      <c r="C403">
        <v>411</v>
      </c>
      <c r="D403" t="s">
        <v>308</v>
      </c>
      <c r="E403" t="s">
        <v>514</v>
      </c>
      <c r="F403">
        <v>2.8349000000000002</v>
      </c>
      <c r="G403" t="s">
        <v>511</v>
      </c>
      <c r="H403">
        <v>4.8699430000000001</v>
      </c>
      <c r="I403">
        <v>0.79340699999999997</v>
      </c>
      <c r="J403">
        <v>1.022518</v>
      </c>
      <c r="K403">
        <v>13.8058</v>
      </c>
      <c r="L403">
        <v>2.2492299999999998</v>
      </c>
      <c r="M403">
        <v>2.8987400000000001</v>
      </c>
    </row>
    <row r="404" spans="1:13" x14ac:dyDescent="0.35">
      <c r="A404">
        <v>402</v>
      </c>
      <c r="B404" t="s">
        <v>239</v>
      </c>
      <c r="C404">
        <v>411</v>
      </c>
      <c r="D404" t="s">
        <v>308</v>
      </c>
      <c r="E404" t="s">
        <v>514</v>
      </c>
      <c r="F404">
        <v>0.14635400000000001</v>
      </c>
      <c r="G404" t="s">
        <v>511</v>
      </c>
      <c r="H404">
        <v>4.8699430000000001</v>
      </c>
      <c r="I404">
        <v>0.79340699999999997</v>
      </c>
      <c r="J404">
        <v>1.022518</v>
      </c>
      <c r="K404">
        <v>0.71273600000000004</v>
      </c>
      <c r="L404">
        <v>0.116118</v>
      </c>
      <c r="M404">
        <v>0.14965000000000001</v>
      </c>
    </row>
    <row r="405" spans="1:13" x14ac:dyDescent="0.35">
      <c r="A405">
        <v>403</v>
      </c>
      <c r="B405" t="s">
        <v>239</v>
      </c>
      <c r="C405">
        <v>411</v>
      </c>
      <c r="D405" t="s">
        <v>308</v>
      </c>
      <c r="E405" t="s">
        <v>514</v>
      </c>
      <c r="F405">
        <v>1.1026499999999999</v>
      </c>
      <c r="G405" t="s">
        <v>511</v>
      </c>
      <c r="H405">
        <v>4.8699430000000001</v>
      </c>
      <c r="I405">
        <v>0.79340699999999997</v>
      </c>
      <c r="J405">
        <v>1.022518</v>
      </c>
      <c r="K405">
        <v>5.3698399999999999</v>
      </c>
      <c r="L405">
        <v>0.87485000000000002</v>
      </c>
      <c r="M405">
        <v>1.12748</v>
      </c>
    </row>
    <row r="406" spans="1:13" x14ac:dyDescent="0.35">
      <c r="A406">
        <v>404</v>
      </c>
      <c r="B406" t="s">
        <v>239</v>
      </c>
      <c r="C406">
        <v>420</v>
      </c>
      <c r="D406" t="s">
        <v>275</v>
      </c>
      <c r="E406" t="s">
        <v>633</v>
      </c>
      <c r="F406">
        <v>1.36297</v>
      </c>
      <c r="G406" t="s">
        <v>511</v>
      </c>
      <c r="H406">
        <v>6.6250520000000002</v>
      </c>
      <c r="I406">
        <v>1.305159</v>
      </c>
      <c r="J406">
        <v>1.0227729999999999</v>
      </c>
      <c r="K406">
        <v>9.0297499999999999</v>
      </c>
      <c r="L406">
        <v>1.7788900000000001</v>
      </c>
      <c r="M406">
        <v>1.39401</v>
      </c>
    </row>
    <row r="407" spans="1:13" x14ac:dyDescent="0.35">
      <c r="A407">
        <v>405</v>
      </c>
      <c r="B407" t="s">
        <v>239</v>
      </c>
      <c r="C407">
        <v>420</v>
      </c>
      <c r="D407" t="s">
        <v>275</v>
      </c>
      <c r="E407" t="s">
        <v>633</v>
      </c>
      <c r="F407">
        <v>8.7111499999999999</v>
      </c>
      <c r="G407" t="s">
        <v>511</v>
      </c>
      <c r="H407">
        <v>6.6250520000000002</v>
      </c>
      <c r="I407">
        <v>1.305159</v>
      </c>
      <c r="J407">
        <v>1.0227729999999999</v>
      </c>
      <c r="K407">
        <v>57.711799999999997</v>
      </c>
      <c r="L407">
        <v>11.369400000000001</v>
      </c>
      <c r="M407">
        <v>8.9095300000000002</v>
      </c>
    </row>
    <row r="408" spans="1:13" x14ac:dyDescent="0.35">
      <c r="A408">
        <v>406</v>
      </c>
      <c r="B408" t="s">
        <v>239</v>
      </c>
      <c r="C408">
        <v>420</v>
      </c>
      <c r="D408" t="s">
        <v>275</v>
      </c>
      <c r="E408" t="s">
        <v>633</v>
      </c>
      <c r="F408">
        <v>2.1432000000000002</v>
      </c>
      <c r="G408" t="s">
        <v>511</v>
      </c>
      <c r="H408">
        <v>6.6250520000000002</v>
      </c>
      <c r="I408">
        <v>1.305159</v>
      </c>
      <c r="J408">
        <v>1.0227729999999999</v>
      </c>
      <c r="K408">
        <v>14.1988</v>
      </c>
      <c r="L408">
        <v>2.7972199999999998</v>
      </c>
      <c r="M408">
        <v>2.1920099999999998</v>
      </c>
    </row>
    <row r="409" spans="1:13" x14ac:dyDescent="0.35">
      <c r="A409">
        <v>407</v>
      </c>
      <c r="B409" t="s">
        <v>239</v>
      </c>
      <c r="C409">
        <v>420</v>
      </c>
      <c r="D409" t="s">
        <v>275</v>
      </c>
      <c r="E409" t="s">
        <v>633</v>
      </c>
      <c r="F409">
        <v>9.6729199999999995</v>
      </c>
      <c r="G409" t="s">
        <v>511</v>
      </c>
      <c r="H409">
        <v>6.6250520000000002</v>
      </c>
      <c r="I409">
        <v>1.305159</v>
      </c>
      <c r="J409">
        <v>1.0227729999999999</v>
      </c>
      <c r="K409">
        <v>64.083600000000004</v>
      </c>
      <c r="L409">
        <v>12.624700000000001</v>
      </c>
      <c r="M409">
        <v>9.8932000000000002</v>
      </c>
    </row>
    <row r="410" spans="1:13" x14ac:dyDescent="0.35">
      <c r="A410">
        <v>408</v>
      </c>
      <c r="B410" t="s">
        <v>239</v>
      </c>
      <c r="C410">
        <v>420</v>
      </c>
      <c r="D410" t="s">
        <v>275</v>
      </c>
      <c r="E410" t="s">
        <v>633</v>
      </c>
      <c r="F410">
        <v>4.1197299999999997</v>
      </c>
      <c r="G410" t="s">
        <v>511</v>
      </c>
      <c r="H410">
        <v>6.6250520000000002</v>
      </c>
      <c r="I410">
        <v>1.305159</v>
      </c>
      <c r="J410">
        <v>1.0227729999999999</v>
      </c>
      <c r="K410">
        <v>27.293399999999998</v>
      </c>
      <c r="L410">
        <v>5.3769</v>
      </c>
      <c r="M410">
        <v>4.2135499999999997</v>
      </c>
    </row>
    <row r="411" spans="1:13" x14ac:dyDescent="0.35">
      <c r="A411">
        <v>409</v>
      </c>
      <c r="B411" t="s">
        <v>239</v>
      </c>
      <c r="C411">
        <v>420</v>
      </c>
      <c r="D411" t="s">
        <v>275</v>
      </c>
      <c r="E411" t="s">
        <v>633</v>
      </c>
      <c r="F411">
        <v>5.7819599999999998</v>
      </c>
      <c r="G411" t="s">
        <v>511</v>
      </c>
      <c r="H411">
        <v>6.6250520000000002</v>
      </c>
      <c r="I411">
        <v>1.305159</v>
      </c>
      <c r="J411">
        <v>1.0227729999999999</v>
      </c>
      <c r="K411">
        <v>38.305799999999998</v>
      </c>
      <c r="L411">
        <v>7.5463800000000001</v>
      </c>
      <c r="M411">
        <v>5.9136300000000004</v>
      </c>
    </row>
    <row r="412" spans="1:13" x14ac:dyDescent="0.35">
      <c r="A412">
        <v>410</v>
      </c>
      <c r="B412" t="s">
        <v>239</v>
      </c>
      <c r="C412">
        <v>420</v>
      </c>
      <c r="D412" t="s">
        <v>275</v>
      </c>
      <c r="E412" t="s">
        <v>633</v>
      </c>
      <c r="F412">
        <v>4.5479599999999998</v>
      </c>
      <c r="G412" t="s">
        <v>511</v>
      </c>
      <c r="H412">
        <v>6.6250520000000002</v>
      </c>
      <c r="I412">
        <v>1.305159</v>
      </c>
      <c r="J412">
        <v>1.0227729999999999</v>
      </c>
      <c r="K412">
        <v>30.130500000000001</v>
      </c>
      <c r="L412">
        <v>5.93581</v>
      </c>
      <c r="M412">
        <v>4.6515300000000002</v>
      </c>
    </row>
    <row r="413" spans="1:13" x14ac:dyDescent="0.35">
      <c r="A413">
        <v>411</v>
      </c>
      <c r="B413" t="s">
        <v>239</v>
      </c>
      <c r="C413">
        <v>420</v>
      </c>
      <c r="D413" t="s">
        <v>275</v>
      </c>
      <c r="E413" t="s">
        <v>633</v>
      </c>
      <c r="F413">
        <v>9.5392100000000006</v>
      </c>
      <c r="G413" t="s">
        <v>511</v>
      </c>
      <c r="H413">
        <v>6.6250520000000002</v>
      </c>
      <c r="I413">
        <v>1.305159</v>
      </c>
      <c r="J413">
        <v>1.0227729999999999</v>
      </c>
      <c r="K413">
        <v>63.197800000000001</v>
      </c>
      <c r="L413">
        <v>12.450200000000001</v>
      </c>
      <c r="M413">
        <v>9.7564499999999992</v>
      </c>
    </row>
    <row r="414" spans="1:13" x14ac:dyDescent="0.35">
      <c r="A414">
        <v>412</v>
      </c>
      <c r="B414" t="s">
        <v>239</v>
      </c>
      <c r="C414">
        <v>427</v>
      </c>
      <c r="D414" t="s">
        <v>266</v>
      </c>
      <c r="E414" t="s">
        <v>634</v>
      </c>
      <c r="F414">
        <v>1.9087799999999999</v>
      </c>
      <c r="G414" t="s">
        <v>511</v>
      </c>
      <c r="H414">
        <v>4.4043299999999999</v>
      </c>
      <c r="I414">
        <v>0.71508899999999997</v>
      </c>
      <c r="J414">
        <v>0.97511499999999995</v>
      </c>
      <c r="K414">
        <v>8.4069000000000003</v>
      </c>
      <c r="L414">
        <v>1.3649500000000001</v>
      </c>
      <c r="M414">
        <v>1.86128</v>
      </c>
    </row>
    <row r="415" spans="1:13" x14ac:dyDescent="0.35">
      <c r="A415">
        <v>413</v>
      </c>
      <c r="B415" t="s">
        <v>239</v>
      </c>
      <c r="C415">
        <v>427</v>
      </c>
      <c r="D415" t="s">
        <v>266</v>
      </c>
      <c r="E415" t="s">
        <v>634</v>
      </c>
      <c r="F415">
        <v>11.642799999999999</v>
      </c>
      <c r="G415" t="s">
        <v>511</v>
      </c>
      <c r="H415">
        <v>4.4043299999999999</v>
      </c>
      <c r="I415">
        <v>0.71508899999999997</v>
      </c>
      <c r="J415">
        <v>0.97511499999999995</v>
      </c>
      <c r="K415">
        <v>51.278700000000001</v>
      </c>
      <c r="L415">
        <v>8.3256399999999999</v>
      </c>
      <c r="M415">
        <v>11.3531</v>
      </c>
    </row>
    <row r="416" spans="1:13" x14ac:dyDescent="0.35">
      <c r="A416">
        <v>414</v>
      </c>
      <c r="B416" t="s">
        <v>239</v>
      </c>
      <c r="C416">
        <v>434</v>
      </c>
      <c r="D416" t="s">
        <v>277</v>
      </c>
      <c r="E416" t="s">
        <v>635</v>
      </c>
      <c r="F416">
        <v>8.4613499999999995</v>
      </c>
      <c r="G416" t="s">
        <v>511</v>
      </c>
      <c r="H416">
        <v>3.9430930000000002</v>
      </c>
      <c r="I416">
        <v>0.69776499999999997</v>
      </c>
      <c r="J416">
        <v>0.81796199999999997</v>
      </c>
      <c r="K416">
        <v>33.363900000000001</v>
      </c>
      <c r="L416">
        <v>5.9040299999999997</v>
      </c>
      <c r="M416">
        <v>6.9210700000000003</v>
      </c>
    </row>
    <row r="417" spans="1:13" x14ac:dyDescent="0.35">
      <c r="A417">
        <v>415</v>
      </c>
      <c r="B417" t="s">
        <v>239</v>
      </c>
      <c r="C417">
        <v>434</v>
      </c>
      <c r="D417" t="s">
        <v>277</v>
      </c>
      <c r="E417" t="s">
        <v>635</v>
      </c>
      <c r="F417">
        <v>1.4075899999999999</v>
      </c>
      <c r="G417" t="s">
        <v>511</v>
      </c>
      <c r="H417">
        <v>3.9430930000000002</v>
      </c>
      <c r="I417">
        <v>0.69776499999999997</v>
      </c>
      <c r="J417">
        <v>0.81796199999999997</v>
      </c>
      <c r="K417">
        <v>5.5502599999999997</v>
      </c>
      <c r="L417">
        <v>0.98216700000000001</v>
      </c>
      <c r="M417">
        <v>1.1513599999999999</v>
      </c>
    </row>
    <row r="418" spans="1:13" x14ac:dyDescent="0.35">
      <c r="A418">
        <v>416</v>
      </c>
      <c r="B418" t="s">
        <v>239</v>
      </c>
      <c r="C418">
        <v>434</v>
      </c>
      <c r="D418" t="s">
        <v>277</v>
      </c>
      <c r="E418" t="s">
        <v>635</v>
      </c>
      <c r="F418">
        <v>13.2698</v>
      </c>
      <c r="G418" t="s">
        <v>511</v>
      </c>
      <c r="H418">
        <v>3.9430930000000002</v>
      </c>
      <c r="I418">
        <v>0.69776499999999997</v>
      </c>
      <c r="J418">
        <v>0.81796199999999997</v>
      </c>
      <c r="K418">
        <v>52.324100000000001</v>
      </c>
      <c r="L418">
        <v>9.2591999999999999</v>
      </c>
      <c r="M418">
        <v>10.854200000000001</v>
      </c>
    </row>
    <row r="419" spans="1:13" x14ac:dyDescent="0.35">
      <c r="A419">
        <v>417</v>
      </c>
      <c r="B419" t="s">
        <v>239</v>
      </c>
      <c r="C419">
        <v>434</v>
      </c>
      <c r="D419" t="s">
        <v>277</v>
      </c>
      <c r="E419" t="s">
        <v>635</v>
      </c>
      <c r="F419">
        <v>8.8428000000000004</v>
      </c>
      <c r="G419" t="s">
        <v>511</v>
      </c>
      <c r="H419">
        <v>3.9430930000000002</v>
      </c>
      <c r="I419">
        <v>0.69776499999999997</v>
      </c>
      <c r="J419">
        <v>0.81796199999999997</v>
      </c>
      <c r="K419">
        <v>34.868000000000002</v>
      </c>
      <c r="L419">
        <v>6.1701899999999998</v>
      </c>
      <c r="M419">
        <v>7.2330800000000002</v>
      </c>
    </row>
    <row r="420" spans="1:13" x14ac:dyDescent="0.35">
      <c r="A420">
        <v>418</v>
      </c>
      <c r="B420" t="s">
        <v>239</v>
      </c>
      <c r="C420">
        <v>434</v>
      </c>
      <c r="D420" t="s">
        <v>277</v>
      </c>
      <c r="E420" t="s">
        <v>635</v>
      </c>
      <c r="F420">
        <v>2.7840500000000001</v>
      </c>
      <c r="G420" t="s">
        <v>511</v>
      </c>
      <c r="H420">
        <v>3.9430930000000002</v>
      </c>
      <c r="I420">
        <v>0.69776499999999997</v>
      </c>
      <c r="J420">
        <v>0.81796199999999997</v>
      </c>
      <c r="K420">
        <v>10.9778</v>
      </c>
      <c r="L420">
        <v>1.9426099999999999</v>
      </c>
      <c r="M420">
        <v>2.27725</v>
      </c>
    </row>
    <row r="421" spans="1:13" x14ac:dyDescent="0.35">
      <c r="A421">
        <v>419</v>
      </c>
      <c r="B421" t="s">
        <v>239</v>
      </c>
      <c r="C421">
        <v>441</v>
      </c>
      <c r="D421" t="s">
        <v>636</v>
      </c>
      <c r="E421" t="s">
        <v>637</v>
      </c>
      <c r="F421">
        <v>27.447900000000001</v>
      </c>
      <c r="G421" t="s">
        <v>511</v>
      </c>
      <c r="H421">
        <v>6.6451120000000001</v>
      </c>
      <c r="I421">
        <v>1.79278</v>
      </c>
      <c r="J421">
        <v>1.1013740000000001</v>
      </c>
      <c r="K421">
        <v>182.39400000000001</v>
      </c>
      <c r="L421">
        <v>49.207999999999998</v>
      </c>
      <c r="M421">
        <v>30.230399999999999</v>
      </c>
    </row>
    <row r="422" spans="1:13" x14ac:dyDescent="0.35">
      <c r="A422">
        <v>420</v>
      </c>
      <c r="B422" t="s">
        <v>239</v>
      </c>
      <c r="C422">
        <v>443</v>
      </c>
      <c r="D422" t="s">
        <v>638</v>
      </c>
      <c r="E422" t="s">
        <v>639</v>
      </c>
      <c r="F422">
        <v>7.8016100000000002</v>
      </c>
      <c r="G422" t="s">
        <v>511</v>
      </c>
      <c r="H422">
        <v>7.1483270000000001</v>
      </c>
      <c r="I422">
        <v>1.2023079999999999</v>
      </c>
      <c r="J422">
        <v>1.093</v>
      </c>
      <c r="K422">
        <v>55.768500000000003</v>
      </c>
      <c r="L422">
        <v>9.3799299999999999</v>
      </c>
      <c r="M422">
        <v>8.5271600000000003</v>
      </c>
    </row>
    <row r="423" spans="1:13" x14ac:dyDescent="0.35">
      <c r="A423">
        <v>421</v>
      </c>
      <c r="B423" t="s">
        <v>239</v>
      </c>
      <c r="C423">
        <v>512</v>
      </c>
      <c r="D423" t="s">
        <v>252</v>
      </c>
      <c r="E423" t="s">
        <v>640</v>
      </c>
      <c r="F423">
        <v>7.9184000000000004E-2</v>
      </c>
      <c r="G423" t="s">
        <v>511</v>
      </c>
      <c r="H423">
        <v>6.547193</v>
      </c>
      <c r="I423">
        <v>1.1588890000000001</v>
      </c>
      <c r="J423">
        <v>1.143194</v>
      </c>
      <c r="K423">
        <v>0.51843099999999998</v>
      </c>
      <c r="L423">
        <v>9.1764999999999999E-2</v>
      </c>
      <c r="M423">
        <v>9.0522000000000005E-2</v>
      </c>
    </row>
    <row r="424" spans="1:13" x14ac:dyDescent="0.35">
      <c r="A424">
        <v>422</v>
      </c>
      <c r="B424" t="s">
        <v>239</v>
      </c>
      <c r="C424">
        <v>512</v>
      </c>
      <c r="D424" t="s">
        <v>252</v>
      </c>
      <c r="E424" t="s">
        <v>640</v>
      </c>
      <c r="F424">
        <v>3.6609000000000003E-2</v>
      </c>
      <c r="G424" t="s">
        <v>511</v>
      </c>
      <c r="H424">
        <v>6.547193</v>
      </c>
      <c r="I424">
        <v>1.1588890000000001</v>
      </c>
      <c r="J424">
        <v>1.143194</v>
      </c>
      <c r="K424">
        <v>0.23968900000000001</v>
      </c>
      <c r="L424">
        <v>4.2425999999999998E-2</v>
      </c>
      <c r="M424">
        <v>4.1852E-2</v>
      </c>
    </row>
    <row r="425" spans="1:13" x14ac:dyDescent="0.35">
      <c r="A425">
        <v>423</v>
      </c>
      <c r="B425" t="s">
        <v>239</v>
      </c>
      <c r="C425">
        <v>512</v>
      </c>
      <c r="D425" t="s">
        <v>252</v>
      </c>
      <c r="E425" t="s">
        <v>640</v>
      </c>
      <c r="F425">
        <v>13.856</v>
      </c>
      <c r="G425" t="s">
        <v>511</v>
      </c>
      <c r="H425">
        <v>6.547193</v>
      </c>
      <c r="I425">
        <v>1.1588890000000001</v>
      </c>
      <c r="J425">
        <v>1.143194</v>
      </c>
      <c r="K425">
        <v>90.7179</v>
      </c>
      <c r="L425">
        <v>16.057600000000001</v>
      </c>
      <c r="M425">
        <v>15.8401</v>
      </c>
    </row>
    <row r="426" spans="1:13" x14ac:dyDescent="0.35">
      <c r="A426">
        <v>424</v>
      </c>
      <c r="B426" t="s">
        <v>239</v>
      </c>
      <c r="C426">
        <v>530</v>
      </c>
      <c r="D426" t="s">
        <v>419</v>
      </c>
      <c r="E426" t="s">
        <v>641</v>
      </c>
      <c r="F426">
        <v>1.99569</v>
      </c>
      <c r="G426" t="s">
        <v>511</v>
      </c>
      <c r="H426">
        <v>2.5193970000000001</v>
      </c>
      <c r="I426">
        <v>0.44295899999999999</v>
      </c>
      <c r="J426">
        <v>0.75205900000000003</v>
      </c>
      <c r="K426">
        <v>5.0279400000000001</v>
      </c>
      <c r="L426">
        <v>0.88400900000000004</v>
      </c>
      <c r="M426">
        <v>1.50088</v>
      </c>
    </row>
    <row r="427" spans="1:13" x14ac:dyDescent="0.35">
      <c r="A427">
        <v>425</v>
      </c>
      <c r="B427" t="s">
        <v>239</v>
      </c>
      <c r="C427">
        <v>617</v>
      </c>
      <c r="D427" t="s">
        <v>309</v>
      </c>
      <c r="E427" t="s">
        <v>515</v>
      </c>
      <c r="F427">
        <v>4.66892</v>
      </c>
      <c r="G427" t="s">
        <v>511</v>
      </c>
      <c r="H427">
        <v>6.8917099999999998</v>
      </c>
      <c r="I427">
        <v>1.269333</v>
      </c>
      <c r="J427">
        <v>1.075987</v>
      </c>
      <c r="K427">
        <v>32.1768</v>
      </c>
      <c r="L427">
        <v>5.9264200000000002</v>
      </c>
      <c r="M427">
        <v>5.0236999999999998</v>
      </c>
    </row>
    <row r="428" spans="1:13" x14ac:dyDescent="0.35">
      <c r="A428">
        <v>426</v>
      </c>
      <c r="B428" t="s">
        <v>239</v>
      </c>
      <c r="C428">
        <v>617</v>
      </c>
      <c r="D428" t="s">
        <v>309</v>
      </c>
      <c r="E428" t="s">
        <v>515</v>
      </c>
      <c r="F428">
        <v>0.723194</v>
      </c>
      <c r="G428" t="s">
        <v>511</v>
      </c>
      <c r="H428">
        <v>6.8917099999999998</v>
      </c>
      <c r="I428">
        <v>1.269333</v>
      </c>
      <c r="J428">
        <v>1.075987</v>
      </c>
      <c r="K428">
        <v>4.9840400000000002</v>
      </c>
      <c r="L428">
        <v>0.91797399999999996</v>
      </c>
      <c r="M428">
        <v>0.77814799999999995</v>
      </c>
    </row>
    <row r="429" spans="1:13" x14ac:dyDescent="0.35">
      <c r="A429">
        <v>427</v>
      </c>
      <c r="B429" t="s">
        <v>239</v>
      </c>
      <c r="C429">
        <v>617</v>
      </c>
      <c r="D429" t="s">
        <v>309</v>
      </c>
      <c r="E429" t="s">
        <v>515</v>
      </c>
      <c r="F429">
        <v>0.18529300000000001</v>
      </c>
      <c r="G429" t="s">
        <v>511</v>
      </c>
      <c r="H429">
        <v>6.8917099999999998</v>
      </c>
      <c r="I429">
        <v>1.269333</v>
      </c>
      <c r="J429">
        <v>1.075987</v>
      </c>
      <c r="K429">
        <v>1.2769900000000001</v>
      </c>
      <c r="L429">
        <v>0.23519899999999999</v>
      </c>
      <c r="M429">
        <v>0.19937299999999999</v>
      </c>
    </row>
    <row r="430" spans="1:13" x14ac:dyDescent="0.35">
      <c r="A430">
        <v>428</v>
      </c>
      <c r="B430" t="s">
        <v>239</v>
      </c>
      <c r="C430">
        <v>617</v>
      </c>
      <c r="D430" t="s">
        <v>309</v>
      </c>
      <c r="E430" t="s">
        <v>515</v>
      </c>
      <c r="F430">
        <v>3.4259999999999999E-2</v>
      </c>
      <c r="G430" t="s">
        <v>511</v>
      </c>
      <c r="H430">
        <v>6.8917099999999998</v>
      </c>
      <c r="I430">
        <v>1.269333</v>
      </c>
      <c r="J430">
        <v>1.075987</v>
      </c>
      <c r="K430">
        <v>0.23610900000000001</v>
      </c>
      <c r="L430">
        <v>4.3486999999999998E-2</v>
      </c>
      <c r="M430">
        <v>3.6863E-2</v>
      </c>
    </row>
    <row r="431" spans="1:13" x14ac:dyDescent="0.35">
      <c r="A431">
        <v>429</v>
      </c>
      <c r="B431" t="s">
        <v>239</v>
      </c>
      <c r="C431">
        <v>617</v>
      </c>
      <c r="D431" t="s">
        <v>309</v>
      </c>
      <c r="E431" t="s">
        <v>515</v>
      </c>
      <c r="F431">
        <v>2.0939299999999998</v>
      </c>
      <c r="G431" t="s">
        <v>511</v>
      </c>
      <c r="H431">
        <v>6.8917099999999998</v>
      </c>
      <c r="I431">
        <v>1.269333</v>
      </c>
      <c r="J431">
        <v>1.075987</v>
      </c>
      <c r="K431">
        <v>14.4308</v>
      </c>
      <c r="L431">
        <v>2.6579000000000002</v>
      </c>
      <c r="M431">
        <v>2.2530399999999999</v>
      </c>
    </row>
    <row r="432" spans="1:13" x14ac:dyDescent="0.35">
      <c r="A432">
        <v>430</v>
      </c>
      <c r="B432" t="s">
        <v>239</v>
      </c>
      <c r="C432">
        <v>617</v>
      </c>
      <c r="D432" t="s">
        <v>309</v>
      </c>
      <c r="E432" t="s">
        <v>515</v>
      </c>
      <c r="F432">
        <v>0.24287700000000001</v>
      </c>
      <c r="G432" t="s">
        <v>511</v>
      </c>
      <c r="H432">
        <v>6.8917099999999998</v>
      </c>
      <c r="I432">
        <v>1.269333</v>
      </c>
      <c r="J432">
        <v>1.075987</v>
      </c>
      <c r="K432">
        <v>1.67384</v>
      </c>
      <c r="L432">
        <v>0.30829200000000001</v>
      </c>
      <c r="M432">
        <v>0.26133299999999998</v>
      </c>
    </row>
    <row r="433" spans="1:13" x14ac:dyDescent="0.35">
      <c r="A433">
        <v>431</v>
      </c>
      <c r="B433" t="s">
        <v>239</v>
      </c>
      <c r="C433">
        <v>617</v>
      </c>
      <c r="D433" t="s">
        <v>309</v>
      </c>
      <c r="E433" t="s">
        <v>515</v>
      </c>
      <c r="F433">
        <v>1.0932200000000001</v>
      </c>
      <c r="G433" t="s">
        <v>511</v>
      </c>
      <c r="H433">
        <v>6.8917099999999998</v>
      </c>
      <c r="I433">
        <v>1.269333</v>
      </c>
      <c r="J433">
        <v>1.075987</v>
      </c>
      <c r="K433">
        <v>7.53416</v>
      </c>
      <c r="L433">
        <v>1.3876599999999999</v>
      </c>
      <c r="M433">
        <v>1.1762900000000001</v>
      </c>
    </row>
    <row r="434" spans="1:13" x14ac:dyDescent="0.35">
      <c r="A434">
        <v>432</v>
      </c>
      <c r="B434" t="s">
        <v>239</v>
      </c>
      <c r="C434">
        <v>625</v>
      </c>
      <c r="D434" t="s">
        <v>310</v>
      </c>
      <c r="E434" t="s">
        <v>516</v>
      </c>
      <c r="F434">
        <v>1.45017</v>
      </c>
      <c r="G434" t="s">
        <v>511</v>
      </c>
      <c r="H434">
        <v>5.6089419999999999</v>
      </c>
      <c r="I434">
        <v>0.90975700000000004</v>
      </c>
      <c r="J434">
        <v>1.0289889999999999</v>
      </c>
      <c r="K434">
        <v>8.1339199999999998</v>
      </c>
      <c r="L434">
        <v>1.3192999999999999</v>
      </c>
      <c r="M434">
        <v>1.49221</v>
      </c>
    </row>
    <row r="435" spans="1:13" x14ac:dyDescent="0.35">
      <c r="A435">
        <v>433</v>
      </c>
      <c r="B435" t="s">
        <v>239</v>
      </c>
      <c r="C435">
        <v>625</v>
      </c>
      <c r="D435" t="s">
        <v>310</v>
      </c>
      <c r="E435" t="s">
        <v>516</v>
      </c>
      <c r="F435">
        <v>2.3274400000000002</v>
      </c>
      <c r="G435" t="s">
        <v>511</v>
      </c>
      <c r="H435">
        <v>5.6089419999999999</v>
      </c>
      <c r="I435">
        <v>0.90975700000000004</v>
      </c>
      <c r="J435">
        <v>1.0289889999999999</v>
      </c>
      <c r="K435">
        <v>13.054500000000001</v>
      </c>
      <c r="L435">
        <v>2.1173999999999999</v>
      </c>
      <c r="M435">
        <v>2.3949099999999999</v>
      </c>
    </row>
    <row r="436" spans="1:13" x14ac:dyDescent="0.35">
      <c r="A436">
        <v>434</v>
      </c>
      <c r="B436" t="s">
        <v>239</v>
      </c>
      <c r="C436">
        <v>625</v>
      </c>
      <c r="D436" t="s">
        <v>310</v>
      </c>
      <c r="E436" t="s">
        <v>516</v>
      </c>
      <c r="F436">
        <v>7.2256000000000001E-2</v>
      </c>
      <c r="G436" t="s">
        <v>511</v>
      </c>
      <c r="H436">
        <v>5.6089419999999999</v>
      </c>
      <c r="I436">
        <v>0.90975700000000004</v>
      </c>
      <c r="J436">
        <v>1.0289889999999999</v>
      </c>
      <c r="K436">
        <v>0.405279</v>
      </c>
      <c r="L436">
        <v>6.5735000000000002E-2</v>
      </c>
      <c r="M436">
        <v>7.4349999999999999E-2</v>
      </c>
    </row>
    <row r="437" spans="1:13" x14ac:dyDescent="0.35">
      <c r="A437">
        <v>435</v>
      </c>
      <c r="B437" t="s">
        <v>239</v>
      </c>
      <c r="C437">
        <v>625</v>
      </c>
      <c r="D437" t="s">
        <v>310</v>
      </c>
      <c r="E437" t="s">
        <v>516</v>
      </c>
      <c r="F437">
        <v>0.91896599999999995</v>
      </c>
      <c r="G437" t="s">
        <v>511</v>
      </c>
      <c r="H437">
        <v>5.6089419999999999</v>
      </c>
      <c r="I437">
        <v>0.90975700000000004</v>
      </c>
      <c r="J437">
        <v>1.0289889999999999</v>
      </c>
      <c r="K437">
        <v>5.1544299999999996</v>
      </c>
      <c r="L437">
        <v>0.83603499999999997</v>
      </c>
      <c r="M437">
        <v>0.94560500000000003</v>
      </c>
    </row>
    <row r="438" spans="1:13" x14ac:dyDescent="0.35">
      <c r="A438">
        <v>436</v>
      </c>
      <c r="B438" t="s">
        <v>239</v>
      </c>
      <c r="C438">
        <v>641</v>
      </c>
      <c r="D438" t="s">
        <v>311</v>
      </c>
      <c r="E438" t="s">
        <v>517</v>
      </c>
      <c r="F438">
        <v>1.83E-4</v>
      </c>
      <c r="G438" t="s">
        <v>511</v>
      </c>
      <c r="H438">
        <v>7.5741719999999999</v>
      </c>
      <c r="I438">
        <v>1.2654970000000001</v>
      </c>
      <c r="J438">
        <v>1.0849359999999999</v>
      </c>
      <c r="K438">
        <v>1.382E-3</v>
      </c>
      <c r="L438">
        <v>2.31E-4</v>
      </c>
      <c r="M438">
        <v>1.9799999999999999E-4</v>
      </c>
    </row>
    <row r="439" spans="1:13" x14ac:dyDescent="0.35">
      <c r="A439">
        <v>437</v>
      </c>
      <c r="B439" t="s">
        <v>239</v>
      </c>
      <c r="C439">
        <v>641</v>
      </c>
      <c r="D439" t="s">
        <v>311</v>
      </c>
      <c r="E439" t="s">
        <v>517</v>
      </c>
      <c r="F439">
        <v>0.72441900000000004</v>
      </c>
      <c r="G439" t="s">
        <v>511</v>
      </c>
      <c r="H439">
        <v>7.5741719999999999</v>
      </c>
      <c r="I439">
        <v>1.2654970000000001</v>
      </c>
      <c r="J439">
        <v>1.0849359999999999</v>
      </c>
      <c r="K439">
        <v>5.4868699999999997</v>
      </c>
      <c r="L439">
        <v>0.91674999999999995</v>
      </c>
      <c r="M439">
        <v>0.78594799999999998</v>
      </c>
    </row>
    <row r="440" spans="1:13" x14ac:dyDescent="0.35">
      <c r="A440">
        <v>438</v>
      </c>
      <c r="B440" t="s">
        <v>239</v>
      </c>
      <c r="C440">
        <v>641</v>
      </c>
      <c r="D440" t="s">
        <v>311</v>
      </c>
      <c r="E440" t="s">
        <v>517</v>
      </c>
      <c r="F440">
        <v>0.170956</v>
      </c>
      <c r="G440" t="s">
        <v>511</v>
      </c>
      <c r="H440">
        <v>7.5741719999999999</v>
      </c>
      <c r="I440">
        <v>1.2654970000000001</v>
      </c>
      <c r="J440">
        <v>1.0849359999999999</v>
      </c>
      <c r="K440">
        <v>1.2948500000000001</v>
      </c>
      <c r="L440">
        <v>0.21634400000000001</v>
      </c>
      <c r="M440">
        <v>0.185476</v>
      </c>
    </row>
    <row r="441" spans="1:13" x14ac:dyDescent="0.35">
      <c r="A441">
        <v>439</v>
      </c>
      <c r="B441" t="s">
        <v>239</v>
      </c>
      <c r="C441">
        <v>641</v>
      </c>
      <c r="D441" t="s">
        <v>311</v>
      </c>
      <c r="E441" t="s">
        <v>517</v>
      </c>
      <c r="F441">
        <v>1.3291299999999999</v>
      </c>
      <c r="G441" t="s">
        <v>511</v>
      </c>
      <c r="H441">
        <v>7.5741719999999999</v>
      </c>
      <c r="I441">
        <v>1.2654970000000001</v>
      </c>
      <c r="J441">
        <v>1.0849359999999999</v>
      </c>
      <c r="K441">
        <v>10.0671</v>
      </c>
      <c r="L441">
        <v>1.68201</v>
      </c>
      <c r="M441">
        <v>1.4420200000000001</v>
      </c>
    </row>
    <row r="442" spans="1:13" x14ac:dyDescent="0.35">
      <c r="A442">
        <v>440</v>
      </c>
      <c r="B442" t="s">
        <v>239</v>
      </c>
      <c r="C442">
        <v>641</v>
      </c>
      <c r="D442" t="s">
        <v>311</v>
      </c>
      <c r="E442" t="s">
        <v>517</v>
      </c>
      <c r="F442">
        <v>2.0114800000000002</v>
      </c>
      <c r="G442" t="s">
        <v>511</v>
      </c>
      <c r="H442">
        <v>7.5741719999999999</v>
      </c>
      <c r="I442">
        <v>1.2654970000000001</v>
      </c>
      <c r="J442">
        <v>1.0849359999999999</v>
      </c>
      <c r="K442">
        <v>15.235300000000001</v>
      </c>
      <c r="L442">
        <v>2.5455199999999998</v>
      </c>
      <c r="M442">
        <v>2.1823299999999999</v>
      </c>
    </row>
    <row r="443" spans="1:13" x14ac:dyDescent="0.35">
      <c r="A443">
        <v>441</v>
      </c>
      <c r="B443" t="s">
        <v>239</v>
      </c>
      <c r="C443">
        <v>641</v>
      </c>
      <c r="D443" t="s">
        <v>311</v>
      </c>
      <c r="E443" t="s">
        <v>517</v>
      </c>
      <c r="F443">
        <v>32.587400000000002</v>
      </c>
      <c r="G443" t="s">
        <v>511</v>
      </c>
      <c r="H443">
        <v>7.5741719999999999</v>
      </c>
      <c r="I443">
        <v>1.2654970000000001</v>
      </c>
      <c r="J443">
        <v>1.0849359999999999</v>
      </c>
      <c r="K443">
        <v>246.82300000000001</v>
      </c>
      <c r="L443">
        <v>41.2393</v>
      </c>
      <c r="M443">
        <v>35.3553</v>
      </c>
    </row>
    <row r="444" spans="1:13" x14ac:dyDescent="0.35">
      <c r="A444">
        <v>442</v>
      </c>
      <c r="B444" t="s">
        <v>239</v>
      </c>
      <c r="C444">
        <v>641</v>
      </c>
      <c r="D444" t="s">
        <v>311</v>
      </c>
      <c r="E444" t="s">
        <v>517</v>
      </c>
      <c r="F444">
        <v>1.9499999999999999E-3</v>
      </c>
      <c r="G444" t="s">
        <v>511</v>
      </c>
      <c r="H444">
        <v>7.5741719999999999</v>
      </c>
      <c r="I444">
        <v>1.2654970000000001</v>
      </c>
      <c r="J444">
        <v>1.0849359999999999</v>
      </c>
      <c r="K444">
        <v>1.4770999999999999E-2</v>
      </c>
      <c r="L444">
        <v>2.4680000000000001E-3</v>
      </c>
      <c r="M444">
        <v>2.1159999999999998E-3</v>
      </c>
    </row>
    <row r="445" spans="1:13" x14ac:dyDescent="0.35">
      <c r="A445">
        <v>443</v>
      </c>
      <c r="B445" t="s">
        <v>239</v>
      </c>
      <c r="C445">
        <v>641</v>
      </c>
      <c r="D445" t="s">
        <v>311</v>
      </c>
      <c r="E445" t="s">
        <v>517</v>
      </c>
      <c r="F445">
        <v>1.09857</v>
      </c>
      <c r="G445" t="s">
        <v>511</v>
      </c>
      <c r="H445">
        <v>7.5741719999999999</v>
      </c>
      <c r="I445">
        <v>1.2654970000000001</v>
      </c>
      <c r="J445">
        <v>1.0849359999999999</v>
      </c>
      <c r="K445">
        <v>8.3207599999999999</v>
      </c>
      <c r="L445">
        <v>1.3902399999999999</v>
      </c>
      <c r="M445">
        <v>1.1918800000000001</v>
      </c>
    </row>
    <row r="446" spans="1:13" x14ac:dyDescent="0.35">
      <c r="A446">
        <v>444</v>
      </c>
      <c r="B446" t="s">
        <v>239</v>
      </c>
      <c r="C446">
        <v>641</v>
      </c>
      <c r="D446" t="s">
        <v>311</v>
      </c>
      <c r="E446" t="s">
        <v>517</v>
      </c>
      <c r="F446">
        <v>0.20309099999999999</v>
      </c>
      <c r="G446" t="s">
        <v>511</v>
      </c>
      <c r="H446">
        <v>7.5741719999999999</v>
      </c>
      <c r="I446">
        <v>1.2654970000000001</v>
      </c>
      <c r="J446">
        <v>1.0849359999999999</v>
      </c>
      <c r="K446">
        <v>1.5382499999999999</v>
      </c>
      <c r="L446">
        <v>0.25701099999999999</v>
      </c>
      <c r="M446">
        <v>0.22034100000000001</v>
      </c>
    </row>
    <row r="447" spans="1:13" x14ac:dyDescent="0.35">
      <c r="A447">
        <v>445</v>
      </c>
      <c r="B447" t="s">
        <v>239</v>
      </c>
      <c r="C447">
        <v>641</v>
      </c>
      <c r="D447" t="s">
        <v>311</v>
      </c>
      <c r="E447" t="s">
        <v>517</v>
      </c>
      <c r="F447">
        <v>0.65124599999999999</v>
      </c>
      <c r="G447" t="s">
        <v>511</v>
      </c>
      <c r="H447">
        <v>7.5741719999999999</v>
      </c>
      <c r="I447">
        <v>1.2654970000000001</v>
      </c>
      <c r="J447">
        <v>1.0849359999999999</v>
      </c>
      <c r="K447">
        <v>4.9326499999999998</v>
      </c>
      <c r="L447">
        <v>0.82415000000000005</v>
      </c>
      <c r="M447">
        <v>0.70655999999999997</v>
      </c>
    </row>
    <row r="448" spans="1:13" x14ac:dyDescent="0.35">
      <c r="A448">
        <v>446</v>
      </c>
      <c r="B448" t="s">
        <v>239</v>
      </c>
      <c r="C448">
        <v>641</v>
      </c>
      <c r="D448" t="s">
        <v>311</v>
      </c>
      <c r="E448" t="s">
        <v>517</v>
      </c>
      <c r="F448">
        <v>0.75718300000000005</v>
      </c>
      <c r="G448" t="s">
        <v>511</v>
      </c>
      <c r="H448">
        <v>7.5741719999999999</v>
      </c>
      <c r="I448">
        <v>1.2654970000000001</v>
      </c>
      <c r="J448">
        <v>1.0849359999999999</v>
      </c>
      <c r="K448">
        <v>5.7350300000000001</v>
      </c>
      <c r="L448">
        <v>0.95821299999999998</v>
      </c>
      <c r="M448">
        <v>0.82149499999999998</v>
      </c>
    </row>
    <row r="449" spans="1:13" x14ac:dyDescent="0.35">
      <c r="A449">
        <v>447</v>
      </c>
      <c r="B449" t="s">
        <v>239</v>
      </c>
      <c r="C449">
        <v>641</v>
      </c>
      <c r="D449" t="s">
        <v>311</v>
      </c>
      <c r="E449" t="s">
        <v>517</v>
      </c>
      <c r="F449">
        <v>0.35619200000000001</v>
      </c>
      <c r="G449" t="s">
        <v>511</v>
      </c>
      <c r="H449">
        <v>7.5741719999999999</v>
      </c>
      <c r="I449">
        <v>1.2654970000000001</v>
      </c>
      <c r="J449">
        <v>1.0849359999999999</v>
      </c>
      <c r="K449">
        <v>2.6978599999999999</v>
      </c>
      <c r="L449">
        <v>0.45075999999999999</v>
      </c>
      <c r="M449">
        <v>0.38644600000000001</v>
      </c>
    </row>
    <row r="450" spans="1:13" x14ac:dyDescent="0.35">
      <c r="A450">
        <v>448</v>
      </c>
      <c r="B450" t="s">
        <v>239</v>
      </c>
      <c r="C450">
        <v>641</v>
      </c>
      <c r="D450" t="s">
        <v>311</v>
      </c>
      <c r="E450" t="s">
        <v>517</v>
      </c>
      <c r="F450">
        <v>0.750587</v>
      </c>
      <c r="G450" t="s">
        <v>511</v>
      </c>
      <c r="H450">
        <v>7.5741719999999999</v>
      </c>
      <c r="I450">
        <v>1.2654970000000001</v>
      </c>
      <c r="J450">
        <v>1.0849359999999999</v>
      </c>
      <c r="K450">
        <v>5.6850800000000001</v>
      </c>
      <c r="L450">
        <v>0.94986599999999999</v>
      </c>
      <c r="M450">
        <v>0.81433900000000004</v>
      </c>
    </row>
    <row r="451" spans="1:13" x14ac:dyDescent="0.35">
      <c r="A451">
        <v>449</v>
      </c>
      <c r="B451" t="s">
        <v>239</v>
      </c>
      <c r="C451">
        <v>641</v>
      </c>
      <c r="D451" t="s">
        <v>311</v>
      </c>
      <c r="E451" t="s">
        <v>517</v>
      </c>
      <c r="F451">
        <v>0.72927399999999998</v>
      </c>
      <c r="G451" t="s">
        <v>511</v>
      </c>
      <c r="H451">
        <v>7.5741719999999999</v>
      </c>
      <c r="I451">
        <v>1.2654970000000001</v>
      </c>
      <c r="J451">
        <v>1.0849359999999999</v>
      </c>
      <c r="K451">
        <v>5.5236499999999999</v>
      </c>
      <c r="L451">
        <v>0.92289399999999999</v>
      </c>
      <c r="M451">
        <v>0.79121600000000003</v>
      </c>
    </row>
    <row r="452" spans="1:13" x14ac:dyDescent="0.35">
      <c r="A452">
        <v>450</v>
      </c>
      <c r="B452" t="s">
        <v>239</v>
      </c>
      <c r="C452">
        <v>641</v>
      </c>
      <c r="D452" t="s">
        <v>311</v>
      </c>
      <c r="E452" t="s">
        <v>517</v>
      </c>
      <c r="F452">
        <v>0.74845300000000003</v>
      </c>
      <c r="G452" t="s">
        <v>511</v>
      </c>
      <c r="H452">
        <v>7.5741719999999999</v>
      </c>
      <c r="I452">
        <v>1.2654970000000001</v>
      </c>
      <c r="J452">
        <v>1.0849359999999999</v>
      </c>
      <c r="K452">
        <v>5.6689100000000003</v>
      </c>
      <c r="L452">
        <v>0.94716500000000003</v>
      </c>
      <c r="M452">
        <v>0.81202399999999997</v>
      </c>
    </row>
    <row r="453" spans="1:13" x14ac:dyDescent="0.35">
      <c r="A453">
        <v>451</v>
      </c>
      <c r="B453" t="s">
        <v>239</v>
      </c>
      <c r="C453">
        <v>643</v>
      </c>
      <c r="D453" t="s">
        <v>374</v>
      </c>
      <c r="E453" t="s">
        <v>642</v>
      </c>
      <c r="F453">
        <v>7.6915999999999998E-2</v>
      </c>
      <c r="G453" t="s">
        <v>511</v>
      </c>
      <c r="H453">
        <v>8.194267</v>
      </c>
      <c r="I453">
        <v>1.312117</v>
      </c>
      <c r="J453">
        <v>1.076622</v>
      </c>
      <c r="K453">
        <v>0.630274</v>
      </c>
      <c r="L453">
        <v>0.100923</v>
      </c>
      <c r="M453">
        <v>8.2809999999999995E-2</v>
      </c>
    </row>
    <row r="454" spans="1:13" x14ac:dyDescent="0.35">
      <c r="A454">
        <v>452</v>
      </c>
      <c r="B454" t="s">
        <v>239</v>
      </c>
      <c r="C454">
        <v>643</v>
      </c>
      <c r="D454" t="s">
        <v>374</v>
      </c>
      <c r="E454" t="s">
        <v>642</v>
      </c>
      <c r="F454">
        <v>4.92178</v>
      </c>
      <c r="G454" t="s">
        <v>511</v>
      </c>
      <c r="H454">
        <v>8.194267</v>
      </c>
      <c r="I454">
        <v>1.312117</v>
      </c>
      <c r="J454">
        <v>1.076622</v>
      </c>
      <c r="K454">
        <v>40.330399999999997</v>
      </c>
      <c r="L454">
        <v>6.4579500000000003</v>
      </c>
      <c r="M454">
        <v>5.2988900000000001</v>
      </c>
    </row>
    <row r="455" spans="1:13" x14ac:dyDescent="0.35">
      <c r="A455">
        <v>453</v>
      </c>
      <c r="B455" t="s">
        <v>239</v>
      </c>
      <c r="C455">
        <v>643</v>
      </c>
      <c r="D455" t="s">
        <v>374</v>
      </c>
      <c r="E455" t="s">
        <v>642</v>
      </c>
      <c r="F455">
        <v>6.8574999999999997E-2</v>
      </c>
      <c r="G455" t="s">
        <v>511</v>
      </c>
      <c r="H455">
        <v>8.194267</v>
      </c>
      <c r="I455">
        <v>1.312117</v>
      </c>
      <c r="J455">
        <v>1.076622</v>
      </c>
      <c r="K455">
        <v>0.56191899999999995</v>
      </c>
      <c r="L455">
        <v>8.9978000000000002E-2</v>
      </c>
      <c r="M455">
        <v>7.3829000000000006E-2</v>
      </c>
    </row>
    <row r="456" spans="1:13" x14ac:dyDescent="0.35">
      <c r="A456">
        <v>454</v>
      </c>
      <c r="B456" t="s">
        <v>239</v>
      </c>
      <c r="C456">
        <v>743</v>
      </c>
      <c r="D456" t="s">
        <v>643</v>
      </c>
      <c r="E456" t="s">
        <v>644</v>
      </c>
      <c r="F456">
        <v>0.32281100000000001</v>
      </c>
      <c r="G456" t="s">
        <v>511</v>
      </c>
      <c r="H456">
        <v>8.5775819999999996</v>
      </c>
      <c r="I456">
        <v>1.31952</v>
      </c>
      <c r="J456">
        <v>1.127313</v>
      </c>
      <c r="K456">
        <v>2.7689400000000002</v>
      </c>
      <c r="L456">
        <v>0.42595499999999997</v>
      </c>
      <c r="M456">
        <v>0.36390899999999998</v>
      </c>
    </row>
    <row r="457" spans="1:13" x14ac:dyDescent="0.35">
      <c r="A457">
        <v>455</v>
      </c>
      <c r="B457" t="s">
        <v>239</v>
      </c>
      <c r="C457">
        <v>810</v>
      </c>
      <c r="D457" t="s">
        <v>645</v>
      </c>
      <c r="E457" t="s">
        <v>646</v>
      </c>
      <c r="F457">
        <v>46.092199999999998</v>
      </c>
      <c r="G457" t="s">
        <v>511</v>
      </c>
      <c r="H457">
        <v>11.657636</v>
      </c>
      <c r="I457">
        <v>2.4210959999999999</v>
      </c>
      <c r="J457">
        <v>1.1947719999999999</v>
      </c>
      <c r="K457">
        <v>537.32600000000002</v>
      </c>
      <c r="L457">
        <v>111.59399999999999</v>
      </c>
      <c r="M457">
        <v>55.069699999999997</v>
      </c>
    </row>
    <row r="458" spans="1:13" x14ac:dyDescent="0.35">
      <c r="A458">
        <v>456</v>
      </c>
      <c r="B458" t="s">
        <v>239</v>
      </c>
      <c r="C458">
        <v>814</v>
      </c>
      <c r="D458" t="s">
        <v>254</v>
      </c>
      <c r="E458" t="s">
        <v>647</v>
      </c>
      <c r="F458">
        <v>149.893</v>
      </c>
      <c r="G458" t="s">
        <v>511</v>
      </c>
      <c r="H458">
        <v>6.8519139999999998</v>
      </c>
      <c r="I458">
        <v>1.052684</v>
      </c>
      <c r="J458">
        <v>1.1790320000000001</v>
      </c>
      <c r="K458">
        <v>1027.05</v>
      </c>
      <c r="L458">
        <v>157.79</v>
      </c>
      <c r="M458">
        <v>176.72900000000001</v>
      </c>
    </row>
    <row r="459" spans="1:13" x14ac:dyDescent="0.35">
      <c r="A459">
        <v>457</v>
      </c>
      <c r="B459" t="s">
        <v>239</v>
      </c>
      <c r="C459">
        <v>832</v>
      </c>
      <c r="D459" t="s">
        <v>408</v>
      </c>
      <c r="E459" t="s">
        <v>648</v>
      </c>
      <c r="F459">
        <v>0.46058199999999999</v>
      </c>
      <c r="G459" t="s">
        <v>511</v>
      </c>
      <c r="H459">
        <v>6.8484689999999997</v>
      </c>
      <c r="I459">
        <v>1.201973</v>
      </c>
      <c r="J459">
        <v>1.0719540000000001</v>
      </c>
      <c r="K459">
        <v>3.15428</v>
      </c>
      <c r="L459">
        <v>0.55360699999999996</v>
      </c>
      <c r="M459">
        <v>0.49372300000000002</v>
      </c>
    </row>
    <row r="460" spans="1:13" x14ac:dyDescent="0.35">
      <c r="A460">
        <v>458</v>
      </c>
      <c r="B460" t="s">
        <v>239</v>
      </c>
      <c r="C460">
        <v>832</v>
      </c>
      <c r="D460" t="s">
        <v>408</v>
      </c>
      <c r="E460" t="s">
        <v>648</v>
      </c>
      <c r="F460">
        <v>1.2851699999999999</v>
      </c>
      <c r="G460" t="s">
        <v>511</v>
      </c>
      <c r="H460">
        <v>6.8484689999999997</v>
      </c>
      <c r="I460">
        <v>1.201973</v>
      </c>
      <c r="J460">
        <v>1.0719540000000001</v>
      </c>
      <c r="K460">
        <v>8.8014500000000009</v>
      </c>
      <c r="L460">
        <v>1.54474</v>
      </c>
      <c r="M460">
        <v>1.37764</v>
      </c>
    </row>
    <row r="461" spans="1:13" x14ac:dyDescent="0.35">
      <c r="A461">
        <v>459</v>
      </c>
      <c r="B461" t="s">
        <v>239</v>
      </c>
      <c r="C461">
        <v>111</v>
      </c>
      <c r="D461" t="s">
        <v>270</v>
      </c>
      <c r="E461" t="s">
        <v>649</v>
      </c>
      <c r="F461">
        <v>1.95983</v>
      </c>
      <c r="G461" t="s">
        <v>481</v>
      </c>
      <c r="H461">
        <v>10.324559000000001</v>
      </c>
      <c r="I461">
        <v>1.6882189999999999</v>
      </c>
      <c r="J461">
        <v>1.9600960000000001</v>
      </c>
      <c r="K461">
        <v>20.234400000000001</v>
      </c>
      <c r="L461">
        <v>3.3086199999999999</v>
      </c>
      <c r="M461">
        <v>3.8414600000000001</v>
      </c>
    </row>
    <row r="462" spans="1:13" x14ac:dyDescent="0.35">
      <c r="A462">
        <v>460</v>
      </c>
      <c r="B462" t="s">
        <v>239</v>
      </c>
      <c r="C462">
        <v>121</v>
      </c>
      <c r="D462" t="s">
        <v>270</v>
      </c>
      <c r="E462" t="s">
        <v>399</v>
      </c>
      <c r="F462">
        <v>4.653E-3</v>
      </c>
      <c r="G462" t="s">
        <v>481</v>
      </c>
      <c r="H462">
        <v>10.597968</v>
      </c>
      <c r="I462">
        <v>1.7723370000000001</v>
      </c>
      <c r="J462">
        <v>1.9982530000000001</v>
      </c>
      <c r="K462">
        <v>4.9314999999999998E-2</v>
      </c>
      <c r="L462">
        <v>8.2470000000000009E-3</v>
      </c>
      <c r="M462">
        <v>9.2980000000000007E-3</v>
      </c>
    </row>
    <row r="463" spans="1:13" x14ac:dyDescent="0.35">
      <c r="A463">
        <v>461</v>
      </c>
      <c r="B463" t="s">
        <v>239</v>
      </c>
      <c r="C463">
        <v>121</v>
      </c>
      <c r="D463" t="s">
        <v>270</v>
      </c>
      <c r="E463" t="s">
        <v>399</v>
      </c>
      <c r="F463">
        <v>0.21706600000000001</v>
      </c>
      <c r="G463" t="s">
        <v>481</v>
      </c>
      <c r="H463">
        <v>10.597968</v>
      </c>
      <c r="I463">
        <v>1.7723370000000001</v>
      </c>
      <c r="J463">
        <v>1.9982530000000001</v>
      </c>
      <c r="K463">
        <v>2.3004600000000002</v>
      </c>
      <c r="L463">
        <v>0.384714</v>
      </c>
      <c r="M463">
        <v>0.433753</v>
      </c>
    </row>
    <row r="464" spans="1:13" x14ac:dyDescent="0.35">
      <c r="A464">
        <v>462</v>
      </c>
      <c r="B464" t="s">
        <v>239</v>
      </c>
      <c r="C464">
        <v>121</v>
      </c>
      <c r="D464" t="s">
        <v>270</v>
      </c>
      <c r="E464" t="s">
        <v>399</v>
      </c>
      <c r="F464">
        <v>0.70510099999999998</v>
      </c>
      <c r="G464" t="s">
        <v>481</v>
      </c>
      <c r="H464">
        <v>10.597968</v>
      </c>
      <c r="I464">
        <v>1.7723370000000001</v>
      </c>
      <c r="J464">
        <v>1.9982530000000001</v>
      </c>
      <c r="K464">
        <v>7.4726400000000002</v>
      </c>
      <c r="L464">
        <v>1.2496799999999999</v>
      </c>
      <c r="M464">
        <v>1.4089700000000001</v>
      </c>
    </row>
    <row r="465" spans="1:13" x14ac:dyDescent="0.35">
      <c r="A465">
        <v>463</v>
      </c>
      <c r="B465" t="s">
        <v>239</v>
      </c>
      <c r="C465">
        <v>121</v>
      </c>
      <c r="D465" t="s">
        <v>270</v>
      </c>
      <c r="E465" t="s">
        <v>399</v>
      </c>
      <c r="F465">
        <v>1.6484000000000001</v>
      </c>
      <c r="G465" t="s">
        <v>481</v>
      </c>
      <c r="H465">
        <v>10.597968</v>
      </c>
      <c r="I465">
        <v>1.7723370000000001</v>
      </c>
      <c r="J465">
        <v>1.9982530000000001</v>
      </c>
      <c r="K465">
        <v>17.4697</v>
      </c>
      <c r="L465">
        <v>2.9215200000000001</v>
      </c>
      <c r="M465">
        <v>3.29392</v>
      </c>
    </row>
    <row r="466" spans="1:13" x14ac:dyDescent="0.35">
      <c r="A466">
        <v>464</v>
      </c>
      <c r="B466" t="s">
        <v>239</v>
      </c>
      <c r="C466">
        <v>133</v>
      </c>
      <c r="D466" t="s">
        <v>296</v>
      </c>
      <c r="E466" t="s">
        <v>650</v>
      </c>
      <c r="F466">
        <v>5.9903999999999999E-2</v>
      </c>
      <c r="G466" t="s">
        <v>481</v>
      </c>
      <c r="H466">
        <v>9.8941820000000007</v>
      </c>
      <c r="I466">
        <v>1.6482680000000001</v>
      </c>
      <c r="J466">
        <v>1.9179250000000001</v>
      </c>
      <c r="K466">
        <v>0.59270500000000004</v>
      </c>
      <c r="L466">
        <v>9.8738999999999993E-2</v>
      </c>
      <c r="M466">
        <v>0.11489199999999999</v>
      </c>
    </row>
    <row r="467" spans="1:13" x14ac:dyDescent="0.35">
      <c r="A467">
        <v>465</v>
      </c>
      <c r="B467" t="s">
        <v>239</v>
      </c>
      <c r="C467">
        <v>140</v>
      </c>
      <c r="D467" t="s">
        <v>243</v>
      </c>
      <c r="E467" t="s">
        <v>400</v>
      </c>
      <c r="F467">
        <v>2.39839</v>
      </c>
      <c r="G467" t="s">
        <v>481</v>
      </c>
      <c r="H467">
        <v>10.321685</v>
      </c>
      <c r="I467">
        <v>1.573078</v>
      </c>
      <c r="J467">
        <v>1.918366</v>
      </c>
      <c r="K467">
        <v>24.755400000000002</v>
      </c>
      <c r="L467">
        <v>3.77285</v>
      </c>
      <c r="M467">
        <v>4.6009900000000004</v>
      </c>
    </row>
    <row r="468" spans="1:13" x14ac:dyDescent="0.35">
      <c r="A468">
        <v>466</v>
      </c>
      <c r="B468" t="s">
        <v>239</v>
      </c>
      <c r="C468">
        <v>140</v>
      </c>
      <c r="D468" t="s">
        <v>243</v>
      </c>
      <c r="E468" t="s">
        <v>400</v>
      </c>
      <c r="F468">
        <v>0.112923</v>
      </c>
      <c r="G468" t="s">
        <v>481</v>
      </c>
      <c r="H468">
        <v>10.321685</v>
      </c>
      <c r="I468">
        <v>1.573078</v>
      </c>
      <c r="J468">
        <v>1.918366</v>
      </c>
      <c r="K468">
        <v>1.1655599999999999</v>
      </c>
      <c r="L468">
        <v>0.17763699999999999</v>
      </c>
      <c r="M468">
        <v>0.21662799999999999</v>
      </c>
    </row>
    <row r="469" spans="1:13" x14ac:dyDescent="0.35">
      <c r="A469">
        <v>467</v>
      </c>
      <c r="B469" t="s">
        <v>239</v>
      </c>
      <c r="C469">
        <v>140</v>
      </c>
      <c r="D469" t="s">
        <v>243</v>
      </c>
      <c r="E469" t="s">
        <v>400</v>
      </c>
      <c r="F469">
        <v>0.75414400000000004</v>
      </c>
      <c r="G469" t="s">
        <v>481</v>
      </c>
      <c r="H469">
        <v>10.321685</v>
      </c>
      <c r="I469">
        <v>1.573078</v>
      </c>
      <c r="J469">
        <v>1.918366</v>
      </c>
      <c r="K469">
        <v>7.7840400000000001</v>
      </c>
      <c r="L469">
        <v>1.1863300000000001</v>
      </c>
      <c r="M469">
        <v>1.44672</v>
      </c>
    </row>
    <row r="470" spans="1:13" x14ac:dyDescent="0.35">
      <c r="A470">
        <v>468</v>
      </c>
      <c r="B470" t="s">
        <v>239</v>
      </c>
      <c r="C470">
        <v>140</v>
      </c>
      <c r="D470" t="s">
        <v>243</v>
      </c>
      <c r="E470" t="s">
        <v>400</v>
      </c>
      <c r="F470">
        <v>0.49407600000000002</v>
      </c>
      <c r="G470" t="s">
        <v>481</v>
      </c>
      <c r="H470">
        <v>10.321685</v>
      </c>
      <c r="I470">
        <v>1.573078</v>
      </c>
      <c r="J470">
        <v>1.918366</v>
      </c>
      <c r="K470">
        <v>5.0997000000000003</v>
      </c>
      <c r="L470">
        <v>0.77722000000000002</v>
      </c>
      <c r="M470">
        <v>0.94781800000000005</v>
      </c>
    </row>
    <row r="471" spans="1:13" x14ac:dyDescent="0.35">
      <c r="A471">
        <v>469</v>
      </c>
      <c r="B471" t="s">
        <v>239</v>
      </c>
      <c r="C471">
        <v>140</v>
      </c>
      <c r="D471" t="s">
        <v>243</v>
      </c>
      <c r="E471" t="s">
        <v>400</v>
      </c>
      <c r="F471">
        <v>6.8015000000000006E-2</v>
      </c>
      <c r="G471" t="s">
        <v>481</v>
      </c>
      <c r="H471">
        <v>10.321685</v>
      </c>
      <c r="I471">
        <v>1.573078</v>
      </c>
      <c r="J471">
        <v>1.918366</v>
      </c>
      <c r="K471">
        <v>0.70202900000000001</v>
      </c>
      <c r="L471">
        <v>0.106993</v>
      </c>
      <c r="M471">
        <v>0.13047800000000001</v>
      </c>
    </row>
    <row r="472" spans="1:13" x14ac:dyDescent="0.35">
      <c r="A472">
        <v>470</v>
      </c>
      <c r="B472" t="s">
        <v>239</v>
      </c>
      <c r="C472">
        <v>140</v>
      </c>
      <c r="D472" t="s">
        <v>243</v>
      </c>
      <c r="E472" t="s">
        <v>400</v>
      </c>
      <c r="F472">
        <v>1.1244499999999999</v>
      </c>
      <c r="G472" t="s">
        <v>481</v>
      </c>
      <c r="H472">
        <v>10.321685</v>
      </c>
      <c r="I472">
        <v>1.573078</v>
      </c>
      <c r="J472">
        <v>1.918366</v>
      </c>
      <c r="K472">
        <v>11.606199999999999</v>
      </c>
      <c r="L472">
        <v>1.76885</v>
      </c>
      <c r="M472">
        <v>2.1571099999999999</v>
      </c>
    </row>
    <row r="473" spans="1:13" x14ac:dyDescent="0.35">
      <c r="A473">
        <v>471</v>
      </c>
      <c r="B473" t="s">
        <v>239</v>
      </c>
      <c r="C473">
        <v>140</v>
      </c>
      <c r="D473" t="s">
        <v>243</v>
      </c>
      <c r="E473" t="s">
        <v>400</v>
      </c>
      <c r="F473">
        <v>1.28979</v>
      </c>
      <c r="G473" t="s">
        <v>481</v>
      </c>
      <c r="H473">
        <v>10.321685</v>
      </c>
      <c r="I473">
        <v>1.573078</v>
      </c>
      <c r="J473">
        <v>1.918366</v>
      </c>
      <c r="K473">
        <v>13.312799999999999</v>
      </c>
      <c r="L473">
        <v>2.02894</v>
      </c>
      <c r="M473">
        <v>2.4742899999999999</v>
      </c>
    </row>
    <row r="474" spans="1:13" x14ac:dyDescent="0.35">
      <c r="A474">
        <v>472</v>
      </c>
      <c r="B474" t="s">
        <v>239</v>
      </c>
      <c r="C474">
        <v>141</v>
      </c>
      <c r="D474" t="s">
        <v>333</v>
      </c>
      <c r="E474" t="s">
        <v>401</v>
      </c>
      <c r="F474">
        <v>0.83898899999999998</v>
      </c>
      <c r="G474" t="s">
        <v>481</v>
      </c>
      <c r="H474">
        <v>10.495656</v>
      </c>
      <c r="I474">
        <v>1.5049060000000001</v>
      </c>
      <c r="J474">
        <v>2.0081720000000001</v>
      </c>
      <c r="K474">
        <v>8.8057400000000001</v>
      </c>
      <c r="L474">
        <v>1.2625999999999999</v>
      </c>
      <c r="M474">
        <v>1.68483</v>
      </c>
    </row>
    <row r="475" spans="1:13" x14ac:dyDescent="0.35">
      <c r="A475">
        <v>473</v>
      </c>
      <c r="B475" t="s">
        <v>239</v>
      </c>
      <c r="C475">
        <v>141</v>
      </c>
      <c r="D475" t="s">
        <v>333</v>
      </c>
      <c r="E475" t="s">
        <v>401</v>
      </c>
      <c r="F475">
        <v>0.76975499999999997</v>
      </c>
      <c r="G475" t="s">
        <v>481</v>
      </c>
      <c r="H475">
        <v>10.495656</v>
      </c>
      <c r="I475">
        <v>1.5049060000000001</v>
      </c>
      <c r="J475">
        <v>2.0081720000000001</v>
      </c>
      <c r="K475">
        <v>8.0790799999999994</v>
      </c>
      <c r="L475">
        <v>1.1584099999999999</v>
      </c>
      <c r="M475">
        <v>1.5458000000000001</v>
      </c>
    </row>
    <row r="476" spans="1:13" x14ac:dyDescent="0.35">
      <c r="A476">
        <v>474</v>
      </c>
      <c r="B476" t="s">
        <v>239</v>
      </c>
      <c r="C476">
        <v>141</v>
      </c>
      <c r="D476" t="s">
        <v>333</v>
      </c>
      <c r="E476" t="s">
        <v>401</v>
      </c>
      <c r="F476">
        <v>0.193468</v>
      </c>
      <c r="G476" t="s">
        <v>481</v>
      </c>
      <c r="H476">
        <v>10.495656</v>
      </c>
      <c r="I476">
        <v>1.5049060000000001</v>
      </c>
      <c r="J476">
        <v>2.0081720000000001</v>
      </c>
      <c r="K476">
        <v>2.03057</v>
      </c>
      <c r="L476">
        <v>0.29115099999999999</v>
      </c>
      <c r="M476">
        <v>0.388517</v>
      </c>
    </row>
    <row r="477" spans="1:13" x14ac:dyDescent="0.35">
      <c r="A477">
        <v>475</v>
      </c>
      <c r="B477" t="s">
        <v>239</v>
      </c>
      <c r="C477">
        <v>141</v>
      </c>
      <c r="D477" t="s">
        <v>333</v>
      </c>
      <c r="E477" t="s">
        <v>401</v>
      </c>
      <c r="F477">
        <v>0.80835699999999999</v>
      </c>
      <c r="G477" t="s">
        <v>481</v>
      </c>
      <c r="H477">
        <v>10.495656</v>
      </c>
      <c r="I477">
        <v>1.5049060000000001</v>
      </c>
      <c r="J477">
        <v>2.0081720000000001</v>
      </c>
      <c r="K477">
        <v>8.4842399999999998</v>
      </c>
      <c r="L477">
        <v>1.2164999999999999</v>
      </c>
      <c r="M477">
        <v>1.6233200000000001</v>
      </c>
    </row>
    <row r="478" spans="1:13" x14ac:dyDescent="0.35">
      <c r="A478">
        <v>476</v>
      </c>
      <c r="B478" t="s">
        <v>239</v>
      </c>
      <c r="C478">
        <v>141</v>
      </c>
      <c r="D478" t="s">
        <v>333</v>
      </c>
      <c r="E478" t="s">
        <v>401</v>
      </c>
      <c r="F478">
        <v>8.4986999999999993E-2</v>
      </c>
      <c r="G478" t="s">
        <v>481</v>
      </c>
      <c r="H478">
        <v>10.495656</v>
      </c>
      <c r="I478">
        <v>1.5049060000000001</v>
      </c>
      <c r="J478">
        <v>2.0081720000000001</v>
      </c>
      <c r="K478">
        <v>0.89199399999999995</v>
      </c>
      <c r="L478">
        <v>0.12789700000000001</v>
      </c>
      <c r="M478">
        <v>0.17066799999999999</v>
      </c>
    </row>
    <row r="479" spans="1:13" x14ac:dyDescent="0.35">
      <c r="A479">
        <v>477</v>
      </c>
      <c r="B479" t="s">
        <v>239</v>
      </c>
      <c r="C479">
        <v>149</v>
      </c>
      <c r="D479" t="s">
        <v>589</v>
      </c>
      <c r="E479" t="s">
        <v>651</v>
      </c>
      <c r="F479">
        <v>0.14729800000000001</v>
      </c>
      <c r="G479" t="s">
        <v>481</v>
      </c>
      <c r="H479">
        <v>5.057391</v>
      </c>
      <c r="I479">
        <v>0.91479500000000002</v>
      </c>
      <c r="J479">
        <v>1.239824</v>
      </c>
      <c r="K479">
        <v>0.74494300000000002</v>
      </c>
      <c r="L479">
        <v>0.13474700000000001</v>
      </c>
      <c r="M479">
        <v>0.18262400000000001</v>
      </c>
    </row>
    <row r="480" spans="1:13" x14ac:dyDescent="0.35">
      <c r="A480">
        <v>478</v>
      </c>
      <c r="B480" t="s">
        <v>239</v>
      </c>
      <c r="C480">
        <v>170</v>
      </c>
      <c r="D480" t="s">
        <v>313</v>
      </c>
      <c r="E480" t="s">
        <v>652</v>
      </c>
      <c r="F480">
        <v>7.4540999999999996E-2</v>
      </c>
      <c r="G480" t="s">
        <v>481</v>
      </c>
      <c r="H480">
        <v>12.129410999999999</v>
      </c>
      <c r="I480">
        <v>2.207271</v>
      </c>
      <c r="J480">
        <v>2.0878709999999998</v>
      </c>
      <c r="K480">
        <v>0.90414399999999995</v>
      </c>
      <c r="L480">
        <v>0.16453300000000001</v>
      </c>
      <c r="M480">
        <v>0.15563299999999999</v>
      </c>
    </row>
    <row r="481" spans="1:13" x14ac:dyDescent="0.35">
      <c r="A481">
        <v>479</v>
      </c>
      <c r="B481" t="s">
        <v>239</v>
      </c>
      <c r="C481">
        <v>171</v>
      </c>
      <c r="D481" t="s">
        <v>282</v>
      </c>
      <c r="E481" t="s">
        <v>653</v>
      </c>
      <c r="F481">
        <v>0.203207</v>
      </c>
      <c r="G481" t="s">
        <v>481</v>
      </c>
      <c r="H481">
        <v>9.1112819999999992</v>
      </c>
      <c r="I481">
        <v>1.493085</v>
      </c>
      <c r="J481">
        <v>2.0554540000000001</v>
      </c>
      <c r="K481">
        <v>1.85148</v>
      </c>
      <c r="L481">
        <v>0.30340499999999998</v>
      </c>
      <c r="M481">
        <v>0.41768300000000003</v>
      </c>
    </row>
    <row r="482" spans="1:13" x14ac:dyDescent="0.35">
      <c r="A482">
        <v>480</v>
      </c>
      <c r="B482" t="s">
        <v>239</v>
      </c>
      <c r="C482">
        <v>185</v>
      </c>
      <c r="D482" t="s">
        <v>423</v>
      </c>
      <c r="E482" t="s">
        <v>654</v>
      </c>
      <c r="F482">
        <v>0.28437699999999999</v>
      </c>
      <c r="G482" t="s">
        <v>481</v>
      </c>
      <c r="H482">
        <v>7.5876760000000001</v>
      </c>
      <c r="I482">
        <v>1.1978979999999999</v>
      </c>
      <c r="J482">
        <v>1.926161</v>
      </c>
      <c r="K482">
        <v>2.1577600000000001</v>
      </c>
      <c r="L482">
        <v>0.34065499999999999</v>
      </c>
      <c r="M482">
        <v>0.54775600000000002</v>
      </c>
    </row>
    <row r="483" spans="1:13" x14ac:dyDescent="0.35">
      <c r="A483">
        <v>481</v>
      </c>
      <c r="B483" t="s">
        <v>239</v>
      </c>
      <c r="C483">
        <v>190</v>
      </c>
      <c r="D483" t="s">
        <v>335</v>
      </c>
      <c r="E483" t="s">
        <v>655</v>
      </c>
      <c r="F483">
        <v>7.1665000000000006E-2</v>
      </c>
      <c r="G483" t="s">
        <v>481</v>
      </c>
      <c r="H483">
        <v>6.559558</v>
      </c>
      <c r="I483">
        <v>0.81351899999999999</v>
      </c>
      <c r="J483">
        <v>1.7544200000000001</v>
      </c>
      <c r="K483">
        <v>0.47009299999999998</v>
      </c>
      <c r="L483">
        <v>5.8300999999999999E-2</v>
      </c>
      <c r="M483">
        <v>0.12573100000000001</v>
      </c>
    </row>
    <row r="484" spans="1:13" x14ac:dyDescent="0.35">
      <c r="A484">
        <v>482</v>
      </c>
      <c r="B484" t="s">
        <v>239</v>
      </c>
      <c r="C484">
        <v>190</v>
      </c>
      <c r="D484" t="s">
        <v>335</v>
      </c>
      <c r="E484" t="s">
        <v>655</v>
      </c>
      <c r="F484">
        <v>2.8771999999999999E-2</v>
      </c>
      <c r="G484" t="s">
        <v>481</v>
      </c>
      <c r="H484">
        <v>6.559558</v>
      </c>
      <c r="I484">
        <v>0.81351899999999999</v>
      </c>
      <c r="J484">
        <v>1.7544200000000001</v>
      </c>
      <c r="K484">
        <v>0.18873000000000001</v>
      </c>
      <c r="L484">
        <v>2.3406E-2</v>
      </c>
      <c r="M484">
        <v>5.0478000000000002E-2</v>
      </c>
    </row>
    <row r="485" spans="1:13" x14ac:dyDescent="0.35">
      <c r="A485">
        <v>483</v>
      </c>
      <c r="B485" t="s">
        <v>239</v>
      </c>
      <c r="C485">
        <v>192</v>
      </c>
      <c r="D485" t="s">
        <v>617</v>
      </c>
      <c r="E485" t="s">
        <v>656</v>
      </c>
      <c r="F485">
        <v>0.18165600000000001</v>
      </c>
      <c r="G485" t="s">
        <v>481</v>
      </c>
      <c r="H485">
        <v>4.7543709999999999</v>
      </c>
      <c r="I485">
        <v>0.64084799999999997</v>
      </c>
      <c r="J485">
        <v>1.302905</v>
      </c>
      <c r="K485">
        <v>0.86365999999999998</v>
      </c>
      <c r="L485">
        <v>0.116414</v>
      </c>
      <c r="M485">
        <v>0.23668</v>
      </c>
    </row>
    <row r="486" spans="1:13" x14ac:dyDescent="0.35">
      <c r="A486">
        <v>484</v>
      </c>
      <c r="B486" t="s">
        <v>239</v>
      </c>
      <c r="C486">
        <v>411</v>
      </c>
      <c r="D486" t="s">
        <v>308</v>
      </c>
      <c r="E486" t="s">
        <v>657</v>
      </c>
      <c r="F486">
        <v>3.0169600000000001</v>
      </c>
      <c r="G486" t="s">
        <v>481</v>
      </c>
      <c r="H486">
        <v>5.8322919999999998</v>
      </c>
      <c r="I486">
        <v>0.78859100000000004</v>
      </c>
      <c r="J486">
        <v>1.4608350000000001</v>
      </c>
      <c r="K486">
        <v>17.595800000000001</v>
      </c>
      <c r="L486">
        <v>2.3791500000000001</v>
      </c>
      <c r="M486">
        <v>4.4072800000000001</v>
      </c>
    </row>
    <row r="487" spans="1:13" x14ac:dyDescent="0.35">
      <c r="A487">
        <v>485</v>
      </c>
      <c r="B487" t="s">
        <v>239</v>
      </c>
      <c r="C487">
        <v>411</v>
      </c>
      <c r="D487" t="s">
        <v>308</v>
      </c>
      <c r="E487" t="s">
        <v>657</v>
      </c>
      <c r="F487">
        <v>4.1183999999999998E-2</v>
      </c>
      <c r="G487" t="s">
        <v>481</v>
      </c>
      <c r="H487">
        <v>5.8322919999999998</v>
      </c>
      <c r="I487">
        <v>0.78859100000000004</v>
      </c>
      <c r="J487">
        <v>1.4608350000000001</v>
      </c>
      <c r="K487">
        <v>0.24019699999999999</v>
      </c>
      <c r="L487">
        <v>3.2476999999999999E-2</v>
      </c>
      <c r="M487">
        <v>6.0163000000000001E-2</v>
      </c>
    </row>
    <row r="488" spans="1:13" x14ac:dyDescent="0.35">
      <c r="A488">
        <v>486</v>
      </c>
      <c r="B488" t="s">
        <v>239</v>
      </c>
      <c r="C488">
        <v>411</v>
      </c>
      <c r="D488" t="s">
        <v>308</v>
      </c>
      <c r="E488" t="s">
        <v>657</v>
      </c>
      <c r="F488">
        <v>1.1050000000000001E-3</v>
      </c>
      <c r="G488" t="s">
        <v>481</v>
      </c>
      <c r="H488">
        <v>5.8322919999999998</v>
      </c>
      <c r="I488">
        <v>0.78859100000000004</v>
      </c>
      <c r="J488">
        <v>1.4608350000000001</v>
      </c>
      <c r="K488">
        <v>6.4440000000000001E-3</v>
      </c>
      <c r="L488">
        <v>8.7100000000000003E-4</v>
      </c>
      <c r="M488">
        <v>1.614E-3</v>
      </c>
    </row>
    <row r="489" spans="1:13" x14ac:dyDescent="0.35">
      <c r="A489">
        <v>487</v>
      </c>
      <c r="B489" t="s">
        <v>239</v>
      </c>
      <c r="C489">
        <v>411</v>
      </c>
      <c r="D489" t="s">
        <v>308</v>
      </c>
      <c r="E489" t="s">
        <v>657</v>
      </c>
      <c r="F489">
        <v>0.33319799999999999</v>
      </c>
      <c r="G489" t="s">
        <v>481</v>
      </c>
      <c r="H489">
        <v>5.8322919999999998</v>
      </c>
      <c r="I489">
        <v>0.78859100000000004</v>
      </c>
      <c r="J489">
        <v>1.4608350000000001</v>
      </c>
      <c r="K489">
        <v>1.9433100000000001</v>
      </c>
      <c r="L489">
        <v>0.26275700000000002</v>
      </c>
      <c r="M489">
        <v>0.48674699999999999</v>
      </c>
    </row>
    <row r="490" spans="1:13" x14ac:dyDescent="0.35">
      <c r="A490">
        <v>488</v>
      </c>
      <c r="B490" t="s">
        <v>239</v>
      </c>
      <c r="C490">
        <v>434</v>
      </c>
      <c r="D490" t="s">
        <v>277</v>
      </c>
      <c r="E490" t="s">
        <v>658</v>
      </c>
      <c r="F490">
        <v>0.13436200000000001</v>
      </c>
      <c r="G490" t="s">
        <v>481</v>
      </c>
      <c r="H490">
        <v>3.5643389999999999</v>
      </c>
      <c r="I490">
        <v>0.58246699999999996</v>
      </c>
      <c r="J490">
        <v>1.0026200000000001</v>
      </c>
      <c r="K490">
        <v>0.478912</v>
      </c>
      <c r="L490">
        <v>7.8260999999999997E-2</v>
      </c>
      <c r="M490">
        <v>0.134714</v>
      </c>
    </row>
    <row r="491" spans="1:13" x14ac:dyDescent="0.35">
      <c r="A491">
        <v>489</v>
      </c>
      <c r="B491" t="s">
        <v>239</v>
      </c>
      <c r="C491">
        <v>541</v>
      </c>
      <c r="D491" t="s">
        <v>402</v>
      </c>
      <c r="E491" t="s">
        <v>403</v>
      </c>
      <c r="F491">
        <v>0.107587</v>
      </c>
      <c r="G491" t="s">
        <v>481</v>
      </c>
      <c r="H491">
        <v>6.6188039999999999</v>
      </c>
      <c r="I491">
        <v>1.0996870000000001</v>
      </c>
      <c r="J491">
        <v>1.7708029999999999</v>
      </c>
      <c r="K491">
        <v>0.71209699999999998</v>
      </c>
      <c r="L491">
        <v>0.118312</v>
      </c>
      <c r="M491">
        <v>0.19051499999999999</v>
      </c>
    </row>
    <row r="492" spans="1:13" x14ac:dyDescent="0.35">
      <c r="A492">
        <v>490</v>
      </c>
      <c r="B492" t="s">
        <v>239</v>
      </c>
      <c r="C492">
        <v>541</v>
      </c>
      <c r="D492" t="s">
        <v>402</v>
      </c>
      <c r="E492" t="s">
        <v>403</v>
      </c>
      <c r="F492">
        <v>1.2735E-2</v>
      </c>
      <c r="G492" t="s">
        <v>481</v>
      </c>
      <c r="H492">
        <v>6.6188039999999999</v>
      </c>
      <c r="I492">
        <v>1.0996870000000001</v>
      </c>
      <c r="J492">
        <v>1.7708029999999999</v>
      </c>
      <c r="K492">
        <v>8.4290000000000004E-2</v>
      </c>
      <c r="L492">
        <v>1.4004000000000001E-2</v>
      </c>
      <c r="M492">
        <v>2.2551000000000002E-2</v>
      </c>
    </row>
    <row r="493" spans="1:13" x14ac:dyDescent="0.35">
      <c r="A493">
        <v>491</v>
      </c>
      <c r="B493" t="s">
        <v>239</v>
      </c>
      <c r="C493">
        <v>617</v>
      </c>
      <c r="D493" t="s">
        <v>309</v>
      </c>
      <c r="E493" t="s">
        <v>659</v>
      </c>
      <c r="F493">
        <v>0.93807600000000002</v>
      </c>
      <c r="G493" t="s">
        <v>481</v>
      </c>
      <c r="H493">
        <v>5.8074000000000003</v>
      </c>
      <c r="I493">
        <v>0.83567000000000002</v>
      </c>
      <c r="J493">
        <v>1.4587699999999999</v>
      </c>
      <c r="K493">
        <v>5.4477799999999998</v>
      </c>
      <c r="L493">
        <v>0.78392200000000001</v>
      </c>
      <c r="M493">
        <v>1.3684400000000001</v>
      </c>
    </row>
    <row r="494" spans="1:13" x14ac:dyDescent="0.35">
      <c r="A494">
        <v>492</v>
      </c>
      <c r="B494" t="s">
        <v>239</v>
      </c>
      <c r="C494">
        <v>617</v>
      </c>
      <c r="D494" t="s">
        <v>309</v>
      </c>
      <c r="E494" t="s">
        <v>659</v>
      </c>
      <c r="F494">
        <v>0.36044399999999999</v>
      </c>
      <c r="G494" t="s">
        <v>481</v>
      </c>
      <c r="H494">
        <v>5.8074000000000003</v>
      </c>
      <c r="I494">
        <v>0.83567000000000002</v>
      </c>
      <c r="J494">
        <v>1.4587699999999999</v>
      </c>
      <c r="K494">
        <v>2.0932400000000002</v>
      </c>
      <c r="L494">
        <v>0.30121199999999998</v>
      </c>
      <c r="M494">
        <v>0.52580499999999997</v>
      </c>
    </row>
    <row r="495" spans="1:13" x14ac:dyDescent="0.35">
      <c r="A495">
        <v>493</v>
      </c>
      <c r="B495" t="s">
        <v>239</v>
      </c>
      <c r="C495">
        <v>630</v>
      </c>
      <c r="D495" t="s">
        <v>394</v>
      </c>
      <c r="E495" t="s">
        <v>660</v>
      </c>
      <c r="F495">
        <v>0.45713500000000001</v>
      </c>
      <c r="G495" t="s">
        <v>481</v>
      </c>
      <c r="H495">
        <v>2.51999</v>
      </c>
      <c r="I495">
        <v>0.380299</v>
      </c>
      <c r="J495">
        <v>0.84094800000000003</v>
      </c>
      <c r="K495">
        <v>1.15198</v>
      </c>
      <c r="L495">
        <v>0.173848</v>
      </c>
      <c r="M495">
        <v>0.38442700000000002</v>
      </c>
    </row>
    <row r="496" spans="1:13" x14ac:dyDescent="0.35">
      <c r="A496">
        <v>494</v>
      </c>
      <c r="B496" t="s">
        <v>239</v>
      </c>
      <c r="C496">
        <v>641</v>
      </c>
      <c r="D496" t="s">
        <v>311</v>
      </c>
      <c r="E496" t="s">
        <v>661</v>
      </c>
      <c r="F496">
        <v>7.2329999999999998E-3</v>
      </c>
      <c r="G496" t="s">
        <v>481</v>
      </c>
      <c r="H496">
        <v>8.4458009999999994</v>
      </c>
      <c r="I496">
        <v>1.3673070000000001</v>
      </c>
      <c r="J496">
        <v>1.7414449999999999</v>
      </c>
      <c r="K496">
        <v>6.1086000000000001E-2</v>
      </c>
      <c r="L496">
        <v>9.8890000000000002E-3</v>
      </c>
      <c r="M496">
        <v>1.2595E-2</v>
      </c>
    </row>
    <row r="497" spans="1:13" x14ac:dyDescent="0.35">
      <c r="A497">
        <v>495</v>
      </c>
      <c r="B497" t="s">
        <v>239</v>
      </c>
      <c r="C497">
        <v>643</v>
      </c>
      <c r="D497" t="s">
        <v>374</v>
      </c>
      <c r="E497" t="s">
        <v>662</v>
      </c>
      <c r="F497">
        <v>1.8265E-2</v>
      </c>
      <c r="G497" t="s">
        <v>481</v>
      </c>
      <c r="H497">
        <v>9.3579369999999997</v>
      </c>
      <c r="I497">
        <v>1.53837</v>
      </c>
      <c r="J497">
        <v>1.768081</v>
      </c>
      <c r="K497">
        <v>0.17092599999999999</v>
      </c>
      <c r="L497">
        <v>2.8098999999999999E-2</v>
      </c>
      <c r="M497">
        <v>3.2294000000000003E-2</v>
      </c>
    </row>
    <row r="498" spans="1:13" x14ac:dyDescent="0.35">
      <c r="A498">
        <v>496</v>
      </c>
      <c r="B498" t="s">
        <v>239</v>
      </c>
      <c r="C498">
        <v>810</v>
      </c>
      <c r="D498" t="s">
        <v>645</v>
      </c>
      <c r="E498" t="s">
        <v>663</v>
      </c>
      <c r="F498">
        <v>1.9460299999999999</v>
      </c>
      <c r="G498" t="s">
        <v>481</v>
      </c>
      <c r="H498">
        <v>4.724545</v>
      </c>
      <c r="I498">
        <v>0.77541599999999999</v>
      </c>
      <c r="J498">
        <v>1.6342369999999999</v>
      </c>
      <c r="K498">
        <v>9.1941100000000002</v>
      </c>
      <c r="L498">
        <v>1.50898</v>
      </c>
      <c r="M498">
        <v>3.1802700000000002</v>
      </c>
    </row>
    <row r="499" spans="1:13" x14ac:dyDescent="0.35">
      <c r="A499">
        <v>497</v>
      </c>
      <c r="B499" t="s">
        <v>239</v>
      </c>
      <c r="C499">
        <v>814</v>
      </c>
      <c r="D499" t="s">
        <v>254</v>
      </c>
      <c r="E499" t="s">
        <v>664</v>
      </c>
      <c r="F499">
        <v>31.372499999999999</v>
      </c>
      <c r="G499" t="s">
        <v>481</v>
      </c>
      <c r="H499">
        <v>9.9609939999999995</v>
      </c>
      <c r="I499">
        <v>1.5271699999999999</v>
      </c>
      <c r="J499">
        <v>1.902773</v>
      </c>
      <c r="K499">
        <v>312.50099999999998</v>
      </c>
      <c r="L499">
        <v>47.911099999999998</v>
      </c>
      <c r="M499">
        <v>59.694699999999997</v>
      </c>
    </row>
    <row r="500" spans="1:13" x14ac:dyDescent="0.35">
      <c r="A500">
        <v>498</v>
      </c>
      <c r="B500" t="s">
        <v>239</v>
      </c>
      <c r="C500">
        <v>111</v>
      </c>
      <c r="D500" t="s">
        <v>270</v>
      </c>
      <c r="E500" t="s">
        <v>271</v>
      </c>
      <c r="F500">
        <v>0.21185899999999999</v>
      </c>
      <c r="G500" t="s">
        <v>477</v>
      </c>
      <c r="H500">
        <v>10.413732</v>
      </c>
      <c r="I500">
        <v>1.734764</v>
      </c>
      <c r="J500">
        <v>1.937713</v>
      </c>
      <c r="K500">
        <v>2.2062400000000002</v>
      </c>
      <c r="L500">
        <v>0.36752499999999999</v>
      </c>
      <c r="M500">
        <v>0.410522</v>
      </c>
    </row>
    <row r="501" spans="1:13" x14ac:dyDescent="0.35">
      <c r="A501">
        <v>499</v>
      </c>
      <c r="B501" t="s">
        <v>239</v>
      </c>
      <c r="C501">
        <v>111</v>
      </c>
      <c r="D501" t="s">
        <v>270</v>
      </c>
      <c r="E501" t="s">
        <v>271</v>
      </c>
      <c r="F501">
        <v>2.5988000000000001E-2</v>
      </c>
      <c r="G501" t="s">
        <v>477</v>
      </c>
      <c r="H501">
        <v>10.413732</v>
      </c>
      <c r="I501">
        <v>1.734764</v>
      </c>
      <c r="J501">
        <v>1.937713</v>
      </c>
      <c r="K501">
        <v>0.27062999999999998</v>
      </c>
      <c r="L501">
        <v>4.5082999999999998E-2</v>
      </c>
      <c r="M501">
        <v>5.0356999999999999E-2</v>
      </c>
    </row>
    <row r="502" spans="1:13" x14ac:dyDescent="0.35">
      <c r="A502">
        <v>500</v>
      </c>
      <c r="B502" t="s">
        <v>239</v>
      </c>
      <c r="C502">
        <v>111</v>
      </c>
      <c r="D502" t="s">
        <v>270</v>
      </c>
      <c r="E502" t="s">
        <v>271</v>
      </c>
      <c r="F502">
        <v>2.8174100000000002</v>
      </c>
      <c r="G502" t="s">
        <v>477</v>
      </c>
      <c r="H502">
        <v>10.413732</v>
      </c>
      <c r="I502">
        <v>1.734764</v>
      </c>
      <c r="J502">
        <v>1.937713</v>
      </c>
      <c r="K502">
        <v>29.3398</v>
      </c>
      <c r="L502">
        <v>4.8875400000000004</v>
      </c>
      <c r="M502">
        <v>5.4593299999999996</v>
      </c>
    </row>
    <row r="503" spans="1:13" x14ac:dyDescent="0.35">
      <c r="A503">
        <v>501</v>
      </c>
      <c r="B503" t="s">
        <v>239</v>
      </c>
      <c r="C503">
        <v>111</v>
      </c>
      <c r="D503" t="s">
        <v>270</v>
      </c>
      <c r="E503" t="s">
        <v>271</v>
      </c>
      <c r="F503">
        <v>0.90905599999999998</v>
      </c>
      <c r="G503" t="s">
        <v>477</v>
      </c>
      <c r="H503">
        <v>10.413732</v>
      </c>
      <c r="I503">
        <v>1.734764</v>
      </c>
      <c r="J503">
        <v>1.937713</v>
      </c>
      <c r="K503">
        <v>9.4666700000000006</v>
      </c>
      <c r="L503">
        <v>1.577</v>
      </c>
      <c r="M503">
        <v>1.76149</v>
      </c>
    </row>
    <row r="504" spans="1:13" x14ac:dyDescent="0.35">
      <c r="A504">
        <v>502</v>
      </c>
      <c r="B504" t="s">
        <v>239</v>
      </c>
      <c r="C504">
        <v>111</v>
      </c>
      <c r="D504" t="s">
        <v>270</v>
      </c>
      <c r="E504" t="s">
        <v>271</v>
      </c>
      <c r="F504">
        <v>2.1372800000000001</v>
      </c>
      <c r="G504" t="s">
        <v>477</v>
      </c>
      <c r="H504">
        <v>10.413732</v>
      </c>
      <c r="I504">
        <v>1.734764</v>
      </c>
      <c r="J504">
        <v>1.937713</v>
      </c>
      <c r="K504">
        <v>22.257100000000001</v>
      </c>
      <c r="L504">
        <v>3.7076799999999999</v>
      </c>
      <c r="M504">
        <v>4.1414400000000002</v>
      </c>
    </row>
    <row r="505" spans="1:13" x14ac:dyDescent="0.35">
      <c r="A505">
        <v>503</v>
      </c>
      <c r="B505" t="s">
        <v>239</v>
      </c>
      <c r="C505">
        <v>111</v>
      </c>
      <c r="D505" t="s">
        <v>270</v>
      </c>
      <c r="E505" t="s">
        <v>271</v>
      </c>
      <c r="F505">
        <v>1.39368</v>
      </c>
      <c r="G505" t="s">
        <v>477</v>
      </c>
      <c r="H505">
        <v>10.413732</v>
      </c>
      <c r="I505">
        <v>1.734764</v>
      </c>
      <c r="J505">
        <v>1.937713</v>
      </c>
      <c r="K505">
        <v>14.513400000000001</v>
      </c>
      <c r="L505">
        <v>2.41771</v>
      </c>
      <c r="M505">
        <v>2.7005499999999998</v>
      </c>
    </row>
    <row r="506" spans="1:13" x14ac:dyDescent="0.35">
      <c r="A506">
        <v>504</v>
      </c>
      <c r="B506" t="s">
        <v>239</v>
      </c>
      <c r="C506">
        <v>111</v>
      </c>
      <c r="D506" t="s">
        <v>270</v>
      </c>
      <c r="E506" t="s">
        <v>271</v>
      </c>
      <c r="F506">
        <v>2.8878499999999998</v>
      </c>
      <c r="G506" t="s">
        <v>477</v>
      </c>
      <c r="H506">
        <v>10.413732</v>
      </c>
      <c r="I506">
        <v>1.734764</v>
      </c>
      <c r="J506">
        <v>1.937713</v>
      </c>
      <c r="K506">
        <v>30.0733</v>
      </c>
      <c r="L506">
        <v>5.0097399999999999</v>
      </c>
      <c r="M506">
        <v>5.5958300000000003</v>
      </c>
    </row>
    <row r="507" spans="1:13" x14ac:dyDescent="0.35">
      <c r="A507">
        <v>505</v>
      </c>
      <c r="B507" t="s">
        <v>239</v>
      </c>
      <c r="C507">
        <v>111</v>
      </c>
      <c r="D507" t="s">
        <v>270</v>
      </c>
      <c r="E507" t="s">
        <v>271</v>
      </c>
      <c r="F507">
        <v>0.37989000000000001</v>
      </c>
      <c r="G507" t="s">
        <v>477</v>
      </c>
      <c r="H507">
        <v>10.413732</v>
      </c>
      <c r="I507">
        <v>1.734764</v>
      </c>
      <c r="J507">
        <v>1.937713</v>
      </c>
      <c r="K507">
        <v>3.95607</v>
      </c>
      <c r="L507">
        <v>0.65901900000000002</v>
      </c>
      <c r="M507">
        <v>0.73611800000000005</v>
      </c>
    </row>
    <row r="508" spans="1:13" x14ac:dyDescent="0.35">
      <c r="A508">
        <v>506</v>
      </c>
      <c r="B508" t="s">
        <v>239</v>
      </c>
      <c r="C508">
        <v>111</v>
      </c>
      <c r="D508" t="s">
        <v>270</v>
      </c>
      <c r="E508" t="s">
        <v>271</v>
      </c>
      <c r="F508">
        <v>0.12045599999999999</v>
      </c>
      <c r="G508" t="s">
        <v>477</v>
      </c>
      <c r="H508">
        <v>10.413732</v>
      </c>
      <c r="I508">
        <v>1.734764</v>
      </c>
      <c r="J508">
        <v>1.937713</v>
      </c>
      <c r="K508">
        <v>1.2544</v>
      </c>
      <c r="L508">
        <v>0.20896300000000001</v>
      </c>
      <c r="M508">
        <v>0.23340900000000001</v>
      </c>
    </row>
    <row r="509" spans="1:13" x14ac:dyDescent="0.35">
      <c r="A509">
        <v>507</v>
      </c>
      <c r="B509" t="s">
        <v>239</v>
      </c>
      <c r="C509">
        <v>111</v>
      </c>
      <c r="D509" t="s">
        <v>270</v>
      </c>
      <c r="E509" t="s">
        <v>271</v>
      </c>
      <c r="F509">
        <v>5.5129999999999997E-3</v>
      </c>
      <c r="G509" t="s">
        <v>477</v>
      </c>
      <c r="H509">
        <v>10.413732</v>
      </c>
      <c r="I509">
        <v>1.734764</v>
      </c>
      <c r="J509">
        <v>1.937713</v>
      </c>
      <c r="K509">
        <v>5.7408000000000001E-2</v>
      </c>
      <c r="L509">
        <v>9.5630000000000003E-3</v>
      </c>
      <c r="M509">
        <v>1.0682000000000001E-2</v>
      </c>
    </row>
    <row r="510" spans="1:13" x14ac:dyDescent="0.35">
      <c r="A510">
        <v>508</v>
      </c>
      <c r="B510" t="s">
        <v>239</v>
      </c>
      <c r="C510">
        <v>111</v>
      </c>
      <c r="D510" t="s">
        <v>270</v>
      </c>
      <c r="E510" t="s">
        <v>271</v>
      </c>
      <c r="F510">
        <v>1.6679200000000001</v>
      </c>
      <c r="G510" t="s">
        <v>477</v>
      </c>
      <c r="H510">
        <v>10.413732</v>
      </c>
      <c r="I510">
        <v>1.734764</v>
      </c>
      <c r="J510">
        <v>1.937713</v>
      </c>
      <c r="K510">
        <v>17.369299999999999</v>
      </c>
      <c r="L510">
        <v>2.8934500000000001</v>
      </c>
      <c r="M510">
        <v>3.2319499999999999</v>
      </c>
    </row>
    <row r="511" spans="1:13" x14ac:dyDescent="0.35">
      <c r="A511">
        <v>509</v>
      </c>
      <c r="B511" t="s">
        <v>239</v>
      </c>
      <c r="C511">
        <v>111</v>
      </c>
      <c r="D511" t="s">
        <v>270</v>
      </c>
      <c r="E511" t="s">
        <v>271</v>
      </c>
      <c r="F511">
        <v>1.6091</v>
      </c>
      <c r="G511" t="s">
        <v>477</v>
      </c>
      <c r="H511">
        <v>10.413732</v>
      </c>
      <c r="I511">
        <v>1.734764</v>
      </c>
      <c r="J511">
        <v>1.937713</v>
      </c>
      <c r="K511">
        <v>16.756699999999999</v>
      </c>
      <c r="L511">
        <v>2.7914099999999999</v>
      </c>
      <c r="M511">
        <v>3.1179700000000001</v>
      </c>
    </row>
    <row r="512" spans="1:13" x14ac:dyDescent="0.35">
      <c r="A512">
        <v>510</v>
      </c>
      <c r="B512" t="s">
        <v>239</v>
      </c>
      <c r="C512">
        <v>118</v>
      </c>
      <c r="D512" t="s">
        <v>256</v>
      </c>
      <c r="E512" t="s">
        <v>272</v>
      </c>
      <c r="F512">
        <v>0.54755900000000002</v>
      </c>
      <c r="G512" t="s">
        <v>477</v>
      </c>
      <c r="H512">
        <v>8.6339380000000006</v>
      </c>
      <c r="I512">
        <v>1.5375620000000001</v>
      </c>
      <c r="J512">
        <v>1.7281679999999999</v>
      </c>
      <c r="K512">
        <v>4.7275900000000002</v>
      </c>
      <c r="L512">
        <v>0.84190600000000004</v>
      </c>
      <c r="M512">
        <v>0.94627399999999995</v>
      </c>
    </row>
    <row r="513" spans="1:13" x14ac:dyDescent="0.35">
      <c r="A513">
        <v>511</v>
      </c>
      <c r="B513" t="s">
        <v>239</v>
      </c>
      <c r="C513">
        <v>118</v>
      </c>
      <c r="D513" t="s">
        <v>256</v>
      </c>
      <c r="E513" t="s">
        <v>272</v>
      </c>
      <c r="F513">
        <v>1.87887</v>
      </c>
      <c r="G513" t="s">
        <v>477</v>
      </c>
      <c r="H513">
        <v>8.6339380000000006</v>
      </c>
      <c r="I513">
        <v>1.5375620000000001</v>
      </c>
      <c r="J513">
        <v>1.7281679999999999</v>
      </c>
      <c r="K513">
        <v>16.222000000000001</v>
      </c>
      <c r="L513">
        <v>2.8888799999999999</v>
      </c>
      <c r="M513">
        <v>3.2469999999999999</v>
      </c>
    </row>
    <row r="514" spans="1:13" x14ac:dyDescent="0.35">
      <c r="A514">
        <v>512</v>
      </c>
      <c r="B514" t="s">
        <v>239</v>
      </c>
      <c r="C514">
        <v>118</v>
      </c>
      <c r="D514" t="s">
        <v>256</v>
      </c>
      <c r="E514" t="s">
        <v>272</v>
      </c>
      <c r="F514">
        <v>1.60009</v>
      </c>
      <c r="G514" t="s">
        <v>477</v>
      </c>
      <c r="H514">
        <v>8.6339380000000006</v>
      </c>
      <c r="I514">
        <v>1.5375620000000001</v>
      </c>
      <c r="J514">
        <v>1.7281679999999999</v>
      </c>
      <c r="K514">
        <v>13.815099999999999</v>
      </c>
      <c r="L514">
        <v>2.4602400000000002</v>
      </c>
      <c r="M514">
        <v>2.7652199999999998</v>
      </c>
    </row>
    <row r="515" spans="1:13" x14ac:dyDescent="0.35">
      <c r="A515">
        <v>513</v>
      </c>
      <c r="B515" t="s">
        <v>239</v>
      </c>
      <c r="C515">
        <v>118</v>
      </c>
      <c r="D515" t="s">
        <v>256</v>
      </c>
      <c r="E515" t="s">
        <v>272</v>
      </c>
      <c r="F515">
        <v>0.77884399999999998</v>
      </c>
      <c r="G515" t="s">
        <v>477</v>
      </c>
      <c r="H515">
        <v>8.6339380000000006</v>
      </c>
      <c r="I515">
        <v>1.5375620000000001</v>
      </c>
      <c r="J515">
        <v>1.7281679999999999</v>
      </c>
      <c r="K515">
        <v>6.7244900000000003</v>
      </c>
      <c r="L515">
        <v>1.1975199999999999</v>
      </c>
      <c r="M515">
        <v>1.3459700000000001</v>
      </c>
    </row>
    <row r="516" spans="1:13" x14ac:dyDescent="0.35">
      <c r="A516">
        <v>514</v>
      </c>
      <c r="B516" t="s">
        <v>239</v>
      </c>
      <c r="C516">
        <v>118</v>
      </c>
      <c r="D516" t="s">
        <v>256</v>
      </c>
      <c r="E516" t="s">
        <v>272</v>
      </c>
      <c r="F516">
        <v>0.61986799999999997</v>
      </c>
      <c r="G516" t="s">
        <v>477</v>
      </c>
      <c r="H516">
        <v>8.6339380000000006</v>
      </c>
      <c r="I516">
        <v>1.5375620000000001</v>
      </c>
      <c r="J516">
        <v>1.7281679999999999</v>
      </c>
      <c r="K516">
        <v>5.3518999999999997</v>
      </c>
      <c r="L516">
        <v>0.95308599999999999</v>
      </c>
      <c r="M516">
        <v>1.07124</v>
      </c>
    </row>
    <row r="517" spans="1:13" x14ac:dyDescent="0.35">
      <c r="A517">
        <v>515</v>
      </c>
      <c r="B517" t="s">
        <v>239</v>
      </c>
      <c r="C517">
        <v>118</v>
      </c>
      <c r="D517" t="s">
        <v>256</v>
      </c>
      <c r="E517" t="s">
        <v>272</v>
      </c>
      <c r="F517">
        <v>0.58252800000000005</v>
      </c>
      <c r="G517" t="s">
        <v>477</v>
      </c>
      <c r="H517">
        <v>8.6339380000000006</v>
      </c>
      <c r="I517">
        <v>1.5375620000000001</v>
      </c>
      <c r="J517">
        <v>1.7281679999999999</v>
      </c>
      <c r="K517">
        <v>5.0295100000000001</v>
      </c>
      <c r="L517">
        <v>0.89567300000000005</v>
      </c>
      <c r="M517">
        <v>1.00671</v>
      </c>
    </row>
    <row r="518" spans="1:13" x14ac:dyDescent="0.35">
      <c r="A518">
        <v>516</v>
      </c>
      <c r="B518" t="s">
        <v>239</v>
      </c>
      <c r="C518">
        <v>118</v>
      </c>
      <c r="D518" t="s">
        <v>256</v>
      </c>
      <c r="E518" t="s">
        <v>272</v>
      </c>
      <c r="F518">
        <v>0.26190000000000002</v>
      </c>
      <c r="G518" t="s">
        <v>477</v>
      </c>
      <c r="H518">
        <v>8.6339380000000006</v>
      </c>
      <c r="I518">
        <v>1.5375620000000001</v>
      </c>
      <c r="J518">
        <v>1.7281679999999999</v>
      </c>
      <c r="K518">
        <v>2.2612299999999999</v>
      </c>
      <c r="L518">
        <v>0.40268799999999999</v>
      </c>
      <c r="M518">
        <v>0.45260699999999998</v>
      </c>
    </row>
    <row r="519" spans="1:13" x14ac:dyDescent="0.35">
      <c r="A519">
        <v>517</v>
      </c>
      <c r="B519" t="s">
        <v>239</v>
      </c>
      <c r="C519">
        <v>118</v>
      </c>
      <c r="D519" t="s">
        <v>256</v>
      </c>
      <c r="E519" t="s">
        <v>272</v>
      </c>
      <c r="F519">
        <v>0.136794</v>
      </c>
      <c r="G519" t="s">
        <v>477</v>
      </c>
      <c r="H519">
        <v>8.6339380000000006</v>
      </c>
      <c r="I519">
        <v>1.5375620000000001</v>
      </c>
      <c r="J519">
        <v>1.7281679999999999</v>
      </c>
      <c r="K519">
        <v>1.1810700000000001</v>
      </c>
      <c r="L519">
        <v>0.21032899999999999</v>
      </c>
      <c r="M519">
        <v>0.236403</v>
      </c>
    </row>
    <row r="520" spans="1:13" x14ac:dyDescent="0.35">
      <c r="A520">
        <v>518</v>
      </c>
      <c r="B520" t="s">
        <v>239</v>
      </c>
      <c r="C520">
        <v>118</v>
      </c>
      <c r="D520" t="s">
        <v>256</v>
      </c>
      <c r="E520" t="s">
        <v>272</v>
      </c>
      <c r="F520">
        <v>0.45391199999999998</v>
      </c>
      <c r="G520" t="s">
        <v>477</v>
      </c>
      <c r="H520">
        <v>8.6339380000000006</v>
      </c>
      <c r="I520">
        <v>1.5375620000000001</v>
      </c>
      <c r="J520">
        <v>1.7281679999999999</v>
      </c>
      <c r="K520">
        <v>3.9190499999999999</v>
      </c>
      <c r="L520">
        <v>0.69791800000000004</v>
      </c>
      <c r="M520">
        <v>0.78443600000000002</v>
      </c>
    </row>
    <row r="521" spans="1:13" x14ac:dyDescent="0.35">
      <c r="A521">
        <v>519</v>
      </c>
      <c r="B521" t="s">
        <v>239</v>
      </c>
      <c r="C521">
        <v>118</v>
      </c>
      <c r="D521" t="s">
        <v>256</v>
      </c>
      <c r="E521" t="s">
        <v>272</v>
      </c>
      <c r="F521">
        <v>0.26536599999999999</v>
      </c>
      <c r="G521" t="s">
        <v>477</v>
      </c>
      <c r="H521">
        <v>8.6339380000000006</v>
      </c>
      <c r="I521">
        <v>1.5375620000000001</v>
      </c>
      <c r="J521">
        <v>1.7281679999999999</v>
      </c>
      <c r="K521">
        <v>2.29115</v>
      </c>
      <c r="L521">
        <v>0.40801700000000002</v>
      </c>
      <c r="M521">
        <v>0.45859699999999998</v>
      </c>
    </row>
    <row r="522" spans="1:13" x14ac:dyDescent="0.35">
      <c r="A522">
        <v>520</v>
      </c>
      <c r="B522" t="s">
        <v>239</v>
      </c>
      <c r="C522">
        <v>118</v>
      </c>
      <c r="D522" t="s">
        <v>256</v>
      </c>
      <c r="E522" t="s">
        <v>272</v>
      </c>
      <c r="F522">
        <v>0.177282</v>
      </c>
      <c r="G522" t="s">
        <v>477</v>
      </c>
      <c r="H522">
        <v>8.6339380000000006</v>
      </c>
      <c r="I522">
        <v>1.5375620000000001</v>
      </c>
      <c r="J522">
        <v>1.7281679999999999</v>
      </c>
      <c r="K522">
        <v>1.53064</v>
      </c>
      <c r="L522">
        <v>0.27258199999999999</v>
      </c>
      <c r="M522">
        <v>0.30637300000000001</v>
      </c>
    </row>
    <row r="523" spans="1:13" x14ac:dyDescent="0.35">
      <c r="A523">
        <v>521</v>
      </c>
      <c r="B523" t="s">
        <v>239</v>
      </c>
      <c r="C523">
        <v>118</v>
      </c>
      <c r="D523" t="s">
        <v>256</v>
      </c>
      <c r="E523" t="s">
        <v>272</v>
      </c>
      <c r="F523">
        <v>4.4055999999999998E-2</v>
      </c>
      <c r="G523" t="s">
        <v>477</v>
      </c>
      <c r="H523">
        <v>8.6339380000000006</v>
      </c>
      <c r="I523">
        <v>1.5375620000000001</v>
      </c>
      <c r="J523">
        <v>1.7281679999999999</v>
      </c>
      <c r="K523">
        <v>0.38037799999999999</v>
      </c>
      <c r="L523">
        <v>6.7738999999999994E-2</v>
      </c>
      <c r="M523">
        <v>7.6135999999999995E-2</v>
      </c>
    </row>
    <row r="524" spans="1:13" x14ac:dyDescent="0.35">
      <c r="A524">
        <v>522</v>
      </c>
      <c r="B524" t="s">
        <v>239</v>
      </c>
      <c r="C524">
        <v>118</v>
      </c>
      <c r="D524" t="s">
        <v>256</v>
      </c>
      <c r="E524" t="s">
        <v>272</v>
      </c>
      <c r="F524">
        <v>1.31769</v>
      </c>
      <c r="G524" t="s">
        <v>477</v>
      </c>
      <c r="H524">
        <v>8.6339380000000006</v>
      </c>
      <c r="I524">
        <v>1.5375620000000001</v>
      </c>
      <c r="J524">
        <v>1.7281679999999999</v>
      </c>
      <c r="K524">
        <v>11.376899999999999</v>
      </c>
      <c r="L524">
        <v>2.02603</v>
      </c>
      <c r="M524">
        <v>2.27719</v>
      </c>
    </row>
    <row r="525" spans="1:13" x14ac:dyDescent="0.35">
      <c r="A525">
        <v>523</v>
      </c>
      <c r="B525" t="s">
        <v>239</v>
      </c>
      <c r="C525">
        <v>121</v>
      </c>
      <c r="D525" t="s">
        <v>270</v>
      </c>
      <c r="E525" t="s">
        <v>281</v>
      </c>
      <c r="F525">
        <v>0.55775300000000005</v>
      </c>
      <c r="G525" t="s">
        <v>477</v>
      </c>
      <c r="H525">
        <v>11.819156</v>
      </c>
      <c r="I525">
        <v>1.999854</v>
      </c>
      <c r="J525">
        <v>2.097445</v>
      </c>
      <c r="K525">
        <v>6.5921700000000003</v>
      </c>
      <c r="L525">
        <v>1.1154200000000001</v>
      </c>
      <c r="M525">
        <v>1.1698599999999999</v>
      </c>
    </row>
    <row r="526" spans="1:13" x14ac:dyDescent="0.35">
      <c r="A526">
        <v>524</v>
      </c>
      <c r="B526" t="s">
        <v>239</v>
      </c>
      <c r="C526">
        <v>121</v>
      </c>
      <c r="D526" t="s">
        <v>270</v>
      </c>
      <c r="E526" t="s">
        <v>281</v>
      </c>
      <c r="F526">
        <v>0.493589</v>
      </c>
      <c r="G526" t="s">
        <v>477</v>
      </c>
      <c r="H526">
        <v>11.819156</v>
      </c>
      <c r="I526">
        <v>1.999854</v>
      </c>
      <c r="J526">
        <v>2.097445</v>
      </c>
      <c r="K526">
        <v>5.8338099999999997</v>
      </c>
      <c r="L526">
        <v>0.98710600000000004</v>
      </c>
      <c r="M526">
        <v>1.03528</v>
      </c>
    </row>
    <row r="527" spans="1:13" x14ac:dyDescent="0.35">
      <c r="A527">
        <v>525</v>
      </c>
      <c r="B527" t="s">
        <v>239</v>
      </c>
      <c r="C527">
        <v>121</v>
      </c>
      <c r="D527" t="s">
        <v>270</v>
      </c>
      <c r="E527" t="s">
        <v>281</v>
      </c>
      <c r="F527">
        <v>1.07561</v>
      </c>
      <c r="G527" t="s">
        <v>477</v>
      </c>
      <c r="H527">
        <v>11.819156</v>
      </c>
      <c r="I527">
        <v>1.999854</v>
      </c>
      <c r="J527">
        <v>2.097445</v>
      </c>
      <c r="K527">
        <v>12.7128</v>
      </c>
      <c r="L527">
        <v>2.1510600000000002</v>
      </c>
      <c r="M527">
        <v>2.25603</v>
      </c>
    </row>
    <row r="528" spans="1:13" x14ac:dyDescent="0.35">
      <c r="A528">
        <v>526</v>
      </c>
      <c r="B528" t="s">
        <v>239</v>
      </c>
      <c r="C528">
        <v>121</v>
      </c>
      <c r="D528" t="s">
        <v>270</v>
      </c>
      <c r="E528" t="s">
        <v>281</v>
      </c>
      <c r="F528">
        <v>1.31382</v>
      </c>
      <c r="G528" t="s">
        <v>477</v>
      </c>
      <c r="H528">
        <v>11.819156</v>
      </c>
      <c r="I528">
        <v>1.999854</v>
      </c>
      <c r="J528">
        <v>2.097445</v>
      </c>
      <c r="K528">
        <v>15.5282</v>
      </c>
      <c r="L528">
        <v>2.6274500000000001</v>
      </c>
      <c r="M528">
        <v>2.7556699999999998</v>
      </c>
    </row>
    <row r="529" spans="1:13" x14ac:dyDescent="0.35">
      <c r="A529">
        <v>527</v>
      </c>
      <c r="B529" t="s">
        <v>239</v>
      </c>
      <c r="C529">
        <v>121</v>
      </c>
      <c r="D529" t="s">
        <v>270</v>
      </c>
      <c r="E529" t="s">
        <v>281</v>
      </c>
      <c r="F529">
        <v>4.9097000000000002E-2</v>
      </c>
      <c r="G529" t="s">
        <v>477</v>
      </c>
      <c r="H529">
        <v>11.819156</v>
      </c>
      <c r="I529">
        <v>1.999854</v>
      </c>
      <c r="J529">
        <v>2.097445</v>
      </c>
      <c r="K529">
        <v>0.58028500000000005</v>
      </c>
      <c r="L529">
        <v>9.8186999999999997E-2</v>
      </c>
      <c r="M529">
        <v>0.102978</v>
      </c>
    </row>
    <row r="530" spans="1:13" x14ac:dyDescent="0.35">
      <c r="A530">
        <v>528</v>
      </c>
      <c r="B530" t="s">
        <v>239</v>
      </c>
      <c r="C530">
        <v>121</v>
      </c>
      <c r="D530" t="s">
        <v>270</v>
      </c>
      <c r="E530" t="s">
        <v>281</v>
      </c>
      <c r="F530">
        <v>5.0056200000000004</v>
      </c>
      <c r="G530" t="s">
        <v>477</v>
      </c>
      <c r="H530">
        <v>11.819156</v>
      </c>
      <c r="I530">
        <v>1.999854</v>
      </c>
      <c r="J530">
        <v>2.097445</v>
      </c>
      <c r="K530">
        <v>59.162199999999999</v>
      </c>
      <c r="L530">
        <v>10.0105</v>
      </c>
      <c r="M530">
        <v>10.499000000000001</v>
      </c>
    </row>
    <row r="531" spans="1:13" x14ac:dyDescent="0.35">
      <c r="A531">
        <v>529</v>
      </c>
      <c r="B531" t="s">
        <v>239</v>
      </c>
      <c r="C531">
        <v>121</v>
      </c>
      <c r="D531" t="s">
        <v>270</v>
      </c>
      <c r="E531" t="s">
        <v>281</v>
      </c>
      <c r="F531">
        <v>5.1157700000000004</v>
      </c>
      <c r="G531" t="s">
        <v>477</v>
      </c>
      <c r="H531">
        <v>11.819156</v>
      </c>
      <c r="I531">
        <v>1.999854</v>
      </c>
      <c r="J531">
        <v>2.097445</v>
      </c>
      <c r="K531">
        <v>60.464100000000002</v>
      </c>
      <c r="L531">
        <v>10.2308</v>
      </c>
      <c r="M531">
        <v>10.73</v>
      </c>
    </row>
    <row r="532" spans="1:13" x14ac:dyDescent="0.35">
      <c r="A532">
        <v>530</v>
      </c>
      <c r="B532" t="s">
        <v>239</v>
      </c>
      <c r="C532">
        <v>121</v>
      </c>
      <c r="D532" t="s">
        <v>270</v>
      </c>
      <c r="E532" t="s">
        <v>281</v>
      </c>
      <c r="F532">
        <v>1.18316</v>
      </c>
      <c r="G532" t="s">
        <v>477</v>
      </c>
      <c r="H532">
        <v>11.819156</v>
      </c>
      <c r="I532">
        <v>1.999854</v>
      </c>
      <c r="J532">
        <v>2.097445</v>
      </c>
      <c r="K532">
        <v>13.984</v>
      </c>
      <c r="L532">
        <v>2.3661500000000002</v>
      </c>
      <c r="M532">
        <v>2.4816099999999999</v>
      </c>
    </row>
    <row r="533" spans="1:13" x14ac:dyDescent="0.35">
      <c r="A533">
        <v>531</v>
      </c>
      <c r="B533" t="s">
        <v>239</v>
      </c>
      <c r="C533">
        <v>121</v>
      </c>
      <c r="D533" t="s">
        <v>270</v>
      </c>
      <c r="E533" t="s">
        <v>281</v>
      </c>
      <c r="F533">
        <v>0.83689899999999995</v>
      </c>
      <c r="G533" t="s">
        <v>477</v>
      </c>
      <c r="H533">
        <v>11.819156</v>
      </c>
      <c r="I533">
        <v>1.999854</v>
      </c>
      <c r="J533">
        <v>2.097445</v>
      </c>
      <c r="K533">
        <v>9.8914399999999993</v>
      </c>
      <c r="L533">
        <v>1.6736800000000001</v>
      </c>
      <c r="M533">
        <v>1.75535</v>
      </c>
    </row>
    <row r="534" spans="1:13" x14ac:dyDescent="0.35">
      <c r="A534">
        <v>532</v>
      </c>
      <c r="B534" t="s">
        <v>239</v>
      </c>
      <c r="C534">
        <v>121</v>
      </c>
      <c r="D534" t="s">
        <v>270</v>
      </c>
      <c r="E534" t="s">
        <v>281</v>
      </c>
      <c r="F534">
        <v>3.5777999999999997E-2</v>
      </c>
      <c r="G534" t="s">
        <v>477</v>
      </c>
      <c r="H534">
        <v>11.819156</v>
      </c>
      <c r="I534">
        <v>1.999854</v>
      </c>
      <c r="J534">
        <v>2.097445</v>
      </c>
      <c r="K534">
        <v>0.42286800000000002</v>
      </c>
      <c r="L534">
        <v>7.1551000000000003E-2</v>
      </c>
      <c r="M534">
        <v>7.5042999999999999E-2</v>
      </c>
    </row>
    <row r="535" spans="1:13" x14ac:dyDescent="0.35">
      <c r="A535">
        <v>533</v>
      </c>
      <c r="B535" t="s">
        <v>239</v>
      </c>
      <c r="C535">
        <v>121</v>
      </c>
      <c r="D535" t="s">
        <v>270</v>
      </c>
      <c r="E535" t="s">
        <v>281</v>
      </c>
      <c r="F535">
        <v>0.59975599999999996</v>
      </c>
      <c r="G535" t="s">
        <v>477</v>
      </c>
      <c r="H535">
        <v>11.819156</v>
      </c>
      <c r="I535">
        <v>1.999854</v>
      </c>
      <c r="J535">
        <v>2.097445</v>
      </c>
      <c r="K535">
        <v>7.0886100000000001</v>
      </c>
      <c r="L535">
        <v>1.1994199999999999</v>
      </c>
      <c r="M535">
        <v>1.25796</v>
      </c>
    </row>
    <row r="536" spans="1:13" x14ac:dyDescent="0.35">
      <c r="A536">
        <v>534</v>
      </c>
      <c r="B536" t="s">
        <v>239</v>
      </c>
      <c r="C536">
        <v>121</v>
      </c>
      <c r="D536" t="s">
        <v>270</v>
      </c>
      <c r="E536" t="s">
        <v>281</v>
      </c>
      <c r="F536">
        <v>1.9779</v>
      </c>
      <c r="G536" t="s">
        <v>477</v>
      </c>
      <c r="H536">
        <v>11.819156</v>
      </c>
      <c r="I536">
        <v>1.999854</v>
      </c>
      <c r="J536">
        <v>2.097445</v>
      </c>
      <c r="K536">
        <v>23.377099999999999</v>
      </c>
      <c r="L536">
        <v>3.9555099999999999</v>
      </c>
      <c r="M536">
        <v>4.1485399999999997</v>
      </c>
    </row>
    <row r="537" spans="1:13" x14ac:dyDescent="0.35">
      <c r="A537">
        <v>535</v>
      </c>
      <c r="B537" t="s">
        <v>239</v>
      </c>
      <c r="C537">
        <v>121</v>
      </c>
      <c r="D537" t="s">
        <v>270</v>
      </c>
      <c r="E537" t="s">
        <v>281</v>
      </c>
      <c r="F537">
        <v>2.3835199999999999</v>
      </c>
      <c r="G537" t="s">
        <v>477</v>
      </c>
      <c r="H537">
        <v>11.819156</v>
      </c>
      <c r="I537">
        <v>1.999854</v>
      </c>
      <c r="J537">
        <v>2.097445</v>
      </c>
      <c r="K537">
        <v>28.171199999999999</v>
      </c>
      <c r="L537">
        <v>4.7666899999999996</v>
      </c>
      <c r="M537">
        <v>4.9992999999999999</v>
      </c>
    </row>
    <row r="538" spans="1:13" x14ac:dyDescent="0.35">
      <c r="A538">
        <v>536</v>
      </c>
      <c r="B538" t="s">
        <v>239</v>
      </c>
      <c r="C538">
        <v>121</v>
      </c>
      <c r="D538" t="s">
        <v>270</v>
      </c>
      <c r="E538" t="s">
        <v>281</v>
      </c>
      <c r="F538">
        <v>0.242922</v>
      </c>
      <c r="G538" t="s">
        <v>477</v>
      </c>
      <c r="H538">
        <v>11.819156</v>
      </c>
      <c r="I538">
        <v>1.999854</v>
      </c>
      <c r="J538">
        <v>2.097445</v>
      </c>
      <c r="K538">
        <v>2.87113</v>
      </c>
      <c r="L538">
        <v>0.48580899999999999</v>
      </c>
      <c r="M538">
        <v>0.50951599999999997</v>
      </c>
    </row>
    <row r="539" spans="1:13" x14ac:dyDescent="0.35">
      <c r="A539">
        <v>537</v>
      </c>
      <c r="B539" t="s">
        <v>239</v>
      </c>
      <c r="C539">
        <v>121</v>
      </c>
      <c r="D539" t="s">
        <v>270</v>
      </c>
      <c r="E539" t="s">
        <v>281</v>
      </c>
      <c r="F539">
        <v>4.7019999999999999E-2</v>
      </c>
      <c r="G539" t="s">
        <v>477</v>
      </c>
      <c r="H539">
        <v>11.819156</v>
      </c>
      <c r="I539">
        <v>1.999854</v>
      </c>
      <c r="J539">
        <v>2.097445</v>
      </c>
      <c r="K539">
        <v>0.55574100000000004</v>
      </c>
      <c r="L539">
        <v>9.4034000000000006E-2</v>
      </c>
      <c r="M539">
        <v>9.8623000000000002E-2</v>
      </c>
    </row>
    <row r="540" spans="1:13" x14ac:dyDescent="0.35">
      <c r="A540">
        <v>538</v>
      </c>
      <c r="B540" t="s">
        <v>239</v>
      </c>
      <c r="C540">
        <v>121</v>
      </c>
      <c r="D540" t="s">
        <v>270</v>
      </c>
      <c r="E540" t="s">
        <v>281</v>
      </c>
      <c r="F540">
        <v>0.29960199999999998</v>
      </c>
      <c r="G540" t="s">
        <v>477</v>
      </c>
      <c r="H540">
        <v>11.819156</v>
      </c>
      <c r="I540">
        <v>1.999854</v>
      </c>
      <c r="J540">
        <v>2.097445</v>
      </c>
      <c r="K540">
        <v>3.5410400000000002</v>
      </c>
      <c r="L540">
        <v>0.59916000000000003</v>
      </c>
      <c r="M540">
        <v>0.62839900000000004</v>
      </c>
    </row>
    <row r="541" spans="1:13" x14ac:dyDescent="0.35">
      <c r="A541">
        <v>539</v>
      </c>
      <c r="B541" t="s">
        <v>239</v>
      </c>
      <c r="C541">
        <v>121</v>
      </c>
      <c r="D541" t="s">
        <v>270</v>
      </c>
      <c r="E541" t="s">
        <v>281</v>
      </c>
      <c r="F541">
        <v>0.253301</v>
      </c>
      <c r="G541" t="s">
        <v>477</v>
      </c>
      <c r="H541">
        <v>11.819156</v>
      </c>
      <c r="I541">
        <v>1.999854</v>
      </c>
      <c r="J541">
        <v>2.097445</v>
      </c>
      <c r="K541">
        <v>2.9937999999999998</v>
      </c>
      <c r="L541">
        <v>0.50656500000000004</v>
      </c>
      <c r="M541">
        <v>0.53128500000000001</v>
      </c>
    </row>
    <row r="542" spans="1:13" x14ac:dyDescent="0.35">
      <c r="A542">
        <v>540</v>
      </c>
      <c r="B542" t="s">
        <v>239</v>
      </c>
      <c r="C542">
        <v>121</v>
      </c>
      <c r="D542" t="s">
        <v>270</v>
      </c>
      <c r="E542" t="s">
        <v>281</v>
      </c>
      <c r="F542">
        <v>0.75998699999999997</v>
      </c>
      <c r="G542" t="s">
        <v>477</v>
      </c>
      <c r="H542">
        <v>11.819156</v>
      </c>
      <c r="I542">
        <v>1.999854</v>
      </c>
      <c r="J542">
        <v>2.097445</v>
      </c>
      <c r="K542">
        <v>8.9824000000000002</v>
      </c>
      <c r="L542">
        <v>1.51986</v>
      </c>
      <c r="M542">
        <v>1.5940300000000001</v>
      </c>
    </row>
    <row r="543" spans="1:13" x14ac:dyDescent="0.35">
      <c r="A543">
        <v>541</v>
      </c>
      <c r="B543" t="s">
        <v>239</v>
      </c>
      <c r="C543">
        <v>121</v>
      </c>
      <c r="D543" t="s">
        <v>270</v>
      </c>
      <c r="E543" t="s">
        <v>281</v>
      </c>
      <c r="F543">
        <v>0.84612699999999996</v>
      </c>
      <c r="G543" t="s">
        <v>477</v>
      </c>
      <c r="H543">
        <v>11.819156</v>
      </c>
      <c r="I543">
        <v>1.999854</v>
      </c>
      <c r="J543">
        <v>2.097445</v>
      </c>
      <c r="K543">
        <v>10.000500000000001</v>
      </c>
      <c r="L543">
        <v>1.6921299999999999</v>
      </c>
      <c r="M543">
        <v>1.7746999999999999</v>
      </c>
    </row>
    <row r="544" spans="1:13" x14ac:dyDescent="0.35">
      <c r="A544">
        <v>542</v>
      </c>
      <c r="B544" t="s">
        <v>239</v>
      </c>
      <c r="C544">
        <v>121</v>
      </c>
      <c r="D544" t="s">
        <v>270</v>
      </c>
      <c r="E544" t="s">
        <v>281</v>
      </c>
      <c r="F544">
        <v>1.5487599999999999</v>
      </c>
      <c r="G544" t="s">
        <v>477</v>
      </c>
      <c r="H544">
        <v>11.819156</v>
      </c>
      <c r="I544">
        <v>1.999854</v>
      </c>
      <c r="J544">
        <v>2.097445</v>
      </c>
      <c r="K544">
        <v>18.305</v>
      </c>
      <c r="L544">
        <v>3.0972900000000001</v>
      </c>
      <c r="M544">
        <v>3.24844</v>
      </c>
    </row>
    <row r="545" spans="1:13" x14ac:dyDescent="0.35">
      <c r="A545">
        <v>543</v>
      </c>
      <c r="B545" t="s">
        <v>239</v>
      </c>
      <c r="C545">
        <v>121</v>
      </c>
      <c r="D545" t="s">
        <v>270</v>
      </c>
      <c r="E545" t="s">
        <v>281</v>
      </c>
      <c r="F545">
        <v>3.0122100000000001</v>
      </c>
      <c r="G545" t="s">
        <v>477</v>
      </c>
      <c r="H545">
        <v>11.819156</v>
      </c>
      <c r="I545">
        <v>1.999854</v>
      </c>
      <c r="J545">
        <v>2.097445</v>
      </c>
      <c r="K545">
        <v>35.601799999999997</v>
      </c>
      <c r="L545">
        <v>6.0239799999999999</v>
      </c>
      <c r="M545">
        <v>6.3179499999999997</v>
      </c>
    </row>
    <row r="546" spans="1:13" x14ac:dyDescent="0.35">
      <c r="A546">
        <v>544</v>
      </c>
      <c r="B546" t="s">
        <v>239</v>
      </c>
      <c r="C546">
        <v>121</v>
      </c>
      <c r="D546" t="s">
        <v>270</v>
      </c>
      <c r="E546" t="s">
        <v>281</v>
      </c>
      <c r="F546">
        <v>8.4859000000000004E-2</v>
      </c>
      <c r="G546" t="s">
        <v>477</v>
      </c>
      <c r="H546">
        <v>11.819156</v>
      </c>
      <c r="I546">
        <v>1.999854</v>
      </c>
      <c r="J546">
        <v>2.097445</v>
      </c>
      <c r="K546">
        <v>1.0029600000000001</v>
      </c>
      <c r="L546">
        <v>0.16970499999999999</v>
      </c>
      <c r="M546">
        <v>0.17798700000000001</v>
      </c>
    </row>
    <row r="547" spans="1:13" x14ac:dyDescent="0.35">
      <c r="A547">
        <v>545</v>
      </c>
      <c r="B547" t="s">
        <v>239</v>
      </c>
      <c r="C547">
        <v>121</v>
      </c>
      <c r="D547" t="s">
        <v>270</v>
      </c>
      <c r="E547" t="s">
        <v>281</v>
      </c>
      <c r="F547">
        <v>5.6821999999999998E-2</v>
      </c>
      <c r="G547" t="s">
        <v>477</v>
      </c>
      <c r="H547">
        <v>11.819156</v>
      </c>
      <c r="I547">
        <v>1.999854</v>
      </c>
      <c r="J547">
        <v>2.097445</v>
      </c>
      <c r="K547">
        <v>0.67158899999999999</v>
      </c>
      <c r="L547">
        <v>0.113636</v>
      </c>
      <c r="M547">
        <v>0.119181</v>
      </c>
    </row>
    <row r="548" spans="1:13" x14ac:dyDescent="0.35">
      <c r="A548">
        <v>546</v>
      </c>
      <c r="B548" t="s">
        <v>239</v>
      </c>
      <c r="C548">
        <v>121</v>
      </c>
      <c r="D548" t="s">
        <v>270</v>
      </c>
      <c r="E548" t="s">
        <v>281</v>
      </c>
      <c r="F548">
        <v>0.66859999999999997</v>
      </c>
      <c r="G548" t="s">
        <v>477</v>
      </c>
      <c r="H548">
        <v>11.819156</v>
      </c>
      <c r="I548">
        <v>1.999854</v>
      </c>
      <c r="J548">
        <v>2.097445</v>
      </c>
      <c r="K548">
        <v>7.9022899999999998</v>
      </c>
      <c r="L548">
        <v>1.3371</v>
      </c>
      <c r="M548">
        <v>1.40235</v>
      </c>
    </row>
    <row r="549" spans="1:13" x14ac:dyDescent="0.35">
      <c r="A549">
        <v>547</v>
      </c>
      <c r="B549" t="s">
        <v>239</v>
      </c>
      <c r="C549">
        <v>121</v>
      </c>
      <c r="D549" t="s">
        <v>270</v>
      </c>
      <c r="E549" t="s">
        <v>281</v>
      </c>
      <c r="F549">
        <v>0.69282500000000002</v>
      </c>
      <c r="G549" t="s">
        <v>477</v>
      </c>
      <c r="H549">
        <v>11.819156</v>
      </c>
      <c r="I549">
        <v>1.999854</v>
      </c>
      <c r="J549">
        <v>2.097445</v>
      </c>
      <c r="K549">
        <v>8.1886100000000006</v>
      </c>
      <c r="L549">
        <v>1.3855500000000001</v>
      </c>
      <c r="M549">
        <v>1.45316</v>
      </c>
    </row>
    <row r="550" spans="1:13" x14ac:dyDescent="0.35">
      <c r="A550">
        <v>548</v>
      </c>
      <c r="B550" t="s">
        <v>239</v>
      </c>
      <c r="C550">
        <v>122</v>
      </c>
      <c r="D550" t="s">
        <v>665</v>
      </c>
      <c r="E550" t="s">
        <v>666</v>
      </c>
      <c r="F550">
        <v>5.4802999999999998E-2</v>
      </c>
      <c r="G550" t="s">
        <v>477</v>
      </c>
      <c r="H550">
        <v>11.476900000000001</v>
      </c>
      <c r="I550">
        <v>1.9974769999999999</v>
      </c>
      <c r="J550">
        <v>2.043758</v>
      </c>
      <c r="K550">
        <v>0.62897199999999998</v>
      </c>
      <c r="L550">
        <v>0.109468</v>
      </c>
      <c r="M550">
        <v>0.11200499999999999</v>
      </c>
    </row>
    <row r="551" spans="1:13" x14ac:dyDescent="0.35">
      <c r="A551">
        <v>549</v>
      </c>
      <c r="B551" t="s">
        <v>239</v>
      </c>
      <c r="C551">
        <v>122</v>
      </c>
      <c r="D551" t="s">
        <v>665</v>
      </c>
      <c r="E551" t="s">
        <v>666</v>
      </c>
      <c r="F551">
        <v>0.123877</v>
      </c>
      <c r="G551" t="s">
        <v>477</v>
      </c>
      <c r="H551">
        <v>11.476900000000001</v>
      </c>
      <c r="I551">
        <v>1.9974769999999999</v>
      </c>
      <c r="J551">
        <v>2.043758</v>
      </c>
      <c r="K551">
        <v>1.4217200000000001</v>
      </c>
      <c r="L551">
        <v>0.24744099999999999</v>
      </c>
      <c r="M551">
        <v>0.25317499999999998</v>
      </c>
    </row>
    <row r="552" spans="1:13" x14ac:dyDescent="0.35">
      <c r="A552">
        <v>550</v>
      </c>
      <c r="B552" t="s">
        <v>239</v>
      </c>
      <c r="C552">
        <v>129</v>
      </c>
      <c r="D552" t="s">
        <v>241</v>
      </c>
      <c r="E552" t="s">
        <v>242</v>
      </c>
      <c r="F552">
        <v>0.20702799999999999</v>
      </c>
      <c r="G552" t="s">
        <v>477</v>
      </c>
      <c r="H552">
        <v>10.942111000000001</v>
      </c>
      <c r="I552">
        <v>1.7858099999999999</v>
      </c>
      <c r="J552">
        <v>1.979358</v>
      </c>
      <c r="K552">
        <v>2.26532</v>
      </c>
      <c r="L552">
        <v>0.36971300000000001</v>
      </c>
      <c r="M552">
        <v>0.40978300000000001</v>
      </c>
    </row>
    <row r="553" spans="1:13" x14ac:dyDescent="0.35">
      <c r="A553">
        <v>551</v>
      </c>
      <c r="B553" t="s">
        <v>239</v>
      </c>
      <c r="C553">
        <v>129</v>
      </c>
      <c r="D553" t="s">
        <v>241</v>
      </c>
      <c r="E553" t="s">
        <v>242</v>
      </c>
      <c r="F553">
        <v>2.7300399999999998</v>
      </c>
      <c r="G553" t="s">
        <v>477</v>
      </c>
      <c r="H553">
        <v>10.942111000000001</v>
      </c>
      <c r="I553">
        <v>1.7858099999999999</v>
      </c>
      <c r="J553">
        <v>1.979358</v>
      </c>
      <c r="K553">
        <v>29.872399999999999</v>
      </c>
      <c r="L553">
        <v>4.8753299999999999</v>
      </c>
      <c r="M553">
        <v>5.4037300000000004</v>
      </c>
    </row>
    <row r="554" spans="1:13" x14ac:dyDescent="0.35">
      <c r="A554">
        <v>552</v>
      </c>
      <c r="B554" t="s">
        <v>239</v>
      </c>
      <c r="C554">
        <v>132</v>
      </c>
      <c r="D554" t="s">
        <v>349</v>
      </c>
      <c r="E554" t="s">
        <v>667</v>
      </c>
      <c r="F554">
        <v>5.0000000000000002E-5</v>
      </c>
      <c r="G554" t="s">
        <v>477</v>
      </c>
      <c r="H554">
        <v>11.940828</v>
      </c>
      <c r="I554">
        <v>2.5050249999999998</v>
      </c>
      <c r="J554">
        <v>1.996496</v>
      </c>
      <c r="K554">
        <v>5.9299999999999999E-4</v>
      </c>
      <c r="L554">
        <v>1.2400000000000001E-4</v>
      </c>
      <c r="M554">
        <v>9.8999999999999994E-5</v>
      </c>
    </row>
    <row r="555" spans="1:13" x14ac:dyDescent="0.35">
      <c r="A555">
        <v>553</v>
      </c>
      <c r="B555" t="s">
        <v>239</v>
      </c>
      <c r="C555">
        <v>132</v>
      </c>
      <c r="D555" t="s">
        <v>349</v>
      </c>
      <c r="E555" t="s">
        <v>667</v>
      </c>
      <c r="F555">
        <v>0.155558</v>
      </c>
      <c r="G555" t="s">
        <v>477</v>
      </c>
      <c r="H555">
        <v>11.940828</v>
      </c>
      <c r="I555">
        <v>2.5050249999999998</v>
      </c>
      <c r="J555">
        <v>1.996496</v>
      </c>
      <c r="K555">
        <v>1.8574900000000001</v>
      </c>
      <c r="L555">
        <v>0.389677</v>
      </c>
      <c r="M555">
        <v>0.31057099999999999</v>
      </c>
    </row>
    <row r="556" spans="1:13" x14ac:dyDescent="0.35">
      <c r="A556">
        <v>554</v>
      </c>
      <c r="B556" t="s">
        <v>239</v>
      </c>
      <c r="C556">
        <v>132</v>
      </c>
      <c r="D556" t="s">
        <v>349</v>
      </c>
      <c r="E556" t="s">
        <v>667</v>
      </c>
      <c r="F556">
        <v>0.13250300000000001</v>
      </c>
      <c r="G556" t="s">
        <v>477</v>
      </c>
      <c r="H556">
        <v>11.940828</v>
      </c>
      <c r="I556">
        <v>2.5050249999999998</v>
      </c>
      <c r="J556">
        <v>1.996496</v>
      </c>
      <c r="K556">
        <v>1.5822000000000001</v>
      </c>
      <c r="L556">
        <v>0.33192300000000002</v>
      </c>
      <c r="M556">
        <v>0.264542</v>
      </c>
    </row>
    <row r="557" spans="1:13" x14ac:dyDescent="0.35">
      <c r="A557">
        <v>555</v>
      </c>
      <c r="B557" t="s">
        <v>239</v>
      </c>
      <c r="C557">
        <v>132</v>
      </c>
      <c r="D557" t="s">
        <v>349</v>
      </c>
      <c r="E557" t="s">
        <v>667</v>
      </c>
      <c r="F557">
        <v>0.356734</v>
      </c>
      <c r="G557" t="s">
        <v>477</v>
      </c>
      <c r="H557">
        <v>11.940828</v>
      </c>
      <c r="I557">
        <v>2.5050249999999998</v>
      </c>
      <c r="J557">
        <v>1.996496</v>
      </c>
      <c r="K557">
        <v>4.2596999999999996</v>
      </c>
      <c r="L557">
        <v>0.89362799999999998</v>
      </c>
      <c r="M557">
        <v>0.71221800000000002</v>
      </c>
    </row>
    <row r="558" spans="1:13" x14ac:dyDescent="0.35">
      <c r="A558">
        <v>556</v>
      </c>
      <c r="B558" t="s">
        <v>239</v>
      </c>
      <c r="C558">
        <v>132</v>
      </c>
      <c r="D558" t="s">
        <v>349</v>
      </c>
      <c r="E558" t="s">
        <v>667</v>
      </c>
      <c r="F558">
        <v>1.3608E-2</v>
      </c>
      <c r="G558" t="s">
        <v>477</v>
      </c>
      <c r="H558">
        <v>11.940828</v>
      </c>
      <c r="I558">
        <v>2.5050249999999998</v>
      </c>
      <c r="J558">
        <v>1.996496</v>
      </c>
      <c r="K558">
        <v>0.162493</v>
      </c>
      <c r="L558">
        <v>3.4089000000000001E-2</v>
      </c>
      <c r="M558">
        <v>2.7168999999999999E-2</v>
      </c>
    </row>
    <row r="559" spans="1:13" x14ac:dyDescent="0.35">
      <c r="A559">
        <v>557</v>
      </c>
      <c r="B559" t="s">
        <v>239</v>
      </c>
      <c r="C559">
        <v>132</v>
      </c>
      <c r="D559" t="s">
        <v>349</v>
      </c>
      <c r="E559" t="s">
        <v>667</v>
      </c>
      <c r="F559">
        <v>6.3E-5</v>
      </c>
      <c r="G559" t="s">
        <v>477</v>
      </c>
      <c r="H559">
        <v>11.940828</v>
      </c>
      <c r="I559">
        <v>2.5050249999999998</v>
      </c>
      <c r="J559">
        <v>1.996496</v>
      </c>
      <c r="K559">
        <v>7.5500000000000003E-4</v>
      </c>
      <c r="L559">
        <v>1.5799999999999999E-4</v>
      </c>
      <c r="M559">
        <v>1.26E-4</v>
      </c>
    </row>
    <row r="560" spans="1:13" x14ac:dyDescent="0.35">
      <c r="A560">
        <v>558</v>
      </c>
      <c r="B560" t="s">
        <v>239</v>
      </c>
      <c r="C560">
        <v>133</v>
      </c>
      <c r="D560" t="s">
        <v>296</v>
      </c>
      <c r="E560" t="s">
        <v>393</v>
      </c>
      <c r="F560">
        <v>0.137738</v>
      </c>
      <c r="G560" t="s">
        <v>477</v>
      </c>
      <c r="H560">
        <v>11.488374</v>
      </c>
      <c r="I560">
        <v>2.1865730000000001</v>
      </c>
      <c r="J560">
        <v>2.0236360000000002</v>
      </c>
      <c r="K560">
        <v>1.58239</v>
      </c>
      <c r="L560">
        <v>0.301174</v>
      </c>
      <c r="M560">
        <v>0.27873199999999998</v>
      </c>
    </row>
    <row r="561" spans="1:13" x14ac:dyDescent="0.35">
      <c r="A561">
        <v>559</v>
      </c>
      <c r="B561" t="s">
        <v>239</v>
      </c>
      <c r="C561">
        <v>133</v>
      </c>
      <c r="D561" t="s">
        <v>296</v>
      </c>
      <c r="E561" t="s">
        <v>393</v>
      </c>
      <c r="F561">
        <v>0.68053900000000001</v>
      </c>
      <c r="G561" t="s">
        <v>477</v>
      </c>
      <c r="H561">
        <v>11.488374</v>
      </c>
      <c r="I561">
        <v>2.1865730000000001</v>
      </c>
      <c r="J561">
        <v>2.0236360000000002</v>
      </c>
      <c r="K561">
        <v>7.8182900000000002</v>
      </c>
      <c r="L561">
        <v>1.4880500000000001</v>
      </c>
      <c r="M561">
        <v>1.3771599999999999</v>
      </c>
    </row>
    <row r="562" spans="1:13" x14ac:dyDescent="0.35">
      <c r="A562">
        <v>560</v>
      </c>
      <c r="B562" t="s">
        <v>239</v>
      </c>
      <c r="C562">
        <v>133</v>
      </c>
      <c r="D562" t="s">
        <v>296</v>
      </c>
      <c r="E562" t="s">
        <v>393</v>
      </c>
      <c r="F562">
        <v>1.0420400000000001</v>
      </c>
      <c r="G562" t="s">
        <v>477</v>
      </c>
      <c r="H562">
        <v>11.488374</v>
      </c>
      <c r="I562">
        <v>2.1865730000000001</v>
      </c>
      <c r="J562">
        <v>2.0236360000000002</v>
      </c>
      <c r="K562">
        <v>11.971299999999999</v>
      </c>
      <c r="L562">
        <v>2.2785000000000002</v>
      </c>
      <c r="M562">
        <v>2.1087099999999999</v>
      </c>
    </row>
    <row r="563" spans="1:13" x14ac:dyDescent="0.35">
      <c r="A563">
        <v>561</v>
      </c>
      <c r="B563" t="s">
        <v>239</v>
      </c>
      <c r="C563">
        <v>133</v>
      </c>
      <c r="D563" t="s">
        <v>296</v>
      </c>
      <c r="E563" t="s">
        <v>393</v>
      </c>
      <c r="F563">
        <v>7.8863000000000003E-2</v>
      </c>
      <c r="G563" t="s">
        <v>477</v>
      </c>
      <c r="H563">
        <v>11.488374</v>
      </c>
      <c r="I563">
        <v>2.1865730000000001</v>
      </c>
      <c r="J563">
        <v>2.0236360000000002</v>
      </c>
      <c r="K563">
        <v>0.90600499999999995</v>
      </c>
      <c r="L563">
        <v>0.17243900000000001</v>
      </c>
      <c r="M563">
        <v>0.15959000000000001</v>
      </c>
    </row>
    <row r="564" spans="1:13" x14ac:dyDescent="0.35">
      <c r="A564">
        <v>562</v>
      </c>
      <c r="B564" t="s">
        <v>239</v>
      </c>
      <c r="C564">
        <v>133</v>
      </c>
      <c r="D564" t="s">
        <v>296</v>
      </c>
      <c r="E564" t="s">
        <v>393</v>
      </c>
      <c r="F564">
        <v>7.0308999999999996E-2</v>
      </c>
      <c r="G564" t="s">
        <v>477</v>
      </c>
      <c r="H564">
        <v>11.488374</v>
      </c>
      <c r="I564">
        <v>2.1865730000000001</v>
      </c>
      <c r="J564">
        <v>2.0236360000000002</v>
      </c>
      <c r="K564">
        <v>0.80774100000000004</v>
      </c>
      <c r="L564">
        <v>0.15373700000000001</v>
      </c>
      <c r="M564">
        <v>0.14228099999999999</v>
      </c>
    </row>
    <row r="565" spans="1:13" x14ac:dyDescent="0.35">
      <c r="A565">
        <v>563</v>
      </c>
      <c r="B565" t="s">
        <v>239</v>
      </c>
      <c r="C565">
        <v>133</v>
      </c>
      <c r="D565" t="s">
        <v>296</v>
      </c>
      <c r="E565" t="s">
        <v>393</v>
      </c>
      <c r="F565">
        <v>0.65397499999999997</v>
      </c>
      <c r="G565" t="s">
        <v>477</v>
      </c>
      <c r="H565">
        <v>11.488374</v>
      </c>
      <c r="I565">
        <v>2.1865730000000001</v>
      </c>
      <c r="J565">
        <v>2.0236360000000002</v>
      </c>
      <c r="K565">
        <v>7.5131100000000002</v>
      </c>
      <c r="L565">
        <v>1.4299599999999999</v>
      </c>
      <c r="M565">
        <v>1.32341</v>
      </c>
    </row>
    <row r="566" spans="1:13" x14ac:dyDescent="0.35">
      <c r="A566">
        <v>564</v>
      </c>
      <c r="B566" t="s">
        <v>239</v>
      </c>
      <c r="C566">
        <v>133</v>
      </c>
      <c r="D566" t="s">
        <v>296</v>
      </c>
      <c r="E566" t="s">
        <v>393</v>
      </c>
      <c r="F566">
        <v>3.9843999999999997E-2</v>
      </c>
      <c r="G566" t="s">
        <v>477</v>
      </c>
      <c r="H566">
        <v>11.488374</v>
      </c>
      <c r="I566">
        <v>2.1865730000000001</v>
      </c>
      <c r="J566">
        <v>2.0236360000000002</v>
      </c>
      <c r="K566">
        <v>0.45774300000000001</v>
      </c>
      <c r="L566">
        <v>8.7122000000000005E-2</v>
      </c>
      <c r="M566">
        <v>8.0629999999999993E-2</v>
      </c>
    </row>
    <row r="567" spans="1:13" x14ac:dyDescent="0.35">
      <c r="A567">
        <v>565</v>
      </c>
      <c r="B567" t="s">
        <v>239</v>
      </c>
      <c r="C567">
        <v>140</v>
      </c>
      <c r="D567" t="s">
        <v>243</v>
      </c>
      <c r="E567" t="s">
        <v>244</v>
      </c>
      <c r="F567">
        <v>8.9745000000000005E-2</v>
      </c>
      <c r="G567" t="s">
        <v>477</v>
      </c>
      <c r="H567">
        <v>11.781447</v>
      </c>
      <c r="I567">
        <v>1.875837</v>
      </c>
      <c r="J567">
        <v>2.004032</v>
      </c>
      <c r="K567">
        <v>1.05732</v>
      </c>
      <c r="L567">
        <v>0.168346</v>
      </c>
      <c r="M567">
        <v>0.17985100000000001</v>
      </c>
    </row>
    <row r="568" spans="1:13" x14ac:dyDescent="0.35">
      <c r="A568">
        <v>566</v>
      </c>
      <c r="B568" t="s">
        <v>239</v>
      </c>
      <c r="C568">
        <v>140</v>
      </c>
      <c r="D568" t="s">
        <v>243</v>
      </c>
      <c r="E568" t="s">
        <v>244</v>
      </c>
      <c r="F568">
        <v>1.4800800000000001</v>
      </c>
      <c r="G568" t="s">
        <v>477</v>
      </c>
      <c r="H568">
        <v>11.781447</v>
      </c>
      <c r="I568">
        <v>1.875837</v>
      </c>
      <c r="J568">
        <v>2.004032</v>
      </c>
      <c r="K568">
        <v>17.4375</v>
      </c>
      <c r="L568">
        <v>2.7763900000000001</v>
      </c>
      <c r="M568">
        <v>2.9661300000000002</v>
      </c>
    </row>
    <row r="569" spans="1:13" x14ac:dyDescent="0.35">
      <c r="A569">
        <v>567</v>
      </c>
      <c r="B569" t="s">
        <v>239</v>
      </c>
      <c r="C569">
        <v>140</v>
      </c>
      <c r="D569" t="s">
        <v>243</v>
      </c>
      <c r="E569" t="s">
        <v>244</v>
      </c>
      <c r="F569">
        <v>0.40545799999999999</v>
      </c>
      <c r="G569" t="s">
        <v>477</v>
      </c>
      <c r="H569">
        <v>11.781447</v>
      </c>
      <c r="I569">
        <v>1.875837</v>
      </c>
      <c r="J569">
        <v>2.004032</v>
      </c>
      <c r="K569">
        <v>4.7768800000000002</v>
      </c>
      <c r="L569">
        <v>0.76057300000000005</v>
      </c>
      <c r="M569">
        <v>0.81255100000000002</v>
      </c>
    </row>
    <row r="570" spans="1:13" x14ac:dyDescent="0.35">
      <c r="A570">
        <v>568</v>
      </c>
      <c r="B570" t="s">
        <v>239</v>
      </c>
      <c r="C570">
        <v>140</v>
      </c>
      <c r="D570" t="s">
        <v>243</v>
      </c>
      <c r="E570" t="s">
        <v>244</v>
      </c>
      <c r="F570">
        <v>0.34834399999999999</v>
      </c>
      <c r="G570" t="s">
        <v>477</v>
      </c>
      <c r="H570">
        <v>11.781447</v>
      </c>
      <c r="I570">
        <v>1.875837</v>
      </c>
      <c r="J570">
        <v>2.004032</v>
      </c>
      <c r="K570">
        <v>4.1040000000000001</v>
      </c>
      <c r="L570">
        <v>0.65343700000000005</v>
      </c>
      <c r="M570">
        <v>0.69809299999999996</v>
      </c>
    </row>
    <row r="571" spans="1:13" x14ac:dyDescent="0.35">
      <c r="A571">
        <v>569</v>
      </c>
      <c r="B571" t="s">
        <v>239</v>
      </c>
      <c r="C571">
        <v>140</v>
      </c>
      <c r="D571" t="s">
        <v>243</v>
      </c>
      <c r="E571" t="s">
        <v>244</v>
      </c>
      <c r="F571">
        <v>0.94129499999999999</v>
      </c>
      <c r="G571" t="s">
        <v>477</v>
      </c>
      <c r="H571">
        <v>11.781447</v>
      </c>
      <c r="I571">
        <v>1.875837</v>
      </c>
      <c r="J571">
        <v>2.004032</v>
      </c>
      <c r="K571">
        <v>11.0898</v>
      </c>
      <c r="L571">
        <v>1.76572</v>
      </c>
      <c r="M571">
        <v>1.88639</v>
      </c>
    </row>
    <row r="572" spans="1:13" x14ac:dyDescent="0.35">
      <c r="A572">
        <v>570</v>
      </c>
      <c r="B572" t="s">
        <v>239</v>
      </c>
      <c r="C572">
        <v>140</v>
      </c>
      <c r="D572" t="s">
        <v>243</v>
      </c>
      <c r="E572" t="s">
        <v>244</v>
      </c>
      <c r="F572">
        <v>0.267903</v>
      </c>
      <c r="G572" t="s">
        <v>477</v>
      </c>
      <c r="H572">
        <v>11.781447</v>
      </c>
      <c r="I572">
        <v>1.875837</v>
      </c>
      <c r="J572">
        <v>2.004032</v>
      </c>
      <c r="K572">
        <v>3.1562899999999998</v>
      </c>
      <c r="L572">
        <v>0.50254200000000004</v>
      </c>
      <c r="M572">
        <v>0.53688599999999997</v>
      </c>
    </row>
    <row r="573" spans="1:13" x14ac:dyDescent="0.35">
      <c r="A573">
        <v>571</v>
      </c>
      <c r="B573" t="s">
        <v>239</v>
      </c>
      <c r="C573">
        <v>140</v>
      </c>
      <c r="D573" t="s">
        <v>243</v>
      </c>
      <c r="E573" t="s">
        <v>244</v>
      </c>
      <c r="F573">
        <v>0.88250899999999999</v>
      </c>
      <c r="G573" t="s">
        <v>477</v>
      </c>
      <c r="H573">
        <v>11.781447</v>
      </c>
      <c r="I573">
        <v>1.875837</v>
      </c>
      <c r="J573">
        <v>2.004032</v>
      </c>
      <c r="K573">
        <v>10.3972</v>
      </c>
      <c r="L573">
        <v>1.65544</v>
      </c>
      <c r="M573">
        <v>1.76858</v>
      </c>
    </row>
    <row r="574" spans="1:13" x14ac:dyDescent="0.35">
      <c r="A574">
        <v>572</v>
      </c>
      <c r="B574" t="s">
        <v>239</v>
      </c>
      <c r="C574">
        <v>140</v>
      </c>
      <c r="D574" t="s">
        <v>243</v>
      </c>
      <c r="E574" t="s">
        <v>244</v>
      </c>
      <c r="F574">
        <v>0.23269500000000001</v>
      </c>
      <c r="G574" t="s">
        <v>477</v>
      </c>
      <c r="H574">
        <v>11.781447</v>
      </c>
      <c r="I574">
        <v>1.875837</v>
      </c>
      <c r="J574">
        <v>2.004032</v>
      </c>
      <c r="K574">
        <v>2.7414800000000001</v>
      </c>
      <c r="L574">
        <v>0.436498</v>
      </c>
      <c r="M574">
        <v>0.46632800000000002</v>
      </c>
    </row>
    <row r="575" spans="1:13" x14ac:dyDescent="0.35">
      <c r="A575">
        <v>573</v>
      </c>
      <c r="B575" t="s">
        <v>239</v>
      </c>
      <c r="C575">
        <v>140</v>
      </c>
      <c r="D575" t="s">
        <v>243</v>
      </c>
      <c r="E575" t="s">
        <v>244</v>
      </c>
      <c r="F575">
        <v>0.411414</v>
      </c>
      <c r="G575" t="s">
        <v>477</v>
      </c>
      <c r="H575">
        <v>11.781447</v>
      </c>
      <c r="I575">
        <v>1.875837</v>
      </c>
      <c r="J575">
        <v>2.004032</v>
      </c>
      <c r="K575">
        <v>4.8470500000000003</v>
      </c>
      <c r="L575">
        <v>0.77174600000000004</v>
      </c>
      <c r="M575">
        <v>0.82448699999999997</v>
      </c>
    </row>
    <row r="576" spans="1:13" x14ac:dyDescent="0.35">
      <c r="A576">
        <v>574</v>
      </c>
      <c r="B576" t="s">
        <v>239</v>
      </c>
      <c r="C576">
        <v>140</v>
      </c>
      <c r="D576" t="s">
        <v>243</v>
      </c>
      <c r="E576" t="s">
        <v>244</v>
      </c>
      <c r="F576">
        <v>0.433863</v>
      </c>
      <c r="G576" t="s">
        <v>477</v>
      </c>
      <c r="H576">
        <v>11.781447</v>
      </c>
      <c r="I576">
        <v>1.875837</v>
      </c>
      <c r="J576">
        <v>2.004032</v>
      </c>
      <c r="K576">
        <v>5.1115300000000001</v>
      </c>
      <c r="L576">
        <v>0.81385600000000002</v>
      </c>
      <c r="M576">
        <v>0.869475</v>
      </c>
    </row>
    <row r="577" spans="1:13" x14ac:dyDescent="0.35">
      <c r="A577">
        <v>575</v>
      </c>
      <c r="B577" t="s">
        <v>239</v>
      </c>
      <c r="C577">
        <v>140</v>
      </c>
      <c r="D577" t="s">
        <v>243</v>
      </c>
      <c r="E577" t="s">
        <v>244</v>
      </c>
      <c r="F577">
        <v>0.85770100000000005</v>
      </c>
      <c r="G577" t="s">
        <v>477</v>
      </c>
      <c r="H577">
        <v>11.781447</v>
      </c>
      <c r="I577">
        <v>1.875837</v>
      </c>
      <c r="J577">
        <v>2.004032</v>
      </c>
      <c r="K577">
        <v>10.105</v>
      </c>
      <c r="L577">
        <v>1.6089100000000001</v>
      </c>
      <c r="M577">
        <v>1.7188600000000001</v>
      </c>
    </row>
    <row r="578" spans="1:13" x14ac:dyDescent="0.35">
      <c r="A578">
        <v>576</v>
      </c>
      <c r="B578" t="s">
        <v>239</v>
      </c>
      <c r="C578">
        <v>140</v>
      </c>
      <c r="D578" t="s">
        <v>243</v>
      </c>
      <c r="E578" t="s">
        <v>244</v>
      </c>
      <c r="F578">
        <v>1.2375799999999999</v>
      </c>
      <c r="G578" t="s">
        <v>477</v>
      </c>
      <c r="H578">
        <v>11.781447</v>
      </c>
      <c r="I578">
        <v>1.875837</v>
      </c>
      <c r="J578">
        <v>2.004032</v>
      </c>
      <c r="K578">
        <v>14.580500000000001</v>
      </c>
      <c r="L578">
        <v>2.3214999999999999</v>
      </c>
      <c r="M578">
        <v>2.4801500000000001</v>
      </c>
    </row>
    <row r="579" spans="1:13" x14ac:dyDescent="0.35">
      <c r="A579">
        <v>577</v>
      </c>
      <c r="B579" t="s">
        <v>239</v>
      </c>
      <c r="C579">
        <v>140</v>
      </c>
      <c r="D579" t="s">
        <v>243</v>
      </c>
      <c r="E579" t="s">
        <v>244</v>
      </c>
      <c r="F579">
        <v>0.45553199999999999</v>
      </c>
      <c r="G579" t="s">
        <v>477</v>
      </c>
      <c r="H579">
        <v>11.781447</v>
      </c>
      <c r="I579">
        <v>1.875837</v>
      </c>
      <c r="J579">
        <v>2.004032</v>
      </c>
      <c r="K579">
        <v>5.3668300000000002</v>
      </c>
      <c r="L579">
        <v>0.85450400000000004</v>
      </c>
      <c r="M579">
        <v>0.91290099999999996</v>
      </c>
    </row>
    <row r="580" spans="1:13" x14ac:dyDescent="0.35">
      <c r="A580">
        <v>578</v>
      </c>
      <c r="B580" t="s">
        <v>239</v>
      </c>
      <c r="C580">
        <v>140</v>
      </c>
      <c r="D580" t="s">
        <v>243</v>
      </c>
      <c r="E580" t="s">
        <v>244</v>
      </c>
      <c r="F580">
        <v>0.15032400000000001</v>
      </c>
      <c r="G580" t="s">
        <v>477</v>
      </c>
      <c r="H580">
        <v>11.781447</v>
      </c>
      <c r="I580">
        <v>1.875837</v>
      </c>
      <c r="J580">
        <v>2.004032</v>
      </c>
      <c r="K580">
        <v>1.7710300000000001</v>
      </c>
      <c r="L580">
        <v>0.28198299999999998</v>
      </c>
      <c r="M580">
        <v>0.30125400000000002</v>
      </c>
    </row>
    <row r="581" spans="1:13" x14ac:dyDescent="0.35">
      <c r="A581">
        <v>579</v>
      </c>
      <c r="B581" t="s">
        <v>239</v>
      </c>
      <c r="C581">
        <v>140</v>
      </c>
      <c r="D581" t="s">
        <v>243</v>
      </c>
      <c r="E581" t="s">
        <v>244</v>
      </c>
      <c r="F581">
        <v>0.24402199999999999</v>
      </c>
      <c r="G581" t="s">
        <v>477</v>
      </c>
      <c r="H581">
        <v>11.781447</v>
      </c>
      <c r="I581">
        <v>1.875837</v>
      </c>
      <c r="J581">
        <v>2.004032</v>
      </c>
      <c r="K581">
        <v>2.87493</v>
      </c>
      <c r="L581">
        <v>0.45774599999999999</v>
      </c>
      <c r="M581">
        <v>0.48902800000000002</v>
      </c>
    </row>
    <row r="582" spans="1:13" x14ac:dyDescent="0.35">
      <c r="A582">
        <v>580</v>
      </c>
      <c r="B582" t="s">
        <v>239</v>
      </c>
      <c r="C582">
        <v>140</v>
      </c>
      <c r="D582" t="s">
        <v>243</v>
      </c>
      <c r="E582" t="s">
        <v>244</v>
      </c>
      <c r="F582">
        <v>7.1549000000000001E-2</v>
      </c>
      <c r="G582" t="s">
        <v>477</v>
      </c>
      <c r="H582">
        <v>11.781447</v>
      </c>
      <c r="I582">
        <v>1.875837</v>
      </c>
      <c r="J582">
        <v>2.004032</v>
      </c>
      <c r="K582">
        <v>0.84294599999999997</v>
      </c>
      <c r="L582">
        <v>0.134214</v>
      </c>
      <c r="M582">
        <v>0.14338600000000001</v>
      </c>
    </row>
    <row r="583" spans="1:13" x14ac:dyDescent="0.35">
      <c r="A583">
        <v>581</v>
      </c>
      <c r="B583" t="s">
        <v>239</v>
      </c>
      <c r="C583">
        <v>140</v>
      </c>
      <c r="D583" t="s">
        <v>243</v>
      </c>
      <c r="E583" t="s">
        <v>244</v>
      </c>
      <c r="F583">
        <v>0.35954700000000001</v>
      </c>
      <c r="G583" t="s">
        <v>477</v>
      </c>
      <c r="H583">
        <v>11.781447</v>
      </c>
      <c r="I583">
        <v>1.875837</v>
      </c>
      <c r="J583">
        <v>2.004032</v>
      </c>
      <c r="K583">
        <v>4.2359799999999996</v>
      </c>
      <c r="L583">
        <v>0.67445200000000005</v>
      </c>
      <c r="M583">
        <v>0.72054399999999996</v>
      </c>
    </row>
    <row r="584" spans="1:13" x14ac:dyDescent="0.35">
      <c r="A584">
        <v>582</v>
      </c>
      <c r="B584" t="s">
        <v>239</v>
      </c>
      <c r="C584">
        <v>140</v>
      </c>
      <c r="D584" t="s">
        <v>243</v>
      </c>
      <c r="E584" t="s">
        <v>244</v>
      </c>
      <c r="F584">
        <v>0.228746</v>
      </c>
      <c r="G584" t="s">
        <v>477</v>
      </c>
      <c r="H584">
        <v>11.781447</v>
      </c>
      <c r="I584">
        <v>1.875837</v>
      </c>
      <c r="J584">
        <v>2.004032</v>
      </c>
      <c r="K584">
        <v>2.69496</v>
      </c>
      <c r="L584">
        <v>0.42909000000000003</v>
      </c>
      <c r="M584">
        <v>0.45841399999999999</v>
      </c>
    </row>
    <row r="585" spans="1:13" x14ac:dyDescent="0.35">
      <c r="A585">
        <v>583</v>
      </c>
      <c r="B585" t="s">
        <v>239</v>
      </c>
      <c r="C585">
        <v>140</v>
      </c>
      <c r="D585" t="s">
        <v>243</v>
      </c>
      <c r="E585" t="s">
        <v>244</v>
      </c>
      <c r="F585">
        <v>6.4085000000000003E-2</v>
      </c>
      <c r="G585" t="s">
        <v>477</v>
      </c>
      <c r="H585">
        <v>11.781447</v>
      </c>
      <c r="I585">
        <v>1.875837</v>
      </c>
      <c r="J585">
        <v>2.004032</v>
      </c>
      <c r="K585">
        <v>0.75501399999999996</v>
      </c>
      <c r="L585">
        <v>0.120213</v>
      </c>
      <c r="M585">
        <v>0.12842799999999999</v>
      </c>
    </row>
    <row r="586" spans="1:13" x14ac:dyDescent="0.35">
      <c r="A586">
        <v>584</v>
      </c>
      <c r="B586" t="s">
        <v>239</v>
      </c>
      <c r="C586">
        <v>140</v>
      </c>
      <c r="D586" t="s">
        <v>243</v>
      </c>
      <c r="E586" t="s">
        <v>244</v>
      </c>
      <c r="F586">
        <v>1.6049000000000001E-2</v>
      </c>
      <c r="G586" t="s">
        <v>477</v>
      </c>
      <c r="H586">
        <v>11.781447</v>
      </c>
      <c r="I586">
        <v>1.875837</v>
      </c>
      <c r="J586">
        <v>2.004032</v>
      </c>
      <c r="K586">
        <v>0.18907599999999999</v>
      </c>
      <c r="L586">
        <v>3.0105E-2</v>
      </c>
      <c r="M586">
        <v>3.2162000000000003E-2</v>
      </c>
    </row>
    <row r="587" spans="1:13" x14ac:dyDescent="0.35">
      <c r="A587">
        <v>585</v>
      </c>
      <c r="B587" t="s">
        <v>239</v>
      </c>
      <c r="C587">
        <v>140</v>
      </c>
      <c r="D587" t="s">
        <v>243</v>
      </c>
      <c r="E587" t="s">
        <v>244</v>
      </c>
      <c r="F587">
        <v>7.2543999999999997E-2</v>
      </c>
      <c r="G587" t="s">
        <v>477</v>
      </c>
      <c r="H587">
        <v>11.781447</v>
      </c>
      <c r="I587">
        <v>1.875837</v>
      </c>
      <c r="J587">
        <v>2.004032</v>
      </c>
      <c r="K587">
        <v>0.85467400000000004</v>
      </c>
      <c r="L587">
        <v>0.13608100000000001</v>
      </c>
      <c r="M587">
        <v>0.14538100000000001</v>
      </c>
    </row>
    <row r="588" spans="1:13" x14ac:dyDescent="0.35">
      <c r="A588">
        <v>586</v>
      </c>
      <c r="B588" t="s">
        <v>239</v>
      </c>
      <c r="C588">
        <v>140</v>
      </c>
      <c r="D588" t="s">
        <v>243</v>
      </c>
      <c r="E588" t="s">
        <v>244</v>
      </c>
      <c r="F588">
        <v>4.0707E-2</v>
      </c>
      <c r="G588" t="s">
        <v>477</v>
      </c>
      <c r="H588">
        <v>11.781447</v>
      </c>
      <c r="I588">
        <v>1.875837</v>
      </c>
      <c r="J588">
        <v>2.004032</v>
      </c>
      <c r="K588">
        <v>0.47958400000000001</v>
      </c>
      <c r="L588">
        <v>7.6358999999999996E-2</v>
      </c>
      <c r="M588">
        <v>8.1576999999999997E-2</v>
      </c>
    </row>
    <row r="589" spans="1:13" x14ac:dyDescent="0.35">
      <c r="A589">
        <v>587</v>
      </c>
      <c r="B589" t="s">
        <v>239</v>
      </c>
      <c r="C589">
        <v>140</v>
      </c>
      <c r="D589" t="s">
        <v>243</v>
      </c>
      <c r="E589" t="s">
        <v>244</v>
      </c>
      <c r="F589">
        <v>4.7537999999999997E-2</v>
      </c>
      <c r="G589" t="s">
        <v>477</v>
      </c>
      <c r="H589">
        <v>11.781447</v>
      </c>
      <c r="I589">
        <v>1.875837</v>
      </c>
      <c r="J589">
        <v>2.004032</v>
      </c>
      <c r="K589">
        <v>0.56006400000000001</v>
      </c>
      <c r="L589">
        <v>8.9173000000000002E-2</v>
      </c>
      <c r="M589">
        <v>9.5267000000000004E-2</v>
      </c>
    </row>
    <row r="590" spans="1:13" x14ac:dyDescent="0.35">
      <c r="A590">
        <v>588</v>
      </c>
      <c r="B590" t="s">
        <v>239</v>
      </c>
      <c r="C590">
        <v>140</v>
      </c>
      <c r="D590" t="s">
        <v>243</v>
      </c>
      <c r="E590" t="s">
        <v>244</v>
      </c>
      <c r="F590">
        <v>5.8999999999999998E-5</v>
      </c>
      <c r="G590" t="s">
        <v>477</v>
      </c>
      <c r="H590">
        <v>11.781447</v>
      </c>
      <c r="I590">
        <v>1.875837</v>
      </c>
      <c r="J590">
        <v>2.004032</v>
      </c>
      <c r="K590">
        <v>6.9800000000000005E-4</v>
      </c>
      <c r="L590">
        <v>1.11E-4</v>
      </c>
      <c r="M590">
        <v>1.1900000000000001E-4</v>
      </c>
    </row>
    <row r="591" spans="1:13" x14ac:dyDescent="0.35">
      <c r="A591">
        <v>589</v>
      </c>
      <c r="B591" t="s">
        <v>239</v>
      </c>
      <c r="C591">
        <v>140</v>
      </c>
      <c r="D591" t="s">
        <v>243</v>
      </c>
      <c r="E591" t="s">
        <v>244</v>
      </c>
      <c r="F591">
        <v>6.5008999999999997E-2</v>
      </c>
      <c r="G591" t="s">
        <v>477</v>
      </c>
      <c r="H591">
        <v>11.781447</v>
      </c>
      <c r="I591">
        <v>1.875837</v>
      </c>
      <c r="J591">
        <v>2.004032</v>
      </c>
      <c r="K591">
        <v>0.76589499999999999</v>
      </c>
      <c r="L591">
        <v>0.121946</v>
      </c>
      <c r="M591">
        <v>0.13027900000000001</v>
      </c>
    </row>
    <row r="592" spans="1:13" x14ac:dyDescent="0.35">
      <c r="A592">
        <v>590</v>
      </c>
      <c r="B592" t="s">
        <v>239</v>
      </c>
      <c r="C592">
        <v>140</v>
      </c>
      <c r="D592" t="s">
        <v>243</v>
      </c>
      <c r="E592" t="s">
        <v>244</v>
      </c>
      <c r="F592">
        <v>5.4607999999999997E-2</v>
      </c>
      <c r="G592" t="s">
        <v>477</v>
      </c>
      <c r="H592">
        <v>11.781447</v>
      </c>
      <c r="I592">
        <v>1.875837</v>
      </c>
      <c r="J592">
        <v>2.004032</v>
      </c>
      <c r="K592">
        <v>0.64336400000000005</v>
      </c>
      <c r="L592">
        <v>0.102436</v>
      </c>
      <c r="M592">
        <v>0.10943700000000001</v>
      </c>
    </row>
    <row r="593" spans="1:13" x14ac:dyDescent="0.35">
      <c r="A593">
        <v>591</v>
      </c>
      <c r="B593" t="s">
        <v>239</v>
      </c>
      <c r="C593">
        <v>140</v>
      </c>
      <c r="D593" t="s">
        <v>243</v>
      </c>
      <c r="E593" t="s">
        <v>244</v>
      </c>
      <c r="F593">
        <v>1.47455</v>
      </c>
      <c r="G593" t="s">
        <v>477</v>
      </c>
      <c r="H593">
        <v>11.781447</v>
      </c>
      <c r="I593">
        <v>1.875837</v>
      </c>
      <c r="J593">
        <v>2.004032</v>
      </c>
      <c r="K593">
        <v>17.372299999999999</v>
      </c>
      <c r="L593">
        <v>2.7660200000000001</v>
      </c>
      <c r="M593">
        <v>2.95505</v>
      </c>
    </row>
    <row r="594" spans="1:13" x14ac:dyDescent="0.35">
      <c r="A594">
        <v>592</v>
      </c>
      <c r="B594" t="s">
        <v>239</v>
      </c>
      <c r="C594">
        <v>140</v>
      </c>
      <c r="D594" t="s">
        <v>243</v>
      </c>
      <c r="E594" t="s">
        <v>244</v>
      </c>
      <c r="F594">
        <v>9.9769999999999998E-2</v>
      </c>
      <c r="G594" t="s">
        <v>477</v>
      </c>
      <c r="H594">
        <v>11.781447</v>
      </c>
      <c r="I594">
        <v>1.875837</v>
      </c>
      <c r="J594">
        <v>2.004032</v>
      </c>
      <c r="K594">
        <v>1.17544</v>
      </c>
      <c r="L594">
        <v>0.18715300000000001</v>
      </c>
      <c r="M594">
        <v>0.19994300000000001</v>
      </c>
    </row>
    <row r="595" spans="1:13" x14ac:dyDescent="0.35">
      <c r="A595">
        <v>593</v>
      </c>
      <c r="B595" t="s">
        <v>239</v>
      </c>
      <c r="C595">
        <v>140</v>
      </c>
      <c r="D595" t="s">
        <v>243</v>
      </c>
      <c r="E595" t="s">
        <v>244</v>
      </c>
      <c r="F595">
        <v>0.22850500000000001</v>
      </c>
      <c r="G595" t="s">
        <v>477</v>
      </c>
      <c r="H595">
        <v>11.781447</v>
      </c>
      <c r="I595">
        <v>1.875837</v>
      </c>
      <c r="J595">
        <v>2.004032</v>
      </c>
      <c r="K595">
        <v>2.6921200000000001</v>
      </c>
      <c r="L595">
        <v>0.42863800000000002</v>
      </c>
      <c r="M595">
        <v>0.45793099999999998</v>
      </c>
    </row>
    <row r="596" spans="1:13" x14ac:dyDescent="0.35">
      <c r="A596">
        <v>594</v>
      </c>
      <c r="B596" t="s">
        <v>239</v>
      </c>
      <c r="C596">
        <v>140</v>
      </c>
      <c r="D596" t="s">
        <v>243</v>
      </c>
      <c r="E596" t="s">
        <v>244</v>
      </c>
      <c r="F596">
        <v>7.2284000000000001E-2</v>
      </c>
      <c r="G596" t="s">
        <v>477</v>
      </c>
      <c r="H596">
        <v>11.781447</v>
      </c>
      <c r="I596">
        <v>1.875837</v>
      </c>
      <c r="J596">
        <v>2.004032</v>
      </c>
      <c r="K596">
        <v>0.85160499999999995</v>
      </c>
      <c r="L596">
        <v>0.13559199999999999</v>
      </c>
      <c r="M596">
        <v>0.14485899999999999</v>
      </c>
    </row>
    <row r="597" spans="1:13" x14ac:dyDescent="0.35">
      <c r="A597">
        <v>595</v>
      </c>
      <c r="B597" t="s">
        <v>239</v>
      </c>
      <c r="C597">
        <v>140</v>
      </c>
      <c r="D597" t="s">
        <v>243</v>
      </c>
      <c r="E597" t="s">
        <v>244</v>
      </c>
      <c r="F597">
        <v>0.170324</v>
      </c>
      <c r="G597" t="s">
        <v>477</v>
      </c>
      <c r="H597">
        <v>11.781447</v>
      </c>
      <c r="I597">
        <v>1.875837</v>
      </c>
      <c r="J597">
        <v>2.004032</v>
      </c>
      <c r="K597">
        <v>2.0066600000000001</v>
      </c>
      <c r="L597">
        <v>0.31950000000000001</v>
      </c>
      <c r="M597">
        <v>0.341335</v>
      </c>
    </row>
    <row r="598" spans="1:13" x14ac:dyDescent="0.35">
      <c r="A598">
        <v>596</v>
      </c>
      <c r="B598" t="s">
        <v>239</v>
      </c>
      <c r="C598">
        <v>140</v>
      </c>
      <c r="D598" t="s">
        <v>243</v>
      </c>
      <c r="E598" t="s">
        <v>244</v>
      </c>
      <c r="F598">
        <v>0.120073</v>
      </c>
      <c r="G598" t="s">
        <v>477</v>
      </c>
      <c r="H598">
        <v>11.781447</v>
      </c>
      <c r="I598">
        <v>1.875837</v>
      </c>
      <c r="J598">
        <v>2.004032</v>
      </c>
      <c r="K598">
        <v>1.4146300000000001</v>
      </c>
      <c r="L598">
        <v>0.22523699999999999</v>
      </c>
      <c r="M598">
        <v>0.24063000000000001</v>
      </c>
    </row>
    <row r="599" spans="1:13" x14ac:dyDescent="0.35">
      <c r="A599">
        <v>597</v>
      </c>
      <c r="B599" t="s">
        <v>239</v>
      </c>
      <c r="C599">
        <v>140</v>
      </c>
      <c r="D599" t="s">
        <v>243</v>
      </c>
      <c r="E599" t="s">
        <v>244</v>
      </c>
      <c r="F599">
        <v>0.84435000000000004</v>
      </c>
      <c r="G599" t="s">
        <v>477</v>
      </c>
      <c r="H599">
        <v>11.781447</v>
      </c>
      <c r="I599">
        <v>1.875837</v>
      </c>
      <c r="J599">
        <v>2.004032</v>
      </c>
      <c r="K599">
        <v>9.9476600000000008</v>
      </c>
      <c r="L599">
        <v>1.58386</v>
      </c>
      <c r="M599">
        <v>1.6920999999999999</v>
      </c>
    </row>
    <row r="600" spans="1:13" x14ac:dyDescent="0.35">
      <c r="A600">
        <v>598</v>
      </c>
      <c r="B600" t="s">
        <v>239</v>
      </c>
      <c r="C600">
        <v>140</v>
      </c>
      <c r="D600" t="s">
        <v>243</v>
      </c>
      <c r="E600" t="s">
        <v>244</v>
      </c>
      <c r="F600">
        <v>0.28997699999999998</v>
      </c>
      <c r="G600" t="s">
        <v>477</v>
      </c>
      <c r="H600">
        <v>11.781447</v>
      </c>
      <c r="I600">
        <v>1.875837</v>
      </c>
      <c r="J600">
        <v>2.004032</v>
      </c>
      <c r="K600">
        <v>3.41635</v>
      </c>
      <c r="L600">
        <v>0.54395000000000004</v>
      </c>
      <c r="M600">
        <v>0.58112299999999995</v>
      </c>
    </row>
    <row r="601" spans="1:13" x14ac:dyDescent="0.35">
      <c r="A601">
        <v>599</v>
      </c>
      <c r="B601" t="s">
        <v>239</v>
      </c>
      <c r="C601">
        <v>140</v>
      </c>
      <c r="D601" t="s">
        <v>243</v>
      </c>
      <c r="E601" t="s">
        <v>244</v>
      </c>
      <c r="F601">
        <v>0.34049000000000001</v>
      </c>
      <c r="G601" t="s">
        <v>477</v>
      </c>
      <c r="H601">
        <v>11.781447</v>
      </c>
      <c r="I601">
        <v>1.875837</v>
      </c>
      <c r="J601">
        <v>2.004032</v>
      </c>
      <c r="K601">
        <v>4.0114700000000001</v>
      </c>
      <c r="L601">
        <v>0.63870400000000005</v>
      </c>
      <c r="M601">
        <v>0.68235299999999999</v>
      </c>
    </row>
    <row r="602" spans="1:13" x14ac:dyDescent="0.35">
      <c r="A602">
        <v>600</v>
      </c>
      <c r="B602" t="s">
        <v>239</v>
      </c>
      <c r="C602">
        <v>140</v>
      </c>
      <c r="D602" t="s">
        <v>243</v>
      </c>
      <c r="E602" t="s">
        <v>244</v>
      </c>
      <c r="F602">
        <v>0.15207699999999999</v>
      </c>
      <c r="G602" t="s">
        <v>477</v>
      </c>
      <c r="H602">
        <v>11.781447</v>
      </c>
      <c r="I602">
        <v>1.875837</v>
      </c>
      <c r="J602">
        <v>2.004032</v>
      </c>
      <c r="K602">
        <v>1.79169</v>
      </c>
      <c r="L602">
        <v>0.28527200000000003</v>
      </c>
      <c r="M602">
        <v>0.30476700000000001</v>
      </c>
    </row>
    <row r="603" spans="1:13" x14ac:dyDescent="0.35">
      <c r="A603">
        <v>601</v>
      </c>
      <c r="B603" t="s">
        <v>239</v>
      </c>
      <c r="C603">
        <v>140</v>
      </c>
      <c r="D603" t="s">
        <v>243</v>
      </c>
      <c r="E603" t="s">
        <v>244</v>
      </c>
      <c r="F603">
        <v>0.83398700000000003</v>
      </c>
      <c r="G603" t="s">
        <v>477</v>
      </c>
      <c r="H603">
        <v>11.781447</v>
      </c>
      <c r="I603">
        <v>1.875837</v>
      </c>
      <c r="J603">
        <v>2.004032</v>
      </c>
      <c r="K603">
        <v>9.8255700000000008</v>
      </c>
      <c r="L603">
        <v>1.5644199999999999</v>
      </c>
      <c r="M603">
        <v>1.67134</v>
      </c>
    </row>
    <row r="604" spans="1:13" x14ac:dyDescent="0.35">
      <c r="A604">
        <v>602</v>
      </c>
      <c r="B604" t="s">
        <v>239</v>
      </c>
      <c r="C604">
        <v>140</v>
      </c>
      <c r="D604" t="s">
        <v>243</v>
      </c>
      <c r="E604" t="s">
        <v>244</v>
      </c>
      <c r="F604">
        <v>0.245361</v>
      </c>
      <c r="G604" t="s">
        <v>477</v>
      </c>
      <c r="H604">
        <v>11.781447</v>
      </c>
      <c r="I604">
        <v>1.875837</v>
      </c>
      <c r="J604">
        <v>2.004032</v>
      </c>
      <c r="K604">
        <v>2.8907099999999999</v>
      </c>
      <c r="L604">
        <v>0.46025700000000003</v>
      </c>
      <c r="M604">
        <v>0.49171100000000001</v>
      </c>
    </row>
    <row r="605" spans="1:13" x14ac:dyDescent="0.35">
      <c r="A605">
        <v>603</v>
      </c>
      <c r="B605" t="s">
        <v>239</v>
      </c>
      <c r="C605">
        <v>140</v>
      </c>
      <c r="D605" t="s">
        <v>243</v>
      </c>
      <c r="E605" t="s">
        <v>244</v>
      </c>
      <c r="F605">
        <v>0.33945999999999998</v>
      </c>
      <c r="G605" t="s">
        <v>477</v>
      </c>
      <c r="H605">
        <v>11.781447</v>
      </c>
      <c r="I605">
        <v>1.875837</v>
      </c>
      <c r="J605">
        <v>2.004032</v>
      </c>
      <c r="K605">
        <v>3.9993300000000001</v>
      </c>
      <c r="L605">
        <v>0.636772</v>
      </c>
      <c r="M605">
        <v>0.68028900000000003</v>
      </c>
    </row>
    <row r="606" spans="1:13" x14ac:dyDescent="0.35">
      <c r="A606">
        <v>604</v>
      </c>
      <c r="B606" t="s">
        <v>239</v>
      </c>
      <c r="C606">
        <v>140</v>
      </c>
      <c r="D606" t="s">
        <v>243</v>
      </c>
      <c r="E606" t="s">
        <v>244</v>
      </c>
      <c r="F606">
        <v>4.3562999999999998E-2</v>
      </c>
      <c r="G606" t="s">
        <v>477</v>
      </c>
      <c r="H606">
        <v>11.781447</v>
      </c>
      <c r="I606">
        <v>1.875837</v>
      </c>
      <c r="J606">
        <v>2.004032</v>
      </c>
      <c r="K606">
        <v>0.513239</v>
      </c>
      <c r="L606">
        <v>8.1717999999999999E-2</v>
      </c>
      <c r="M606">
        <v>8.7302000000000005E-2</v>
      </c>
    </row>
    <row r="607" spans="1:13" x14ac:dyDescent="0.35">
      <c r="A607">
        <v>605</v>
      </c>
      <c r="B607" t="s">
        <v>239</v>
      </c>
      <c r="C607">
        <v>140</v>
      </c>
      <c r="D607" t="s">
        <v>243</v>
      </c>
      <c r="E607" t="s">
        <v>244</v>
      </c>
      <c r="F607">
        <v>0.20103399999999999</v>
      </c>
      <c r="G607" t="s">
        <v>477</v>
      </c>
      <c r="H607">
        <v>11.781447</v>
      </c>
      <c r="I607">
        <v>1.875837</v>
      </c>
      <c r="J607">
        <v>2.004032</v>
      </c>
      <c r="K607">
        <v>2.3684699999999999</v>
      </c>
      <c r="L607">
        <v>0.37710700000000003</v>
      </c>
      <c r="M607">
        <v>0.40287899999999999</v>
      </c>
    </row>
    <row r="608" spans="1:13" x14ac:dyDescent="0.35">
      <c r="A608">
        <v>606</v>
      </c>
      <c r="B608" t="s">
        <v>239</v>
      </c>
      <c r="C608">
        <v>140</v>
      </c>
      <c r="D608" t="s">
        <v>243</v>
      </c>
      <c r="E608" t="s">
        <v>244</v>
      </c>
      <c r="F608">
        <v>2.6868E-2</v>
      </c>
      <c r="G608" t="s">
        <v>477</v>
      </c>
      <c r="H608">
        <v>11.781447</v>
      </c>
      <c r="I608">
        <v>1.875837</v>
      </c>
      <c r="J608">
        <v>2.004032</v>
      </c>
      <c r="K608">
        <v>0.31654500000000002</v>
      </c>
      <c r="L608">
        <v>5.04E-2</v>
      </c>
      <c r="M608">
        <v>5.3844999999999997E-2</v>
      </c>
    </row>
    <row r="609" spans="1:13" x14ac:dyDescent="0.35">
      <c r="A609">
        <v>607</v>
      </c>
      <c r="B609" t="s">
        <v>239</v>
      </c>
      <c r="C609">
        <v>140</v>
      </c>
      <c r="D609" t="s">
        <v>243</v>
      </c>
      <c r="E609" t="s">
        <v>244</v>
      </c>
      <c r="F609">
        <v>7.7700000000000002E-4</v>
      </c>
      <c r="G609" t="s">
        <v>477</v>
      </c>
      <c r="H609">
        <v>11.781447</v>
      </c>
      <c r="I609">
        <v>1.875837</v>
      </c>
      <c r="J609">
        <v>2.004032</v>
      </c>
      <c r="K609">
        <v>9.1549999999999999E-3</v>
      </c>
      <c r="L609">
        <v>1.4580000000000001E-3</v>
      </c>
      <c r="M609">
        <v>1.557E-3</v>
      </c>
    </row>
    <row r="610" spans="1:13" x14ac:dyDescent="0.35">
      <c r="A610">
        <v>608</v>
      </c>
      <c r="B610" t="s">
        <v>239</v>
      </c>
      <c r="C610">
        <v>140</v>
      </c>
      <c r="D610" t="s">
        <v>243</v>
      </c>
      <c r="E610" t="s">
        <v>244</v>
      </c>
      <c r="F610">
        <v>8.7002999999999997E-2</v>
      </c>
      <c r="G610" t="s">
        <v>477</v>
      </c>
      <c r="H610">
        <v>11.781447</v>
      </c>
      <c r="I610">
        <v>1.875837</v>
      </c>
      <c r="J610">
        <v>2.004032</v>
      </c>
      <c r="K610">
        <v>1.02502</v>
      </c>
      <c r="L610">
        <v>0.16320299999999999</v>
      </c>
      <c r="M610">
        <v>0.17435700000000001</v>
      </c>
    </row>
    <row r="611" spans="1:13" x14ac:dyDescent="0.35">
      <c r="A611">
        <v>609</v>
      </c>
      <c r="B611" t="s">
        <v>239</v>
      </c>
      <c r="C611">
        <v>140</v>
      </c>
      <c r="D611" t="s">
        <v>243</v>
      </c>
      <c r="E611" t="s">
        <v>244</v>
      </c>
      <c r="F611">
        <v>0.45377800000000001</v>
      </c>
      <c r="G611" t="s">
        <v>477</v>
      </c>
      <c r="H611">
        <v>11.781447</v>
      </c>
      <c r="I611">
        <v>1.875837</v>
      </c>
      <c r="J611">
        <v>2.004032</v>
      </c>
      <c r="K611">
        <v>5.3461600000000002</v>
      </c>
      <c r="L611">
        <v>0.85121400000000003</v>
      </c>
      <c r="M611">
        <v>0.90938600000000003</v>
      </c>
    </row>
    <row r="612" spans="1:13" x14ac:dyDescent="0.35">
      <c r="A612">
        <v>610</v>
      </c>
      <c r="B612" t="s">
        <v>239</v>
      </c>
      <c r="C612">
        <v>140</v>
      </c>
      <c r="D612" t="s">
        <v>243</v>
      </c>
      <c r="E612" t="s">
        <v>244</v>
      </c>
      <c r="F612">
        <v>0.15423000000000001</v>
      </c>
      <c r="G612" t="s">
        <v>477</v>
      </c>
      <c r="H612">
        <v>11.781447</v>
      </c>
      <c r="I612">
        <v>1.875837</v>
      </c>
      <c r="J612">
        <v>2.004032</v>
      </c>
      <c r="K612">
        <v>1.8170500000000001</v>
      </c>
      <c r="L612">
        <v>0.28931000000000001</v>
      </c>
      <c r="M612">
        <v>0.30908200000000002</v>
      </c>
    </row>
    <row r="613" spans="1:13" x14ac:dyDescent="0.35">
      <c r="A613">
        <v>611</v>
      </c>
      <c r="B613" t="s">
        <v>239</v>
      </c>
      <c r="C613">
        <v>140</v>
      </c>
      <c r="D613" t="s">
        <v>243</v>
      </c>
      <c r="E613" t="s">
        <v>244</v>
      </c>
      <c r="F613">
        <v>6.0509E-2</v>
      </c>
      <c r="G613" t="s">
        <v>477</v>
      </c>
      <c r="H613">
        <v>11.781447</v>
      </c>
      <c r="I613">
        <v>1.875837</v>
      </c>
      <c r="J613">
        <v>2.004032</v>
      </c>
      <c r="K613">
        <v>0.71287999999999996</v>
      </c>
      <c r="L613">
        <v>0.11350399999999999</v>
      </c>
      <c r="M613">
        <v>0.12126099999999999</v>
      </c>
    </row>
    <row r="614" spans="1:13" x14ac:dyDescent="0.35">
      <c r="A614">
        <v>612</v>
      </c>
      <c r="B614" t="s">
        <v>239</v>
      </c>
      <c r="C614">
        <v>140</v>
      </c>
      <c r="D614" t="s">
        <v>243</v>
      </c>
      <c r="E614" t="s">
        <v>244</v>
      </c>
      <c r="F614">
        <v>0.316222</v>
      </c>
      <c r="G614" t="s">
        <v>477</v>
      </c>
      <c r="H614">
        <v>11.781447</v>
      </c>
      <c r="I614">
        <v>1.875837</v>
      </c>
      <c r="J614">
        <v>2.004032</v>
      </c>
      <c r="K614">
        <v>3.7255500000000001</v>
      </c>
      <c r="L614">
        <v>0.59318099999999996</v>
      </c>
      <c r="M614">
        <v>0.63371900000000003</v>
      </c>
    </row>
    <row r="615" spans="1:13" x14ac:dyDescent="0.35">
      <c r="A615">
        <v>613</v>
      </c>
      <c r="B615" t="s">
        <v>239</v>
      </c>
      <c r="C615">
        <v>140</v>
      </c>
      <c r="D615" t="s">
        <v>243</v>
      </c>
      <c r="E615" t="s">
        <v>244</v>
      </c>
      <c r="F615">
        <v>0.28481499999999998</v>
      </c>
      <c r="G615" t="s">
        <v>477</v>
      </c>
      <c r="H615">
        <v>11.781447</v>
      </c>
      <c r="I615">
        <v>1.875837</v>
      </c>
      <c r="J615">
        <v>2.004032</v>
      </c>
      <c r="K615">
        <v>3.3555299999999999</v>
      </c>
      <c r="L615">
        <v>0.53426700000000005</v>
      </c>
      <c r="M615">
        <v>0.57077800000000001</v>
      </c>
    </row>
    <row r="616" spans="1:13" x14ac:dyDescent="0.35">
      <c r="A616">
        <v>614</v>
      </c>
      <c r="B616" t="s">
        <v>239</v>
      </c>
      <c r="C616">
        <v>140</v>
      </c>
      <c r="D616" t="s">
        <v>243</v>
      </c>
      <c r="E616" t="s">
        <v>244</v>
      </c>
      <c r="F616">
        <v>8.9470000000000001E-3</v>
      </c>
      <c r="G616" t="s">
        <v>477</v>
      </c>
      <c r="H616">
        <v>11.781447</v>
      </c>
      <c r="I616">
        <v>1.875837</v>
      </c>
      <c r="J616">
        <v>2.004032</v>
      </c>
      <c r="K616">
        <v>0.10541200000000001</v>
      </c>
      <c r="L616">
        <v>1.6784E-2</v>
      </c>
      <c r="M616">
        <v>1.7930999999999999E-2</v>
      </c>
    </row>
    <row r="617" spans="1:13" x14ac:dyDescent="0.35">
      <c r="A617">
        <v>615</v>
      </c>
      <c r="B617" t="s">
        <v>239</v>
      </c>
      <c r="C617">
        <v>140</v>
      </c>
      <c r="D617" t="s">
        <v>243</v>
      </c>
      <c r="E617" t="s">
        <v>244</v>
      </c>
      <c r="F617">
        <v>0.21613399999999999</v>
      </c>
      <c r="G617" t="s">
        <v>477</v>
      </c>
      <c r="H617">
        <v>11.781447</v>
      </c>
      <c r="I617">
        <v>1.875837</v>
      </c>
      <c r="J617">
        <v>2.004032</v>
      </c>
      <c r="K617">
        <v>2.54637</v>
      </c>
      <c r="L617">
        <v>0.40543200000000001</v>
      </c>
      <c r="M617">
        <v>0.43314000000000002</v>
      </c>
    </row>
    <row r="618" spans="1:13" x14ac:dyDescent="0.35">
      <c r="A618">
        <v>616</v>
      </c>
      <c r="B618" t="s">
        <v>239</v>
      </c>
      <c r="C618">
        <v>140</v>
      </c>
      <c r="D618" t="s">
        <v>243</v>
      </c>
      <c r="E618" t="s">
        <v>244</v>
      </c>
      <c r="F618">
        <v>4.202E-3</v>
      </c>
      <c r="G618" t="s">
        <v>477</v>
      </c>
      <c r="H618">
        <v>11.781447</v>
      </c>
      <c r="I618">
        <v>1.875837</v>
      </c>
      <c r="J618">
        <v>2.004032</v>
      </c>
      <c r="K618">
        <v>4.9507000000000002E-2</v>
      </c>
      <c r="L618">
        <v>7.8820000000000001E-3</v>
      </c>
      <c r="M618">
        <v>8.4209999999999997E-3</v>
      </c>
    </row>
    <row r="619" spans="1:13" x14ac:dyDescent="0.35">
      <c r="A619">
        <v>617</v>
      </c>
      <c r="B619" t="s">
        <v>239</v>
      </c>
      <c r="C619">
        <v>140</v>
      </c>
      <c r="D619" t="s">
        <v>243</v>
      </c>
      <c r="E619" t="s">
        <v>244</v>
      </c>
      <c r="F619">
        <v>0.20081499999999999</v>
      </c>
      <c r="G619" t="s">
        <v>477</v>
      </c>
      <c r="H619">
        <v>11.781447</v>
      </c>
      <c r="I619">
        <v>1.875837</v>
      </c>
      <c r="J619">
        <v>2.004032</v>
      </c>
      <c r="K619">
        <v>2.3658899999999998</v>
      </c>
      <c r="L619">
        <v>0.37669599999999998</v>
      </c>
      <c r="M619">
        <v>0.40244000000000002</v>
      </c>
    </row>
    <row r="620" spans="1:13" x14ac:dyDescent="0.35">
      <c r="A620">
        <v>618</v>
      </c>
      <c r="B620" t="s">
        <v>239</v>
      </c>
      <c r="C620">
        <v>140</v>
      </c>
      <c r="D620" t="s">
        <v>243</v>
      </c>
      <c r="E620" t="s">
        <v>244</v>
      </c>
      <c r="F620">
        <v>0.83824900000000002</v>
      </c>
      <c r="G620" t="s">
        <v>477</v>
      </c>
      <c r="H620">
        <v>11.781447</v>
      </c>
      <c r="I620">
        <v>1.875837</v>
      </c>
      <c r="J620">
        <v>2.004032</v>
      </c>
      <c r="K620">
        <v>9.8757900000000003</v>
      </c>
      <c r="L620">
        <v>1.5724199999999999</v>
      </c>
      <c r="M620">
        <v>1.67988</v>
      </c>
    </row>
    <row r="621" spans="1:13" x14ac:dyDescent="0.35">
      <c r="A621">
        <v>619</v>
      </c>
      <c r="B621" t="s">
        <v>239</v>
      </c>
      <c r="C621">
        <v>140</v>
      </c>
      <c r="D621" t="s">
        <v>243</v>
      </c>
      <c r="E621" t="s">
        <v>244</v>
      </c>
      <c r="F621">
        <v>0.399839</v>
      </c>
      <c r="G621" t="s">
        <v>477</v>
      </c>
      <c r="H621">
        <v>11.781447</v>
      </c>
      <c r="I621">
        <v>1.875837</v>
      </c>
      <c r="J621">
        <v>2.004032</v>
      </c>
      <c r="K621">
        <v>4.71068</v>
      </c>
      <c r="L621">
        <v>0.75003299999999995</v>
      </c>
      <c r="M621">
        <v>0.80128999999999995</v>
      </c>
    </row>
    <row r="622" spans="1:13" x14ac:dyDescent="0.35">
      <c r="A622">
        <v>620</v>
      </c>
      <c r="B622" t="s">
        <v>239</v>
      </c>
      <c r="C622">
        <v>140</v>
      </c>
      <c r="D622" t="s">
        <v>243</v>
      </c>
      <c r="E622" t="s">
        <v>244</v>
      </c>
      <c r="F622">
        <v>0.60920399999999997</v>
      </c>
      <c r="G622" t="s">
        <v>477</v>
      </c>
      <c r="H622">
        <v>11.781447</v>
      </c>
      <c r="I622">
        <v>1.875837</v>
      </c>
      <c r="J622">
        <v>2.004032</v>
      </c>
      <c r="K622">
        <v>7.1772999999999998</v>
      </c>
      <c r="L622">
        <v>1.1427700000000001</v>
      </c>
      <c r="M622">
        <v>1.2208600000000001</v>
      </c>
    </row>
    <row r="623" spans="1:13" x14ac:dyDescent="0.35">
      <c r="A623">
        <v>621</v>
      </c>
      <c r="B623" t="s">
        <v>239</v>
      </c>
      <c r="C623">
        <v>140</v>
      </c>
      <c r="D623" t="s">
        <v>243</v>
      </c>
      <c r="E623" t="s">
        <v>244</v>
      </c>
      <c r="F623">
        <v>0.143679</v>
      </c>
      <c r="G623" t="s">
        <v>477</v>
      </c>
      <c r="H623">
        <v>11.781447</v>
      </c>
      <c r="I623">
        <v>1.875837</v>
      </c>
      <c r="J623">
        <v>2.004032</v>
      </c>
      <c r="K623">
        <v>1.69275</v>
      </c>
      <c r="L623">
        <v>0.26951799999999998</v>
      </c>
      <c r="M623">
        <v>0.287937</v>
      </c>
    </row>
    <row r="624" spans="1:13" x14ac:dyDescent="0.35">
      <c r="A624">
        <v>622</v>
      </c>
      <c r="B624" t="s">
        <v>239</v>
      </c>
      <c r="C624">
        <v>140</v>
      </c>
      <c r="D624" t="s">
        <v>243</v>
      </c>
      <c r="E624" t="s">
        <v>244</v>
      </c>
      <c r="F624">
        <v>0.623614</v>
      </c>
      <c r="G624" t="s">
        <v>477</v>
      </c>
      <c r="H624">
        <v>11.781447</v>
      </c>
      <c r="I624">
        <v>1.875837</v>
      </c>
      <c r="J624">
        <v>2.004032</v>
      </c>
      <c r="K624">
        <v>7.3470800000000001</v>
      </c>
      <c r="L624">
        <v>1.1698</v>
      </c>
      <c r="M624">
        <v>1.2497400000000001</v>
      </c>
    </row>
    <row r="625" spans="1:13" x14ac:dyDescent="0.35">
      <c r="A625">
        <v>623</v>
      </c>
      <c r="B625" t="s">
        <v>239</v>
      </c>
      <c r="C625">
        <v>140</v>
      </c>
      <c r="D625" t="s">
        <v>243</v>
      </c>
      <c r="E625" t="s">
        <v>244</v>
      </c>
      <c r="F625">
        <v>0.60705799999999999</v>
      </c>
      <c r="G625" t="s">
        <v>477</v>
      </c>
      <c r="H625">
        <v>11.781447</v>
      </c>
      <c r="I625">
        <v>1.875837</v>
      </c>
      <c r="J625">
        <v>2.004032</v>
      </c>
      <c r="K625">
        <v>7.1520200000000003</v>
      </c>
      <c r="L625">
        <v>1.1387400000000001</v>
      </c>
      <c r="M625">
        <v>1.2165600000000001</v>
      </c>
    </row>
    <row r="626" spans="1:13" x14ac:dyDescent="0.35">
      <c r="A626">
        <v>624</v>
      </c>
      <c r="B626" t="s">
        <v>239</v>
      </c>
      <c r="C626">
        <v>140</v>
      </c>
      <c r="D626" t="s">
        <v>243</v>
      </c>
      <c r="E626" t="s">
        <v>244</v>
      </c>
      <c r="F626">
        <v>7.0829000000000003E-2</v>
      </c>
      <c r="G626" t="s">
        <v>477</v>
      </c>
      <c r="H626">
        <v>11.781447</v>
      </c>
      <c r="I626">
        <v>1.875837</v>
      </c>
      <c r="J626">
        <v>2.004032</v>
      </c>
      <c r="K626">
        <v>0.83446299999999995</v>
      </c>
      <c r="L626">
        <v>0.13286300000000001</v>
      </c>
      <c r="M626">
        <v>0.14194300000000001</v>
      </c>
    </row>
    <row r="627" spans="1:13" x14ac:dyDescent="0.35">
      <c r="A627">
        <v>625</v>
      </c>
      <c r="B627" t="s">
        <v>239</v>
      </c>
      <c r="C627">
        <v>140</v>
      </c>
      <c r="D627" t="s">
        <v>243</v>
      </c>
      <c r="E627" t="s">
        <v>244</v>
      </c>
      <c r="F627">
        <v>1.7679</v>
      </c>
      <c r="G627" t="s">
        <v>477</v>
      </c>
      <c r="H627">
        <v>11.781447</v>
      </c>
      <c r="I627">
        <v>1.875837</v>
      </c>
      <c r="J627">
        <v>2.004032</v>
      </c>
      <c r="K627">
        <v>20.828399999999998</v>
      </c>
      <c r="L627">
        <v>3.31629</v>
      </c>
      <c r="M627">
        <v>3.5429300000000001</v>
      </c>
    </row>
    <row r="628" spans="1:13" x14ac:dyDescent="0.35">
      <c r="A628">
        <v>626</v>
      </c>
      <c r="B628" t="s">
        <v>239</v>
      </c>
      <c r="C628">
        <v>140</v>
      </c>
      <c r="D628" t="s">
        <v>243</v>
      </c>
      <c r="E628" t="s">
        <v>244</v>
      </c>
      <c r="F628">
        <v>0.14751700000000001</v>
      </c>
      <c r="G628" t="s">
        <v>477</v>
      </c>
      <c r="H628">
        <v>11.781447</v>
      </c>
      <c r="I628">
        <v>1.875837</v>
      </c>
      <c r="J628">
        <v>2.004032</v>
      </c>
      <c r="K628">
        <v>1.7379599999999999</v>
      </c>
      <c r="L628">
        <v>0.27671800000000002</v>
      </c>
      <c r="M628">
        <v>0.29562899999999998</v>
      </c>
    </row>
    <row r="629" spans="1:13" x14ac:dyDescent="0.35">
      <c r="A629">
        <v>627</v>
      </c>
      <c r="B629" t="s">
        <v>239</v>
      </c>
      <c r="C629">
        <v>140</v>
      </c>
      <c r="D629" t="s">
        <v>243</v>
      </c>
      <c r="E629" t="s">
        <v>244</v>
      </c>
      <c r="F629">
        <v>22.426200000000001</v>
      </c>
      <c r="G629" t="s">
        <v>477</v>
      </c>
      <c r="H629">
        <v>11.781447</v>
      </c>
      <c r="I629">
        <v>1.875837</v>
      </c>
      <c r="J629">
        <v>2.004032</v>
      </c>
      <c r="K629">
        <v>264.21300000000002</v>
      </c>
      <c r="L629">
        <v>42.067900000000002</v>
      </c>
      <c r="M629">
        <v>44.942799999999998</v>
      </c>
    </row>
    <row r="630" spans="1:13" x14ac:dyDescent="0.35">
      <c r="A630">
        <v>628</v>
      </c>
      <c r="B630" t="s">
        <v>239</v>
      </c>
      <c r="C630">
        <v>140</v>
      </c>
      <c r="D630" t="s">
        <v>243</v>
      </c>
      <c r="E630" t="s">
        <v>244</v>
      </c>
      <c r="F630">
        <v>0.21079600000000001</v>
      </c>
      <c r="G630" t="s">
        <v>477</v>
      </c>
      <c r="H630">
        <v>11.781447</v>
      </c>
      <c r="I630">
        <v>1.875837</v>
      </c>
      <c r="J630">
        <v>2.004032</v>
      </c>
      <c r="K630">
        <v>2.4834800000000001</v>
      </c>
      <c r="L630">
        <v>0.39541900000000002</v>
      </c>
      <c r="M630">
        <v>0.42244199999999998</v>
      </c>
    </row>
    <row r="631" spans="1:13" x14ac:dyDescent="0.35">
      <c r="A631">
        <v>629</v>
      </c>
      <c r="B631" t="s">
        <v>239</v>
      </c>
      <c r="C631">
        <v>140</v>
      </c>
      <c r="D631" t="s">
        <v>243</v>
      </c>
      <c r="E631" t="s">
        <v>244</v>
      </c>
      <c r="F631">
        <v>0.32409100000000002</v>
      </c>
      <c r="G631" t="s">
        <v>477</v>
      </c>
      <c r="H631">
        <v>11.781447</v>
      </c>
      <c r="I631">
        <v>1.875837</v>
      </c>
      <c r="J631">
        <v>2.004032</v>
      </c>
      <c r="K631">
        <v>3.81826</v>
      </c>
      <c r="L631">
        <v>0.60794199999999998</v>
      </c>
      <c r="M631">
        <v>0.64948899999999998</v>
      </c>
    </row>
    <row r="632" spans="1:13" x14ac:dyDescent="0.35">
      <c r="A632">
        <v>630</v>
      </c>
      <c r="B632" t="s">
        <v>239</v>
      </c>
      <c r="C632">
        <v>140</v>
      </c>
      <c r="D632" t="s">
        <v>243</v>
      </c>
      <c r="E632" t="s">
        <v>244</v>
      </c>
      <c r="F632">
        <v>0.19467100000000001</v>
      </c>
      <c r="G632" t="s">
        <v>477</v>
      </c>
      <c r="H632">
        <v>11.781447</v>
      </c>
      <c r="I632">
        <v>1.875837</v>
      </c>
      <c r="J632">
        <v>2.004032</v>
      </c>
      <c r="K632">
        <v>2.2935099999999999</v>
      </c>
      <c r="L632">
        <v>0.36517100000000002</v>
      </c>
      <c r="M632">
        <v>0.390127</v>
      </c>
    </row>
    <row r="633" spans="1:13" x14ac:dyDescent="0.35">
      <c r="A633">
        <v>631</v>
      </c>
      <c r="B633" t="s">
        <v>239</v>
      </c>
      <c r="C633">
        <v>140</v>
      </c>
      <c r="D633" t="s">
        <v>243</v>
      </c>
      <c r="E633" t="s">
        <v>244</v>
      </c>
      <c r="F633">
        <v>0.45846900000000002</v>
      </c>
      <c r="G633" t="s">
        <v>477</v>
      </c>
      <c r="H633">
        <v>11.781447</v>
      </c>
      <c r="I633">
        <v>1.875837</v>
      </c>
      <c r="J633">
        <v>2.004032</v>
      </c>
      <c r="K633">
        <v>5.4014300000000004</v>
      </c>
      <c r="L633">
        <v>0.86001300000000003</v>
      </c>
      <c r="M633">
        <v>0.91878700000000002</v>
      </c>
    </row>
    <row r="634" spans="1:13" x14ac:dyDescent="0.35">
      <c r="A634">
        <v>632</v>
      </c>
      <c r="B634" t="s">
        <v>239</v>
      </c>
      <c r="C634">
        <v>140</v>
      </c>
      <c r="D634" t="s">
        <v>243</v>
      </c>
      <c r="E634" t="s">
        <v>244</v>
      </c>
      <c r="F634">
        <v>0.136182</v>
      </c>
      <c r="G634" t="s">
        <v>477</v>
      </c>
      <c r="H634">
        <v>11.781447</v>
      </c>
      <c r="I634">
        <v>1.875837</v>
      </c>
      <c r="J634">
        <v>2.004032</v>
      </c>
      <c r="K634">
        <v>1.60442</v>
      </c>
      <c r="L634">
        <v>0.25545499999999999</v>
      </c>
      <c r="M634">
        <v>0.27291300000000002</v>
      </c>
    </row>
    <row r="635" spans="1:13" x14ac:dyDescent="0.35">
      <c r="A635">
        <v>633</v>
      </c>
      <c r="B635" t="s">
        <v>239</v>
      </c>
      <c r="C635">
        <v>140</v>
      </c>
      <c r="D635" t="s">
        <v>243</v>
      </c>
      <c r="E635" t="s">
        <v>244</v>
      </c>
      <c r="F635">
        <v>0.16645199999999999</v>
      </c>
      <c r="G635" t="s">
        <v>477</v>
      </c>
      <c r="H635">
        <v>11.781447</v>
      </c>
      <c r="I635">
        <v>1.875837</v>
      </c>
      <c r="J635">
        <v>2.004032</v>
      </c>
      <c r="K635">
        <v>1.96105</v>
      </c>
      <c r="L635">
        <v>0.31223699999999999</v>
      </c>
      <c r="M635">
        <v>0.33357500000000001</v>
      </c>
    </row>
    <row r="636" spans="1:13" x14ac:dyDescent="0.35">
      <c r="A636">
        <v>634</v>
      </c>
      <c r="B636" t="s">
        <v>239</v>
      </c>
      <c r="C636">
        <v>140</v>
      </c>
      <c r="D636" t="s">
        <v>243</v>
      </c>
      <c r="E636" t="s">
        <v>244</v>
      </c>
      <c r="F636">
        <v>2.5257999999999999E-2</v>
      </c>
      <c r="G636" t="s">
        <v>477</v>
      </c>
      <c r="H636">
        <v>11.781447</v>
      </c>
      <c r="I636">
        <v>1.875837</v>
      </c>
      <c r="J636">
        <v>2.004032</v>
      </c>
      <c r="K636">
        <v>0.29757800000000001</v>
      </c>
      <c r="L636">
        <v>4.7379999999999999E-2</v>
      </c>
      <c r="M636">
        <v>5.0618000000000003E-2</v>
      </c>
    </row>
    <row r="637" spans="1:13" x14ac:dyDescent="0.35">
      <c r="A637">
        <v>635</v>
      </c>
      <c r="B637" t="s">
        <v>239</v>
      </c>
      <c r="C637">
        <v>140</v>
      </c>
      <c r="D637" t="s">
        <v>243</v>
      </c>
      <c r="E637" t="s">
        <v>244</v>
      </c>
      <c r="F637">
        <v>0.30532799999999999</v>
      </c>
      <c r="G637" t="s">
        <v>477</v>
      </c>
      <c r="H637">
        <v>11.781447</v>
      </c>
      <c r="I637">
        <v>1.875837</v>
      </c>
      <c r="J637">
        <v>2.004032</v>
      </c>
      <c r="K637">
        <v>3.59721</v>
      </c>
      <c r="L637">
        <v>0.57274599999999998</v>
      </c>
      <c r="M637">
        <v>0.61188699999999996</v>
      </c>
    </row>
    <row r="638" spans="1:13" x14ac:dyDescent="0.35">
      <c r="A638">
        <v>636</v>
      </c>
      <c r="B638" t="s">
        <v>239</v>
      </c>
      <c r="C638">
        <v>140</v>
      </c>
      <c r="D638" t="s">
        <v>243</v>
      </c>
      <c r="E638" t="s">
        <v>244</v>
      </c>
      <c r="F638">
        <v>3.3573499999999998</v>
      </c>
      <c r="G638" t="s">
        <v>477</v>
      </c>
      <c r="H638">
        <v>11.781447</v>
      </c>
      <c r="I638">
        <v>1.875837</v>
      </c>
      <c r="J638">
        <v>2.004032</v>
      </c>
      <c r="K638">
        <v>39.554400000000001</v>
      </c>
      <c r="L638">
        <v>6.2978399999999999</v>
      </c>
      <c r="M638">
        <v>6.7282400000000004</v>
      </c>
    </row>
    <row r="639" spans="1:13" x14ac:dyDescent="0.35">
      <c r="A639">
        <v>637</v>
      </c>
      <c r="B639" t="s">
        <v>239</v>
      </c>
      <c r="C639">
        <v>140</v>
      </c>
      <c r="D639" t="s">
        <v>243</v>
      </c>
      <c r="E639" t="s">
        <v>244</v>
      </c>
      <c r="F639">
        <v>0.80277600000000005</v>
      </c>
      <c r="G639" t="s">
        <v>477</v>
      </c>
      <c r="H639">
        <v>11.781447</v>
      </c>
      <c r="I639">
        <v>1.875837</v>
      </c>
      <c r="J639">
        <v>2.004032</v>
      </c>
      <c r="K639">
        <v>9.4578600000000002</v>
      </c>
      <c r="L639">
        <v>1.5058800000000001</v>
      </c>
      <c r="M639">
        <v>1.6087899999999999</v>
      </c>
    </row>
    <row r="640" spans="1:13" x14ac:dyDescent="0.35">
      <c r="A640">
        <v>638</v>
      </c>
      <c r="B640" t="s">
        <v>239</v>
      </c>
      <c r="C640">
        <v>140</v>
      </c>
      <c r="D640" t="s">
        <v>243</v>
      </c>
      <c r="E640" t="s">
        <v>244</v>
      </c>
      <c r="F640">
        <v>0.61502000000000001</v>
      </c>
      <c r="G640" t="s">
        <v>477</v>
      </c>
      <c r="H640">
        <v>11.781447</v>
      </c>
      <c r="I640">
        <v>1.875837</v>
      </c>
      <c r="J640">
        <v>2.004032</v>
      </c>
      <c r="K640">
        <v>7.2458299999999998</v>
      </c>
      <c r="L640">
        <v>1.15368</v>
      </c>
      <c r="M640">
        <v>1.2325200000000001</v>
      </c>
    </row>
    <row r="641" spans="1:13" x14ac:dyDescent="0.35">
      <c r="A641">
        <v>639</v>
      </c>
      <c r="B641" t="s">
        <v>239</v>
      </c>
      <c r="C641">
        <v>140</v>
      </c>
      <c r="D641" t="s">
        <v>243</v>
      </c>
      <c r="E641" t="s">
        <v>244</v>
      </c>
      <c r="F641">
        <v>1.9604299999999999</v>
      </c>
      <c r="G641" t="s">
        <v>477</v>
      </c>
      <c r="H641">
        <v>11.781447</v>
      </c>
      <c r="I641">
        <v>1.875837</v>
      </c>
      <c r="J641">
        <v>2.004032</v>
      </c>
      <c r="K641">
        <v>23.096699999999998</v>
      </c>
      <c r="L641">
        <v>3.6774499999999999</v>
      </c>
      <c r="M641">
        <v>3.9287700000000001</v>
      </c>
    </row>
    <row r="642" spans="1:13" x14ac:dyDescent="0.35">
      <c r="A642">
        <v>640</v>
      </c>
      <c r="B642" t="s">
        <v>239</v>
      </c>
      <c r="C642">
        <v>140</v>
      </c>
      <c r="D642" t="s">
        <v>243</v>
      </c>
      <c r="E642" t="s">
        <v>244</v>
      </c>
      <c r="F642">
        <v>0.135712</v>
      </c>
      <c r="G642" t="s">
        <v>477</v>
      </c>
      <c r="H642">
        <v>11.781447</v>
      </c>
      <c r="I642">
        <v>1.875837</v>
      </c>
      <c r="J642">
        <v>2.004032</v>
      </c>
      <c r="K642">
        <v>1.5988800000000001</v>
      </c>
      <c r="L642">
        <v>0.25457400000000002</v>
      </c>
      <c r="M642">
        <v>0.27197100000000002</v>
      </c>
    </row>
    <row r="643" spans="1:13" x14ac:dyDescent="0.35">
      <c r="A643">
        <v>641</v>
      </c>
      <c r="B643" t="s">
        <v>239</v>
      </c>
      <c r="C643">
        <v>140</v>
      </c>
      <c r="D643" t="s">
        <v>243</v>
      </c>
      <c r="E643" t="s">
        <v>244</v>
      </c>
      <c r="F643">
        <v>0.190303</v>
      </c>
      <c r="G643" t="s">
        <v>477</v>
      </c>
      <c r="H643">
        <v>11.781447</v>
      </c>
      <c r="I643">
        <v>1.875837</v>
      </c>
      <c r="J643">
        <v>2.004032</v>
      </c>
      <c r="K643">
        <v>2.2420399999999998</v>
      </c>
      <c r="L643">
        <v>0.35697699999999999</v>
      </c>
      <c r="M643">
        <v>0.38137300000000002</v>
      </c>
    </row>
    <row r="644" spans="1:13" x14ac:dyDescent="0.35">
      <c r="A644">
        <v>642</v>
      </c>
      <c r="B644" t="s">
        <v>239</v>
      </c>
      <c r="C644">
        <v>140</v>
      </c>
      <c r="D644" t="s">
        <v>243</v>
      </c>
      <c r="E644" t="s">
        <v>244</v>
      </c>
      <c r="F644">
        <v>0.26315</v>
      </c>
      <c r="G644" t="s">
        <v>477</v>
      </c>
      <c r="H644">
        <v>11.781447</v>
      </c>
      <c r="I644">
        <v>1.875837</v>
      </c>
      <c r="J644">
        <v>2.004032</v>
      </c>
      <c r="K644">
        <v>3.1002900000000002</v>
      </c>
      <c r="L644">
        <v>0.49362699999999998</v>
      </c>
      <c r="M644">
        <v>0.52736099999999997</v>
      </c>
    </row>
    <row r="645" spans="1:13" x14ac:dyDescent="0.35">
      <c r="A645">
        <v>643</v>
      </c>
      <c r="B645" t="s">
        <v>239</v>
      </c>
      <c r="C645">
        <v>140</v>
      </c>
      <c r="D645" t="s">
        <v>243</v>
      </c>
      <c r="E645" t="s">
        <v>244</v>
      </c>
      <c r="F645">
        <v>0.18614700000000001</v>
      </c>
      <c r="G645" t="s">
        <v>477</v>
      </c>
      <c r="H645">
        <v>11.781447</v>
      </c>
      <c r="I645">
        <v>1.875837</v>
      </c>
      <c r="J645">
        <v>2.004032</v>
      </c>
      <c r="K645">
        <v>2.1930800000000001</v>
      </c>
      <c r="L645">
        <v>0.34918199999999999</v>
      </c>
      <c r="M645">
        <v>0.37304500000000002</v>
      </c>
    </row>
    <row r="646" spans="1:13" x14ac:dyDescent="0.35">
      <c r="A646">
        <v>644</v>
      </c>
      <c r="B646" t="s">
        <v>239</v>
      </c>
      <c r="C646">
        <v>140</v>
      </c>
      <c r="D646" t="s">
        <v>243</v>
      </c>
      <c r="E646" t="s">
        <v>244</v>
      </c>
      <c r="F646">
        <v>3.4855399999999999</v>
      </c>
      <c r="G646" t="s">
        <v>477</v>
      </c>
      <c r="H646">
        <v>11.781447</v>
      </c>
      <c r="I646">
        <v>1.875837</v>
      </c>
      <c r="J646">
        <v>2.004032</v>
      </c>
      <c r="K646">
        <v>41.064700000000002</v>
      </c>
      <c r="L646">
        <v>6.5383100000000001</v>
      </c>
      <c r="M646">
        <v>6.9851299999999998</v>
      </c>
    </row>
    <row r="647" spans="1:13" x14ac:dyDescent="0.35">
      <c r="A647">
        <v>645</v>
      </c>
      <c r="B647" t="s">
        <v>239</v>
      </c>
      <c r="C647">
        <v>140</v>
      </c>
      <c r="D647" t="s">
        <v>243</v>
      </c>
      <c r="E647" t="s">
        <v>244</v>
      </c>
      <c r="F647">
        <v>0.28658099999999997</v>
      </c>
      <c r="G647" t="s">
        <v>477</v>
      </c>
      <c r="H647">
        <v>11.781447</v>
      </c>
      <c r="I647">
        <v>1.875837</v>
      </c>
      <c r="J647">
        <v>2.004032</v>
      </c>
      <c r="K647">
        <v>3.3763399999999999</v>
      </c>
      <c r="L647">
        <v>0.53757900000000003</v>
      </c>
      <c r="M647">
        <v>0.574318</v>
      </c>
    </row>
    <row r="648" spans="1:13" x14ac:dyDescent="0.35">
      <c r="A648">
        <v>646</v>
      </c>
      <c r="B648" t="s">
        <v>239</v>
      </c>
      <c r="C648">
        <v>140</v>
      </c>
      <c r="D648" t="s">
        <v>243</v>
      </c>
      <c r="E648" t="s">
        <v>244</v>
      </c>
      <c r="F648">
        <v>4.5220200000000004</v>
      </c>
      <c r="G648" t="s">
        <v>477</v>
      </c>
      <c r="H648">
        <v>11.781447</v>
      </c>
      <c r="I648">
        <v>1.875837</v>
      </c>
      <c r="J648">
        <v>2.004032</v>
      </c>
      <c r="K648">
        <v>53.2759</v>
      </c>
      <c r="L648">
        <v>8.4825700000000008</v>
      </c>
      <c r="M648">
        <v>9.0622699999999998</v>
      </c>
    </row>
    <row r="649" spans="1:13" x14ac:dyDescent="0.35">
      <c r="A649">
        <v>647</v>
      </c>
      <c r="B649" t="s">
        <v>239</v>
      </c>
      <c r="C649">
        <v>141</v>
      </c>
      <c r="D649" t="s">
        <v>333</v>
      </c>
      <c r="E649" t="s">
        <v>334</v>
      </c>
      <c r="F649">
        <v>0.14669299999999999</v>
      </c>
      <c r="G649" t="s">
        <v>477</v>
      </c>
      <c r="H649">
        <v>12.123322</v>
      </c>
      <c r="I649">
        <v>1.826476</v>
      </c>
      <c r="J649">
        <v>2.0360770000000001</v>
      </c>
      <c r="K649">
        <v>1.77841</v>
      </c>
      <c r="L649">
        <v>0.26793099999999997</v>
      </c>
      <c r="M649">
        <v>0.298678</v>
      </c>
    </row>
    <row r="650" spans="1:13" x14ac:dyDescent="0.35">
      <c r="A650">
        <v>648</v>
      </c>
      <c r="B650" t="s">
        <v>239</v>
      </c>
      <c r="C650">
        <v>141</v>
      </c>
      <c r="D650" t="s">
        <v>333</v>
      </c>
      <c r="E650" t="s">
        <v>334</v>
      </c>
      <c r="F650">
        <v>0.67812600000000001</v>
      </c>
      <c r="G650" t="s">
        <v>477</v>
      </c>
      <c r="H650">
        <v>12.123322</v>
      </c>
      <c r="I650">
        <v>1.826476</v>
      </c>
      <c r="J650">
        <v>2.0360770000000001</v>
      </c>
      <c r="K650">
        <v>8.2211400000000001</v>
      </c>
      <c r="L650">
        <v>1.23858</v>
      </c>
      <c r="M650">
        <v>1.3807199999999999</v>
      </c>
    </row>
    <row r="651" spans="1:13" x14ac:dyDescent="0.35">
      <c r="A651">
        <v>649</v>
      </c>
      <c r="B651" t="s">
        <v>239</v>
      </c>
      <c r="C651">
        <v>141</v>
      </c>
      <c r="D651" t="s">
        <v>333</v>
      </c>
      <c r="E651" t="s">
        <v>334</v>
      </c>
      <c r="F651">
        <v>1.32273</v>
      </c>
      <c r="G651" t="s">
        <v>477</v>
      </c>
      <c r="H651">
        <v>12.123322</v>
      </c>
      <c r="I651">
        <v>1.826476</v>
      </c>
      <c r="J651">
        <v>2.0360770000000001</v>
      </c>
      <c r="K651">
        <v>16.035900000000002</v>
      </c>
      <c r="L651">
        <v>2.4159299999999999</v>
      </c>
      <c r="M651">
        <v>2.6931799999999999</v>
      </c>
    </row>
    <row r="652" spans="1:13" x14ac:dyDescent="0.35">
      <c r="A652">
        <v>650</v>
      </c>
      <c r="B652" t="s">
        <v>239</v>
      </c>
      <c r="C652">
        <v>141</v>
      </c>
      <c r="D652" t="s">
        <v>333</v>
      </c>
      <c r="E652" t="s">
        <v>334</v>
      </c>
      <c r="F652">
        <v>7.1910000000000003E-3</v>
      </c>
      <c r="G652" t="s">
        <v>477</v>
      </c>
      <c r="H652">
        <v>12.123322</v>
      </c>
      <c r="I652">
        <v>1.826476</v>
      </c>
      <c r="J652">
        <v>2.0360770000000001</v>
      </c>
      <c r="K652">
        <v>8.7180999999999995E-2</v>
      </c>
      <c r="L652">
        <v>1.3135000000000001E-2</v>
      </c>
      <c r="M652">
        <v>1.4642000000000001E-2</v>
      </c>
    </row>
    <row r="653" spans="1:13" x14ac:dyDescent="0.35">
      <c r="A653">
        <v>651</v>
      </c>
      <c r="B653" t="s">
        <v>239</v>
      </c>
      <c r="C653">
        <v>141</v>
      </c>
      <c r="D653" t="s">
        <v>333</v>
      </c>
      <c r="E653" t="s">
        <v>334</v>
      </c>
      <c r="F653">
        <v>1.3202400000000001</v>
      </c>
      <c r="G653" t="s">
        <v>477</v>
      </c>
      <c r="H653">
        <v>12.123322</v>
      </c>
      <c r="I653">
        <v>1.826476</v>
      </c>
      <c r="J653">
        <v>2.0360770000000001</v>
      </c>
      <c r="K653">
        <v>16.005700000000001</v>
      </c>
      <c r="L653">
        <v>2.4113899999999999</v>
      </c>
      <c r="M653">
        <v>2.68811</v>
      </c>
    </row>
    <row r="654" spans="1:13" x14ac:dyDescent="0.35">
      <c r="A654">
        <v>652</v>
      </c>
      <c r="B654" t="s">
        <v>239</v>
      </c>
      <c r="C654">
        <v>141</v>
      </c>
      <c r="D654" t="s">
        <v>333</v>
      </c>
      <c r="E654" t="s">
        <v>334</v>
      </c>
      <c r="F654">
        <v>0.19134300000000001</v>
      </c>
      <c r="G654" t="s">
        <v>477</v>
      </c>
      <c r="H654">
        <v>12.123322</v>
      </c>
      <c r="I654">
        <v>1.826476</v>
      </c>
      <c r="J654">
        <v>2.0360770000000001</v>
      </c>
      <c r="K654">
        <v>2.3197100000000002</v>
      </c>
      <c r="L654">
        <v>0.34948299999999999</v>
      </c>
      <c r="M654">
        <v>0.38958900000000002</v>
      </c>
    </row>
    <row r="655" spans="1:13" x14ac:dyDescent="0.35">
      <c r="A655">
        <v>653</v>
      </c>
      <c r="B655" t="s">
        <v>239</v>
      </c>
      <c r="C655">
        <v>141</v>
      </c>
      <c r="D655" t="s">
        <v>333</v>
      </c>
      <c r="E655" t="s">
        <v>334</v>
      </c>
      <c r="F655">
        <v>1.0375399999999999</v>
      </c>
      <c r="G655" t="s">
        <v>477</v>
      </c>
      <c r="H655">
        <v>12.123322</v>
      </c>
      <c r="I655">
        <v>1.826476</v>
      </c>
      <c r="J655">
        <v>2.0360770000000001</v>
      </c>
      <c r="K655">
        <v>12.5784</v>
      </c>
      <c r="L655">
        <v>1.8950400000000001</v>
      </c>
      <c r="M655">
        <v>2.1125099999999999</v>
      </c>
    </row>
    <row r="656" spans="1:13" x14ac:dyDescent="0.35">
      <c r="A656">
        <v>654</v>
      </c>
      <c r="B656" t="s">
        <v>239</v>
      </c>
      <c r="C656">
        <v>141</v>
      </c>
      <c r="D656" t="s">
        <v>333</v>
      </c>
      <c r="E656" t="s">
        <v>334</v>
      </c>
      <c r="F656">
        <v>0.219635</v>
      </c>
      <c r="G656" t="s">
        <v>477</v>
      </c>
      <c r="H656">
        <v>12.123322</v>
      </c>
      <c r="I656">
        <v>1.826476</v>
      </c>
      <c r="J656">
        <v>2.0360770000000001</v>
      </c>
      <c r="K656">
        <v>2.6627100000000001</v>
      </c>
      <c r="L656">
        <v>0.40115800000000001</v>
      </c>
      <c r="M656">
        <v>0.44719399999999998</v>
      </c>
    </row>
    <row r="657" spans="1:13" x14ac:dyDescent="0.35">
      <c r="A657">
        <v>655</v>
      </c>
      <c r="B657" t="s">
        <v>239</v>
      </c>
      <c r="C657">
        <v>141</v>
      </c>
      <c r="D657" t="s">
        <v>333</v>
      </c>
      <c r="E657" t="s">
        <v>334</v>
      </c>
      <c r="F657">
        <v>0.27855600000000003</v>
      </c>
      <c r="G657" t="s">
        <v>477</v>
      </c>
      <c r="H657">
        <v>12.123322</v>
      </c>
      <c r="I657">
        <v>1.826476</v>
      </c>
      <c r="J657">
        <v>2.0360770000000001</v>
      </c>
      <c r="K657">
        <v>3.3770199999999999</v>
      </c>
      <c r="L657">
        <v>0.50877600000000001</v>
      </c>
      <c r="M657">
        <v>0.56716100000000003</v>
      </c>
    </row>
    <row r="658" spans="1:13" x14ac:dyDescent="0.35">
      <c r="A658">
        <v>656</v>
      </c>
      <c r="B658" t="s">
        <v>239</v>
      </c>
      <c r="C658">
        <v>141</v>
      </c>
      <c r="D658" t="s">
        <v>333</v>
      </c>
      <c r="E658" t="s">
        <v>334</v>
      </c>
      <c r="F658">
        <v>8.1477999999999995E-2</v>
      </c>
      <c r="G658" t="s">
        <v>477</v>
      </c>
      <c r="H658">
        <v>12.123322</v>
      </c>
      <c r="I658">
        <v>1.826476</v>
      </c>
      <c r="J658">
        <v>2.0360770000000001</v>
      </c>
      <c r="K658">
        <v>0.98778999999999995</v>
      </c>
      <c r="L658">
        <v>0.14881900000000001</v>
      </c>
      <c r="M658">
        <v>0.16589599999999999</v>
      </c>
    </row>
    <row r="659" spans="1:13" x14ac:dyDescent="0.35">
      <c r="A659">
        <v>657</v>
      </c>
      <c r="B659" t="s">
        <v>239</v>
      </c>
      <c r="C659">
        <v>141</v>
      </c>
      <c r="D659" t="s">
        <v>333</v>
      </c>
      <c r="E659" t="s">
        <v>334</v>
      </c>
      <c r="F659">
        <v>1.0940999999999999E-2</v>
      </c>
      <c r="G659" t="s">
        <v>477</v>
      </c>
      <c r="H659">
        <v>12.123322</v>
      </c>
      <c r="I659">
        <v>1.826476</v>
      </c>
      <c r="J659">
        <v>2.0360770000000001</v>
      </c>
      <c r="K659">
        <v>0.13264500000000001</v>
      </c>
      <c r="L659">
        <v>1.9983999999999998E-2</v>
      </c>
      <c r="M659">
        <v>2.2277000000000002E-2</v>
      </c>
    </row>
    <row r="660" spans="1:13" x14ac:dyDescent="0.35">
      <c r="A660">
        <v>658</v>
      </c>
      <c r="B660" t="s">
        <v>239</v>
      </c>
      <c r="C660">
        <v>141</v>
      </c>
      <c r="D660" t="s">
        <v>333</v>
      </c>
      <c r="E660" t="s">
        <v>334</v>
      </c>
      <c r="F660">
        <v>2.2275999999999998</v>
      </c>
      <c r="G660" t="s">
        <v>477</v>
      </c>
      <c r="H660">
        <v>12.123322</v>
      </c>
      <c r="I660">
        <v>1.826476</v>
      </c>
      <c r="J660">
        <v>2.0360770000000001</v>
      </c>
      <c r="K660">
        <v>27.0059</v>
      </c>
      <c r="L660">
        <v>4.0686600000000004</v>
      </c>
      <c r="M660">
        <v>4.5355600000000003</v>
      </c>
    </row>
    <row r="661" spans="1:13" x14ac:dyDescent="0.35">
      <c r="A661">
        <v>659</v>
      </c>
      <c r="B661" t="s">
        <v>239</v>
      </c>
      <c r="C661">
        <v>141</v>
      </c>
      <c r="D661" t="s">
        <v>333</v>
      </c>
      <c r="E661" t="s">
        <v>334</v>
      </c>
      <c r="F661">
        <v>9.5330999999999999E-2</v>
      </c>
      <c r="G661" t="s">
        <v>477</v>
      </c>
      <c r="H661">
        <v>12.123322</v>
      </c>
      <c r="I661">
        <v>1.826476</v>
      </c>
      <c r="J661">
        <v>2.0360770000000001</v>
      </c>
      <c r="K661">
        <v>1.1557299999999999</v>
      </c>
      <c r="L661">
        <v>0.174121</v>
      </c>
      <c r="M661">
        <v>0.194102</v>
      </c>
    </row>
    <row r="662" spans="1:13" x14ac:dyDescent="0.35">
      <c r="A662">
        <v>660</v>
      </c>
      <c r="B662" t="s">
        <v>239</v>
      </c>
      <c r="C662">
        <v>141</v>
      </c>
      <c r="D662" t="s">
        <v>333</v>
      </c>
      <c r="E662" t="s">
        <v>334</v>
      </c>
      <c r="F662">
        <v>0.26450200000000001</v>
      </c>
      <c r="G662" t="s">
        <v>477</v>
      </c>
      <c r="H662">
        <v>12.123322</v>
      </c>
      <c r="I662">
        <v>1.826476</v>
      </c>
      <c r="J662">
        <v>2.0360770000000001</v>
      </c>
      <c r="K662">
        <v>3.2066400000000002</v>
      </c>
      <c r="L662">
        <v>0.48310700000000001</v>
      </c>
      <c r="M662">
        <v>0.53854599999999997</v>
      </c>
    </row>
    <row r="663" spans="1:13" x14ac:dyDescent="0.35">
      <c r="A663">
        <v>661</v>
      </c>
      <c r="B663" t="s">
        <v>239</v>
      </c>
      <c r="C663">
        <v>141</v>
      </c>
      <c r="D663" t="s">
        <v>333</v>
      </c>
      <c r="E663" t="s">
        <v>334</v>
      </c>
      <c r="F663">
        <v>1.5322000000000001E-2</v>
      </c>
      <c r="G663" t="s">
        <v>477</v>
      </c>
      <c r="H663">
        <v>12.123322</v>
      </c>
      <c r="I663">
        <v>1.826476</v>
      </c>
      <c r="J663">
        <v>2.0360770000000001</v>
      </c>
      <c r="K663">
        <v>0.18575</v>
      </c>
      <c r="L663">
        <v>2.7984999999999999E-2</v>
      </c>
      <c r="M663">
        <v>3.1196000000000002E-2</v>
      </c>
    </row>
    <row r="664" spans="1:13" x14ac:dyDescent="0.35">
      <c r="A664">
        <v>662</v>
      </c>
      <c r="B664" t="s">
        <v>239</v>
      </c>
      <c r="C664">
        <v>141</v>
      </c>
      <c r="D664" t="s">
        <v>333</v>
      </c>
      <c r="E664" t="s">
        <v>334</v>
      </c>
      <c r="F664">
        <v>2.1618499999999998</v>
      </c>
      <c r="G664" t="s">
        <v>477</v>
      </c>
      <c r="H664">
        <v>12.123322</v>
      </c>
      <c r="I664">
        <v>1.826476</v>
      </c>
      <c r="J664">
        <v>2.0360770000000001</v>
      </c>
      <c r="K664">
        <v>26.2088</v>
      </c>
      <c r="L664">
        <v>3.9485700000000001</v>
      </c>
      <c r="M664">
        <v>4.4016900000000003</v>
      </c>
    </row>
    <row r="665" spans="1:13" x14ac:dyDescent="0.35">
      <c r="A665">
        <v>663</v>
      </c>
      <c r="B665" t="s">
        <v>239</v>
      </c>
      <c r="C665">
        <v>141</v>
      </c>
      <c r="D665" t="s">
        <v>333</v>
      </c>
      <c r="E665" t="s">
        <v>334</v>
      </c>
      <c r="F665">
        <v>2.12E-4</v>
      </c>
      <c r="G665" t="s">
        <v>477</v>
      </c>
      <c r="H665">
        <v>12.123322</v>
      </c>
      <c r="I665">
        <v>1.826476</v>
      </c>
      <c r="J665">
        <v>2.0360770000000001</v>
      </c>
      <c r="K665">
        <v>2.5739999999999999E-3</v>
      </c>
      <c r="L665">
        <v>3.88E-4</v>
      </c>
      <c r="M665">
        <v>4.3199999999999998E-4</v>
      </c>
    </row>
    <row r="666" spans="1:13" x14ac:dyDescent="0.35">
      <c r="A666">
        <v>664</v>
      </c>
      <c r="B666" t="s">
        <v>239</v>
      </c>
      <c r="C666">
        <v>141</v>
      </c>
      <c r="D666" t="s">
        <v>333</v>
      </c>
      <c r="E666" t="s">
        <v>334</v>
      </c>
      <c r="F666">
        <v>1.3756600000000001</v>
      </c>
      <c r="G666" t="s">
        <v>477</v>
      </c>
      <c r="H666">
        <v>12.123322</v>
      </c>
      <c r="I666">
        <v>1.826476</v>
      </c>
      <c r="J666">
        <v>2.0360770000000001</v>
      </c>
      <c r="K666">
        <v>16.677600000000002</v>
      </c>
      <c r="L666">
        <v>2.51261</v>
      </c>
      <c r="M666">
        <v>2.8009499999999998</v>
      </c>
    </row>
    <row r="667" spans="1:13" x14ac:dyDescent="0.35">
      <c r="A667">
        <v>665</v>
      </c>
      <c r="B667" t="s">
        <v>239</v>
      </c>
      <c r="C667">
        <v>141</v>
      </c>
      <c r="D667" t="s">
        <v>333</v>
      </c>
      <c r="E667" t="s">
        <v>334</v>
      </c>
      <c r="F667">
        <v>0.18318599999999999</v>
      </c>
      <c r="G667" t="s">
        <v>477</v>
      </c>
      <c r="H667">
        <v>12.123322</v>
      </c>
      <c r="I667">
        <v>1.826476</v>
      </c>
      <c r="J667">
        <v>2.0360770000000001</v>
      </c>
      <c r="K667">
        <v>2.2208199999999998</v>
      </c>
      <c r="L667">
        <v>0.33458500000000002</v>
      </c>
      <c r="M667">
        <v>0.37298100000000001</v>
      </c>
    </row>
    <row r="668" spans="1:13" x14ac:dyDescent="0.35">
      <c r="A668">
        <v>666</v>
      </c>
      <c r="B668" t="s">
        <v>239</v>
      </c>
      <c r="C668">
        <v>141</v>
      </c>
      <c r="D668" t="s">
        <v>333</v>
      </c>
      <c r="E668" t="s">
        <v>334</v>
      </c>
      <c r="F668">
        <v>0.14854000000000001</v>
      </c>
      <c r="G668" t="s">
        <v>477</v>
      </c>
      <c r="H668">
        <v>12.123322</v>
      </c>
      <c r="I668">
        <v>1.826476</v>
      </c>
      <c r="J668">
        <v>2.0360770000000001</v>
      </c>
      <c r="K668">
        <v>1.8008</v>
      </c>
      <c r="L668">
        <v>0.27130500000000002</v>
      </c>
      <c r="M668">
        <v>0.30243900000000001</v>
      </c>
    </row>
    <row r="669" spans="1:13" x14ac:dyDescent="0.35">
      <c r="A669">
        <v>667</v>
      </c>
      <c r="B669" t="s">
        <v>239</v>
      </c>
      <c r="C669">
        <v>141</v>
      </c>
      <c r="D669" t="s">
        <v>333</v>
      </c>
      <c r="E669" t="s">
        <v>334</v>
      </c>
      <c r="F669">
        <v>0.115535</v>
      </c>
      <c r="G669" t="s">
        <v>477</v>
      </c>
      <c r="H669">
        <v>12.123322</v>
      </c>
      <c r="I669">
        <v>1.826476</v>
      </c>
      <c r="J669">
        <v>2.0360770000000001</v>
      </c>
      <c r="K669">
        <v>1.4006700000000001</v>
      </c>
      <c r="L669">
        <v>0.21102199999999999</v>
      </c>
      <c r="M669">
        <v>0.235238</v>
      </c>
    </row>
    <row r="670" spans="1:13" x14ac:dyDescent="0.35">
      <c r="A670">
        <v>668</v>
      </c>
      <c r="B670" t="s">
        <v>239</v>
      </c>
      <c r="C670">
        <v>141</v>
      </c>
      <c r="D670" t="s">
        <v>333</v>
      </c>
      <c r="E670" t="s">
        <v>334</v>
      </c>
      <c r="F670">
        <v>0.42709200000000003</v>
      </c>
      <c r="G670" t="s">
        <v>477</v>
      </c>
      <c r="H670">
        <v>12.123322</v>
      </c>
      <c r="I670">
        <v>1.826476</v>
      </c>
      <c r="J670">
        <v>2.0360770000000001</v>
      </c>
      <c r="K670">
        <v>5.1777699999999998</v>
      </c>
      <c r="L670">
        <v>0.78007300000000002</v>
      </c>
      <c r="M670">
        <v>0.86959200000000003</v>
      </c>
    </row>
    <row r="671" spans="1:13" x14ac:dyDescent="0.35">
      <c r="A671">
        <v>669</v>
      </c>
      <c r="B671" t="s">
        <v>239</v>
      </c>
      <c r="C671">
        <v>141</v>
      </c>
      <c r="D671" t="s">
        <v>333</v>
      </c>
      <c r="E671" t="s">
        <v>334</v>
      </c>
      <c r="F671">
        <v>9.3407000000000004E-2</v>
      </c>
      <c r="G671" t="s">
        <v>477</v>
      </c>
      <c r="H671">
        <v>12.123322</v>
      </c>
      <c r="I671">
        <v>1.826476</v>
      </c>
      <c r="J671">
        <v>2.0360770000000001</v>
      </c>
      <c r="K671">
        <v>1.1324000000000001</v>
      </c>
      <c r="L671">
        <v>0.17060600000000001</v>
      </c>
      <c r="M671">
        <v>0.19018399999999999</v>
      </c>
    </row>
    <row r="672" spans="1:13" x14ac:dyDescent="0.35">
      <c r="A672">
        <v>670</v>
      </c>
      <c r="B672" t="s">
        <v>239</v>
      </c>
      <c r="C672">
        <v>141</v>
      </c>
      <c r="D672" t="s">
        <v>333</v>
      </c>
      <c r="E672" t="s">
        <v>334</v>
      </c>
      <c r="F672">
        <v>0.77385300000000001</v>
      </c>
      <c r="G672" t="s">
        <v>477</v>
      </c>
      <c r="H672">
        <v>12.123322</v>
      </c>
      <c r="I672">
        <v>1.826476</v>
      </c>
      <c r="J672">
        <v>2.0360770000000001</v>
      </c>
      <c r="K672">
        <v>9.3816699999999997</v>
      </c>
      <c r="L672">
        <v>1.4134199999999999</v>
      </c>
      <c r="M672">
        <v>1.57562</v>
      </c>
    </row>
    <row r="673" spans="1:13" x14ac:dyDescent="0.35">
      <c r="A673">
        <v>671</v>
      </c>
      <c r="B673" t="s">
        <v>239</v>
      </c>
      <c r="C673">
        <v>141</v>
      </c>
      <c r="D673" t="s">
        <v>333</v>
      </c>
      <c r="E673" t="s">
        <v>334</v>
      </c>
      <c r="F673">
        <v>2.6634000000000001E-2</v>
      </c>
      <c r="G673" t="s">
        <v>477</v>
      </c>
      <c r="H673">
        <v>12.123322</v>
      </c>
      <c r="I673">
        <v>1.826476</v>
      </c>
      <c r="J673">
        <v>2.0360770000000001</v>
      </c>
      <c r="K673">
        <v>0.32289000000000001</v>
      </c>
      <c r="L673">
        <v>4.8646000000000002E-2</v>
      </c>
      <c r="M673">
        <v>5.4227999999999998E-2</v>
      </c>
    </row>
    <row r="674" spans="1:13" x14ac:dyDescent="0.35">
      <c r="A674">
        <v>672</v>
      </c>
      <c r="B674" t="s">
        <v>239</v>
      </c>
      <c r="C674">
        <v>141</v>
      </c>
      <c r="D674" t="s">
        <v>333</v>
      </c>
      <c r="E674" t="s">
        <v>334</v>
      </c>
      <c r="F674">
        <v>4.3409999999999997E-2</v>
      </c>
      <c r="G674" t="s">
        <v>477</v>
      </c>
      <c r="H674">
        <v>12.123322</v>
      </c>
      <c r="I674">
        <v>1.826476</v>
      </c>
      <c r="J674">
        <v>2.0360770000000001</v>
      </c>
      <c r="K674">
        <v>0.52627299999999999</v>
      </c>
      <c r="L674">
        <v>7.9286999999999996E-2</v>
      </c>
      <c r="M674">
        <v>8.8386000000000006E-2</v>
      </c>
    </row>
    <row r="675" spans="1:13" x14ac:dyDescent="0.35">
      <c r="A675">
        <v>673</v>
      </c>
      <c r="B675" t="s">
        <v>239</v>
      </c>
      <c r="C675">
        <v>141</v>
      </c>
      <c r="D675" t="s">
        <v>333</v>
      </c>
      <c r="E675" t="s">
        <v>334</v>
      </c>
      <c r="F675">
        <v>0.67676199999999997</v>
      </c>
      <c r="G675" t="s">
        <v>477</v>
      </c>
      <c r="H675">
        <v>12.123322</v>
      </c>
      <c r="I675">
        <v>1.826476</v>
      </c>
      <c r="J675">
        <v>2.0360770000000001</v>
      </c>
      <c r="K675">
        <v>8.2045999999999992</v>
      </c>
      <c r="L675">
        <v>1.2360899999999999</v>
      </c>
      <c r="M675">
        <v>1.3779399999999999</v>
      </c>
    </row>
    <row r="676" spans="1:13" x14ac:dyDescent="0.35">
      <c r="A676">
        <v>674</v>
      </c>
      <c r="B676" t="s">
        <v>239</v>
      </c>
      <c r="C676">
        <v>141</v>
      </c>
      <c r="D676" t="s">
        <v>333</v>
      </c>
      <c r="E676" t="s">
        <v>334</v>
      </c>
      <c r="F676">
        <v>5.5655999999999997E-2</v>
      </c>
      <c r="G676" t="s">
        <v>477</v>
      </c>
      <c r="H676">
        <v>12.123322</v>
      </c>
      <c r="I676">
        <v>1.826476</v>
      </c>
      <c r="J676">
        <v>2.0360770000000001</v>
      </c>
      <c r="K676">
        <v>0.67473399999999994</v>
      </c>
      <c r="L676">
        <v>0.10165399999999999</v>
      </c>
      <c r="M676">
        <v>0.11332</v>
      </c>
    </row>
    <row r="677" spans="1:13" x14ac:dyDescent="0.35">
      <c r="A677">
        <v>675</v>
      </c>
      <c r="B677" t="s">
        <v>239</v>
      </c>
      <c r="C677">
        <v>141</v>
      </c>
      <c r="D677" t="s">
        <v>333</v>
      </c>
      <c r="E677" t="s">
        <v>334</v>
      </c>
      <c r="F677">
        <v>0.30491000000000001</v>
      </c>
      <c r="G677" t="s">
        <v>477</v>
      </c>
      <c r="H677">
        <v>12.123322</v>
      </c>
      <c r="I677">
        <v>1.826476</v>
      </c>
      <c r="J677">
        <v>2.0360770000000001</v>
      </c>
      <c r="K677">
        <v>3.69652</v>
      </c>
      <c r="L677">
        <v>0.55691100000000004</v>
      </c>
      <c r="M677">
        <v>0.62082000000000004</v>
      </c>
    </row>
    <row r="678" spans="1:13" x14ac:dyDescent="0.35">
      <c r="A678">
        <v>676</v>
      </c>
      <c r="B678" t="s">
        <v>239</v>
      </c>
      <c r="C678">
        <v>141</v>
      </c>
      <c r="D678" t="s">
        <v>333</v>
      </c>
      <c r="E678" t="s">
        <v>334</v>
      </c>
      <c r="F678">
        <v>0.16062599999999999</v>
      </c>
      <c r="G678" t="s">
        <v>477</v>
      </c>
      <c r="H678">
        <v>12.123322</v>
      </c>
      <c r="I678">
        <v>1.826476</v>
      </c>
      <c r="J678">
        <v>2.0360770000000001</v>
      </c>
      <c r="K678">
        <v>1.9473199999999999</v>
      </c>
      <c r="L678">
        <v>0.29337999999999997</v>
      </c>
      <c r="M678">
        <v>0.32704699999999998</v>
      </c>
    </row>
    <row r="679" spans="1:13" x14ac:dyDescent="0.35">
      <c r="A679">
        <v>677</v>
      </c>
      <c r="B679" t="s">
        <v>239</v>
      </c>
      <c r="C679">
        <v>141</v>
      </c>
      <c r="D679" t="s">
        <v>333</v>
      </c>
      <c r="E679" t="s">
        <v>334</v>
      </c>
      <c r="F679">
        <v>0.46574500000000002</v>
      </c>
      <c r="G679" t="s">
        <v>477</v>
      </c>
      <c r="H679">
        <v>12.123322</v>
      </c>
      <c r="I679">
        <v>1.826476</v>
      </c>
      <c r="J679">
        <v>2.0360770000000001</v>
      </c>
      <c r="K679">
        <v>5.6463799999999997</v>
      </c>
      <c r="L679">
        <v>0.85067199999999998</v>
      </c>
      <c r="M679">
        <v>0.94829200000000002</v>
      </c>
    </row>
    <row r="680" spans="1:13" x14ac:dyDescent="0.35">
      <c r="A680">
        <v>678</v>
      </c>
      <c r="B680" t="s">
        <v>239</v>
      </c>
      <c r="C680">
        <v>141</v>
      </c>
      <c r="D680" t="s">
        <v>333</v>
      </c>
      <c r="E680" t="s">
        <v>334</v>
      </c>
      <c r="F680">
        <v>5.3651999999999998E-2</v>
      </c>
      <c r="G680" t="s">
        <v>477</v>
      </c>
      <c r="H680">
        <v>12.123322</v>
      </c>
      <c r="I680">
        <v>1.826476</v>
      </c>
      <c r="J680">
        <v>2.0360770000000001</v>
      </c>
      <c r="K680">
        <v>0.650447</v>
      </c>
      <c r="L680">
        <v>9.7994999999999999E-2</v>
      </c>
      <c r="M680">
        <v>0.109241</v>
      </c>
    </row>
    <row r="681" spans="1:13" x14ac:dyDescent="0.35">
      <c r="A681">
        <v>679</v>
      </c>
      <c r="B681" t="s">
        <v>239</v>
      </c>
      <c r="C681">
        <v>141</v>
      </c>
      <c r="D681" t="s">
        <v>333</v>
      </c>
      <c r="E681" t="s">
        <v>334</v>
      </c>
      <c r="F681">
        <v>0.41786299999999998</v>
      </c>
      <c r="G681" t="s">
        <v>477</v>
      </c>
      <c r="H681">
        <v>12.123322</v>
      </c>
      <c r="I681">
        <v>1.826476</v>
      </c>
      <c r="J681">
        <v>2.0360770000000001</v>
      </c>
      <c r="K681">
        <v>5.0658899999999996</v>
      </c>
      <c r="L681">
        <v>0.76321700000000003</v>
      </c>
      <c r="M681">
        <v>0.85080100000000003</v>
      </c>
    </row>
    <row r="682" spans="1:13" x14ac:dyDescent="0.35">
      <c r="A682">
        <v>680</v>
      </c>
      <c r="B682" t="s">
        <v>239</v>
      </c>
      <c r="C682">
        <v>148</v>
      </c>
      <c r="D682" t="s">
        <v>613</v>
      </c>
      <c r="E682" t="s">
        <v>668</v>
      </c>
      <c r="F682">
        <v>0.321849</v>
      </c>
      <c r="G682" t="s">
        <v>477</v>
      </c>
      <c r="H682">
        <v>7.6441489999999996</v>
      </c>
      <c r="I682">
        <v>1.618735</v>
      </c>
      <c r="J682">
        <v>2.0523500000000001</v>
      </c>
      <c r="K682">
        <v>2.4602599999999999</v>
      </c>
      <c r="L682">
        <v>0.52098800000000001</v>
      </c>
      <c r="M682">
        <v>0.660547</v>
      </c>
    </row>
    <row r="683" spans="1:13" x14ac:dyDescent="0.35">
      <c r="A683">
        <v>681</v>
      </c>
      <c r="B683" t="s">
        <v>239</v>
      </c>
      <c r="C683">
        <v>149</v>
      </c>
      <c r="D683" t="s">
        <v>589</v>
      </c>
      <c r="E683" t="s">
        <v>669</v>
      </c>
      <c r="F683">
        <v>8.6044999999999996E-2</v>
      </c>
      <c r="G683" t="s">
        <v>477</v>
      </c>
      <c r="H683">
        <v>9.8101870000000009</v>
      </c>
      <c r="I683">
        <v>1.422498</v>
      </c>
      <c r="J683">
        <v>1.7993969999999999</v>
      </c>
      <c r="K683">
        <v>0.84411899999999995</v>
      </c>
      <c r="L683">
        <v>0.12239899999999999</v>
      </c>
      <c r="M683">
        <v>0.15482899999999999</v>
      </c>
    </row>
    <row r="684" spans="1:13" x14ac:dyDescent="0.35">
      <c r="A684">
        <v>682</v>
      </c>
      <c r="B684" t="s">
        <v>239</v>
      </c>
      <c r="C684">
        <v>149</v>
      </c>
      <c r="D684" t="s">
        <v>589</v>
      </c>
      <c r="E684" t="s">
        <v>669</v>
      </c>
      <c r="F684">
        <v>4.3999999999999999E-5</v>
      </c>
      <c r="G684" t="s">
        <v>477</v>
      </c>
      <c r="H684">
        <v>9.8101870000000009</v>
      </c>
      <c r="I684">
        <v>1.422498</v>
      </c>
      <c r="J684">
        <v>1.7993969999999999</v>
      </c>
      <c r="K684">
        <v>4.3600000000000003E-4</v>
      </c>
      <c r="L684">
        <v>6.3E-5</v>
      </c>
      <c r="M684">
        <v>8.0000000000000007E-5</v>
      </c>
    </row>
    <row r="685" spans="1:13" x14ac:dyDescent="0.35">
      <c r="A685">
        <v>683</v>
      </c>
      <c r="B685" t="s">
        <v>239</v>
      </c>
      <c r="C685">
        <v>155</v>
      </c>
      <c r="D685" t="s">
        <v>358</v>
      </c>
      <c r="E685" t="s">
        <v>529</v>
      </c>
      <c r="F685">
        <v>1.6036999999999999E-2</v>
      </c>
      <c r="G685" t="s">
        <v>477</v>
      </c>
      <c r="H685">
        <v>8.1931499999999993</v>
      </c>
      <c r="I685">
        <v>1.6685939999999999</v>
      </c>
      <c r="J685">
        <v>1.9434499999999999</v>
      </c>
      <c r="K685">
        <v>0.13139100000000001</v>
      </c>
      <c r="L685">
        <v>2.6759000000000002E-2</v>
      </c>
      <c r="M685">
        <v>3.1165999999999999E-2</v>
      </c>
    </row>
    <row r="686" spans="1:13" x14ac:dyDescent="0.35">
      <c r="A686">
        <v>684</v>
      </c>
      <c r="B686" t="s">
        <v>239</v>
      </c>
      <c r="C686">
        <v>155</v>
      </c>
      <c r="D686" t="s">
        <v>358</v>
      </c>
      <c r="E686" t="s">
        <v>529</v>
      </c>
      <c r="F686">
        <v>0.21426600000000001</v>
      </c>
      <c r="G686" t="s">
        <v>477</v>
      </c>
      <c r="H686">
        <v>8.1931499999999993</v>
      </c>
      <c r="I686">
        <v>1.6685939999999999</v>
      </c>
      <c r="J686">
        <v>1.9434499999999999</v>
      </c>
      <c r="K686">
        <v>1.7555099999999999</v>
      </c>
      <c r="L686">
        <v>0.35752299999999998</v>
      </c>
      <c r="M686">
        <v>0.41641499999999998</v>
      </c>
    </row>
    <row r="687" spans="1:13" x14ac:dyDescent="0.35">
      <c r="A687">
        <v>685</v>
      </c>
      <c r="B687" t="s">
        <v>239</v>
      </c>
      <c r="C687">
        <v>155</v>
      </c>
      <c r="D687" t="s">
        <v>358</v>
      </c>
      <c r="E687" t="s">
        <v>529</v>
      </c>
      <c r="F687">
        <v>0.132435</v>
      </c>
      <c r="G687" t="s">
        <v>477</v>
      </c>
      <c r="H687">
        <v>8.1931499999999993</v>
      </c>
      <c r="I687">
        <v>1.6685939999999999</v>
      </c>
      <c r="J687">
        <v>1.9434499999999999</v>
      </c>
      <c r="K687">
        <v>1.0850599999999999</v>
      </c>
      <c r="L687">
        <v>0.22098000000000001</v>
      </c>
      <c r="M687">
        <v>0.25738100000000003</v>
      </c>
    </row>
    <row r="688" spans="1:13" x14ac:dyDescent="0.35">
      <c r="A688">
        <v>686</v>
      </c>
      <c r="B688" t="s">
        <v>239</v>
      </c>
      <c r="C688">
        <v>155</v>
      </c>
      <c r="D688" t="s">
        <v>358</v>
      </c>
      <c r="E688" t="s">
        <v>529</v>
      </c>
      <c r="F688">
        <v>0.21979899999999999</v>
      </c>
      <c r="G688" t="s">
        <v>477</v>
      </c>
      <c r="H688">
        <v>8.1931499999999993</v>
      </c>
      <c r="I688">
        <v>1.6685939999999999</v>
      </c>
      <c r="J688">
        <v>1.9434499999999999</v>
      </c>
      <c r="K688">
        <v>1.8008500000000001</v>
      </c>
      <c r="L688">
        <v>0.366755</v>
      </c>
      <c r="M688">
        <v>0.42716799999999999</v>
      </c>
    </row>
    <row r="689" spans="1:13" x14ac:dyDescent="0.35">
      <c r="A689">
        <v>687</v>
      </c>
      <c r="B689" t="s">
        <v>239</v>
      </c>
      <c r="C689">
        <v>156</v>
      </c>
      <c r="D689" t="s">
        <v>532</v>
      </c>
      <c r="E689" t="s">
        <v>533</v>
      </c>
      <c r="F689">
        <v>1.2720100000000001</v>
      </c>
      <c r="G689" t="s">
        <v>477</v>
      </c>
      <c r="H689">
        <v>7.242553</v>
      </c>
      <c r="I689">
        <v>1.575815</v>
      </c>
      <c r="J689">
        <v>1.918153</v>
      </c>
      <c r="K689">
        <v>9.2126000000000001</v>
      </c>
      <c r="L689">
        <v>2.0044499999999998</v>
      </c>
      <c r="M689">
        <v>2.4399099999999998</v>
      </c>
    </row>
    <row r="690" spans="1:13" x14ac:dyDescent="0.35">
      <c r="A690">
        <v>688</v>
      </c>
      <c r="B690" t="s">
        <v>239</v>
      </c>
      <c r="C690">
        <v>156</v>
      </c>
      <c r="D690" t="s">
        <v>532</v>
      </c>
      <c r="E690" t="s">
        <v>533</v>
      </c>
      <c r="F690">
        <v>0.47969400000000001</v>
      </c>
      <c r="G690" t="s">
        <v>477</v>
      </c>
      <c r="H690">
        <v>7.242553</v>
      </c>
      <c r="I690">
        <v>1.575815</v>
      </c>
      <c r="J690">
        <v>1.918153</v>
      </c>
      <c r="K690">
        <v>3.4742099999999998</v>
      </c>
      <c r="L690">
        <v>0.75590900000000005</v>
      </c>
      <c r="M690">
        <v>0.92012700000000003</v>
      </c>
    </row>
    <row r="691" spans="1:13" x14ac:dyDescent="0.35">
      <c r="A691">
        <v>689</v>
      </c>
      <c r="B691" t="s">
        <v>239</v>
      </c>
      <c r="C691">
        <v>167</v>
      </c>
      <c r="D691" t="s">
        <v>591</v>
      </c>
      <c r="E691" t="s">
        <v>670</v>
      </c>
      <c r="F691">
        <v>5.0379999999999999E-3</v>
      </c>
      <c r="G691" t="s">
        <v>477</v>
      </c>
      <c r="H691">
        <v>8.6157920000000008</v>
      </c>
      <c r="I691">
        <v>1.463981</v>
      </c>
      <c r="J691">
        <v>1.8210519999999999</v>
      </c>
      <c r="K691">
        <v>4.3406E-2</v>
      </c>
      <c r="L691">
        <v>7.3749999999999996E-3</v>
      </c>
      <c r="M691">
        <v>9.1739999999999999E-3</v>
      </c>
    </row>
    <row r="692" spans="1:13" x14ac:dyDescent="0.35">
      <c r="A692">
        <v>690</v>
      </c>
      <c r="B692" t="s">
        <v>239</v>
      </c>
      <c r="C692">
        <v>170</v>
      </c>
      <c r="D692" t="s">
        <v>313</v>
      </c>
      <c r="E692" t="s">
        <v>326</v>
      </c>
      <c r="F692">
        <v>0.31114000000000003</v>
      </c>
      <c r="G692" t="s">
        <v>477</v>
      </c>
      <c r="H692">
        <v>10.26698</v>
      </c>
      <c r="I692">
        <v>1.78047</v>
      </c>
      <c r="J692">
        <v>1.989349</v>
      </c>
      <c r="K692">
        <v>3.1944699999999999</v>
      </c>
      <c r="L692">
        <v>0.553975</v>
      </c>
      <c r="M692">
        <v>0.61896600000000002</v>
      </c>
    </row>
    <row r="693" spans="1:13" x14ac:dyDescent="0.35">
      <c r="A693">
        <v>691</v>
      </c>
      <c r="B693" t="s">
        <v>239</v>
      </c>
      <c r="C693">
        <v>170</v>
      </c>
      <c r="D693" t="s">
        <v>313</v>
      </c>
      <c r="E693" t="s">
        <v>326</v>
      </c>
      <c r="F693">
        <v>0.26436199999999999</v>
      </c>
      <c r="G693" t="s">
        <v>477</v>
      </c>
      <c r="H693">
        <v>10.26698</v>
      </c>
      <c r="I693">
        <v>1.78047</v>
      </c>
      <c r="J693">
        <v>1.989349</v>
      </c>
      <c r="K693">
        <v>2.7141999999999999</v>
      </c>
      <c r="L693">
        <v>0.47068900000000002</v>
      </c>
      <c r="M693">
        <v>0.52590800000000004</v>
      </c>
    </row>
    <row r="694" spans="1:13" x14ac:dyDescent="0.35">
      <c r="A694">
        <v>692</v>
      </c>
      <c r="B694" t="s">
        <v>239</v>
      </c>
      <c r="C694">
        <v>170</v>
      </c>
      <c r="D694" t="s">
        <v>313</v>
      </c>
      <c r="E694" t="s">
        <v>326</v>
      </c>
      <c r="F694">
        <v>3.7719999999999997E-2</v>
      </c>
      <c r="G694" t="s">
        <v>477</v>
      </c>
      <c r="H694">
        <v>10.26698</v>
      </c>
      <c r="I694">
        <v>1.78047</v>
      </c>
      <c r="J694">
        <v>1.989349</v>
      </c>
      <c r="K694">
        <v>0.38727499999999998</v>
      </c>
      <c r="L694">
        <v>6.7159999999999997E-2</v>
      </c>
      <c r="M694">
        <v>7.5038999999999995E-2</v>
      </c>
    </row>
    <row r="695" spans="1:13" x14ac:dyDescent="0.35">
      <c r="A695">
        <v>693</v>
      </c>
      <c r="B695" t="s">
        <v>239</v>
      </c>
      <c r="C695">
        <v>170</v>
      </c>
      <c r="D695" t="s">
        <v>313</v>
      </c>
      <c r="E695" t="s">
        <v>326</v>
      </c>
      <c r="F695">
        <v>7.7873999999999999E-2</v>
      </c>
      <c r="G695" t="s">
        <v>477</v>
      </c>
      <c r="H695">
        <v>10.26698</v>
      </c>
      <c r="I695">
        <v>1.78047</v>
      </c>
      <c r="J695">
        <v>1.989349</v>
      </c>
      <c r="K695">
        <v>0.79953300000000005</v>
      </c>
      <c r="L695">
        <v>0.138653</v>
      </c>
      <c r="M695">
        <v>0.154919</v>
      </c>
    </row>
    <row r="696" spans="1:13" x14ac:dyDescent="0.35">
      <c r="A696">
        <v>694</v>
      </c>
      <c r="B696" t="s">
        <v>239</v>
      </c>
      <c r="C696">
        <v>170</v>
      </c>
      <c r="D696" t="s">
        <v>313</v>
      </c>
      <c r="E696" t="s">
        <v>326</v>
      </c>
      <c r="F696">
        <v>8.7737999999999997E-2</v>
      </c>
      <c r="G696" t="s">
        <v>477</v>
      </c>
      <c r="H696">
        <v>10.26698</v>
      </c>
      <c r="I696">
        <v>1.78047</v>
      </c>
      <c r="J696">
        <v>1.989349</v>
      </c>
      <c r="K696">
        <v>0.90080700000000002</v>
      </c>
      <c r="L696">
        <v>0.15621499999999999</v>
      </c>
      <c r="M696">
        <v>0.174542</v>
      </c>
    </row>
    <row r="697" spans="1:13" x14ac:dyDescent="0.35">
      <c r="A697">
        <v>695</v>
      </c>
      <c r="B697" t="s">
        <v>239</v>
      </c>
      <c r="C697">
        <v>170</v>
      </c>
      <c r="D697" t="s">
        <v>313</v>
      </c>
      <c r="E697" t="s">
        <v>326</v>
      </c>
      <c r="F697">
        <v>0.18700600000000001</v>
      </c>
      <c r="G697" t="s">
        <v>477</v>
      </c>
      <c r="H697">
        <v>10.26698</v>
      </c>
      <c r="I697">
        <v>1.78047</v>
      </c>
      <c r="J697">
        <v>1.989349</v>
      </c>
      <c r="K697">
        <v>1.9199900000000001</v>
      </c>
      <c r="L697">
        <v>0.332959</v>
      </c>
      <c r="M697">
        <v>0.37202000000000002</v>
      </c>
    </row>
    <row r="698" spans="1:13" x14ac:dyDescent="0.35">
      <c r="A698">
        <v>696</v>
      </c>
      <c r="B698" t="s">
        <v>239</v>
      </c>
      <c r="C698">
        <v>170</v>
      </c>
      <c r="D698" t="s">
        <v>313</v>
      </c>
      <c r="E698" t="s">
        <v>326</v>
      </c>
      <c r="F698">
        <v>0.13858100000000001</v>
      </c>
      <c r="G698" t="s">
        <v>477</v>
      </c>
      <c r="H698">
        <v>10.26698</v>
      </c>
      <c r="I698">
        <v>1.78047</v>
      </c>
      <c r="J698">
        <v>1.989349</v>
      </c>
      <c r="K698">
        <v>1.4228099999999999</v>
      </c>
      <c r="L698">
        <v>0.24673900000000001</v>
      </c>
      <c r="M698">
        <v>0.27568599999999999</v>
      </c>
    </row>
    <row r="699" spans="1:13" x14ac:dyDescent="0.35">
      <c r="A699">
        <v>697</v>
      </c>
      <c r="B699" t="s">
        <v>239</v>
      </c>
      <c r="C699">
        <v>170</v>
      </c>
      <c r="D699" t="s">
        <v>313</v>
      </c>
      <c r="E699" t="s">
        <v>326</v>
      </c>
      <c r="F699">
        <v>5.3402999999999999E-2</v>
      </c>
      <c r="G699" t="s">
        <v>477</v>
      </c>
      <c r="H699">
        <v>10.26698</v>
      </c>
      <c r="I699">
        <v>1.78047</v>
      </c>
      <c r="J699">
        <v>1.989349</v>
      </c>
      <c r="K699">
        <v>0.548288</v>
      </c>
      <c r="L699">
        <v>9.5082E-2</v>
      </c>
      <c r="M699">
        <v>0.106237</v>
      </c>
    </row>
    <row r="700" spans="1:13" x14ac:dyDescent="0.35">
      <c r="A700">
        <v>698</v>
      </c>
      <c r="B700" t="s">
        <v>239</v>
      </c>
      <c r="C700">
        <v>170</v>
      </c>
      <c r="D700" t="s">
        <v>313</v>
      </c>
      <c r="E700" t="s">
        <v>326</v>
      </c>
      <c r="F700">
        <v>1.9119600000000001</v>
      </c>
      <c r="G700" t="s">
        <v>477</v>
      </c>
      <c r="H700">
        <v>10.26698</v>
      </c>
      <c r="I700">
        <v>1.78047</v>
      </c>
      <c r="J700">
        <v>1.989349</v>
      </c>
      <c r="K700">
        <v>19.630099999999999</v>
      </c>
      <c r="L700">
        <v>3.4041899999999998</v>
      </c>
      <c r="M700">
        <v>3.8035600000000001</v>
      </c>
    </row>
    <row r="701" spans="1:13" x14ac:dyDescent="0.35">
      <c r="A701">
        <v>699</v>
      </c>
      <c r="B701" t="s">
        <v>239</v>
      </c>
      <c r="C701">
        <v>170</v>
      </c>
      <c r="D701" t="s">
        <v>313</v>
      </c>
      <c r="E701" t="s">
        <v>326</v>
      </c>
      <c r="F701">
        <v>5.9678000000000002E-2</v>
      </c>
      <c r="G701" t="s">
        <v>477</v>
      </c>
      <c r="H701">
        <v>10.26698</v>
      </c>
      <c r="I701">
        <v>1.78047</v>
      </c>
      <c r="J701">
        <v>1.989349</v>
      </c>
      <c r="K701">
        <v>0.61271699999999996</v>
      </c>
      <c r="L701">
        <v>0.106256</v>
      </c>
      <c r="M701">
        <v>0.11872099999999999</v>
      </c>
    </row>
    <row r="702" spans="1:13" x14ac:dyDescent="0.35">
      <c r="A702">
        <v>700</v>
      </c>
      <c r="B702" t="s">
        <v>239</v>
      </c>
      <c r="C702">
        <v>170</v>
      </c>
      <c r="D702" t="s">
        <v>313</v>
      </c>
      <c r="E702" t="s">
        <v>326</v>
      </c>
      <c r="F702">
        <v>0.18823400000000001</v>
      </c>
      <c r="G702" t="s">
        <v>477</v>
      </c>
      <c r="H702">
        <v>10.26698</v>
      </c>
      <c r="I702">
        <v>1.78047</v>
      </c>
      <c r="J702">
        <v>1.989349</v>
      </c>
      <c r="K702">
        <v>1.93259</v>
      </c>
      <c r="L702">
        <v>0.33514500000000003</v>
      </c>
      <c r="M702">
        <v>0.37446299999999999</v>
      </c>
    </row>
    <row r="703" spans="1:13" x14ac:dyDescent="0.35">
      <c r="A703">
        <v>701</v>
      </c>
      <c r="B703" t="s">
        <v>239</v>
      </c>
      <c r="C703">
        <v>170</v>
      </c>
      <c r="D703" t="s">
        <v>313</v>
      </c>
      <c r="E703" t="s">
        <v>326</v>
      </c>
      <c r="F703">
        <v>0.16761899999999999</v>
      </c>
      <c r="G703" t="s">
        <v>477</v>
      </c>
      <c r="H703">
        <v>10.26698</v>
      </c>
      <c r="I703">
        <v>1.78047</v>
      </c>
      <c r="J703">
        <v>1.989349</v>
      </c>
      <c r="K703">
        <v>1.7209399999999999</v>
      </c>
      <c r="L703">
        <v>0.29844100000000001</v>
      </c>
      <c r="M703">
        <v>0.333453</v>
      </c>
    </row>
    <row r="704" spans="1:13" x14ac:dyDescent="0.35">
      <c r="A704">
        <v>702</v>
      </c>
      <c r="B704" t="s">
        <v>239</v>
      </c>
      <c r="C704">
        <v>170</v>
      </c>
      <c r="D704" t="s">
        <v>313</v>
      </c>
      <c r="E704" t="s">
        <v>326</v>
      </c>
      <c r="F704">
        <v>0.53757500000000003</v>
      </c>
      <c r="G704" t="s">
        <v>477</v>
      </c>
      <c r="H704">
        <v>10.26698</v>
      </c>
      <c r="I704">
        <v>1.78047</v>
      </c>
      <c r="J704">
        <v>1.989349</v>
      </c>
      <c r="K704">
        <v>5.5192699999999997</v>
      </c>
      <c r="L704">
        <v>0.95713599999999999</v>
      </c>
      <c r="M704">
        <v>1.06942</v>
      </c>
    </row>
    <row r="705" spans="1:13" x14ac:dyDescent="0.35">
      <c r="A705">
        <v>703</v>
      </c>
      <c r="B705" t="s">
        <v>239</v>
      </c>
      <c r="C705">
        <v>170</v>
      </c>
      <c r="D705" t="s">
        <v>313</v>
      </c>
      <c r="E705" t="s">
        <v>326</v>
      </c>
      <c r="F705">
        <v>0.51535500000000001</v>
      </c>
      <c r="G705" t="s">
        <v>477</v>
      </c>
      <c r="H705">
        <v>10.26698</v>
      </c>
      <c r="I705">
        <v>1.78047</v>
      </c>
      <c r="J705">
        <v>1.989349</v>
      </c>
      <c r="K705">
        <v>5.2911400000000004</v>
      </c>
      <c r="L705">
        <v>0.917574</v>
      </c>
      <c r="M705">
        <v>1.02522</v>
      </c>
    </row>
    <row r="706" spans="1:13" x14ac:dyDescent="0.35">
      <c r="A706">
        <v>704</v>
      </c>
      <c r="B706" t="s">
        <v>239</v>
      </c>
      <c r="C706">
        <v>171</v>
      </c>
      <c r="D706" t="s">
        <v>282</v>
      </c>
      <c r="E706" t="s">
        <v>283</v>
      </c>
      <c r="F706">
        <v>4.3685000000000002E-2</v>
      </c>
      <c r="G706" t="s">
        <v>477</v>
      </c>
      <c r="H706">
        <v>8.7485420000000005</v>
      </c>
      <c r="I706">
        <v>1.5318830000000001</v>
      </c>
      <c r="J706">
        <v>2.0143270000000002</v>
      </c>
      <c r="K706">
        <v>0.38218400000000002</v>
      </c>
      <c r="L706">
        <v>6.6920999999999994E-2</v>
      </c>
      <c r="M706">
        <v>8.7997000000000006E-2</v>
      </c>
    </row>
    <row r="707" spans="1:13" x14ac:dyDescent="0.35">
      <c r="A707">
        <v>705</v>
      </c>
      <c r="B707" t="s">
        <v>239</v>
      </c>
      <c r="C707">
        <v>171</v>
      </c>
      <c r="D707" t="s">
        <v>282</v>
      </c>
      <c r="E707" t="s">
        <v>283</v>
      </c>
      <c r="F707">
        <v>2.7058800000000001</v>
      </c>
      <c r="G707" t="s">
        <v>477</v>
      </c>
      <c r="H707">
        <v>8.7485420000000005</v>
      </c>
      <c r="I707">
        <v>1.5318830000000001</v>
      </c>
      <c r="J707">
        <v>2.0143270000000002</v>
      </c>
      <c r="K707">
        <v>23.672499999999999</v>
      </c>
      <c r="L707">
        <v>4.1450899999999997</v>
      </c>
      <c r="M707">
        <v>5.4505299999999997</v>
      </c>
    </row>
    <row r="708" spans="1:13" x14ac:dyDescent="0.35">
      <c r="A708">
        <v>706</v>
      </c>
      <c r="B708" t="s">
        <v>239</v>
      </c>
      <c r="C708">
        <v>171</v>
      </c>
      <c r="D708" t="s">
        <v>282</v>
      </c>
      <c r="E708" t="s">
        <v>283</v>
      </c>
      <c r="F708">
        <v>0.18962999999999999</v>
      </c>
      <c r="G708" t="s">
        <v>477</v>
      </c>
      <c r="H708">
        <v>8.7485420000000005</v>
      </c>
      <c r="I708">
        <v>1.5318830000000001</v>
      </c>
      <c r="J708">
        <v>2.0143270000000002</v>
      </c>
      <c r="K708">
        <v>1.65899</v>
      </c>
      <c r="L708">
        <v>0.290491</v>
      </c>
      <c r="M708">
        <v>0.38197700000000001</v>
      </c>
    </row>
    <row r="709" spans="1:13" x14ac:dyDescent="0.35">
      <c r="A709">
        <v>707</v>
      </c>
      <c r="B709" t="s">
        <v>239</v>
      </c>
      <c r="C709">
        <v>171</v>
      </c>
      <c r="D709" t="s">
        <v>282</v>
      </c>
      <c r="E709" t="s">
        <v>283</v>
      </c>
      <c r="F709">
        <v>1.6783999999999999</v>
      </c>
      <c r="G709" t="s">
        <v>477</v>
      </c>
      <c r="H709">
        <v>8.7485420000000005</v>
      </c>
      <c r="I709">
        <v>1.5318830000000001</v>
      </c>
      <c r="J709">
        <v>2.0143270000000002</v>
      </c>
      <c r="K709">
        <v>14.6836</v>
      </c>
      <c r="L709">
        <v>2.57111</v>
      </c>
      <c r="M709">
        <v>3.3808500000000001</v>
      </c>
    </row>
    <row r="710" spans="1:13" x14ac:dyDescent="0.35">
      <c r="A710">
        <v>708</v>
      </c>
      <c r="B710" t="s">
        <v>239</v>
      </c>
      <c r="C710">
        <v>182</v>
      </c>
      <c r="D710" t="s">
        <v>329</v>
      </c>
      <c r="E710" t="s">
        <v>671</v>
      </c>
      <c r="F710">
        <v>8.3461999999999995E-2</v>
      </c>
      <c r="G710" t="s">
        <v>477</v>
      </c>
      <c r="H710">
        <v>11.010517</v>
      </c>
      <c r="I710">
        <v>1.855542</v>
      </c>
      <c r="J710">
        <v>2.0010500000000002</v>
      </c>
      <c r="K710">
        <v>0.91896199999999995</v>
      </c>
      <c r="L710">
        <v>0.15486800000000001</v>
      </c>
      <c r="M710">
        <v>0.16701199999999999</v>
      </c>
    </row>
    <row r="711" spans="1:13" x14ac:dyDescent="0.35">
      <c r="A711">
        <v>709</v>
      </c>
      <c r="B711" t="s">
        <v>239</v>
      </c>
      <c r="C711">
        <v>184</v>
      </c>
      <c r="D711" t="s">
        <v>672</v>
      </c>
      <c r="E711" t="s">
        <v>673</v>
      </c>
      <c r="F711">
        <v>0.22173499999999999</v>
      </c>
      <c r="G711" t="s">
        <v>477</v>
      </c>
      <c r="H711">
        <v>4.6920869999999999</v>
      </c>
      <c r="I711">
        <v>0.76890700000000001</v>
      </c>
      <c r="J711">
        <v>1.6260060000000001</v>
      </c>
      <c r="K711">
        <v>1.0404</v>
      </c>
      <c r="L711">
        <v>0.17049300000000001</v>
      </c>
      <c r="M711">
        <v>0.36054199999999997</v>
      </c>
    </row>
    <row r="712" spans="1:13" x14ac:dyDescent="0.35">
      <c r="A712">
        <v>710</v>
      </c>
      <c r="B712" t="s">
        <v>239</v>
      </c>
      <c r="C712">
        <v>190</v>
      </c>
      <c r="D712" t="s">
        <v>335</v>
      </c>
      <c r="E712" t="s">
        <v>336</v>
      </c>
      <c r="F712">
        <v>5.1469999999999997E-3</v>
      </c>
      <c r="G712" t="s">
        <v>477</v>
      </c>
      <c r="H712">
        <v>9.8502130000000001</v>
      </c>
      <c r="I712">
        <v>1.689322</v>
      </c>
      <c r="J712">
        <v>1.9439409999999999</v>
      </c>
      <c r="K712">
        <v>5.0703999999999999E-2</v>
      </c>
      <c r="L712">
        <v>8.6960000000000006E-3</v>
      </c>
      <c r="M712">
        <v>1.0005999999999999E-2</v>
      </c>
    </row>
    <row r="713" spans="1:13" x14ac:dyDescent="0.35">
      <c r="A713">
        <v>711</v>
      </c>
      <c r="B713" t="s">
        <v>239</v>
      </c>
      <c r="C713">
        <v>190</v>
      </c>
      <c r="D713" t="s">
        <v>335</v>
      </c>
      <c r="E713" t="s">
        <v>336</v>
      </c>
      <c r="F713">
        <v>0.157529</v>
      </c>
      <c r="G713" t="s">
        <v>477</v>
      </c>
      <c r="H713">
        <v>9.8502130000000001</v>
      </c>
      <c r="I713">
        <v>1.689322</v>
      </c>
      <c r="J713">
        <v>1.9439409999999999</v>
      </c>
      <c r="K713">
        <v>1.55169</v>
      </c>
      <c r="L713">
        <v>0.26611699999999999</v>
      </c>
      <c r="M713">
        <v>0.30622700000000003</v>
      </c>
    </row>
    <row r="714" spans="1:13" x14ac:dyDescent="0.35">
      <c r="A714">
        <v>712</v>
      </c>
      <c r="B714" t="s">
        <v>239</v>
      </c>
      <c r="C714">
        <v>190</v>
      </c>
      <c r="D714" t="s">
        <v>335</v>
      </c>
      <c r="E714" t="s">
        <v>336</v>
      </c>
      <c r="F714">
        <v>6.6288E-2</v>
      </c>
      <c r="G714" t="s">
        <v>477</v>
      </c>
      <c r="H714">
        <v>9.8502130000000001</v>
      </c>
      <c r="I714">
        <v>1.689322</v>
      </c>
      <c r="J714">
        <v>1.9439409999999999</v>
      </c>
      <c r="K714">
        <v>0.65295300000000001</v>
      </c>
      <c r="L714">
        <v>0.111982</v>
      </c>
      <c r="M714">
        <v>0.12886</v>
      </c>
    </row>
    <row r="715" spans="1:13" x14ac:dyDescent="0.35">
      <c r="A715">
        <v>713</v>
      </c>
      <c r="B715" t="s">
        <v>239</v>
      </c>
      <c r="C715">
        <v>190</v>
      </c>
      <c r="D715" t="s">
        <v>335</v>
      </c>
      <c r="E715" t="s">
        <v>336</v>
      </c>
      <c r="F715">
        <v>3.2680000000000001E-3</v>
      </c>
      <c r="G715" t="s">
        <v>477</v>
      </c>
      <c r="H715">
        <v>9.8502130000000001</v>
      </c>
      <c r="I715">
        <v>1.689322</v>
      </c>
      <c r="J715">
        <v>1.9439409999999999</v>
      </c>
      <c r="K715">
        <v>3.2188000000000001E-2</v>
      </c>
      <c r="L715">
        <v>5.5199999999999997E-3</v>
      </c>
      <c r="M715">
        <v>6.352E-3</v>
      </c>
    </row>
    <row r="716" spans="1:13" x14ac:dyDescent="0.35">
      <c r="A716">
        <v>714</v>
      </c>
      <c r="B716" t="s">
        <v>239</v>
      </c>
      <c r="C716">
        <v>190</v>
      </c>
      <c r="D716" t="s">
        <v>335</v>
      </c>
      <c r="E716" t="s">
        <v>336</v>
      </c>
      <c r="F716">
        <v>1.3838699999999999</v>
      </c>
      <c r="G716" t="s">
        <v>477</v>
      </c>
      <c r="H716">
        <v>9.8502130000000001</v>
      </c>
      <c r="I716">
        <v>1.689322</v>
      </c>
      <c r="J716">
        <v>1.9439409999999999</v>
      </c>
      <c r="K716">
        <v>13.631399999999999</v>
      </c>
      <c r="L716">
        <v>2.3378000000000001</v>
      </c>
      <c r="M716">
        <v>2.6901600000000001</v>
      </c>
    </row>
    <row r="717" spans="1:13" x14ac:dyDescent="0.35">
      <c r="A717">
        <v>715</v>
      </c>
      <c r="B717" t="s">
        <v>239</v>
      </c>
      <c r="C717">
        <v>190</v>
      </c>
      <c r="D717" t="s">
        <v>335</v>
      </c>
      <c r="E717" t="s">
        <v>336</v>
      </c>
      <c r="F717">
        <v>0.495618</v>
      </c>
      <c r="G717" t="s">
        <v>477</v>
      </c>
      <c r="H717">
        <v>9.8502130000000001</v>
      </c>
      <c r="I717">
        <v>1.689322</v>
      </c>
      <c r="J717">
        <v>1.9439409999999999</v>
      </c>
      <c r="K717">
        <v>4.8819400000000002</v>
      </c>
      <c r="L717">
        <v>0.83725799999999995</v>
      </c>
      <c r="M717">
        <v>0.96345199999999998</v>
      </c>
    </row>
    <row r="718" spans="1:13" x14ac:dyDescent="0.35">
      <c r="A718">
        <v>716</v>
      </c>
      <c r="B718" t="s">
        <v>239</v>
      </c>
      <c r="C718">
        <v>190</v>
      </c>
      <c r="D718" t="s">
        <v>335</v>
      </c>
      <c r="E718" t="s">
        <v>336</v>
      </c>
      <c r="F718">
        <v>2.5954600000000001</v>
      </c>
      <c r="G718" t="s">
        <v>477</v>
      </c>
      <c r="H718">
        <v>9.8502130000000001</v>
      </c>
      <c r="I718">
        <v>1.689322</v>
      </c>
      <c r="J718">
        <v>1.9439409999999999</v>
      </c>
      <c r="K718">
        <v>25.565799999999999</v>
      </c>
      <c r="L718">
        <v>4.3845700000000001</v>
      </c>
      <c r="M718">
        <v>5.04542</v>
      </c>
    </row>
    <row r="719" spans="1:13" x14ac:dyDescent="0.35">
      <c r="A719">
        <v>717</v>
      </c>
      <c r="B719" t="s">
        <v>239</v>
      </c>
      <c r="C719">
        <v>192</v>
      </c>
      <c r="D719" t="s">
        <v>617</v>
      </c>
      <c r="E719" t="s">
        <v>674</v>
      </c>
      <c r="F719">
        <v>0.53576999999999997</v>
      </c>
      <c r="G719" t="s">
        <v>477</v>
      </c>
      <c r="H719">
        <v>6.9844020000000002</v>
      </c>
      <c r="I719">
        <v>0.94304699999999997</v>
      </c>
      <c r="J719">
        <v>1.912568</v>
      </c>
      <c r="K719">
        <v>3.7420300000000002</v>
      </c>
      <c r="L719">
        <v>0.50525600000000004</v>
      </c>
      <c r="M719">
        <v>1.0246999999999999</v>
      </c>
    </row>
    <row r="720" spans="1:13" x14ac:dyDescent="0.35">
      <c r="A720">
        <v>718</v>
      </c>
      <c r="B720" t="s">
        <v>239</v>
      </c>
      <c r="C720">
        <v>211</v>
      </c>
      <c r="D720" t="s">
        <v>246</v>
      </c>
      <c r="E720" t="s">
        <v>528</v>
      </c>
      <c r="F720">
        <v>0.34357399999999999</v>
      </c>
      <c r="G720" t="s">
        <v>477</v>
      </c>
      <c r="H720">
        <v>7.8974780000000004</v>
      </c>
      <c r="I720">
        <v>1.637222</v>
      </c>
      <c r="J720">
        <v>1.317555</v>
      </c>
      <c r="K720">
        <v>2.7133699999999998</v>
      </c>
      <c r="L720">
        <v>0.56250699999999998</v>
      </c>
      <c r="M720">
        <v>0.452677</v>
      </c>
    </row>
    <row r="721" spans="1:13" x14ac:dyDescent="0.35">
      <c r="A721">
        <v>719</v>
      </c>
      <c r="B721" t="s">
        <v>239</v>
      </c>
      <c r="C721">
        <v>211</v>
      </c>
      <c r="D721" t="s">
        <v>246</v>
      </c>
      <c r="E721" t="s">
        <v>528</v>
      </c>
      <c r="F721">
        <v>2.97479</v>
      </c>
      <c r="G721" t="s">
        <v>477</v>
      </c>
      <c r="H721">
        <v>7.8974780000000004</v>
      </c>
      <c r="I721">
        <v>1.637222</v>
      </c>
      <c r="J721">
        <v>1.317555</v>
      </c>
      <c r="K721">
        <v>23.493300000000001</v>
      </c>
      <c r="L721">
        <v>4.8703900000000004</v>
      </c>
      <c r="M721">
        <v>3.9194499999999999</v>
      </c>
    </row>
    <row r="722" spans="1:13" x14ac:dyDescent="0.35">
      <c r="A722">
        <v>720</v>
      </c>
      <c r="B722" t="s">
        <v>239</v>
      </c>
      <c r="C722">
        <v>211</v>
      </c>
      <c r="D722" t="s">
        <v>246</v>
      </c>
      <c r="E722" t="s">
        <v>528</v>
      </c>
      <c r="F722">
        <v>3.9100000000000002E-4</v>
      </c>
      <c r="G722" t="s">
        <v>477</v>
      </c>
      <c r="H722">
        <v>7.8974780000000004</v>
      </c>
      <c r="I722">
        <v>1.637222</v>
      </c>
      <c r="J722">
        <v>1.317555</v>
      </c>
      <c r="K722">
        <v>3.091E-3</v>
      </c>
      <c r="L722">
        <v>6.4099999999999997E-4</v>
      </c>
      <c r="M722">
        <v>5.1599999999999997E-4</v>
      </c>
    </row>
    <row r="723" spans="1:13" x14ac:dyDescent="0.35">
      <c r="A723">
        <v>721</v>
      </c>
      <c r="B723" t="s">
        <v>239</v>
      </c>
      <c r="C723">
        <v>211</v>
      </c>
      <c r="D723" t="s">
        <v>246</v>
      </c>
      <c r="E723" t="s">
        <v>528</v>
      </c>
      <c r="F723">
        <v>1.0869E-2</v>
      </c>
      <c r="G723" t="s">
        <v>477</v>
      </c>
      <c r="H723">
        <v>7.8974780000000004</v>
      </c>
      <c r="I723">
        <v>1.637222</v>
      </c>
      <c r="J723">
        <v>1.317555</v>
      </c>
      <c r="K723">
        <v>8.5833999999999994E-2</v>
      </c>
      <c r="L723">
        <v>1.7794000000000001E-2</v>
      </c>
      <c r="M723">
        <v>1.4319999999999999E-2</v>
      </c>
    </row>
    <row r="724" spans="1:13" x14ac:dyDescent="0.35">
      <c r="A724">
        <v>722</v>
      </c>
      <c r="B724" t="s">
        <v>239</v>
      </c>
      <c r="C724">
        <v>211</v>
      </c>
      <c r="D724" t="s">
        <v>246</v>
      </c>
      <c r="E724" t="s">
        <v>528</v>
      </c>
      <c r="F724">
        <v>3.6945899999999998</v>
      </c>
      <c r="G724" t="s">
        <v>477</v>
      </c>
      <c r="H724">
        <v>7.8974780000000004</v>
      </c>
      <c r="I724">
        <v>1.637222</v>
      </c>
      <c r="J724">
        <v>1.317555</v>
      </c>
      <c r="K724">
        <v>29.177900000000001</v>
      </c>
      <c r="L724">
        <v>6.0488600000000003</v>
      </c>
      <c r="M724">
        <v>4.86782</v>
      </c>
    </row>
    <row r="725" spans="1:13" x14ac:dyDescent="0.35">
      <c r="A725">
        <v>723</v>
      </c>
      <c r="B725" t="s">
        <v>239</v>
      </c>
      <c r="C725">
        <v>211</v>
      </c>
      <c r="D725" t="s">
        <v>246</v>
      </c>
      <c r="E725" t="s">
        <v>528</v>
      </c>
      <c r="F725">
        <v>1.9751999999999999E-2</v>
      </c>
      <c r="G725" t="s">
        <v>477</v>
      </c>
      <c r="H725">
        <v>7.8974780000000004</v>
      </c>
      <c r="I725">
        <v>1.637222</v>
      </c>
      <c r="J725">
        <v>1.317555</v>
      </c>
      <c r="K725">
        <v>0.15599299999999999</v>
      </c>
      <c r="L725">
        <v>3.2339E-2</v>
      </c>
      <c r="M725">
        <v>2.6025E-2</v>
      </c>
    </row>
    <row r="726" spans="1:13" x14ac:dyDescent="0.35">
      <c r="A726">
        <v>724</v>
      </c>
      <c r="B726" t="s">
        <v>239</v>
      </c>
      <c r="C726">
        <v>211</v>
      </c>
      <c r="D726" t="s">
        <v>246</v>
      </c>
      <c r="E726" t="s">
        <v>528</v>
      </c>
      <c r="F726">
        <v>5.3567099999999996</v>
      </c>
      <c r="G726" t="s">
        <v>477</v>
      </c>
      <c r="H726">
        <v>7.8974780000000004</v>
      </c>
      <c r="I726">
        <v>1.637222</v>
      </c>
      <c r="J726">
        <v>1.317555</v>
      </c>
      <c r="K726">
        <v>42.304499999999997</v>
      </c>
      <c r="L726">
        <v>8.7701200000000004</v>
      </c>
      <c r="M726">
        <v>7.05776</v>
      </c>
    </row>
    <row r="727" spans="1:13" x14ac:dyDescent="0.35">
      <c r="A727">
        <v>725</v>
      </c>
      <c r="B727" t="s">
        <v>239</v>
      </c>
      <c r="C727">
        <v>212</v>
      </c>
      <c r="D727" t="s">
        <v>289</v>
      </c>
      <c r="E727" t="s">
        <v>290</v>
      </c>
      <c r="F727">
        <v>9.0168800000000005</v>
      </c>
      <c r="G727" t="s">
        <v>477</v>
      </c>
      <c r="H727">
        <v>9.0944760000000002</v>
      </c>
      <c r="I727">
        <v>1.885445</v>
      </c>
      <c r="J727">
        <v>1.4384889999999999</v>
      </c>
      <c r="K727">
        <v>82.003799999999998</v>
      </c>
      <c r="L727">
        <v>17.000800000000002</v>
      </c>
      <c r="M727">
        <v>12.970700000000001</v>
      </c>
    </row>
    <row r="728" spans="1:13" x14ac:dyDescent="0.35">
      <c r="A728">
        <v>726</v>
      </c>
      <c r="B728" t="s">
        <v>239</v>
      </c>
      <c r="C728">
        <v>213</v>
      </c>
      <c r="D728" t="s">
        <v>248</v>
      </c>
      <c r="E728" t="s">
        <v>675</v>
      </c>
      <c r="F728">
        <v>6.4083600000000001</v>
      </c>
      <c r="G728" t="s">
        <v>477</v>
      </c>
      <c r="H728">
        <v>8.9905150000000003</v>
      </c>
      <c r="I728">
        <v>1.9133359999999999</v>
      </c>
      <c r="J728">
        <v>1.5260739999999999</v>
      </c>
      <c r="K728">
        <v>57.6145</v>
      </c>
      <c r="L728">
        <v>12.2613</v>
      </c>
      <c r="M728">
        <v>9.7796299999999992</v>
      </c>
    </row>
    <row r="729" spans="1:13" x14ac:dyDescent="0.35">
      <c r="A729">
        <v>727</v>
      </c>
      <c r="B729" t="s">
        <v>239</v>
      </c>
      <c r="C729">
        <v>224</v>
      </c>
      <c r="D729" t="s">
        <v>260</v>
      </c>
      <c r="E729" t="s">
        <v>676</v>
      </c>
      <c r="F729">
        <v>0.27186900000000003</v>
      </c>
      <c r="G729" t="s">
        <v>477</v>
      </c>
      <c r="H729">
        <v>6.9872300000000003</v>
      </c>
      <c r="I729">
        <v>1.2885139999999999</v>
      </c>
      <c r="J729">
        <v>1.361022</v>
      </c>
      <c r="K729">
        <v>1.89961</v>
      </c>
      <c r="L729">
        <v>0.35030699999999998</v>
      </c>
      <c r="M729">
        <v>0.37002000000000002</v>
      </c>
    </row>
    <row r="730" spans="1:13" x14ac:dyDescent="0.35">
      <c r="A730">
        <v>728</v>
      </c>
      <c r="B730" t="s">
        <v>239</v>
      </c>
      <c r="C730">
        <v>224</v>
      </c>
      <c r="D730" t="s">
        <v>260</v>
      </c>
      <c r="E730" t="s">
        <v>676</v>
      </c>
      <c r="F730">
        <v>0.90102000000000004</v>
      </c>
      <c r="G730" t="s">
        <v>477</v>
      </c>
      <c r="H730">
        <v>6.9872300000000003</v>
      </c>
      <c r="I730">
        <v>1.2885139999999999</v>
      </c>
      <c r="J730">
        <v>1.361022</v>
      </c>
      <c r="K730">
        <v>6.2956300000000001</v>
      </c>
      <c r="L730">
        <v>1.1609799999999999</v>
      </c>
      <c r="M730">
        <v>1.22631</v>
      </c>
    </row>
    <row r="731" spans="1:13" x14ac:dyDescent="0.35">
      <c r="A731">
        <v>729</v>
      </c>
      <c r="B731" t="s">
        <v>239</v>
      </c>
      <c r="C731">
        <v>243</v>
      </c>
      <c r="D731" t="s">
        <v>299</v>
      </c>
      <c r="E731" t="s">
        <v>337</v>
      </c>
      <c r="F731">
        <v>3.88E-4</v>
      </c>
      <c r="G731" t="s">
        <v>477</v>
      </c>
      <c r="H731">
        <v>8.0903670000000005</v>
      </c>
      <c r="I731">
        <v>1.651802</v>
      </c>
      <c r="J731">
        <v>1.4325870000000001</v>
      </c>
      <c r="K731">
        <v>3.137E-3</v>
      </c>
      <c r="L731">
        <v>6.4099999999999997E-4</v>
      </c>
      <c r="M731">
        <v>5.5500000000000005E-4</v>
      </c>
    </row>
    <row r="732" spans="1:13" x14ac:dyDescent="0.35">
      <c r="A732">
        <v>730</v>
      </c>
      <c r="B732" t="s">
        <v>239</v>
      </c>
      <c r="C732">
        <v>243</v>
      </c>
      <c r="D732" t="s">
        <v>299</v>
      </c>
      <c r="E732" t="s">
        <v>337</v>
      </c>
      <c r="F732">
        <v>5.2436000000000003E-2</v>
      </c>
      <c r="G732" t="s">
        <v>477</v>
      </c>
      <c r="H732">
        <v>8.0903670000000005</v>
      </c>
      <c r="I732">
        <v>1.651802</v>
      </c>
      <c r="J732">
        <v>1.4325870000000001</v>
      </c>
      <c r="K732">
        <v>0.42422799999999999</v>
      </c>
      <c r="L732">
        <v>8.6613999999999997E-2</v>
      </c>
      <c r="M732">
        <v>7.5119000000000005E-2</v>
      </c>
    </row>
    <row r="733" spans="1:13" x14ac:dyDescent="0.35">
      <c r="A733">
        <v>731</v>
      </c>
      <c r="B733" t="s">
        <v>239</v>
      </c>
      <c r="C733">
        <v>310</v>
      </c>
      <c r="D733" t="s">
        <v>264</v>
      </c>
      <c r="E733" t="s">
        <v>321</v>
      </c>
      <c r="F733">
        <v>0.15598500000000001</v>
      </c>
      <c r="G733" t="s">
        <v>477</v>
      </c>
      <c r="H733">
        <v>8.3410460000000004</v>
      </c>
      <c r="I733">
        <v>1.5350490000000001</v>
      </c>
      <c r="J733">
        <v>1.6090100000000001</v>
      </c>
      <c r="K733">
        <v>1.30108</v>
      </c>
      <c r="L733">
        <v>0.23944499999999999</v>
      </c>
      <c r="M733">
        <v>0.25098100000000001</v>
      </c>
    </row>
    <row r="734" spans="1:13" x14ac:dyDescent="0.35">
      <c r="A734">
        <v>732</v>
      </c>
      <c r="B734" t="s">
        <v>239</v>
      </c>
      <c r="C734">
        <v>310</v>
      </c>
      <c r="D734" t="s">
        <v>264</v>
      </c>
      <c r="E734" t="s">
        <v>321</v>
      </c>
      <c r="F734">
        <v>0.35647800000000002</v>
      </c>
      <c r="G734" t="s">
        <v>477</v>
      </c>
      <c r="H734">
        <v>8.3410460000000004</v>
      </c>
      <c r="I734">
        <v>1.5350490000000001</v>
      </c>
      <c r="J734">
        <v>1.6090100000000001</v>
      </c>
      <c r="K734">
        <v>2.9733999999999998</v>
      </c>
      <c r="L734">
        <v>0.547211</v>
      </c>
      <c r="M734">
        <v>0.573577</v>
      </c>
    </row>
    <row r="735" spans="1:13" x14ac:dyDescent="0.35">
      <c r="A735">
        <v>733</v>
      </c>
      <c r="B735" t="s">
        <v>239</v>
      </c>
      <c r="C735">
        <v>310</v>
      </c>
      <c r="D735" t="s">
        <v>264</v>
      </c>
      <c r="E735" t="s">
        <v>321</v>
      </c>
      <c r="F735">
        <v>2.2614899999999998</v>
      </c>
      <c r="G735" t="s">
        <v>477</v>
      </c>
      <c r="H735">
        <v>8.3410460000000004</v>
      </c>
      <c r="I735">
        <v>1.5350490000000001</v>
      </c>
      <c r="J735">
        <v>1.6090100000000001</v>
      </c>
      <c r="K735">
        <v>18.863199999999999</v>
      </c>
      <c r="L735">
        <v>3.4714999999999998</v>
      </c>
      <c r="M735">
        <v>3.63876</v>
      </c>
    </row>
    <row r="736" spans="1:13" x14ac:dyDescent="0.35">
      <c r="A736">
        <v>734</v>
      </c>
      <c r="B736" t="s">
        <v>239</v>
      </c>
      <c r="C736">
        <v>310</v>
      </c>
      <c r="D736" t="s">
        <v>264</v>
      </c>
      <c r="E736" t="s">
        <v>321</v>
      </c>
      <c r="F736">
        <v>3.5511000000000001E-2</v>
      </c>
      <c r="G736" t="s">
        <v>477</v>
      </c>
      <c r="H736">
        <v>8.3410460000000004</v>
      </c>
      <c r="I736">
        <v>1.5350490000000001</v>
      </c>
      <c r="J736">
        <v>1.6090100000000001</v>
      </c>
      <c r="K736">
        <v>0.29620099999999999</v>
      </c>
      <c r="L736">
        <v>5.4510999999999997E-2</v>
      </c>
      <c r="M736">
        <v>5.7138000000000001E-2</v>
      </c>
    </row>
    <row r="737" spans="1:13" x14ac:dyDescent="0.35">
      <c r="A737">
        <v>735</v>
      </c>
      <c r="B737" t="s">
        <v>239</v>
      </c>
      <c r="C737">
        <v>310</v>
      </c>
      <c r="D737" t="s">
        <v>264</v>
      </c>
      <c r="E737" t="s">
        <v>321</v>
      </c>
      <c r="F737">
        <v>4.9480300000000002</v>
      </c>
      <c r="G737" t="s">
        <v>477</v>
      </c>
      <c r="H737">
        <v>8.3410460000000004</v>
      </c>
      <c r="I737">
        <v>1.5350490000000001</v>
      </c>
      <c r="J737">
        <v>1.6090100000000001</v>
      </c>
      <c r="K737">
        <v>41.271700000000003</v>
      </c>
      <c r="L737">
        <v>7.5954699999999997</v>
      </c>
      <c r="M737">
        <v>7.96143</v>
      </c>
    </row>
    <row r="738" spans="1:13" x14ac:dyDescent="0.35">
      <c r="A738">
        <v>736</v>
      </c>
      <c r="B738" t="s">
        <v>239</v>
      </c>
      <c r="C738">
        <v>310</v>
      </c>
      <c r="D738" t="s">
        <v>264</v>
      </c>
      <c r="E738" t="s">
        <v>321</v>
      </c>
      <c r="F738">
        <v>9.9877999999999995E-2</v>
      </c>
      <c r="G738" t="s">
        <v>477</v>
      </c>
      <c r="H738">
        <v>8.3410460000000004</v>
      </c>
      <c r="I738">
        <v>1.5350490000000001</v>
      </c>
      <c r="J738">
        <v>1.6090100000000001</v>
      </c>
      <c r="K738">
        <v>0.83308400000000005</v>
      </c>
      <c r="L738">
        <v>0.15331700000000001</v>
      </c>
      <c r="M738">
        <v>0.16070400000000001</v>
      </c>
    </row>
    <row r="739" spans="1:13" x14ac:dyDescent="0.35">
      <c r="A739">
        <v>737</v>
      </c>
      <c r="B739" t="s">
        <v>239</v>
      </c>
      <c r="C739">
        <v>310</v>
      </c>
      <c r="D739" t="s">
        <v>264</v>
      </c>
      <c r="E739" t="s">
        <v>321</v>
      </c>
      <c r="F739">
        <v>0.93606100000000003</v>
      </c>
      <c r="G739" t="s">
        <v>477</v>
      </c>
      <c r="H739">
        <v>8.3410460000000004</v>
      </c>
      <c r="I739">
        <v>1.5350490000000001</v>
      </c>
      <c r="J739">
        <v>1.6090100000000001</v>
      </c>
      <c r="K739">
        <v>7.8077300000000003</v>
      </c>
      <c r="L739">
        <v>1.4369000000000001</v>
      </c>
      <c r="M739">
        <v>1.50613</v>
      </c>
    </row>
    <row r="740" spans="1:13" x14ac:dyDescent="0.35">
      <c r="A740">
        <v>738</v>
      </c>
      <c r="B740" t="s">
        <v>239</v>
      </c>
      <c r="C740">
        <v>310</v>
      </c>
      <c r="D740" t="s">
        <v>264</v>
      </c>
      <c r="E740" t="s">
        <v>321</v>
      </c>
      <c r="F740">
        <v>8.4862000000000007E-2</v>
      </c>
      <c r="G740" t="s">
        <v>477</v>
      </c>
      <c r="H740">
        <v>8.3410460000000004</v>
      </c>
      <c r="I740">
        <v>1.5350490000000001</v>
      </c>
      <c r="J740">
        <v>1.6090100000000001</v>
      </c>
      <c r="K740">
        <v>0.70784199999999997</v>
      </c>
      <c r="L740">
        <v>0.13026799999999999</v>
      </c>
      <c r="M740">
        <v>0.136545</v>
      </c>
    </row>
    <row r="741" spans="1:13" x14ac:dyDescent="0.35">
      <c r="A741">
        <v>739</v>
      </c>
      <c r="B741" t="s">
        <v>239</v>
      </c>
      <c r="C741">
        <v>310</v>
      </c>
      <c r="D741" t="s">
        <v>264</v>
      </c>
      <c r="E741" t="s">
        <v>321</v>
      </c>
      <c r="F741">
        <v>0.11654399999999999</v>
      </c>
      <c r="G741" t="s">
        <v>477</v>
      </c>
      <c r="H741">
        <v>8.3410460000000004</v>
      </c>
      <c r="I741">
        <v>1.5350490000000001</v>
      </c>
      <c r="J741">
        <v>1.6090100000000001</v>
      </c>
      <c r="K741">
        <v>0.97209900000000005</v>
      </c>
      <c r="L741">
        <v>0.178901</v>
      </c>
      <c r="M741">
        <v>0.18751999999999999</v>
      </c>
    </row>
    <row r="742" spans="1:13" x14ac:dyDescent="0.35">
      <c r="A742">
        <v>740</v>
      </c>
      <c r="B742" t="s">
        <v>239</v>
      </c>
      <c r="C742">
        <v>310</v>
      </c>
      <c r="D742" t="s">
        <v>264</v>
      </c>
      <c r="E742" t="s">
        <v>321</v>
      </c>
      <c r="F742">
        <v>0.10721700000000001</v>
      </c>
      <c r="G742" t="s">
        <v>477</v>
      </c>
      <c r="H742">
        <v>8.3410460000000004</v>
      </c>
      <c r="I742">
        <v>1.5350490000000001</v>
      </c>
      <c r="J742">
        <v>1.6090100000000001</v>
      </c>
      <c r="K742">
        <v>0.89430200000000004</v>
      </c>
      <c r="L742">
        <v>0.16458300000000001</v>
      </c>
      <c r="M742">
        <v>0.172513</v>
      </c>
    </row>
    <row r="743" spans="1:13" x14ac:dyDescent="0.35">
      <c r="A743">
        <v>741</v>
      </c>
      <c r="B743" t="s">
        <v>239</v>
      </c>
      <c r="C743">
        <v>310</v>
      </c>
      <c r="D743" t="s">
        <v>264</v>
      </c>
      <c r="E743" t="s">
        <v>321</v>
      </c>
      <c r="F743">
        <v>0.60365599999999997</v>
      </c>
      <c r="G743" t="s">
        <v>477</v>
      </c>
      <c r="H743">
        <v>8.3410460000000004</v>
      </c>
      <c r="I743">
        <v>1.5350490000000001</v>
      </c>
      <c r="J743">
        <v>1.6090100000000001</v>
      </c>
      <c r="K743">
        <v>5.03512</v>
      </c>
      <c r="L743">
        <v>0.92664199999999997</v>
      </c>
      <c r="M743">
        <v>0.97128800000000004</v>
      </c>
    </row>
    <row r="744" spans="1:13" x14ac:dyDescent="0.35">
      <c r="A744">
        <v>742</v>
      </c>
      <c r="B744" t="s">
        <v>239</v>
      </c>
      <c r="C744">
        <v>310</v>
      </c>
      <c r="D744" t="s">
        <v>264</v>
      </c>
      <c r="E744" t="s">
        <v>321</v>
      </c>
      <c r="F744">
        <v>2.2332399999999999</v>
      </c>
      <c r="G744" t="s">
        <v>477</v>
      </c>
      <c r="H744">
        <v>8.3410460000000004</v>
      </c>
      <c r="I744">
        <v>1.5350490000000001</v>
      </c>
      <c r="J744">
        <v>1.6090100000000001</v>
      </c>
      <c r="K744">
        <v>18.627600000000001</v>
      </c>
      <c r="L744">
        <v>3.4281299999999999</v>
      </c>
      <c r="M744">
        <v>3.5933000000000002</v>
      </c>
    </row>
    <row r="745" spans="1:13" x14ac:dyDescent="0.35">
      <c r="A745">
        <v>743</v>
      </c>
      <c r="B745" t="s">
        <v>239</v>
      </c>
      <c r="C745">
        <v>310</v>
      </c>
      <c r="D745" t="s">
        <v>264</v>
      </c>
      <c r="E745" t="s">
        <v>321</v>
      </c>
      <c r="F745">
        <v>5.5882000000000001E-2</v>
      </c>
      <c r="G745" t="s">
        <v>477</v>
      </c>
      <c r="H745">
        <v>8.3410460000000004</v>
      </c>
      <c r="I745">
        <v>1.5350490000000001</v>
      </c>
      <c r="J745">
        <v>1.6090100000000001</v>
      </c>
      <c r="K745">
        <v>0.46611200000000003</v>
      </c>
      <c r="L745">
        <v>8.5780999999999996E-2</v>
      </c>
      <c r="M745">
        <v>8.9913999999999994E-2</v>
      </c>
    </row>
    <row r="746" spans="1:13" x14ac:dyDescent="0.35">
      <c r="A746">
        <v>744</v>
      </c>
      <c r="B746" t="s">
        <v>239</v>
      </c>
      <c r="C746">
        <v>310</v>
      </c>
      <c r="D746" t="s">
        <v>264</v>
      </c>
      <c r="E746" t="s">
        <v>321</v>
      </c>
      <c r="F746">
        <v>2.0717400000000001</v>
      </c>
      <c r="G746" t="s">
        <v>477</v>
      </c>
      <c r="H746">
        <v>8.3410460000000004</v>
      </c>
      <c r="I746">
        <v>1.5350490000000001</v>
      </c>
      <c r="J746">
        <v>1.6090100000000001</v>
      </c>
      <c r="K746">
        <v>17.2805</v>
      </c>
      <c r="L746">
        <v>3.1802199999999998</v>
      </c>
      <c r="M746">
        <v>3.33345</v>
      </c>
    </row>
    <row r="747" spans="1:13" x14ac:dyDescent="0.35">
      <c r="A747">
        <v>745</v>
      </c>
      <c r="B747" t="s">
        <v>239</v>
      </c>
      <c r="C747">
        <v>320</v>
      </c>
      <c r="D747" t="s">
        <v>273</v>
      </c>
      <c r="E747" t="s">
        <v>274</v>
      </c>
      <c r="F747">
        <v>9.4381999999999994E-2</v>
      </c>
      <c r="G747" t="s">
        <v>477</v>
      </c>
      <c r="H747">
        <v>8.0584550000000004</v>
      </c>
      <c r="I747">
        <v>1.393032</v>
      </c>
      <c r="J747">
        <v>1.6596150000000001</v>
      </c>
      <c r="K747">
        <v>0.76057699999999995</v>
      </c>
      <c r="L747">
        <v>0.13147800000000001</v>
      </c>
      <c r="M747">
        <v>0.156639</v>
      </c>
    </row>
    <row r="748" spans="1:13" x14ac:dyDescent="0.35">
      <c r="A748">
        <v>746</v>
      </c>
      <c r="B748" t="s">
        <v>239</v>
      </c>
      <c r="C748">
        <v>320</v>
      </c>
      <c r="D748" t="s">
        <v>273</v>
      </c>
      <c r="E748" t="s">
        <v>274</v>
      </c>
      <c r="F748">
        <v>0.38186100000000001</v>
      </c>
      <c r="G748" t="s">
        <v>477</v>
      </c>
      <c r="H748">
        <v>8.0584550000000004</v>
      </c>
      <c r="I748">
        <v>1.393032</v>
      </c>
      <c r="J748">
        <v>1.6596150000000001</v>
      </c>
      <c r="K748">
        <v>3.07721</v>
      </c>
      <c r="L748">
        <v>0.53194399999999997</v>
      </c>
      <c r="M748">
        <v>0.63374200000000003</v>
      </c>
    </row>
    <row r="749" spans="1:13" x14ac:dyDescent="0.35">
      <c r="A749">
        <v>747</v>
      </c>
      <c r="B749" t="s">
        <v>239</v>
      </c>
      <c r="C749">
        <v>320</v>
      </c>
      <c r="D749" t="s">
        <v>273</v>
      </c>
      <c r="E749" t="s">
        <v>274</v>
      </c>
      <c r="F749">
        <v>5.7670000000000004E-3</v>
      </c>
      <c r="G749" t="s">
        <v>477</v>
      </c>
      <c r="H749">
        <v>8.0584550000000004</v>
      </c>
      <c r="I749">
        <v>1.393032</v>
      </c>
      <c r="J749">
        <v>1.6596150000000001</v>
      </c>
      <c r="K749">
        <v>4.6469999999999997E-2</v>
      </c>
      <c r="L749">
        <v>8.0330000000000002E-3</v>
      </c>
      <c r="M749">
        <v>9.5700000000000004E-3</v>
      </c>
    </row>
    <row r="750" spans="1:13" x14ac:dyDescent="0.35">
      <c r="A750">
        <v>748</v>
      </c>
      <c r="B750" t="s">
        <v>239</v>
      </c>
      <c r="C750">
        <v>320</v>
      </c>
      <c r="D750" t="s">
        <v>273</v>
      </c>
      <c r="E750" t="s">
        <v>274</v>
      </c>
      <c r="F750">
        <v>1.41679</v>
      </c>
      <c r="G750" t="s">
        <v>477</v>
      </c>
      <c r="H750">
        <v>8.0584550000000004</v>
      </c>
      <c r="I750">
        <v>1.393032</v>
      </c>
      <c r="J750">
        <v>1.6596150000000001</v>
      </c>
      <c r="K750">
        <v>11.4171</v>
      </c>
      <c r="L750">
        <v>1.97363</v>
      </c>
      <c r="M750">
        <v>2.3513299999999999</v>
      </c>
    </row>
    <row r="751" spans="1:13" x14ac:dyDescent="0.35">
      <c r="A751">
        <v>749</v>
      </c>
      <c r="B751" t="s">
        <v>239</v>
      </c>
      <c r="C751">
        <v>320</v>
      </c>
      <c r="D751" t="s">
        <v>273</v>
      </c>
      <c r="E751" t="s">
        <v>274</v>
      </c>
      <c r="F751">
        <v>0.19606499999999999</v>
      </c>
      <c r="G751" t="s">
        <v>477</v>
      </c>
      <c r="H751">
        <v>8.0584550000000004</v>
      </c>
      <c r="I751">
        <v>1.393032</v>
      </c>
      <c r="J751">
        <v>1.6596150000000001</v>
      </c>
      <c r="K751">
        <v>1.5799799999999999</v>
      </c>
      <c r="L751">
        <v>0.27312500000000001</v>
      </c>
      <c r="M751">
        <v>0.32539200000000001</v>
      </c>
    </row>
    <row r="752" spans="1:13" x14ac:dyDescent="0.35">
      <c r="A752">
        <v>750</v>
      </c>
      <c r="B752" t="s">
        <v>239</v>
      </c>
      <c r="C752">
        <v>320</v>
      </c>
      <c r="D752" t="s">
        <v>273</v>
      </c>
      <c r="E752" t="s">
        <v>274</v>
      </c>
      <c r="F752">
        <v>0.11866</v>
      </c>
      <c r="G752" t="s">
        <v>477</v>
      </c>
      <c r="H752">
        <v>8.0584550000000004</v>
      </c>
      <c r="I752">
        <v>1.393032</v>
      </c>
      <c r="J752">
        <v>1.6596150000000001</v>
      </c>
      <c r="K752">
        <v>0.95621599999999995</v>
      </c>
      <c r="L752">
        <v>0.165297</v>
      </c>
      <c r="M752">
        <v>0.19692999999999999</v>
      </c>
    </row>
    <row r="753" spans="1:13" x14ac:dyDescent="0.35">
      <c r="A753">
        <v>751</v>
      </c>
      <c r="B753" t="s">
        <v>239</v>
      </c>
      <c r="C753">
        <v>320</v>
      </c>
      <c r="D753" t="s">
        <v>273</v>
      </c>
      <c r="E753" t="s">
        <v>274</v>
      </c>
      <c r="F753">
        <v>3.9636200000000001</v>
      </c>
      <c r="G753" t="s">
        <v>477</v>
      </c>
      <c r="H753">
        <v>8.0584550000000004</v>
      </c>
      <c r="I753">
        <v>1.393032</v>
      </c>
      <c r="J753">
        <v>1.6596150000000001</v>
      </c>
      <c r="K753">
        <v>31.9407</v>
      </c>
      <c r="L753">
        <v>5.5214499999999997</v>
      </c>
      <c r="M753">
        <v>6.5780799999999999</v>
      </c>
    </row>
    <row r="754" spans="1:13" x14ac:dyDescent="0.35">
      <c r="A754">
        <v>752</v>
      </c>
      <c r="B754" t="s">
        <v>239</v>
      </c>
      <c r="C754">
        <v>320</v>
      </c>
      <c r="D754" t="s">
        <v>273</v>
      </c>
      <c r="E754" t="s">
        <v>274</v>
      </c>
      <c r="F754">
        <v>0.39989000000000002</v>
      </c>
      <c r="G754" t="s">
        <v>477</v>
      </c>
      <c r="H754">
        <v>8.0584550000000004</v>
      </c>
      <c r="I754">
        <v>1.393032</v>
      </c>
      <c r="J754">
        <v>1.6596150000000001</v>
      </c>
      <c r="K754">
        <v>3.2225000000000001</v>
      </c>
      <c r="L754">
        <v>0.55705899999999997</v>
      </c>
      <c r="M754">
        <v>0.663663</v>
      </c>
    </row>
    <row r="755" spans="1:13" x14ac:dyDescent="0.35">
      <c r="A755">
        <v>753</v>
      </c>
      <c r="B755" t="s">
        <v>239</v>
      </c>
      <c r="C755">
        <v>320</v>
      </c>
      <c r="D755" t="s">
        <v>273</v>
      </c>
      <c r="E755" t="s">
        <v>274</v>
      </c>
      <c r="F755">
        <v>2.7399999999999999E-4</v>
      </c>
      <c r="G755" t="s">
        <v>477</v>
      </c>
      <c r="H755">
        <v>8.0584550000000004</v>
      </c>
      <c r="I755">
        <v>1.393032</v>
      </c>
      <c r="J755">
        <v>1.6596150000000001</v>
      </c>
      <c r="K755">
        <v>2.2100000000000002E-3</v>
      </c>
      <c r="L755">
        <v>3.8200000000000002E-4</v>
      </c>
      <c r="M755">
        <v>4.55E-4</v>
      </c>
    </row>
    <row r="756" spans="1:13" x14ac:dyDescent="0.35">
      <c r="A756">
        <v>754</v>
      </c>
      <c r="B756" t="s">
        <v>239</v>
      </c>
      <c r="C756">
        <v>320</v>
      </c>
      <c r="D756" t="s">
        <v>273</v>
      </c>
      <c r="E756" t="s">
        <v>274</v>
      </c>
      <c r="F756">
        <v>0.37605100000000002</v>
      </c>
      <c r="G756" t="s">
        <v>477</v>
      </c>
      <c r="H756">
        <v>8.0584550000000004</v>
      </c>
      <c r="I756">
        <v>1.393032</v>
      </c>
      <c r="J756">
        <v>1.6596150000000001</v>
      </c>
      <c r="K756">
        <v>3.0303900000000001</v>
      </c>
      <c r="L756">
        <v>0.52385099999999996</v>
      </c>
      <c r="M756">
        <v>0.62409999999999999</v>
      </c>
    </row>
    <row r="757" spans="1:13" x14ac:dyDescent="0.35">
      <c r="A757">
        <v>755</v>
      </c>
      <c r="B757" t="s">
        <v>239</v>
      </c>
      <c r="C757">
        <v>321</v>
      </c>
      <c r="D757" t="s">
        <v>631</v>
      </c>
      <c r="E757" t="s">
        <v>677</v>
      </c>
      <c r="F757">
        <v>6.9593000000000002E-2</v>
      </c>
      <c r="G757" t="s">
        <v>477</v>
      </c>
      <c r="H757">
        <v>5.1783400000000004</v>
      </c>
      <c r="I757">
        <v>0.93812200000000001</v>
      </c>
      <c r="J757">
        <v>1.3045469999999999</v>
      </c>
      <c r="K757">
        <v>0.36037400000000003</v>
      </c>
      <c r="L757">
        <v>6.5285999999999997E-2</v>
      </c>
      <c r="M757">
        <v>9.0787000000000007E-2</v>
      </c>
    </row>
    <row r="758" spans="1:13" x14ac:dyDescent="0.35">
      <c r="A758">
        <v>756</v>
      </c>
      <c r="B758" t="s">
        <v>239</v>
      </c>
      <c r="C758">
        <v>330</v>
      </c>
      <c r="D758" t="s">
        <v>307</v>
      </c>
      <c r="E758" t="s">
        <v>322</v>
      </c>
      <c r="F758">
        <v>2.6486299999999998</v>
      </c>
      <c r="G758" t="s">
        <v>477</v>
      </c>
      <c r="H758">
        <v>7.1904899999999996</v>
      </c>
      <c r="I758">
        <v>1.3489420000000001</v>
      </c>
      <c r="J758">
        <v>1.4049320000000001</v>
      </c>
      <c r="K758">
        <v>19.044899999999998</v>
      </c>
      <c r="L758">
        <v>3.5728499999999999</v>
      </c>
      <c r="M758">
        <v>3.7211500000000002</v>
      </c>
    </row>
    <row r="759" spans="1:13" x14ac:dyDescent="0.35">
      <c r="A759">
        <v>757</v>
      </c>
      <c r="B759" t="s">
        <v>239</v>
      </c>
      <c r="C759">
        <v>330</v>
      </c>
      <c r="D759" t="s">
        <v>307</v>
      </c>
      <c r="E759" t="s">
        <v>322</v>
      </c>
      <c r="F759">
        <v>7.4183899999999996</v>
      </c>
      <c r="G759" t="s">
        <v>477</v>
      </c>
      <c r="H759">
        <v>7.1904899999999996</v>
      </c>
      <c r="I759">
        <v>1.3489420000000001</v>
      </c>
      <c r="J759">
        <v>1.4049320000000001</v>
      </c>
      <c r="K759">
        <v>53.341900000000003</v>
      </c>
      <c r="L759">
        <v>10.007</v>
      </c>
      <c r="M759">
        <v>10.4223</v>
      </c>
    </row>
    <row r="760" spans="1:13" x14ac:dyDescent="0.35">
      <c r="A760">
        <v>758</v>
      </c>
      <c r="B760" t="s">
        <v>239</v>
      </c>
      <c r="C760">
        <v>330</v>
      </c>
      <c r="D760" t="s">
        <v>307</v>
      </c>
      <c r="E760" t="s">
        <v>322</v>
      </c>
      <c r="F760">
        <v>5.0572499999999998</v>
      </c>
      <c r="G760" t="s">
        <v>477</v>
      </c>
      <c r="H760">
        <v>7.1904899999999996</v>
      </c>
      <c r="I760">
        <v>1.3489420000000001</v>
      </c>
      <c r="J760">
        <v>1.4049320000000001</v>
      </c>
      <c r="K760">
        <v>36.364100000000001</v>
      </c>
      <c r="L760">
        <v>6.8219399999999997</v>
      </c>
      <c r="M760">
        <v>7.1050899999999997</v>
      </c>
    </row>
    <row r="761" spans="1:13" x14ac:dyDescent="0.35">
      <c r="A761">
        <v>759</v>
      </c>
      <c r="B761" t="s">
        <v>239</v>
      </c>
      <c r="C761">
        <v>330</v>
      </c>
      <c r="D761" t="s">
        <v>307</v>
      </c>
      <c r="E761" t="s">
        <v>322</v>
      </c>
      <c r="F761">
        <v>0.510548</v>
      </c>
      <c r="G761" t="s">
        <v>477</v>
      </c>
      <c r="H761">
        <v>7.1904899999999996</v>
      </c>
      <c r="I761">
        <v>1.3489420000000001</v>
      </c>
      <c r="J761">
        <v>1.4049320000000001</v>
      </c>
      <c r="K761">
        <v>3.67109</v>
      </c>
      <c r="L761">
        <v>0.68869999999999998</v>
      </c>
      <c r="M761">
        <v>0.71728499999999995</v>
      </c>
    </row>
    <row r="762" spans="1:13" x14ac:dyDescent="0.35">
      <c r="A762">
        <v>760</v>
      </c>
      <c r="B762" t="s">
        <v>239</v>
      </c>
      <c r="C762">
        <v>330</v>
      </c>
      <c r="D762" t="s">
        <v>307</v>
      </c>
      <c r="E762" t="s">
        <v>322</v>
      </c>
      <c r="F762">
        <v>0.25487300000000002</v>
      </c>
      <c r="G762" t="s">
        <v>477</v>
      </c>
      <c r="H762">
        <v>7.1904899999999996</v>
      </c>
      <c r="I762">
        <v>1.3489420000000001</v>
      </c>
      <c r="J762">
        <v>1.4049320000000001</v>
      </c>
      <c r="K762">
        <v>1.83266</v>
      </c>
      <c r="L762">
        <v>0.34380899999999998</v>
      </c>
      <c r="M762">
        <v>0.35807899999999998</v>
      </c>
    </row>
    <row r="763" spans="1:13" x14ac:dyDescent="0.35">
      <c r="A763">
        <v>761</v>
      </c>
      <c r="B763" t="s">
        <v>239</v>
      </c>
      <c r="C763">
        <v>330</v>
      </c>
      <c r="D763" t="s">
        <v>307</v>
      </c>
      <c r="E763" t="s">
        <v>322</v>
      </c>
      <c r="F763">
        <v>0.102454</v>
      </c>
      <c r="G763" t="s">
        <v>477</v>
      </c>
      <c r="H763">
        <v>7.1904899999999996</v>
      </c>
      <c r="I763">
        <v>1.3489420000000001</v>
      </c>
      <c r="J763">
        <v>1.4049320000000001</v>
      </c>
      <c r="K763">
        <v>0.73669399999999996</v>
      </c>
      <c r="L763">
        <v>0.13820499999999999</v>
      </c>
      <c r="M763">
        <v>0.14394100000000001</v>
      </c>
    </row>
    <row r="764" spans="1:13" x14ac:dyDescent="0.35">
      <c r="A764">
        <v>762</v>
      </c>
      <c r="B764" t="s">
        <v>239</v>
      </c>
      <c r="C764">
        <v>330</v>
      </c>
      <c r="D764" t="s">
        <v>307</v>
      </c>
      <c r="E764" t="s">
        <v>322</v>
      </c>
      <c r="F764">
        <v>0.23389299999999999</v>
      </c>
      <c r="G764" t="s">
        <v>477</v>
      </c>
      <c r="H764">
        <v>7.1904899999999996</v>
      </c>
      <c r="I764">
        <v>1.3489420000000001</v>
      </c>
      <c r="J764">
        <v>1.4049320000000001</v>
      </c>
      <c r="K764">
        <v>1.68181</v>
      </c>
      <c r="L764">
        <v>0.31550800000000001</v>
      </c>
      <c r="M764">
        <v>0.32860400000000001</v>
      </c>
    </row>
    <row r="765" spans="1:13" x14ac:dyDescent="0.35">
      <c r="A765">
        <v>763</v>
      </c>
      <c r="B765" t="s">
        <v>239</v>
      </c>
      <c r="C765">
        <v>330</v>
      </c>
      <c r="D765" t="s">
        <v>307</v>
      </c>
      <c r="E765" t="s">
        <v>322</v>
      </c>
      <c r="F765">
        <v>8.1587000000000007E-2</v>
      </c>
      <c r="G765" t="s">
        <v>477</v>
      </c>
      <c r="H765">
        <v>7.1904899999999996</v>
      </c>
      <c r="I765">
        <v>1.3489420000000001</v>
      </c>
      <c r="J765">
        <v>1.4049320000000001</v>
      </c>
      <c r="K765">
        <v>0.58664799999999995</v>
      </c>
      <c r="L765">
        <v>0.110056</v>
      </c>
      <c r="M765">
        <v>0.114624</v>
      </c>
    </row>
    <row r="766" spans="1:13" x14ac:dyDescent="0.35">
      <c r="A766">
        <v>764</v>
      </c>
      <c r="B766" t="s">
        <v>239</v>
      </c>
      <c r="C766">
        <v>330</v>
      </c>
      <c r="D766" t="s">
        <v>307</v>
      </c>
      <c r="E766" t="s">
        <v>322</v>
      </c>
      <c r="F766">
        <v>1.7077500000000001</v>
      </c>
      <c r="G766" t="s">
        <v>477</v>
      </c>
      <c r="H766">
        <v>7.1904899999999996</v>
      </c>
      <c r="I766">
        <v>1.3489420000000001</v>
      </c>
      <c r="J766">
        <v>1.4049320000000001</v>
      </c>
      <c r="K766">
        <v>12.2796</v>
      </c>
      <c r="L766">
        <v>2.3036599999999998</v>
      </c>
      <c r="M766">
        <v>2.39927</v>
      </c>
    </row>
    <row r="767" spans="1:13" x14ac:dyDescent="0.35">
      <c r="A767">
        <v>765</v>
      </c>
      <c r="B767" t="s">
        <v>239</v>
      </c>
      <c r="C767">
        <v>330</v>
      </c>
      <c r="D767" t="s">
        <v>307</v>
      </c>
      <c r="E767" t="s">
        <v>322</v>
      </c>
      <c r="F767">
        <v>0.145204</v>
      </c>
      <c r="G767" t="s">
        <v>477</v>
      </c>
      <c r="H767">
        <v>7.1904899999999996</v>
      </c>
      <c r="I767">
        <v>1.3489420000000001</v>
      </c>
      <c r="J767">
        <v>1.4049320000000001</v>
      </c>
      <c r="K767">
        <v>1.04409</v>
      </c>
      <c r="L767">
        <v>0.19587199999999999</v>
      </c>
      <c r="M767">
        <v>0.20400199999999999</v>
      </c>
    </row>
    <row r="768" spans="1:13" x14ac:dyDescent="0.35">
      <c r="A768">
        <v>766</v>
      </c>
      <c r="B768" t="s">
        <v>239</v>
      </c>
      <c r="C768">
        <v>411</v>
      </c>
      <c r="D768" t="s">
        <v>308</v>
      </c>
      <c r="E768" t="s">
        <v>390</v>
      </c>
      <c r="F768">
        <v>0.374504</v>
      </c>
      <c r="G768" t="s">
        <v>477</v>
      </c>
      <c r="H768">
        <v>6.8228039999999996</v>
      </c>
      <c r="I768">
        <v>1.0638179999999999</v>
      </c>
      <c r="J768">
        <v>1.5540670000000001</v>
      </c>
      <c r="K768">
        <v>2.5551699999999999</v>
      </c>
      <c r="L768">
        <v>0.39840399999999998</v>
      </c>
      <c r="M768">
        <v>0.58200399999999997</v>
      </c>
    </row>
    <row r="769" spans="1:13" x14ac:dyDescent="0.35">
      <c r="A769">
        <v>767</v>
      </c>
      <c r="B769" t="s">
        <v>239</v>
      </c>
      <c r="C769">
        <v>411</v>
      </c>
      <c r="D769" t="s">
        <v>308</v>
      </c>
      <c r="E769" t="s">
        <v>390</v>
      </c>
      <c r="F769">
        <v>1.8E-5</v>
      </c>
      <c r="G769" t="s">
        <v>477</v>
      </c>
      <c r="H769">
        <v>6.8228039999999996</v>
      </c>
      <c r="I769">
        <v>1.0638179999999999</v>
      </c>
      <c r="J769">
        <v>1.5540670000000001</v>
      </c>
      <c r="K769">
        <v>1.25E-4</v>
      </c>
      <c r="L769">
        <v>1.9000000000000001E-5</v>
      </c>
      <c r="M769">
        <v>2.8E-5</v>
      </c>
    </row>
    <row r="770" spans="1:13" x14ac:dyDescent="0.35">
      <c r="A770">
        <v>768</v>
      </c>
      <c r="B770" t="s">
        <v>239</v>
      </c>
      <c r="C770">
        <v>411</v>
      </c>
      <c r="D770" t="s">
        <v>308</v>
      </c>
      <c r="E770" t="s">
        <v>390</v>
      </c>
      <c r="F770">
        <v>6.2420000000000003E-2</v>
      </c>
      <c r="G770" t="s">
        <v>477</v>
      </c>
      <c r="H770">
        <v>6.8228039999999996</v>
      </c>
      <c r="I770">
        <v>1.0638179999999999</v>
      </c>
      <c r="J770">
        <v>1.5540670000000001</v>
      </c>
      <c r="K770">
        <v>0.42588199999999998</v>
      </c>
      <c r="L770">
        <v>6.6404000000000005E-2</v>
      </c>
      <c r="M770">
        <v>9.7004999999999994E-2</v>
      </c>
    </row>
    <row r="771" spans="1:13" x14ac:dyDescent="0.35">
      <c r="A771">
        <v>769</v>
      </c>
      <c r="B771" t="s">
        <v>239</v>
      </c>
      <c r="C771">
        <v>411</v>
      </c>
      <c r="D771" t="s">
        <v>308</v>
      </c>
      <c r="E771" t="s">
        <v>390</v>
      </c>
      <c r="F771">
        <v>0.15279699999999999</v>
      </c>
      <c r="G771" t="s">
        <v>477</v>
      </c>
      <c r="H771">
        <v>6.8228039999999996</v>
      </c>
      <c r="I771">
        <v>1.0638179999999999</v>
      </c>
      <c r="J771">
        <v>1.5540670000000001</v>
      </c>
      <c r="K771">
        <v>1.0425</v>
      </c>
      <c r="L771">
        <v>0.162548</v>
      </c>
      <c r="M771">
        <v>0.237457</v>
      </c>
    </row>
    <row r="772" spans="1:13" x14ac:dyDescent="0.35">
      <c r="A772">
        <v>770</v>
      </c>
      <c r="B772" t="s">
        <v>239</v>
      </c>
      <c r="C772">
        <v>411</v>
      </c>
      <c r="D772" t="s">
        <v>308</v>
      </c>
      <c r="E772" t="s">
        <v>390</v>
      </c>
      <c r="F772">
        <v>0.71481600000000001</v>
      </c>
      <c r="G772" t="s">
        <v>477</v>
      </c>
      <c r="H772">
        <v>6.8228039999999996</v>
      </c>
      <c r="I772">
        <v>1.0638179999999999</v>
      </c>
      <c r="J772">
        <v>1.5540670000000001</v>
      </c>
      <c r="K772">
        <v>4.8770499999999997</v>
      </c>
      <c r="L772">
        <v>0.76043400000000005</v>
      </c>
      <c r="M772">
        <v>1.11087</v>
      </c>
    </row>
    <row r="773" spans="1:13" x14ac:dyDescent="0.35">
      <c r="A773">
        <v>771</v>
      </c>
      <c r="B773" t="s">
        <v>239</v>
      </c>
      <c r="C773">
        <v>411</v>
      </c>
      <c r="D773" t="s">
        <v>308</v>
      </c>
      <c r="E773" t="s">
        <v>390</v>
      </c>
      <c r="F773">
        <v>0.42704700000000001</v>
      </c>
      <c r="G773" t="s">
        <v>477</v>
      </c>
      <c r="H773">
        <v>6.8228039999999996</v>
      </c>
      <c r="I773">
        <v>1.0638179999999999</v>
      </c>
      <c r="J773">
        <v>1.5540670000000001</v>
      </c>
      <c r="K773">
        <v>2.9136600000000001</v>
      </c>
      <c r="L773">
        <v>0.45429999999999998</v>
      </c>
      <c r="M773">
        <v>0.66366000000000003</v>
      </c>
    </row>
    <row r="774" spans="1:13" x14ac:dyDescent="0.35">
      <c r="A774">
        <v>772</v>
      </c>
      <c r="B774" t="s">
        <v>239</v>
      </c>
      <c r="C774">
        <v>411</v>
      </c>
      <c r="D774" t="s">
        <v>308</v>
      </c>
      <c r="E774" t="s">
        <v>390</v>
      </c>
      <c r="F774">
        <v>2.5860000000000002E-3</v>
      </c>
      <c r="G774" t="s">
        <v>477</v>
      </c>
      <c r="H774">
        <v>6.8228039999999996</v>
      </c>
      <c r="I774">
        <v>1.0638179999999999</v>
      </c>
      <c r="J774">
        <v>1.5540670000000001</v>
      </c>
      <c r="K774">
        <v>1.7645999999999998E-2</v>
      </c>
      <c r="L774">
        <v>2.751E-3</v>
      </c>
      <c r="M774">
        <v>4.019E-3</v>
      </c>
    </row>
    <row r="775" spans="1:13" x14ac:dyDescent="0.35">
      <c r="A775">
        <v>773</v>
      </c>
      <c r="B775" t="s">
        <v>239</v>
      </c>
      <c r="C775">
        <v>411</v>
      </c>
      <c r="D775" t="s">
        <v>308</v>
      </c>
      <c r="E775" t="s">
        <v>390</v>
      </c>
      <c r="F775">
        <v>0.23705699999999999</v>
      </c>
      <c r="G775" t="s">
        <v>477</v>
      </c>
      <c r="H775">
        <v>6.8228039999999996</v>
      </c>
      <c r="I775">
        <v>1.0638179999999999</v>
      </c>
      <c r="J775">
        <v>1.5540670000000001</v>
      </c>
      <c r="K775">
        <v>1.6173900000000001</v>
      </c>
      <c r="L775">
        <v>0.25218499999999999</v>
      </c>
      <c r="M775">
        <v>0.36840299999999998</v>
      </c>
    </row>
    <row r="776" spans="1:13" x14ac:dyDescent="0.35">
      <c r="A776">
        <v>774</v>
      </c>
      <c r="B776" t="s">
        <v>239</v>
      </c>
      <c r="C776">
        <v>411</v>
      </c>
      <c r="D776" t="s">
        <v>308</v>
      </c>
      <c r="E776" t="s">
        <v>390</v>
      </c>
      <c r="F776">
        <v>8.0939700000000006</v>
      </c>
      <c r="G776" t="s">
        <v>477</v>
      </c>
      <c r="H776">
        <v>6.8228039999999996</v>
      </c>
      <c r="I776">
        <v>1.0638179999999999</v>
      </c>
      <c r="J776">
        <v>1.5540670000000001</v>
      </c>
      <c r="K776">
        <v>55.223599999999998</v>
      </c>
      <c r="L776">
        <v>8.6105099999999997</v>
      </c>
      <c r="M776">
        <v>12.5786</v>
      </c>
    </row>
    <row r="777" spans="1:13" x14ac:dyDescent="0.35">
      <c r="A777">
        <v>775</v>
      </c>
      <c r="B777" t="s">
        <v>239</v>
      </c>
      <c r="C777">
        <v>411</v>
      </c>
      <c r="D777" t="s">
        <v>308</v>
      </c>
      <c r="E777" t="s">
        <v>390</v>
      </c>
      <c r="F777">
        <v>6.9040499999999998</v>
      </c>
      <c r="G777" t="s">
        <v>477</v>
      </c>
      <c r="H777">
        <v>6.8228039999999996</v>
      </c>
      <c r="I777">
        <v>1.0638179999999999</v>
      </c>
      <c r="J777">
        <v>1.5540670000000001</v>
      </c>
      <c r="K777">
        <v>47.104999999999997</v>
      </c>
      <c r="L777">
        <v>7.3446499999999997</v>
      </c>
      <c r="M777">
        <v>10.7294</v>
      </c>
    </row>
    <row r="778" spans="1:13" x14ac:dyDescent="0.35">
      <c r="A778">
        <v>776</v>
      </c>
      <c r="B778" t="s">
        <v>239</v>
      </c>
      <c r="C778">
        <v>411</v>
      </c>
      <c r="D778" t="s">
        <v>308</v>
      </c>
      <c r="E778" t="s">
        <v>390</v>
      </c>
      <c r="F778">
        <v>8.2138000000000003E-2</v>
      </c>
      <c r="G778" t="s">
        <v>477</v>
      </c>
      <c r="H778">
        <v>6.8228039999999996</v>
      </c>
      <c r="I778">
        <v>1.0638179999999999</v>
      </c>
      <c r="J778">
        <v>1.5540670000000001</v>
      </c>
      <c r="K778">
        <v>0.56041300000000005</v>
      </c>
      <c r="L778">
        <v>8.7379999999999999E-2</v>
      </c>
      <c r="M778">
        <v>0.12764800000000001</v>
      </c>
    </row>
    <row r="779" spans="1:13" x14ac:dyDescent="0.35">
      <c r="A779">
        <v>777</v>
      </c>
      <c r="B779" t="s">
        <v>239</v>
      </c>
      <c r="C779">
        <v>411</v>
      </c>
      <c r="D779" t="s">
        <v>308</v>
      </c>
      <c r="E779" t="s">
        <v>390</v>
      </c>
      <c r="F779">
        <v>8.2699200000000008</v>
      </c>
      <c r="G779" t="s">
        <v>477</v>
      </c>
      <c r="H779">
        <v>6.8228039999999996</v>
      </c>
      <c r="I779">
        <v>1.0638179999999999</v>
      </c>
      <c r="J779">
        <v>1.5540670000000001</v>
      </c>
      <c r="K779">
        <v>56.423999999999999</v>
      </c>
      <c r="L779">
        <v>8.7976899999999993</v>
      </c>
      <c r="M779">
        <v>12.852</v>
      </c>
    </row>
    <row r="780" spans="1:13" x14ac:dyDescent="0.35">
      <c r="A780">
        <v>778</v>
      </c>
      <c r="B780" t="s">
        <v>239</v>
      </c>
      <c r="C780">
        <v>411</v>
      </c>
      <c r="D780" t="s">
        <v>308</v>
      </c>
      <c r="E780" t="s">
        <v>390</v>
      </c>
      <c r="F780">
        <v>1.16642</v>
      </c>
      <c r="G780" t="s">
        <v>477</v>
      </c>
      <c r="H780">
        <v>6.8228039999999996</v>
      </c>
      <c r="I780">
        <v>1.0638179999999999</v>
      </c>
      <c r="J780">
        <v>1.5540670000000001</v>
      </c>
      <c r="K780">
        <v>7.9582600000000001</v>
      </c>
      <c r="L780">
        <v>1.2408600000000001</v>
      </c>
      <c r="M780">
        <v>1.8127</v>
      </c>
    </row>
    <row r="781" spans="1:13" x14ac:dyDescent="0.35">
      <c r="A781">
        <v>779</v>
      </c>
      <c r="B781" t="s">
        <v>239</v>
      </c>
      <c r="C781">
        <v>411</v>
      </c>
      <c r="D781" t="s">
        <v>308</v>
      </c>
      <c r="E781" t="s">
        <v>390</v>
      </c>
      <c r="F781">
        <v>0.21455299999999999</v>
      </c>
      <c r="G781" t="s">
        <v>477</v>
      </c>
      <c r="H781">
        <v>6.8228039999999996</v>
      </c>
      <c r="I781">
        <v>1.0638179999999999</v>
      </c>
      <c r="J781">
        <v>1.5540670000000001</v>
      </c>
      <c r="K781">
        <v>1.4638500000000001</v>
      </c>
      <c r="L781">
        <v>0.228245</v>
      </c>
      <c r="M781">
        <v>0.33343</v>
      </c>
    </row>
    <row r="782" spans="1:13" x14ac:dyDescent="0.35">
      <c r="A782">
        <v>780</v>
      </c>
      <c r="B782" t="s">
        <v>239</v>
      </c>
      <c r="C782">
        <v>411</v>
      </c>
      <c r="D782" t="s">
        <v>308</v>
      </c>
      <c r="E782" t="s">
        <v>390</v>
      </c>
      <c r="F782">
        <v>0.46454699999999999</v>
      </c>
      <c r="G782" t="s">
        <v>477</v>
      </c>
      <c r="H782">
        <v>6.8228039999999996</v>
      </c>
      <c r="I782">
        <v>1.0638179999999999</v>
      </c>
      <c r="J782">
        <v>1.5540670000000001</v>
      </c>
      <c r="K782">
        <v>3.1695099999999998</v>
      </c>
      <c r="L782">
        <v>0.49419299999999999</v>
      </c>
      <c r="M782">
        <v>0.72193700000000005</v>
      </c>
    </row>
    <row r="783" spans="1:13" x14ac:dyDescent="0.35">
      <c r="A783">
        <v>781</v>
      </c>
      <c r="B783" t="s">
        <v>239</v>
      </c>
      <c r="C783">
        <v>411</v>
      </c>
      <c r="D783" t="s">
        <v>308</v>
      </c>
      <c r="E783" t="s">
        <v>390</v>
      </c>
      <c r="F783">
        <v>8.2700000000000004E-4</v>
      </c>
      <c r="G783" t="s">
        <v>477</v>
      </c>
      <c r="H783">
        <v>6.8228039999999996</v>
      </c>
      <c r="I783">
        <v>1.0638179999999999</v>
      </c>
      <c r="J783">
        <v>1.5540670000000001</v>
      </c>
      <c r="K783">
        <v>5.64E-3</v>
      </c>
      <c r="L783">
        <v>8.7900000000000001E-4</v>
      </c>
      <c r="M783">
        <v>1.2849999999999999E-3</v>
      </c>
    </row>
    <row r="784" spans="1:13" x14ac:dyDescent="0.35">
      <c r="A784">
        <v>782</v>
      </c>
      <c r="B784" t="s">
        <v>239</v>
      </c>
      <c r="C784">
        <v>411</v>
      </c>
      <c r="D784" t="s">
        <v>308</v>
      </c>
      <c r="E784" t="s">
        <v>390</v>
      </c>
      <c r="F784">
        <v>5.7514999999999997E-2</v>
      </c>
      <c r="G784" t="s">
        <v>477</v>
      </c>
      <c r="H784">
        <v>6.8228039999999996</v>
      </c>
      <c r="I784">
        <v>1.0638179999999999</v>
      </c>
      <c r="J784">
        <v>1.5540670000000001</v>
      </c>
      <c r="K784">
        <v>0.39241399999999999</v>
      </c>
      <c r="L784">
        <v>6.1185000000000003E-2</v>
      </c>
      <c r="M784">
        <v>8.9382000000000003E-2</v>
      </c>
    </row>
    <row r="785" spans="1:13" x14ac:dyDescent="0.35">
      <c r="A785">
        <v>783</v>
      </c>
      <c r="B785" t="s">
        <v>239</v>
      </c>
      <c r="C785">
        <v>411</v>
      </c>
      <c r="D785" t="s">
        <v>308</v>
      </c>
      <c r="E785" t="s">
        <v>390</v>
      </c>
      <c r="F785">
        <v>6.1110199999999999</v>
      </c>
      <c r="G785" t="s">
        <v>477</v>
      </c>
      <c r="H785">
        <v>6.8228039999999996</v>
      </c>
      <c r="I785">
        <v>1.0638179999999999</v>
      </c>
      <c r="J785">
        <v>1.5540670000000001</v>
      </c>
      <c r="K785">
        <v>41.694299999999998</v>
      </c>
      <c r="L785">
        <v>6.50101</v>
      </c>
      <c r="M785">
        <v>9.4969400000000004</v>
      </c>
    </row>
    <row r="786" spans="1:13" x14ac:dyDescent="0.35">
      <c r="A786">
        <v>784</v>
      </c>
      <c r="B786" t="s">
        <v>239</v>
      </c>
      <c r="C786">
        <v>411</v>
      </c>
      <c r="D786" t="s">
        <v>308</v>
      </c>
      <c r="E786" t="s">
        <v>390</v>
      </c>
      <c r="F786">
        <v>3.7588000000000003E-2</v>
      </c>
      <c r="G786" t="s">
        <v>477</v>
      </c>
      <c r="H786">
        <v>6.8228039999999996</v>
      </c>
      <c r="I786">
        <v>1.0638179999999999</v>
      </c>
      <c r="J786">
        <v>1.5540670000000001</v>
      </c>
      <c r="K786">
        <v>0.25645299999999999</v>
      </c>
      <c r="L786">
        <v>3.9986000000000001E-2</v>
      </c>
      <c r="M786">
        <v>5.8414000000000001E-2</v>
      </c>
    </row>
    <row r="787" spans="1:13" x14ac:dyDescent="0.35">
      <c r="A787">
        <v>785</v>
      </c>
      <c r="B787" t="s">
        <v>239</v>
      </c>
      <c r="C787">
        <v>411</v>
      </c>
      <c r="D787" t="s">
        <v>308</v>
      </c>
      <c r="E787" t="s">
        <v>390</v>
      </c>
      <c r="F787">
        <v>0.31225199999999997</v>
      </c>
      <c r="G787" t="s">
        <v>477</v>
      </c>
      <c r="H787">
        <v>6.8228039999999996</v>
      </c>
      <c r="I787">
        <v>1.0638179999999999</v>
      </c>
      <c r="J787">
        <v>1.5540670000000001</v>
      </c>
      <c r="K787">
        <v>2.13043</v>
      </c>
      <c r="L787">
        <v>0.332179</v>
      </c>
      <c r="M787">
        <v>0.485261</v>
      </c>
    </row>
    <row r="788" spans="1:13" x14ac:dyDescent="0.35">
      <c r="A788">
        <v>786</v>
      </c>
      <c r="B788" t="s">
        <v>239</v>
      </c>
      <c r="C788">
        <v>411</v>
      </c>
      <c r="D788" t="s">
        <v>308</v>
      </c>
      <c r="E788" t="s">
        <v>390</v>
      </c>
      <c r="F788">
        <v>5.2823500000000001</v>
      </c>
      <c r="G788" t="s">
        <v>477</v>
      </c>
      <c r="H788">
        <v>6.8228039999999996</v>
      </c>
      <c r="I788">
        <v>1.0638179999999999</v>
      </c>
      <c r="J788">
        <v>1.5540670000000001</v>
      </c>
      <c r="K788">
        <v>36.040399999999998</v>
      </c>
      <c r="L788">
        <v>5.6194600000000001</v>
      </c>
      <c r="M788">
        <v>8.20913</v>
      </c>
    </row>
    <row r="789" spans="1:13" x14ac:dyDescent="0.35">
      <c r="A789">
        <v>787</v>
      </c>
      <c r="B789" t="s">
        <v>239</v>
      </c>
      <c r="C789">
        <v>411</v>
      </c>
      <c r="D789" t="s">
        <v>308</v>
      </c>
      <c r="E789" t="s">
        <v>390</v>
      </c>
      <c r="F789">
        <v>8.2375299999999996</v>
      </c>
      <c r="G789" t="s">
        <v>477</v>
      </c>
      <c r="H789">
        <v>6.8228039999999996</v>
      </c>
      <c r="I789">
        <v>1.0638179999999999</v>
      </c>
      <c r="J789">
        <v>1.5540670000000001</v>
      </c>
      <c r="K789">
        <v>56.203099999999999</v>
      </c>
      <c r="L789">
        <v>8.7632300000000001</v>
      </c>
      <c r="M789">
        <v>12.8017</v>
      </c>
    </row>
    <row r="790" spans="1:13" x14ac:dyDescent="0.35">
      <c r="A790">
        <v>788</v>
      </c>
      <c r="B790" t="s">
        <v>239</v>
      </c>
      <c r="C790">
        <v>411</v>
      </c>
      <c r="D790" t="s">
        <v>308</v>
      </c>
      <c r="E790" t="s">
        <v>390</v>
      </c>
      <c r="F790">
        <v>29.804300000000001</v>
      </c>
      <c r="G790" t="s">
        <v>477</v>
      </c>
      <c r="H790">
        <v>6.8228039999999996</v>
      </c>
      <c r="I790">
        <v>1.0638179999999999</v>
      </c>
      <c r="J790">
        <v>1.5540670000000001</v>
      </c>
      <c r="K790">
        <v>203.34899999999999</v>
      </c>
      <c r="L790">
        <v>31.706299999999999</v>
      </c>
      <c r="M790">
        <v>46.317900000000002</v>
      </c>
    </row>
    <row r="791" spans="1:13" x14ac:dyDescent="0.35">
      <c r="A791">
        <v>789</v>
      </c>
      <c r="B791" t="s">
        <v>239</v>
      </c>
      <c r="C791">
        <v>411</v>
      </c>
      <c r="D791" t="s">
        <v>308</v>
      </c>
      <c r="E791" t="s">
        <v>390</v>
      </c>
      <c r="F791">
        <v>5.9363099999999998</v>
      </c>
      <c r="G791" t="s">
        <v>477</v>
      </c>
      <c r="H791">
        <v>6.8228039999999996</v>
      </c>
      <c r="I791">
        <v>1.0638179999999999</v>
      </c>
      <c r="J791">
        <v>1.5540670000000001</v>
      </c>
      <c r="K791">
        <v>40.502299999999998</v>
      </c>
      <c r="L791">
        <v>6.31515</v>
      </c>
      <c r="M791">
        <v>9.2254299999999994</v>
      </c>
    </row>
    <row r="792" spans="1:13" x14ac:dyDescent="0.35">
      <c r="A792">
        <v>790</v>
      </c>
      <c r="B792" t="s">
        <v>239</v>
      </c>
      <c r="C792">
        <v>411</v>
      </c>
      <c r="D792" t="s">
        <v>308</v>
      </c>
      <c r="E792" t="s">
        <v>390</v>
      </c>
      <c r="F792">
        <v>6.1763599999999999</v>
      </c>
      <c r="G792" t="s">
        <v>477</v>
      </c>
      <c r="H792">
        <v>6.8228039999999996</v>
      </c>
      <c r="I792">
        <v>1.0638179999999999</v>
      </c>
      <c r="J792">
        <v>1.5540670000000001</v>
      </c>
      <c r="K792">
        <v>42.140099999999997</v>
      </c>
      <c r="L792">
        <v>6.5705200000000001</v>
      </c>
      <c r="M792">
        <v>9.5984800000000003</v>
      </c>
    </row>
    <row r="793" spans="1:13" x14ac:dyDescent="0.35">
      <c r="A793">
        <v>791</v>
      </c>
      <c r="B793" t="s">
        <v>239</v>
      </c>
      <c r="C793">
        <v>411</v>
      </c>
      <c r="D793" t="s">
        <v>308</v>
      </c>
      <c r="E793" t="s">
        <v>390</v>
      </c>
      <c r="F793">
        <v>0.16594500000000001</v>
      </c>
      <c r="G793" t="s">
        <v>477</v>
      </c>
      <c r="H793">
        <v>6.8228039999999996</v>
      </c>
      <c r="I793">
        <v>1.0638179999999999</v>
      </c>
      <c r="J793">
        <v>1.5540670000000001</v>
      </c>
      <c r="K793">
        <v>1.1322099999999999</v>
      </c>
      <c r="L793">
        <v>0.176535</v>
      </c>
      <c r="M793">
        <v>0.25789000000000001</v>
      </c>
    </row>
    <row r="794" spans="1:13" x14ac:dyDescent="0.35">
      <c r="A794">
        <v>792</v>
      </c>
      <c r="B794" t="s">
        <v>239</v>
      </c>
      <c r="C794">
        <v>411</v>
      </c>
      <c r="D794" t="s">
        <v>308</v>
      </c>
      <c r="E794" t="s">
        <v>390</v>
      </c>
      <c r="F794">
        <v>8.9280999999999999E-2</v>
      </c>
      <c r="G794" t="s">
        <v>477</v>
      </c>
      <c r="H794">
        <v>6.8228039999999996</v>
      </c>
      <c r="I794">
        <v>1.0638179999999999</v>
      </c>
      <c r="J794">
        <v>1.5540670000000001</v>
      </c>
      <c r="K794">
        <v>0.60914400000000002</v>
      </c>
      <c r="L794">
        <v>9.4978000000000007E-2</v>
      </c>
      <c r="M794">
        <v>0.13874800000000001</v>
      </c>
    </row>
    <row r="795" spans="1:13" x14ac:dyDescent="0.35">
      <c r="A795">
        <v>793</v>
      </c>
      <c r="B795" t="s">
        <v>239</v>
      </c>
      <c r="C795">
        <v>411</v>
      </c>
      <c r="D795" t="s">
        <v>308</v>
      </c>
      <c r="E795" t="s">
        <v>390</v>
      </c>
      <c r="F795">
        <v>0.96829500000000002</v>
      </c>
      <c r="G795" t="s">
        <v>477</v>
      </c>
      <c r="H795">
        <v>6.8228039999999996</v>
      </c>
      <c r="I795">
        <v>1.0638179999999999</v>
      </c>
      <c r="J795">
        <v>1.5540670000000001</v>
      </c>
      <c r="K795">
        <v>6.60649</v>
      </c>
      <c r="L795">
        <v>1.03009</v>
      </c>
      <c r="M795">
        <v>1.5047999999999999</v>
      </c>
    </row>
    <row r="796" spans="1:13" x14ac:dyDescent="0.35">
      <c r="A796">
        <v>794</v>
      </c>
      <c r="B796" t="s">
        <v>239</v>
      </c>
      <c r="C796">
        <v>420</v>
      </c>
      <c r="D796" t="s">
        <v>275</v>
      </c>
      <c r="E796" t="s">
        <v>276</v>
      </c>
      <c r="F796">
        <v>9.4567999999999999E-2</v>
      </c>
      <c r="G796" t="s">
        <v>477</v>
      </c>
      <c r="H796">
        <v>8.2316210000000005</v>
      </c>
      <c r="I796">
        <v>1.3300670000000001</v>
      </c>
      <c r="J796">
        <v>1.6533709999999999</v>
      </c>
      <c r="K796">
        <v>0.77844999999999998</v>
      </c>
      <c r="L796">
        <v>0.125782</v>
      </c>
      <c r="M796">
        <v>0.156357</v>
      </c>
    </row>
    <row r="797" spans="1:13" x14ac:dyDescent="0.35">
      <c r="A797">
        <v>795</v>
      </c>
      <c r="B797" t="s">
        <v>239</v>
      </c>
      <c r="C797">
        <v>420</v>
      </c>
      <c r="D797" t="s">
        <v>275</v>
      </c>
      <c r="E797" t="s">
        <v>276</v>
      </c>
      <c r="F797">
        <v>1.88853</v>
      </c>
      <c r="G797" t="s">
        <v>477</v>
      </c>
      <c r="H797">
        <v>8.2316210000000005</v>
      </c>
      <c r="I797">
        <v>1.3300670000000001</v>
      </c>
      <c r="J797">
        <v>1.6533709999999999</v>
      </c>
      <c r="K797">
        <v>15.5457</v>
      </c>
      <c r="L797">
        <v>2.51187</v>
      </c>
      <c r="M797">
        <v>3.1224400000000001</v>
      </c>
    </row>
    <row r="798" spans="1:13" x14ac:dyDescent="0.35">
      <c r="A798">
        <v>796</v>
      </c>
      <c r="B798" t="s">
        <v>239</v>
      </c>
      <c r="C798">
        <v>420</v>
      </c>
      <c r="D798" t="s">
        <v>275</v>
      </c>
      <c r="E798" t="s">
        <v>276</v>
      </c>
      <c r="F798">
        <v>0.16886399999999999</v>
      </c>
      <c r="G798" t="s">
        <v>477</v>
      </c>
      <c r="H798">
        <v>8.2316210000000005</v>
      </c>
      <c r="I798">
        <v>1.3300670000000001</v>
      </c>
      <c r="J798">
        <v>1.6533709999999999</v>
      </c>
      <c r="K798">
        <v>1.39002</v>
      </c>
      <c r="L798">
        <v>0.22459999999999999</v>
      </c>
      <c r="M798">
        <v>0.27919500000000003</v>
      </c>
    </row>
    <row r="799" spans="1:13" x14ac:dyDescent="0.35">
      <c r="A799">
        <v>797</v>
      </c>
      <c r="B799" t="s">
        <v>239</v>
      </c>
      <c r="C799">
        <v>420</v>
      </c>
      <c r="D799" t="s">
        <v>275</v>
      </c>
      <c r="E799" t="s">
        <v>276</v>
      </c>
      <c r="F799">
        <v>5.5549000000000001E-2</v>
      </c>
      <c r="G799" t="s">
        <v>477</v>
      </c>
      <c r="H799">
        <v>8.2316210000000005</v>
      </c>
      <c r="I799">
        <v>1.3300670000000001</v>
      </c>
      <c r="J799">
        <v>1.6533709999999999</v>
      </c>
      <c r="K799">
        <v>0.45725700000000002</v>
      </c>
      <c r="L799">
        <v>7.3884000000000005E-2</v>
      </c>
      <c r="M799">
        <v>9.1842999999999994E-2</v>
      </c>
    </row>
    <row r="800" spans="1:13" x14ac:dyDescent="0.35">
      <c r="A800">
        <v>798</v>
      </c>
      <c r="B800" t="s">
        <v>239</v>
      </c>
      <c r="C800">
        <v>420</v>
      </c>
      <c r="D800" t="s">
        <v>275</v>
      </c>
      <c r="E800" t="s">
        <v>276</v>
      </c>
      <c r="F800">
        <v>1.9103999999999999E-2</v>
      </c>
      <c r="G800" t="s">
        <v>477</v>
      </c>
      <c r="H800">
        <v>8.2316210000000005</v>
      </c>
      <c r="I800">
        <v>1.3300670000000001</v>
      </c>
      <c r="J800">
        <v>1.6533709999999999</v>
      </c>
      <c r="K800">
        <v>0.15726000000000001</v>
      </c>
      <c r="L800">
        <v>2.5409999999999999E-2</v>
      </c>
      <c r="M800">
        <v>3.1586999999999997E-2</v>
      </c>
    </row>
    <row r="801" spans="1:13" x14ac:dyDescent="0.35">
      <c r="A801">
        <v>799</v>
      </c>
      <c r="B801" t="s">
        <v>239</v>
      </c>
      <c r="C801">
        <v>420</v>
      </c>
      <c r="D801" t="s">
        <v>275</v>
      </c>
      <c r="E801" t="s">
        <v>276</v>
      </c>
      <c r="F801">
        <v>1.6879999999999999</v>
      </c>
      <c r="G801" t="s">
        <v>477</v>
      </c>
      <c r="H801">
        <v>8.2316210000000005</v>
      </c>
      <c r="I801">
        <v>1.3300670000000001</v>
      </c>
      <c r="J801">
        <v>1.6533709999999999</v>
      </c>
      <c r="K801">
        <v>13.895</v>
      </c>
      <c r="L801">
        <v>2.2451500000000002</v>
      </c>
      <c r="M801">
        <v>2.7908900000000001</v>
      </c>
    </row>
    <row r="802" spans="1:13" x14ac:dyDescent="0.35">
      <c r="A802">
        <v>800</v>
      </c>
      <c r="B802" t="s">
        <v>239</v>
      </c>
      <c r="C802">
        <v>420</v>
      </c>
      <c r="D802" t="s">
        <v>275</v>
      </c>
      <c r="E802" t="s">
        <v>276</v>
      </c>
      <c r="F802">
        <v>1.09216</v>
      </c>
      <c r="G802" t="s">
        <v>477</v>
      </c>
      <c r="H802">
        <v>8.2316210000000005</v>
      </c>
      <c r="I802">
        <v>1.3300670000000001</v>
      </c>
      <c r="J802">
        <v>1.6533709999999999</v>
      </c>
      <c r="K802">
        <v>8.9902499999999996</v>
      </c>
      <c r="L802">
        <v>1.45265</v>
      </c>
      <c r="M802">
        <v>1.80575</v>
      </c>
    </row>
    <row r="803" spans="1:13" x14ac:dyDescent="0.35">
      <c r="A803">
        <v>801</v>
      </c>
      <c r="B803" t="s">
        <v>239</v>
      </c>
      <c r="C803">
        <v>420</v>
      </c>
      <c r="D803" t="s">
        <v>275</v>
      </c>
      <c r="E803" t="s">
        <v>276</v>
      </c>
      <c r="F803">
        <v>0.152534</v>
      </c>
      <c r="G803" t="s">
        <v>477</v>
      </c>
      <c r="H803">
        <v>8.2316210000000005</v>
      </c>
      <c r="I803">
        <v>1.3300670000000001</v>
      </c>
      <c r="J803">
        <v>1.6533709999999999</v>
      </c>
      <c r="K803">
        <v>1.2556</v>
      </c>
      <c r="L803">
        <v>0.20288</v>
      </c>
      <c r="M803">
        <v>0.252195</v>
      </c>
    </row>
    <row r="804" spans="1:13" x14ac:dyDescent="0.35">
      <c r="A804">
        <v>802</v>
      </c>
      <c r="B804" t="s">
        <v>239</v>
      </c>
      <c r="C804">
        <v>420</v>
      </c>
      <c r="D804" t="s">
        <v>275</v>
      </c>
      <c r="E804" t="s">
        <v>276</v>
      </c>
      <c r="F804">
        <v>5.8583000000000003E-2</v>
      </c>
      <c r="G804" t="s">
        <v>477</v>
      </c>
      <c r="H804">
        <v>8.2316210000000005</v>
      </c>
      <c r="I804">
        <v>1.3300670000000001</v>
      </c>
      <c r="J804">
        <v>1.6533709999999999</v>
      </c>
      <c r="K804">
        <v>0.482236</v>
      </c>
      <c r="L804">
        <v>7.7920000000000003E-2</v>
      </c>
      <c r="M804">
        <v>9.6860000000000002E-2</v>
      </c>
    </row>
    <row r="805" spans="1:13" x14ac:dyDescent="0.35">
      <c r="A805">
        <v>803</v>
      </c>
      <c r="B805" t="s">
        <v>239</v>
      </c>
      <c r="C805">
        <v>420</v>
      </c>
      <c r="D805" t="s">
        <v>275</v>
      </c>
      <c r="E805" t="s">
        <v>276</v>
      </c>
      <c r="F805">
        <v>2.4826000000000001E-2</v>
      </c>
      <c r="G805" t="s">
        <v>477</v>
      </c>
      <c r="H805">
        <v>8.2316210000000005</v>
      </c>
      <c r="I805">
        <v>1.3300670000000001</v>
      </c>
      <c r="J805">
        <v>1.6533709999999999</v>
      </c>
      <c r="K805">
        <v>0.20435900000000001</v>
      </c>
      <c r="L805">
        <v>3.3020000000000001E-2</v>
      </c>
      <c r="M805">
        <v>4.1047E-2</v>
      </c>
    </row>
    <row r="806" spans="1:13" x14ac:dyDescent="0.35">
      <c r="A806">
        <v>804</v>
      </c>
      <c r="B806" t="s">
        <v>239</v>
      </c>
      <c r="C806">
        <v>422</v>
      </c>
      <c r="D806" t="s">
        <v>301</v>
      </c>
      <c r="E806" t="s">
        <v>407</v>
      </c>
      <c r="F806">
        <v>3.0648999999999999E-2</v>
      </c>
      <c r="G806" t="s">
        <v>477</v>
      </c>
      <c r="H806">
        <v>7.7566790000000001</v>
      </c>
      <c r="I806">
        <v>1.308298</v>
      </c>
      <c r="J806">
        <v>1.60548</v>
      </c>
      <c r="K806">
        <v>0.237736</v>
      </c>
      <c r="L806">
        <v>4.0098000000000002E-2</v>
      </c>
      <c r="M806">
        <v>4.9207000000000001E-2</v>
      </c>
    </row>
    <row r="807" spans="1:13" x14ac:dyDescent="0.35">
      <c r="A807">
        <v>805</v>
      </c>
      <c r="B807" t="s">
        <v>239</v>
      </c>
      <c r="C807">
        <v>422</v>
      </c>
      <c r="D807" t="s">
        <v>301</v>
      </c>
      <c r="E807" t="s">
        <v>407</v>
      </c>
      <c r="F807">
        <v>0.38319199999999998</v>
      </c>
      <c r="G807" t="s">
        <v>477</v>
      </c>
      <c r="H807">
        <v>7.7566790000000001</v>
      </c>
      <c r="I807">
        <v>1.308298</v>
      </c>
      <c r="J807">
        <v>1.60548</v>
      </c>
      <c r="K807">
        <v>2.9723000000000002</v>
      </c>
      <c r="L807">
        <v>0.50132900000000002</v>
      </c>
      <c r="M807">
        <v>0.61520699999999995</v>
      </c>
    </row>
    <row r="808" spans="1:13" x14ac:dyDescent="0.35">
      <c r="A808">
        <v>806</v>
      </c>
      <c r="B808" t="s">
        <v>239</v>
      </c>
      <c r="C808">
        <v>422</v>
      </c>
      <c r="D808" t="s">
        <v>301</v>
      </c>
      <c r="E808" t="s">
        <v>407</v>
      </c>
      <c r="F808">
        <v>0.131796</v>
      </c>
      <c r="G808" t="s">
        <v>477</v>
      </c>
      <c r="H808">
        <v>7.7566790000000001</v>
      </c>
      <c r="I808">
        <v>1.308298</v>
      </c>
      <c r="J808">
        <v>1.60548</v>
      </c>
      <c r="K808">
        <v>1.0223</v>
      </c>
      <c r="L808">
        <v>0.172428</v>
      </c>
      <c r="M808">
        <v>0.21159600000000001</v>
      </c>
    </row>
    <row r="809" spans="1:13" x14ac:dyDescent="0.35">
      <c r="A809">
        <v>807</v>
      </c>
      <c r="B809" t="s">
        <v>239</v>
      </c>
      <c r="C809">
        <v>422</v>
      </c>
      <c r="D809" t="s">
        <v>301</v>
      </c>
      <c r="E809" t="s">
        <v>407</v>
      </c>
      <c r="F809">
        <v>0.21785199999999999</v>
      </c>
      <c r="G809" t="s">
        <v>477</v>
      </c>
      <c r="H809">
        <v>7.7566790000000001</v>
      </c>
      <c r="I809">
        <v>1.308298</v>
      </c>
      <c r="J809">
        <v>1.60548</v>
      </c>
      <c r="K809">
        <v>1.68981</v>
      </c>
      <c r="L809">
        <v>0.28501500000000002</v>
      </c>
      <c r="M809">
        <v>0.34975699999999998</v>
      </c>
    </row>
    <row r="810" spans="1:13" x14ac:dyDescent="0.35">
      <c r="A810">
        <v>808</v>
      </c>
      <c r="B810" t="s">
        <v>239</v>
      </c>
      <c r="C810">
        <v>422</v>
      </c>
      <c r="D810" t="s">
        <v>301</v>
      </c>
      <c r="E810" t="s">
        <v>407</v>
      </c>
      <c r="F810">
        <v>9.2407000000000003E-2</v>
      </c>
      <c r="G810" t="s">
        <v>477</v>
      </c>
      <c r="H810">
        <v>7.7566790000000001</v>
      </c>
      <c r="I810">
        <v>1.308298</v>
      </c>
      <c r="J810">
        <v>1.60548</v>
      </c>
      <c r="K810">
        <v>0.71676799999999996</v>
      </c>
      <c r="L810">
        <v>0.120895</v>
      </c>
      <c r="M810">
        <v>0.14835699999999999</v>
      </c>
    </row>
    <row r="811" spans="1:13" x14ac:dyDescent="0.35">
      <c r="A811">
        <v>809</v>
      </c>
      <c r="B811" t="s">
        <v>239</v>
      </c>
      <c r="C811">
        <v>422</v>
      </c>
      <c r="D811" t="s">
        <v>301</v>
      </c>
      <c r="E811" t="s">
        <v>407</v>
      </c>
      <c r="F811">
        <v>5.3317999999999997E-2</v>
      </c>
      <c r="G811" t="s">
        <v>477</v>
      </c>
      <c r="H811">
        <v>7.7566790000000001</v>
      </c>
      <c r="I811">
        <v>1.308298</v>
      </c>
      <c r="J811">
        <v>1.60548</v>
      </c>
      <c r="K811">
        <v>0.41356799999999999</v>
      </c>
      <c r="L811">
        <v>6.9754999999999998E-2</v>
      </c>
      <c r="M811">
        <v>8.5599999999999996E-2</v>
      </c>
    </row>
    <row r="812" spans="1:13" x14ac:dyDescent="0.35">
      <c r="A812">
        <v>810</v>
      </c>
      <c r="B812" t="s">
        <v>239</v>
      </c>
      <c r="C812">
        <v>422</v>
      </c>
      <c r="D812" t="s">
        <v>301</v>
      </c>
      <c r="E812" t="s">
        <v>407</v>
      </c>
      <c r="F812">
        <v>2.3132899999999998</v>
      </c>
      <c r="G812" t="s">
        <v>477</v>
      </c>
      <c r="H812">
        <v>7.7566790000000001</v>
      </c>
      <c r="I812">
        <v>1.308298</v>
      </c>
      <c r="J812">
        <v>1.60548</v>
      </c>
      <c r="K812">
        <v>17.9434</v>
      </c>
      <c r="L812">
        <v>3.0264700000000002</v>
      </c>
      <c r="M812">
        <v>3.71394</v>
      </c>
    </row>
    <row r="813" spans="1:13" x14ac:dyDescent="0.35">
      <c r="A813">
        <v>811</v>
      </c>
      <c r="B813" t="s">
        <v>239</v>
      </c>
      <c r="C813">
        <v>422</v>
      </c>
      <c r="D813" t="s">
        <v>301</v>
      </c>
      <c r="E813" t="s">
        <v>407</v>
      </c>
      <c r="F813">
        <v>0.83360999999999996</v>
      </c>
      <c r="G813" t="s">
        <v>477</v>
      </c>
      <c r="H813">
        <v>7.7566790000000001</v>
      </c>
      <c r="I813">
        <v>1.308298</v>
      </c>
      <c r="J813">
        <v>1.60548</v>
      </c>
      <c r="K813">
        <v>6.4660500000000001</v>
      </c>
      <c r="L813">
        <v>1.0906100000000001</v>
      </c>
      <c r="M813">
        <v>1.3383400000000001</v>
      </c>
    </row>
    <row r="814" spans="1:13" x14ac:dyDescent="0.35">
      <c r="A814">
        <v>812</v>
      </c>
      <c r="B814" t="s">
        <v>239</v>
      </c>
      <c r="C814">
        <v>422</v>
      </c>
      <c r="D814" t="s">
        <v>301</v>
      </c>
      <c r="E814" t="s">
        <v>407</v>
      </c>
      <c r="F814">
        <v>0.26520899999999997</v>
      </c>
      <c r="G814" t="s">
        <v>477</v>
      </c>
      <c r="H814">
        <v>7.7566790000000001</v>
      </c>
      <c r="I814">
        <v>1.308298</v>
      </c>
      <c r="J814">
        <v>1.60548</v>
      </c>
      <c r="K814">
        <v>2.05714</v>
      </c>
      <c r="L814">
        <v>0.346972</v>
      </c>
      <c r="M814">
        <v>0.425788</v>
      </c>
    </row>
    <row r="815" spans="1:13" x14ac:dyDescent="0.35">
      <c r="A815">
        <v>813</v>
      </c>
      <c r="B815" t="s">
        <v>239</v>
      </c>
      <c r="C815">
        <v>422</v>
      </c>
      <c r="D815" t="s">
        <v>301</v>
      </c>
      <c r="E815" t="s">
        <v>407</v>
      </c>
      <c r="F815">
        <v>6.9609000000000004E-2</v>
      </c>
      <c r="G815" t="s">
        <v>477</v>
      </c>
      <c r="H815">
        <v>7.7566790000000001</v>
      </c>
      <c r="I815">
        <v>1.308298</v>
      </c>
      <c r="J815">
        <v>1.60548</v>
      </c>
      <c r="K815">
        <v>0.53993500000000005</v>
      </c>
      <c r="L815">
        <v>9.1068999999999997E-2</v>
      </c>
      <c r="M815">
        <v>0.11175599999999999</v>
      </c>
    </row>
    <row r="816" spans="1:13" x14ac:dyDescent="0.35">
      <c r="A816">
        <v>814</v>
      </c>
      <c r="B816" t="s">
        <v>239</v>
      </c>
      <c r="C816">
        <v>422</v>
      </c>
      <c r="D816" t="s">
        <v>301</v>
      </c>
      <c r="E816" t="s">
        <v>407</v>
      </c>
      <c r="F816">
        <v>0.102405</v>
      </c>
      <c r="G816" t="s">
        <v>477</v>
      </c>
      <c r="H816">
        <v>7.7566790000000001</v>
      </c>
      <c r="I816">
        <v>1.308298</v>
      </c>
      <c r="J816">
        <v>1.60548</v>
      </c>
      <c r="K816">
        <v>0.794323</v>
      </c>
      <c r="L816">
        <v>0.13397600000000001</v>
      </c>
      <c r="M816">
        <v>0.164409</v>
      </c>
    </row>
    <row r="817" spans="1:13" x14ac:dyDescent="0.35">
      <c r="A817">
        <v>815</v>
      </c>
      <c r="B817" t="s">
        <v>239</v>
      </c>
      <c r="C817">
        <v>422</v>
      </c>
      <c r="D817" t="s">
        <v>301</v>
      </c>
      <c r="E817" t="s">
        <v>407</v>
      </c>
      <c r="F817">
        <v>3.3280999999999998E-2</v>
      </c>
      <c r="G817" t="s">
        <v>477</v>
      </c>
      <c r="H817">
        <v>7.7566790000000001</v>
      </c>
      <c r="I817">
        <v>1.308298</v>
      </c>
      <c r="J817">
        <v>1.60548</v>
      </c>
      <c r="K817">
        <v>0.25814799999999999</v>
      </c>
      <c r="L817">
        <v>4.3541000000000003E-2</v>
      </c>
      <c r="M817">
        <v>5.3430999999999999E-2</v>
      </c>
    </row>
    <row r="818" spans="1:13" x14ac:dyDescent="0.35">
      <c r="A818">
        <v>816</v>
      </c>
      <c r="B818" t="s">
        <v>239</v>
      </c>
      <c r="C818">
        <v>422</v>
      </c>
      <c r="D818" t="s">
        <v>301</v>
      </c>
      <c r="E818" t="s">
        <v>407</v>
      </c>
      <c r="F818">
        <v>1.5086999999999999</v>
      </c>
      <c r="G818" t="s">
        <v>477</v>
      </c>
      <c r="H818">
        <v>7.7566790000000001</v>
      </c>
      <c r="I818">
        <v>1.308298</v>
      </c>
      <c r="J818">
        <v>1.60548</v>
      </c>
      <c r="K818">
        <v>11.702500000000001</v>
      </c>
      <c r="L818">
        <v>1.97383</v>
      </c>
      <c r="M818">
        <v>2.4221900000000001</v>
      </c>
    </row>
    <row r="819" spans="1:13" x14ac:dyDescent="0.35">
      <c r="A819">
        <v>817</v>
      </c>
      <c r="B819" t="s">
        <v>239</v>
      </c>
      <c r="C819">
        <v>422</v>
      </c>
      <c r="D819" t="s">
        <v>301</v>
      </c>
      <c r="E819" t="s">
        <v>407</v>
      </c>
      <c r="F819">
        <v>0.254081</v>
      </c>
      <c r="G819" t="s">
        <v>477</v>
      </c>
      <c r="H819">
        <v>7.7566790000000001</v>
      </c>
      <c r="I819">
        <v>1.308298</v>
      </c>
      <c r="J819">
        <v>1.60548</v>
      </c>
      <c r="K819">
        <v>1.97082</v>
      </c>
      <c r="L819">
        <v>0.33241399999999999</v>
      </c>
      <c r="M819">
        <v>0.40792200000000001</v>
      </c>
    </row>
    <row r="820" spans="1:13" x14ac:dyDescent="0.35">
      <c r="A820">
        <v>818</v>
      </c>
      <c r="B820" t="s">
        <v>239</v>
      </c>
      <c r="C820">
        <v>422</v>
      </c>
      <c r="D820" t="s">
        <v>301</v>
      </c>
      <c r="E820" t="s">
        <v>407</v>
      </c>
      <c r="F820">
        <v>0.17948900000000001</v>
      </c>
      <c r="G820" t="s">
        <v>477</v>
      </c>
      <c r="H820">
        <v>7.7566790000000001</v>
      </c>
      <c r="I820">
        <v>1.308298</v>
      </c>
      <c r="J820">
        <v>1.60548</v>
      </c>
      <c r="K820">
        <v>1.3922399999999999</v>
      </c>
      <c r="L820">
        <v>0.23482500000000001</v>
      </c>
      <c r="M820">
        <v>0.28816599999999998</v>
      </c>
    </row>
    <row r="821" spans="1:13" x14ac:dyDescent="0.35">
      <c r="A821">
        <v>819</v>
      </c>
      <c r="B821" t="s">
        <v>239</v>
      </c>
      <c r="C821">
        <v>422</v>
      </c>
      <c r="D821" t="s">
        <v>301</v>
      </c>
      <c r="E821" t="s">
        <v>407</v>
      </c>
      <c r="F821">
        <v>4.3864E-2</v>
      </c>
      <c r="G821" t="s">
        <v>477</v>
      </c>
      <c r="H821">
        <v>7.7566790000000001</v>
      </c>
      <c r="I821">
        <v>1.308298</v>
      </c>
      <c r="J821">
        <v>1.60548</v>
      </c>
      <c r="K821">
        <v>0.34023999999999999</v>
      </c>
      <c r="L821">
        <v>5.7387000000000001E-2</v>
      </c>
      <c r="M821">
        <v>7.0422999999999999E-2</v>
      </c>
    </row>
    <row r="822" spans="1:13" x14ac:dyDescent="0.35">
      <c r="A822">
        <v>820</v>
      </c>
      <c r="B822" t="s">
        <v>239</v>
      </c>
      <c r="C822">
        <v>422</v>
      </c>
      <c r="D822" t="s">
        <v>301</v>
      </c>
      <c r="E822" t="s">
        <v>407</v>
      </c>
      <c r="F822">
        <v>0.44864900000000002</v>
      </c>
      <c r="G822" t="s">
        <v>477</v>
      </c>
      <c r="H822">
        <v>7.7566790000000001</v>
      </c>
      <c r="I822">
        <v>1.308298</v>
      </c>
      <c r="J822">
        <v>1.60548</v>
      </c>
      <c r="K822">
        <v>3.4800300000000002</v>
      </c>
      <c r="L822">
        <v>0.58696700000000002</v>
      </c>
      <c r="M822">
        <v>0.72029699999999997</v>
      </c>
    </row>
    <row r="823" spans="1:13" x14ac:dyDescent="0.35">
      <c r="A823">
        <v>821</v>
      </c>
      <c r="B823" t="s">
        <v>239</v>
      </c>
      <c r="C823">
        <v>427</v>
      </c>
      <c r="D823" t="s">
        <v>266</v>
      </c>
      <c r="E823" t="s">
        <v>678</v>
      </c>
      <c r="F823">
        <v>6.7416000000000004E-2</v>
      </c>
      <c r="G823" t="s">
        <v>477</v>
      </c>
      <c r="H823">
        <v>5.3822340000000004</v>
      </c>
      <c r="I823">
        <v>0.78156199999999998</v>
      </c>
      <c r="J823">
        <v>1.4378150000000001</v>
      </c>
      <c r="K823">
        <v>0.36284899999999998</v>
      </c>
      <c r="L823">
        <v>5.2690000000000001E-2</v>
      </c>
      <c r="M823">
        <v>9.6932000000000004E-2</v>
      </c>
    </row>
    <row r="824" spans="1:13" x14ac:dyDescent="0.35">
      <c r="A824">
        <v>822</v>
      </c>
      <c r="B824" t="s">
        <v>239</v>
      </c>
      <c r="C824">
        <v>427</v>
      </c>
      <c r="D824" t="s">
        <v>266</v>
      </c>
      <c r="E824" t="s">
        <v>678</v>
      </c>
      <c r="F824">
        <v>0.20657800000000001</v>
      </c>
      <c r="G824" t="s">
        <v>477</v>
      </c>
      <c r="H824">
        <v>5.3822340000000004</v>
      </c>
      <c r="I824">
        <v>0.78156199999999998</v>
      </c>
      <c r="J824">
        <v>1.4378150000000001</v>
      </c>
      <c r="K824">
        <v>1.11185</v>
      </c>
      <c r="L824">
        <v>0.16145399999999999</v>
      </c>
      <c r="M824">
        <v>0.29702099999999998</v>
      </c>
    </row>
    <row r="825" spans="1:13" x14ac:dyDescent="0.35">
      <c r="A825">
        <v>823</v>
      </c>
      <c r="B825" t="s">
        <v>239</v>
      </c>
      <c r="C825">
        <v>434</v>
      </c>
      <c r="D825" t="s">
        <v>277</v>
      </c>
      <c r="E825" t="s">
        <v>278</v>
      </c>
      <c r="F825">
        <v>3.4152000000000002E-2</v>
      </c>
      <c r="G825" t="s">
        <v>477</v>
      </c>
      <c r="H825">
        <v>8.9793509999999994</v>
      </c>
      <c r="I825">
        <v>1.6037250000000001</v>
      </c>
      <c r="J825">
        <v>1.662954</v>
      </c>
      <c r="K825">
        <v>0.30665799999999999</v>
      </c>
      <c r="L825">
        <v>5.4769999999999999E-2</v>
      </c>
      <c r="M825">
        <v>5.6792000000000002E-2</v>
      </c>
    </row>
    <row r="826" spans="1:13" x14ac:dyDescent="0.35">
      <c r="A826">
        <v>824</v>
      </c>
      <c r="B826" t="s">
        <v>239</v>
      </c>
      <c r="C826">
        <v>434</v>
      </c>
      <c r="D826" t="s">
        <v>277</v>
      </c>
      <c r="E826" t="s">
        <v>278</v>
      </c>
      <c r="F826">
        <v>1.8353000000000001E-2</v>
      </c>
      <c r="G826" t="s">
        <v>477</v>
      </c>
      <c r="H826">
        <v>8.9793509999999994</v>
      </c>
      <c r="I826">
        <v>1.6037250000000001</v>
      </c>
      <c r="J826">
        <v>1.662954</v>
      </c>
      <c r="K826">
        <v>0.164794</v>
      </c>
      <c r="L826">
        <v>2.9433000000000001E-2</v>
      </c>
      <c r="M826">
        <v>3.0519999999999999E-2</v>
      </c>
    </row>
    <row r="827" spans="1:13" x14ac:dyDescent="0.35">
      <c r="A827">
        <v>825</v>
      </c>
      <c r="B827" t="s">
        <v>239</v>
      </c>
      <c r="C827">
        <v>434</v>
      </c>
      <c r="D827" t="s">
        <v>277</v>
      </c>
      <c r="E827" t="s">
        <v>278</v>
      </c>
      <c r="F827">
        <v>4.6100000000000004E-3</v>
      </c>
      <c r="G827" t="s">
        <v>477</v>
      </c>
      <c r="H827">
        <v>8.9793509999999994</v>
      </c>
      <c r="I827">
        <v>1.6037250000000001</v>
      </c>
      <c r="J827">
        <v>1.662954</v>
      </c>
      <c r="K827">
        <v>4.1392999999999999E-2</v>
      </c>
      <c r="L827">
        <v>7.3930000000000003E-3</v>
      </c>
      <c r="M827">
        <v>7.6660000000000001E-3</v>
      </c>
    </row>
    <row r="828" spans="1:13" x14ac:dyDescent="0.35">
      <c r="A828">
        <v>826</v>
      </c>
      <c r="B828" t="s">
        <v>239</v>
      </c>
      <c r="C828">
        <v>434</v>
      </c>
      <c r="D828" t="s">
        <v>277</v>
      </c>
      <c r="E828" t="s">
        <v>278</v>
      </c>
      <c r="F828">
        <v>5.9300600000000001</v>
      </c>
      <c r="G828" t="s">
        <v>477</v>
      </c>
      <c r="H828">
        <v>8.9793509999999994</v>
      </c>
      <c r="I828">
        <v>1.6037250000000001</v>
      </c>
      <c r="J828">
        <v>1.662954</v>
      </c>
      <c r="K828">
        <v>53.248100000000001</v>
      </c>
      <c r="L828">
        <v>9.5101899999999997</v>
      </c>
      <c r="M828">
        <v>9.8614200000000007</v>
      </c>
    </row>
    <row r="829" spans="1:13" x14ac:dyDescent="0.35">
      <c r="A829">
        <v>827</v>
      </c>
      <c r="B829" t="s">
        <v>239</v>
      </c>
      <c r="C829">
        <v>434</v>
      </c>
      <c r="D829" t="s">
        <v>277</v>
      </c>
      <c r="E829" t="s">
        <v>278</v>
      </c>
      <c r="F829">
        <v>12.210699999999999</v>
      </c>
      <c r="G829" t="s">
        <v>477</v>
      </c>
      <c r="H829">
        <v>8.9793509999999994</v>
      </c>
      <c r="I829">
        <v>1.6037250000000001</v>
      </c>
      <c r="J829">
        <v>1.662954</v>
      </c>
      <c r="K829">
        <v>109.64400000000001</v>
      </c>
      <c r="L829">
        <v>19.582599999999999</v>
      </c>
      <c r="M829">
        <v>20.305800000000001</v>
      </c>
    </row>
    <row r="830" spans="1:13" x14ac:dyDescent="0.35">
      <c r="A830">
        <v>828</v>
      </c>
      <c r="B830" t="s">
        <v>239</v>
      </c>
      <c r="C830">
        <v>434</v>
      </c>
      <c r="D830" t="s">
        <v>277</v>
      </c>
      <c r="E830" t="s">
        <v>278</v>
      </c>
      <c r="F830">
        <v>0.75471200000000005</v>
      </c>
      <c r="G830" t="s">
        <v>477</v>
      </c>
      <c r="H830">
        <v>8.9793509999999994</v>
      </c>
      <c r="I830">
        <v>1.6037250000000001</v>
      </c>
      <c r="J830">
        <v>1.662954</v>
      </c>
      <c r="K830">
        <v>6.7768199999999998</v>
      </c>
      <c r="L830">
        <v>1.21035</v>
      </c>
      <c r="M830">
        <v>1.25505</v>
      </c>
    </row>
    <row r="831" spans="1:13" x14ac:dyDescent="0.35">
      <c r="A831">
        <v>829</v>
      </c>
      <c r="B831" t="s">
        <v>239</v>
      </c>
      <c r="C831">
        <v>434</v>
      </c>
      <c r="D831" t="s">
        <v>277</v>
      </c>
      <c r="E831" t="s">
        <v>278</v>
      </c>
      <c r="F831">
        <v>0.14716099999999999</v>
      </c>
      <c r="G831" t="s">
        <v>477</v>
      </c>
      <c r="H831">
        <v>8.9793509999999994</v>
      </c>
      <c r="I831">
        <v>1.6037250000000001</v>
      </c>
      <c r="J831">
        <v>1.662954</v>
      </c>
      <c r="K831">
        <v>1.32141</v>
      </c>
      <c r="L831">
        <v>0.23600599999999999</v>
      </c>
      <c r="M831">
        <v>0.244722</v>
      </c>
    </row>
    <row r="832" spans="1:13" x14ac:dyDescent="0.35">
      <c r="A832">
        <v>830</v>
      </c>
      <c r="B832" t="s">
        <v>239</v>
      </c>
      <c r="C832">
        <v>434</v>
      </c>
      <c r="D832" t="s">
        <v>277</v>
      </c>
      <c r="E832" t="s">
        <v>278</v>
      </c>
      <c r="F832">
        <v>6.0870000000000004E-3</v>
      </c>
      <c r="G832" t="s">
        <v>477</v>
      </c>
      <c r="H832">
        <v>8.9793509999999994</v>
      </c>
      <c r="I832">
        <v>1.6037250000000001</v>
      </c>
      <c r="J832">
        <v>1.662954</v>
      </c>
      <c r="K832">
        <v>5.4653E-2</v>
      </c>
      <c r="L832">
        <v>9.7610000000000006E-3</v>
      </c>
      <c r="M832">
        <v>1.0122000000000001E-2</v>
      </c>
    </row>
    <row r="833" spans="1:13" x14ac:dyDescent="0.35">
      <c r="A833">
        <v>831</v>
      </c>
      <c r="B833" t="s">
        <v>239</v>
      </c>
      <c r="C833">
        <v>434</v>
      </c>
      <c r="D833" t="s">
        <v>277</v>
      </c>
      <c r="E833" t="s">
        <v>278</v>
      </c>
      <c r="F833">
        <v>7.1282999999999999E-2</v>
      </c>
      <c r="G833" t="s">
        <v>477</v>
      </c>
      <c r="H833">
        <v>8.9793509999999994</v>
      </c>
      <c r="I833">
        <v>1.6037250000000001</v>
      </c>
      <c r="J833">
        <v>1.662954</v>
      </c>
      <c r="K833">
        <v>0.640073</v>
      </c>
      <c r="L833">
        <v>0.114318</v>
      </c>
      <c r="M833">
        <v>0.11854000000000001</v>
      </c>
    </row>
    <row r="834" spans="1:13" x14ac:dyDescent="0.35">
      <c r="A834">
        <v>832</v>
      </c>
      <c r="B834" t="s">
        <v>239</v>
      </c>
      <c r="C834">
        <v>434</v>
      </c>
      <c r="D834" t="s">
        <v>277</v>
      </c>
      <c r="E834" t="s">
        <v>278</v>
      </c>
      <c r="F834">
        <v>8.7508000000000002E-2</v>
      </c>
      <c r="G834" t="s">
        <v>477</v>
      </c>
      <c r="H834">
        <v>8.9793509999999994</v>
      </c>
      <c r="I834">
        <v>1.6037250000000001</v>
      </c>
      <c r="J834">
        <v>1.662954</v>
      </c>
      <c r="K834">
        <v>0.78576500000000005</v>
      </c>
      <c r="L834">
        <v>0.14033899999999999</v>
      </c>
      <c r="M834">
        <v>0.14552200000000001</v>
      </c>
    </row>
    <row r="835" spans="1:13" x14ac:dyDescent="0.35">
      <c r="A835">
        <v>833</v>
      </c>
      <c r="B835" t="s">
        <v>239</v>
      </c>
      <c r="C835">
        <v>434</v>
      </c>
      <c r="D835" t="s">
        <v>277</v>
      </c>
      <c r="E835" t="s">
        <v>278</v>
      </c>
      <c r="F835">
        <v>1.56199</v>
      </c>
      <c r="G835" t="s">
        <v>477</v>
      </c>
      <c r="H835">
        <v>8.9793509999999994</v>
      </c>
      <c r="I835">
        <v>1.6037250000000001</v>
      </c>
      <c r="J835">
        <v>1.662954</v>
      </c>
      <c r="K835">
        <v>14.025700000000001</v>
      </c>
      <c r="L835">
        <v>2.5049999999999999</v>
      </c>
      <c r="M835">
        <v>2.5975199999999998</v>
      </c>
    </row>
    <row r="836" spans="1:13" x14ac:dyDescent="0.35">
      <c r="A836">
        <v>834</v>
      </c>
      <c r="B836" t="s">
        <v>239</v>
      </c>
      <c r="C836">
        <v>434</v>
      </c>
      <c r="D836" t="s">
        <v>277</v>
      </c>
      <c r="E836" t="s">
        <v>278</v>
      </c>
      <c r="F836">
        <v>1.24821</v>
      </c>
      <c r="G836" t="s">
        <v>477</v>
      </c>
      <c r="H836">
        <v>8.9793509999999994</v>
      </c>
      <c r="I836">
        <v>1.6037250000000001</v>
      </c>
      <c r="J836">
        <v>1.662954</v>
      </c>
      <c r="K836">
        <v>11.2081</v>
      </c>
      <c r="L836">
        <v>2.0017900000000002</v>
      </c>
      <c r="M836">
        <v>2.07572</v>
      </c>
    </row>
    <row r="837" spans="1:13" x14ac:dyDescent="0.35">
      <c r="A837">
        <v>835</v>
      </c>
      <c r="B837" t="s">
        <v>239</v>
      </c>
      <c r="C837">
        <v>434</v>
      </c>
      <c r="D837" t="s">
        <v>277</v>
      </c>
      <c r="E837" t="s">
        <v>278</v>
      </c>
      <c r="F837">
        <v>0.307703</v>
      </c>
      <c r="G837" t="s">
        <v>477</v>
      </c>
      <c r="H837">
        <v>8.9793509999999994</v>
      </c>
      <c r="I837">
        <v>1.6037250000000001</v>
      </c>
      <c r="J837">
        <v>1.662954</v>
      </c>
      <c r="K837">
        <v>2.7629700000000001</v>
      </c>
      <c r="L837">
        <v>0.49347099999999999</v>
      </c>
      <c r="M837">
        <v>0.51169600000000004</v>
      </c>
    </row>
    <row r="838" spans="1:13" x14ac:dyDescent="0.35">
      <c r="A838">
        <v>836</v>
      </c>
      <c r="B838" t="s">
        <v>239</v>
      </c>
      <c r="C838">
        <v>434</v>
      </c>
      <c r="D838" t="s">
        <v>277</v>
      </c>
      <c r="E838" t="s">
        <v>278</v>
      </c>
      <c r="F838">
        <v>2.5802399999999999</v>
      </c>
      <c r="G838" t="s">
        <v>477</v>
      </c>
      <c r="H838">
        <v>8.9793509999999994</v>
      </c>
      <c r="I838">
        <v>1.6037250000000001</v>
      </c>
      <c r="J838">
        <v>1.662954</v>
      </c>
      <c r="K838">
        <v>23.168900000000001</v>
      </c>
      <c r="L838">
        <v>4.1379999999999999</v>
      </c>
      <c r="M838">
        <v>4.2908200000000001</v>
      </c>
    </row>
    <row r="839" spans="1:13" x14ac:dyDescent="0.35">
      <c r="A839">
        <v>837</v>
      </c>
      <c r="B839" t="s">
        <v>239</v>
      </c>
      <c r="C839">
        <v>434</v>
      </c>
      <c r="D839" t="s">
        <v>277</v>
      </c>
      <c r="E839" t="s">
        <v>278</v>
      </c>
      <c r="F839">
        <v>2.0667</v>
      </c>
      <c r="G839" t="s">
        <v>477</v>
      </c>
      <c r="H839">
        <v>8.9793509999999994</v>
      </c>
      <c r="I839">
        <v>1.6037250000000001</v>
      </c>
      <c r="J839">
        <v>1.662954</v>
      </c>
      <c r="K839">
        <v>18.557600000000001</v>
      </c>
      <c r="L839">
        <v>3.3144200000000001</v>
      </c>
      <c r="M839">
        <v>3.4368300000000001</v>
      </c>
    </row>
    <row r="840" spans="1:13" x14ac:dyDescent="0.35">
      <c r="A840">
        <v>838</v>
      </c>
      <c r="B840" t="s">
        <v>239</v>
      </c>
      <c r="C840">
        <v>437</v>
      </c>
      <c r="D840" t="s">
        <v>679</v>
      </c>
      <c r="E840" t="s">
        <v>680</v>
      </c>
      <c r="F840">
        <v>4.0821000000000003E-2</v>
      </c>
      <c r="G840" t="s">
        <v>477</v>
      </c>
      <c r="H840">
        <v>10.205152</v>
      </c>
      <c r="I840">
        <v>1.788168</v>
      </c>
      <c r="J840">
        <v>1.9197040000000001</v>
      </c>
      <c r="K840">
        <v>0.41658800000000001</v>
      </c>
      <c r="L840">
        <v>7.2995000000000004E-2</v>
      </c>
      <c r="M840">
        <v>7.8365000000000004E-2</v>
      </c>
    </row>
    <row r="841" spans="1:13" x14ac:dyDescent="0.35">
      <c r="A841">
        <v>839</v>
      </c>
      <c r="B841" t="s">
        <v>239</v>
      </c>
      <c r="C841">
        <v>511</v>
      </c>
      <c r="D841" t="s">
        <v>284</v>
      </c>
      <c r="E841" t="s">
        <v>285</v>
      </c>
      <c r="F841">
        <v>2.8488899999999999</v>
      </c>
      <c r="G841" t="s">
        <v>477</v>
      </c>
      <c r="H841">
        <v>5.183573</v>
      </c>
      <c r="I841">
        <v>0.88282799999999995</v>
      </c>
      <c r="J841">
        <v>1.2734179999999999</v>
      </c>
      <c r="K841">
        <v>14.7674</v>
      </c>
      <c r="L841">
        <v>2.5150800000000002</v>
      </c>
      <c r="M841">
        <v>3.6278299999999999</v>
      </c>
    </row>
    <row r="842" spans="1:13" x14ac:dyDescent="0.35">
      <c r="A842">
        <v>840</v>
      </c>
      <c r="B842" t="s">
        <v>239</v>
      </c>
      <c r="C842">
        <v>511</v>
      </c>
      <c r="D842" t="s">
        <v>284</v>
      </c>
      <c r="E842" t="s">
        <v>285</v>
      </c>
      <c r="F842">
        <v>0.55937199999999998</v>
      </c>
      <c r="G842" t="s">
        <v>477</v>
      </c>
      <c r="H842">
        <v>5.183573</v>
      </c>
      <c r="I842">
        <v>0.88282799999999995</v>
      </c>
      <c r="J842">
        <v>1.2734179999999999</v>
      </c>
      <c r="K842">
        <v>2.8995500000000001</v>
      </c>
      <c r="L842">
        <v>0.49382900000000002</v>
      </c>
      <c r="M842">
        <v>0.71231500000000003</v>
      </c>
    </row>
    <row r="843" spans="1:13" x14ac:dyDescent="0.35">
      <c r="A843">
        <v>841</v>
      </c>
      <c r="B843" t="s">
        <v>239</v>
      </c>
      <c r="C843">
        <v>511</v>
      </c>
      <c r="D843" t="s">
        <v>284</v>
      </c>
      <c r="E843" t="s">
        <v>285</v>
      </c>
      <c r="F843">
        <v>0.84866699999999995</v>
      </c>
      <c r="G843" t="s">
        <v>477</v>
      </c>
      <c r="H843">
        <v>5.183573</v>
      </c>
      <c r="I843">
        <v>0.88282799999999995</v>
      </c>
      <c r="J843">
        <v>1.2734179999999999</v>
      </c>
      <c r="K843">
        <v>4.3991300000000004</v>
      </c>
      <c r="L843">
        <v>0.74922699999999998</v>
      </c>
      <c r="M843">
        <v>1.0807100000000001</v>
      </c>
    </row>
    <row r="844" spans="1:13" x14ac:dyDescent="0.35">
      <c r="A844">
        <v>842</v>
      </c>
      <c r="B844" t="s">
        <v>239</v>
      </c>
      <c r="C844">
        <v>512</v>
      </c>
      <c r="D844" t="s">
        <v>252</v>
      </c>
      <c r="E844" t="s">
        <v>286</v>
      </c>
      <c r="F844">
        <v>9.8871000000000001E-2</v>
      </c>
      <c r="G844" t="s">
        <v>477</v>
      </c>
      <c r="H844">
        <v>11.177697</v>
      </c>
      <c r="I844">
        <v>1.90791</v>
      </c>
      <c r="J844">
        <v>2.0342440000000002</v>
      </c>
      <c r="K844">
        <v>1.1051500000000001</v>
      </c>
      <c r="L844">
        <v>0.188637</v>
      </c>
      <c r="M844">
        <v>0.201128</v>
      </c>
    </row>
    <row r="845" spans="1:13" x14ac:dyDescent="0.35">
      <c r="A845">
        <v>843</v>
      </c>
      <c r="B845" t="s">
        <v>239</v>
      </c>
      <c r="C845">
        <v>530</v>
      </c>
      <c r="D845" t="s">
        <v>419</v>
      </c>
      <c r="E845" t="s">
        <v>681</v>
      </c>
      <c r="F845">
        <v>1.10955</v>
      </c>
      <c r="G845" t="s">
        <v>477</v>
      </c>
      <c r="H845">
        <v>9.978256</v>
      </c>
      <c r="I845">
        <v>1.698553</v>
      </c>
      <c r="J845">
        <v>1.9257569999999999</v>
      </c>
      <c r="K845">
        <v>11.071400000000001</v>
      </c>
      <c r="L845">
        <v>1.88463</v>
      </c>
      <c r="M845">
        <v>2.13672</v>
      </c>
    </row>
    <row r="846" spans="1:13" x14ac:dyDescent="0.35">
      <c r="A846">
        <v>844</v>
      </c>
      <c r="B846" t="s">
        <v>239</v>
      </c>
      <c r="C846">
        <v>530</v>
      </c>
      <c r="D846" t="s">
        <v>419</v>
      </c>
      <c r="E846" t="s">
        <v>681</v>
      </c>
      <c r="F846">
        <v>2.9010899999999999</v>
      </c>
      <c r="G846" t="s">
        <v>477</v>
      </c>
      <c r="H846">
        <v>9.978256</v>
      </c>
      <c r="I846">
        <v>1.698553</v>
      </c>
      <c r="J846">
        <v>1.9257569999999999</v>
      </c>
      <c r="K846">
        <v>28.947800000000001</v>
      </c>
      <c r="L846">
        <v>4.9276600000000004</v>
      </c>
      <c r="M846">
        <v>5.5867899999999997</v>
      </c>
    </row>
    <row r="847" spans="1:13" x14ac:dyDescent="0.35">
      <c r="A847">
        <v>845</v>
      </c>
      <c r="B847" t="s">
        <v>239</v>
      </c>
      <c r="C847">
        <v>530</v>
      </c>
      <c r="D847" t="s">
        <v>419</v>
      </c>
      <c r="E847" t="s">
        <v>681</v>
      </c>
      <c r="F847">
        <v>4.4762000000000003E-2</v>
      </c>
      <c r="G847" t="s">
        <v>477</v>
      </c>
      <c r="H847">
        <v>9.978256</v>
      </c>
      <c r="I847">
        <v>1.698553</v>
      </c>
      <c r="J847">
        <v>1.9257569999999999</v>
      </c>
      <c r="K847">
        <v>0.44665199999999999</v>
      </c>
      <c r="L847">
        <v>7.6032000000000002E-2</v>
      </c>
      <c r="M847">
        <v>8.6202000000000001E-2</v>
      </c>
    </row>
    <row r="848" spans="1:13" x14ac:dyDescent="0.35">
      <c r="A848">
        <v>846</v>
      </c>
      <c r="B848" t="s">
        <v>239</v>
      </c>
      <c r="C848">
        <v>530</v>
      </c>
      <c r="D848" t="s">
        <v>419</v>
      </c>
      <c r="E848" t="s">
        <v>681</v>
      </c>
      <c r="F848">
        <v>2.80687</v>
      </c>
      <c r="G848" t="s">
        <v>477</v>
      </c>
      <c r="H848">
        <v>9.978256</v>
      </c>
      <c r="I848">
        <v>1.698553</v>
      </c>
      <c r="J848">
        <v>1.9257569999999999</v>
      </c>
      <c r="K848">
        <v>28.0077</v>
      </c>
      <c r="L848">
        <v>4.76762</v>
      </c>
      <c r="M848">
        <v>5.4053500000000003</v>
      </c>
    </row>
    <row r="849" spans="1:13" x14ac:dyDescent="0.35">
      <c r="A849">
        <v>847</v>
      </c>
      <c r="B849" t="s">
        <v>239</v>
      </c>
      <c r="C849">
        <v>530</v>
      </c>
      <c r="D849" t="s">
        <v>419</v>
      </c>
      <c r="E849" t="s">
        <v>681</v>
      </c>
      <c r="F849">
        <v>1.9450099999999999</v>
      </c>
      <c r="G849" t="s">
        <v>477</v>
      </c>
      <c r="H849">
        <v>9.978256</v>
      </c>
      <c r="I849">
        <v>1.698553</v>
      </c>
      <c r="J849">
        <v>1.9257569999999999</v>
      </c>
      <c r="K849">
        <v>19.407800000000002</v>
      </c>
      <c r="L849">
        <v>3.3037000000000001</v>
      </c>
      <c r="M849">
        <v>3.7456200000000002</v>
      </c>
    </row>
    <row r="850" spans="1:13" x14ac:dyDescent="0.35">
      <c r="A850">
        <v>848</v>
      </c>
      <c r="B850" t="s">
        <v>239</v>
      </c>
      <c r="C850">
        <v>541</v>
      </c>
      <c r="D850" t="s">
        <v>402</v>
      </c>
      <c r="E850" t="s">
        <v>682</v>
      </c>
      <c r="F850">
        <v>1.414E-2</v>
      </c>
      <c r="G850" t="s">
        <v>477</v>
      </c>
      <c r="H850">
        <v>6.1038880000000004</v>
      </c>
      <c r="I850">
        <v>1.0189269999999999</v>
      </c>
      <c r="J850">
        <v>1.7169110000000001</v>
      </c>
      <c r="K850">
        <v>8.6306999999999995E-2</v>
      </c>
      <c r="L850">
        <v>1.4407E-2</v>
      </c>
      <c r="M850">
        <v>2.4277E-2</v>
      </c>
    </row>
    <row r="851" spans="1:13" x14ac:dyDescent="0.35">
      <c r="A851">
        <v>849</v>
      </c>
      <c r="B851" t="s">
        <v>239</v>
      </c>
      <c r="C851">
        <v>541</v>
      </c>
      <c r="D851" t="s">
        <v>402</v>
      </c>
      <c r="E851" t="s">
        <v>682</v>
      </c>
      <c r="F851">
        <v>4.9942E-2</v>
      </c>
      <c r="G851" t="s">
        <v>477</v>
      </c>
      <c r="H851">
        <v>6.1038880000000004</v>
      </c>
      <c r="I851">
        <v>1.0189269999999999</v>
      </c>
      <c r="J851">
        <v>1.7169110000000001</v>
      </c>
      <c r="K851">
        <v>0.30483900000000003</v>
      </c>
      <c r="L851">
        <v>5.0887000000000002E-2</v>
      </c>
      <c r="M851">
        <v>8.5746000000000003E-2</v>
      </c>
    </row>
    <row r="852" spans="1:13" x14ac:dyDescent="0.35">
      <c r="A852">
        <v>850</v>
      </c>
      <c r="B852" t="s">
        <v>239</v>
      </c>
      <c r="C852">
        <v>541</v>
      </c>
      <c r="D852" t="s">
        <v>402</v>
      </c>
      <c r="E852" t="s">
        <v>682</v>
      </c>
      <c r="F852">
        <v>5.5128999999999997E-2</v>
      </c>
      <c r="G852" t="s">
        <v>477</v>
      </c>
      <c r="H852">
        <v>6.1038880000000004</v>
      </c>
      <c r="I852">
        <v>1.0189269999999999</v>
      </c>
      <c r="J852">
        <v>1.7169110000000001</v>
      </c>
      <c r="K852">
        <v>0.33650400000000003</v>
      </c>
      <c r="L852">
        <v>5.6173000000000001E-2</v>
      </c>
      <c r="M852">
        <v>9.4652E-2</v>
      </c>
    </row>
    <row r="853" spans="1:13" x14ac:dyDescent="0.35">
      <c r="A853">
        <v>851</v>
      </c>
      <c r="B853" t="s">
        <v>239</v>
      </c>
      <c r="C853">
        <v>612</v>
      </c>
      <c r="D853" t="s">
        <v>421</v>
      </c>
      <c r="E853" t="s">
        <v>683</v>
      </c>
      <c r="F853">
        <v>6.0058E-2</v>
      </c>
      <c r="G853" t="s">
        <v>477</v>
      </c>
      <c r="H853">
        <v>6.1120850000000004</v>
      </c>
      <c r="I853">
        <v>1.008229</v>
      </c>
      <c r="J853">
        <v>1.5093380000000001</v>
      </c>
      <c r="K853">
        <v>0.36708200000000002</v>
      </c>
      <c r="L853">
        <v>6.0553000000000003E-2</v>
      </c>
      <c r="M853">
        <v>9.0648000000000006E-2</v>
      </c>
    </row>
    <row r="854" spans="1:13" x14ac:dyDescent="0.35">
      <c r="A854">
        <v>852</v>
      </c>
      <c r="B854" t="s">
        <v>239</v>
      </c>
      <c r="C854">
        <v>612</v>
      </c>
      <c r="D854" t="s">
        <v>421</v>
      </c>
      <c r="E854" t="s">
        <v>683</v>
      </c>
      <c r="F854">
        <v>0.29380499999999998</v>
      </c>
      <c r="G854" t="s">
        <v>477</v>
      </c>
      <c r="H854">
        <v>6.1120850000000004</v>
      </c>
      <c r="I854">
        <v>1.008229</v>
      </c>
      <c r="J854">
        <v>1.5093380000000001</v>
      </c>
      <c r="K854">
        <v>1.79576</v>
      </c>
      <c r="L854">
        <v>0.29622300000000001</v>
      </c>
      <c r="M854">
        <v>0.44345099999999998</v>
      </c>
    </row>
    <row r="855" spans="1:13" x14ac:dyDescent="0.35">
      <c r="A855">
        <v>853</v>
      </c>
      <c r="B855" t="s">
        <v>239</v>
      </c>
      <c r="C855">
        <v>612</v>
      </c>
      <c r="D855" t="s">
        <v>421</v>
      </c>
      <c r="E855" t="s">
        <v>683</v>
      </c>
      <c r="F855">
        <v>2.0844200000000002</v>
      </c>
      <c r="G855" t="s">
        <v>477</v>
      </c>
      <c r="H855">
        <v>6.1120850000000004</v>
      </c>
      <c r="I855">
        <v>1.008229</v>
      </c>
      <c r="J855">
        <v>1.5093380000000001</v>
      </c>
      <c r="K855">
        <v>12.7402</v>
      </c>
      <c r="L855">
        <v>2.1015700000000002</v>
      </c>
      <c r="M855">
        <v>3.1460900000000001</v>
      </c>
    </row>
    <row r="856" spans="1:13" x14ac:dyDescent="0.35">
      <c r="A856">
        <v>854</v>
      </c>
      <c r="B856" t="s">
        <v>239</v>
      </c>
      <c r="C856">
        <v>617</v>
      </c>
      <c r="D856" t="s">
        <v>309</v>
      </c>
      <c r="E856" t="s">
        <v>338</v>
      </c>
      <c r="F856">
        <v>9.7868999999999998E-2</v>
      </c>
      <c r="G856" t="s">
        <v>477</v>
      </c>
      <c r="H856">
        <v>6.5845770000000003</v>
      </c>
      <c r="I856">
        <v>1.1168530000000001</v>
      </c>
      <c r="J856">
        <v>1.4360999999999999</v>
      </c>
      <c r="K856">
        <v>0.644424</v>
      </c>
      <c r="L856">
        <v>0.109305</v>
      </c>
      <c r="M856">
        <v>0.14054900000000001</v>
      </c>
    </row>
    <row r="857" spans="1:13" x14ac:dyDescent="0.35">
      <c r="A857">
        <v>855</v>
      </c>
      <c r="B857" t="s">
        <v>239</v>
      </c>
      <c r="C857">
        <v>617</v>
      </c>
      <c r="D857" t="s">
        <v>309</v>
      </c>
      <c r="E857" t="s">
        <v>338</v>
      </c>
      <c r="F857">
        <v>2.6470899999999999</v>
      </c>
      <c r="G857" t="s">
        <v>477</v>
      </c>
      <c r="H857">
        <v>6.5845770000000003</v>
      </c>
      <c r="I857">
        <v>1.1168530000000001</v>
      </c>
      <c r="J857">
        <v>1.4360999999999999</v>
      </c>
      <c r="K857">
        <v>17.43</v>
      </c>
      <c r="L857">
        <v>2.95641</v>
      </c>
      <c r="M857">
        <v>3.8014899999999998</v>
      </c>
    </row>
    <row r="858" spans="1:13" x14ac:dyDescent="0.35">
      <c r="A858">
        <v>856</v>
      </c>
      <c r="B858" t="s">
        <v>239</v>
      </c>
      <c r="C858">
        <v>617</v>
      </c>
      <c r="D858" t="s">
        <v>309</v>
      </c>
      <c r="E858" t="s">
        <v>338</v>
      </c>
      <c r="F858">
        <v>3.14079</v>
      </c>
      <c r="G858" t="s">
        <v>477</v>
      </c>
      <c r="H858">
        <v>6.5845770000000003</v>
      </c>
      <c r="I858">
        <v>1.1168530000000001</v>
      </c>
      <c r="J858">
        <v>1.4360999999999999</v>
      </c>
      <c r="K858">
        <v>20.680800000000001</v>
      </c>
      <c r="L858">
        <v>3.5078</v>
      </c>
      <c r="M858">
        <v>4.5104899999999999</v>
      </c>
    </row>
    <row r="859" spans="1:13" x14ac:dyDescent="0.35">
      <c r="A859">
        <v>857</v>
      </c>
      <c r="B859" t="s">
        <v>239</v>
      </c>
      <c r="C859">
        <v>617</v>
      </c>
      <c r="D859" t="s">
        <v>309</v>
      </c>
      <c r="E859" t="s">
        <v>338</v>
      </c>
      <c r="F859">
        <v>0.56611299999999998</v>
      </c>
      <c r="G859" t="s">
        <v>477</v>
      </c>
      <c r="H859">
        <v>6.5845770000000003</v>
      </c>
      <c r="I859">
        <v>1.1168530000000001</v>
      </c>
      <c r="J859">
        <v>1.4360999999999999</v>
      </c>
      <c r="K859">
        <v>3.7276099999999999</v>
      </c>
      <c r="L859">
        <v>0.63226499999999997</v>
      </c>
      <c r="M859">
        <v>0.81299500000000002</v>
      </c>
    </row>
    <row r="860" spans="1:13" x14ac:dyDescent="0.35">
      <c r="A860">
        <v>858</v>
      </c>
      <c r="B860" t="s">
        <v>239</v>
      </c>
      <c r="C860">
        <v>617</v>
      </c>
      <c r="D860" t="s">
        <v>309</v>
      </c>
      <c r="E860" t="s">
        <v>338</v>
      </c>
      <c r="F860">
        <v>0.37760500000000002</v>
      </c>
      <c r="G860" t="s">
        <v>477</v>
      </c>
      <c r="H860">
        <v>6.5845770000000003</v>
      </c>
      <c r="I860">
        <v>1.1168530000000001</v>
      </c>
      <c r="J860">
        <v>1.4360999999999999</v>
      </c>
      <c r="K860">
        <v>2.48637</v>
      </c>
      <c r="L860">
        <v>0.42172900000000002</v>
      </c>
      <c r="M860">
        <v>0.54227899999999996</v>
      </c>
    </row>
    <row r="861" spans="1:13" x14ac:dyDescent="0.35">
      <c r="A861">
        <v>859</v>
      </c>
      <c r="B861" t="s">
        <v>239</v>
      </c>
      <c r="C861">
        <v>617</v>
      </c>
      <c r="D861" t="s">
        <v>309</v>
      </c>
      <c r="E861" t="s">
        <v>338</v>
      </c>
      <c r="F861">
        <v>0.35533399999999998</v>
      </c>
      <c r="G861" t="s">
        <v>477</v>
      </c>
      <c r="H861">
        <v>6.5845770000000003</v>
      </c>
      <c r="I861">
        <v>1.1168530000000001</v>
      </c>
      <c r="J861">
        <v>1.4360999999999999</v>
      </c>
      <c r="K861">
        <v>2.3397199999999998</v>
      </c>
      <c r="L861">
        <v>0.39685599999999999</v>
      </c>
      <c r="M861">
        <v>0.51029500000000005</v>
      </c>
    </row>
    <row r="862" spans="1:13" x14ac:dyDescent="0.35">
      <c r="A862">
        <v>860</v>
      </c>
      <c r="B862" t="s">
        <v>239</v>
      </c>
      <c r="C862">
        <v>617</v>
      </c>
      <c r="D862" t="s">
        <v>309</v>
      </c>
      <c r="E862" t="s">
        <v>338</v>
      </c>
      <c r="F862">
        <v>8.2845000000000002E-2</v>
      </c>
      <c r="G862" t="s">
        <v>477</v>
      </c>
      <c r="H862">
        <v>6.5845770000000003</v>
      </c>
      <c r="I862">
        <v>1.1168530000000001</v>
      </c>
      <c r="J862">
        <v>1.4360999999999999</v>
      </c>
      <c r="K862">
        <v>0.54549999999999998</v>
      </c>
      <c r="L862">
        <v>9.2525999999999997E-2</v>
      </c>
      <c r="M862">
        <v>0.118974</v>
      </c>
    </row>
    <row r="863" spans="1:13" x14ac:dyDescent="0.35">
      <c r="A863">
        <v>861</v>
      </c>
      <c r="B863" t="s">
        <v>239</v>
      </c>
      <c r="C863">
        <v>617</v>
      </c>
      <c r="D863" t="s">
        <v>309</v>
      </c>
      <c r="E863" t="s">
        <v>338</v>
      </c>
      <c r="F863">
        <v>1.1923900000000001</v>
      </c>
      <c r="G863" t="s">
        <v>477</v>
      </c>
      <c r="H863">
        <v>6.5845770000000003</v>
      </c>
      <c r="I863">
        <v>1.1168530000000001</v>
      </c>
      <c r="J863">
        <v>1.4360999999999999</v>
      </c>
      <c r="K863">
        <v>7.8513799999999998</v>
      </c>
      <c r="L863">
        <v>1.33172</v>
      </c>
      <c r="M863">
        <v>1.7123900000000001</v>
      </c>
    </row>
    <row r="864" spans="1:13" x14ac:dyDescent="0.35">
      <c r="A864">
        <v>862</v>
      </c>
      <c r="B864" t="s">
        <v>239</v>
      </c>
      <c r="C864">
        <v>617</v>
      </c>
      <c r="D864" t="s">
        <v>309</v>
      </c>
      <c r="E864" t="s">
        <v>338</v>
      </c>
      <c r="F864">
        <v>2.0036999999999999E-2</v>
      </c>
      <c r="G864" t="s">
        <v>477</v>
      </c>
      <c r="H864">
        <v>6.5845770000000003</v>
      </c>
      <c r="I864">
        <v>1.1168530000000001</v>
      </c>
      <c r="J864">
        <v>1.4360999999999999</v>
      </c>
      <c r="K864">
        <v>0.131938</v>
      </c>
      <c r="L864">
        <v>2.2379E-2</v>
      </c>
      <c r="M864">
        <v>2.8775999999999999E-2</v>
      </c>
    </row>
    <row r="865" spans="1:13" x14ac:dyDescent="0.35">
      <c r="A865">
        <v>863</v>
      </c>
      <c r="B865" t="s">
        <v>239</v>
      </c>
      <c r="C865">
        <v>617</v>
      </c>
      <c r="D865" t="s">
        <v>309</v>
      </c>
      <c r="E865" t="s">
        <v>338</v>
      </c>
      <c r="F865">
        <v>1.4160200000000001</v>
      </c>
      <c r="G865" t="s">
        <v>477</v>
      </c>
      <c r="H865">
        <v>6.5845770000000003</v>
      </c>
      <c r="I865">
        <v>1.1168530000000001</v>
      </c>
      <c r="J865">
        <v>1.4360999999999999</v>
      </c>
      <c r="K865">
        <v>9.3238900000000005</v>
      </c>
      <c r="L865">
        <v>1.5814900000000001</v>
      </c>
      <c r="M865">
        <v>2.03355</v>
      </c>
    </row>
    <row r="866" spans="1:13" x14ac:dyDescent="0.35">
      <c r="A866">
        <v>864</v>
      </c>
      <c r="B866" t="s">
        <v>239</v>
      </c>
      <c r="C866">
        <v>617</v>
      </c>
      <c r="D866" t="s">
        <v>309</v>
      </c>
      <c r="E866" t="s">
        <v>338</v>
      </c>
      <c r="F866">
        <v>7.2428499999999998</v>
      </c>
      <c r="G866" t="s">
        <v>477</v>
      </c>
      <c r="H866">
        <v>6.5845770000000003</v>
      </c>
      <c r="I866">
        <v>1.1168530000000001</v>
      </c>
      <c r="J866">
        <v>1.4360999999999999</v>
      </c>
      <c r="K866">
        <v>47.691099999999999</v>
      </c>
      <c r="L866">
        <v>8.0891999999999999</v>
      </c>
      <c r="M866">
        <v>10.4015</v>
      </c>
    </row>
    <row r="867" spans="1:13" x14ac:dyDescent="0.35">
      <c r="A867">
        <v>865</v>
      </c>
      <c r="B867" t="s">
        <v>239</v>
      </c>
      <c r="C867">
        <v>625</v>
      </c>
      <c r="D867" t="s">
        <v>310</v>
      </c>
      <c r="E867" t="s">
        <v>684</v>
      </c>
      <c r="F867">
        <v>3.3872499999999999</v>
      </c>
      <c r="G867" t="s">
        <v>477</v>
      </c>
      <c r="H867">
        <v>6.8530100000000003</v>
      </c>
      <c r="I867">
        <v>1.126371</v>
      </c>
      <c r="J867">
        <v>1.524562</v>
      </c>
      <c r="K867">
        <v>23.212900000000001</v>
      </c>
      <c r="L867">
        <v>3.8153000000000001</v>
      </c>
      <c r="M867">
        <v>5.1640699999999997</v>
      </c>
    </row>
    <row r="868" spans="1:13" x14ac:dyDescent="0.35">
      <c r="A868">
        <v>866</v>
      </c>
      <c r="B868" t="s">
        <v>239</v>
      </c>
      <c r="C868">
        <v>630</v>
      </c>
      <c r="D868" t="s">
        <v>394</v>
      </c>
      <c r="E868" t="s">
        <v>395</v>
      </c>
      <c r="F868">
        <v>4.3210000000000002E-3</v>
      </c>
      <c r="G868" t="s">
        <v>477</v>
      </c>
      <c r="H868">
        <v>10.414375</v>
      </c>
      <c r="I868">
        <v>1.775353</v>
      </c>
      <c r="J868">
        <v>1.9775309999999999</v>
      </c>
      <c r="K868">
        <v>4.5005000000000003E-2</v>
      </c>
      <c r="L868">
        <v>7.672E-3</v>
      </c>
      <c r="M868">
        <v>8.5459999999999998E-3</v>
      </c>
    </row>
    <row r="869" spans="1:13" x14ac:dyDescent="0.35">
      <c r="A869">
        <v>867</v>
      </c>
      <c r="B869" t="s">
        <v>239</v>
      </c>
      <c r="C869">
        <v>630</v>
      </c>
      <c r="D869" t="s">
        <v>394</v>
      </c>
      <c r="E869" t="s">
        <v>395</v>
      </c>
      <c r="F869">
        <v>1.5465E-2</v>
      </c>
      <c r="G869" t="s">
        <v>477</v>
      </c>
      <c r="H869">
        <v>10.414375</v>
      </c>
      <c r="I869">
        <v>1.775353</v>
      </c>
      <c r="J869">
        <v>1.9775309999999999</v>
      </c>
      <c r="K869">
        <v>0.16106000000000001</v>
      </c>
      <c r="L869">
        <v>2.7456000000000001E-2</v>
      </c>
      <c r="M869">
        <v>3.0582999999999999E-2</v>
      </c>
    </row>
    <row r="870" spans="1:13" x14ac:dyDescent="0.35">
      <c r="A870">
        <v>868</v>
      </c>
      <c r="B870" t="s">
        <v>239</v>
      </c>
      <c r="C870">
        <v>641</v>
      </c>
      <c r="D870" t="s">
        <v>311</v>
      </c>
      <c r="E870" t="s">
        <v>391</v>
      </c>
      <c r="F870">
        <v>3.54474</v>
      </c>
      <c r="G870" t="s">
        <v>477</v>
      </c>
      <c r="H870">
        <v>6.8859149999999998</v>
      </c>
      <c r="I870">
        <v>1.1455919999999999</v>
      </c>
      <c r="J870">
        <v>1.5426070000000001</v>
      </c>
      <c r="K870">
        <v>24.408799999999999</v>
      </c>
      <c r="L870">
        <v>4.0608300000000002</v>
      </c>
      <c r="M870">
        <v>5.46814</v>
      </c>
    </row>
    <row r="871" spans="1:13" x14ac:dyDescent="0.35">
      <c r="A871">
        <v>869</v>
      </c>
      <c r="B871" t="s">
        <v>239</v>
      </c>
      <c r="C871">
        <v>641</v>
      </c>
      <c r="D871" t="s">
        <v>311</v>
      </c>
      <c r="E871" t="s">
        <v>391</v>
      </c>
      <c r="F871">
        <v>9.4629999999999992E-3</v>
      </c>
      <c r="G871" t="s">
        <v>477</v>
      </c>
      <c r="H871">
        <v>6.8859149999999998</v>
      </c>
      <c r="I871">
        <v>1.1455919999999999</v>
      </c>
      <c r="J871">
        <v>1.5426070000000001</v>
      </c>
      <c r="K871">
        <v>6.5161999999999998E-2</v>
      </c>
      <c r="L871">
        <v>1.0841E-2</v>
      </c>
      <c r="M871">
        <v>1.4598E-2</v>
      </c>
    </row>
    <row r="872" spans="1:13" x14ac:dyDescent="0.35">
      <c r="A872">
        <v>870</v>
      </c>
      <c r="B872" t="s">
        <v>239</v>
      </c>
      <c r="C872">
        <v>641</v>
      </c>
      <c r="D872" t="s">
        <v>311</v>
      </c>
      <c r="E872" t="s">
        <v>391</v>
      </c>
      <c r="F872">
        <v>5.7460000000000002E-3</v>
      </c>
      <c r="G872" t="s">
        <v>477</v>
      </c>
      <c r="H872">
        <v>6.8859149999999998</v>
      </c>
      <c r="I872">
        <v>1.1455919999999999</v>
      </c>
      <c r="J872">
        <v>1.5426070000000001</v>
      </c>
      <c r="K872">
        <v>3.9565000000000003E-2</v>
      </c>
      <c r="L872">
        <v>6.5820000000000002E-3</v>
      </c>
      <c r="M872">
        <v>8.8640000000000004E-3</v>
      </c>
    </row>
    <row r="873" spans="1:13" x14ac:dyDescent="0.35">
      <c r="A873">
        <v>871</v>
      </c>
      <c r="B873" t="s">
        <v>239</v>
      </c>
      <c r="C873">
        <v>641</v>
      </c>
      <c r="D873" t="s">
        <v>311</v>
      </c>
      <c r="E873" t="s">
        <v>391</v>
      </c>
      <c r="F873">
        <v>4.6676000000000002E-2</v>
      </c>
      <c r="G873" t="s">
        <v>477</v>
      </c>
      <c r="H873">
        <v>6.8859149999999998</v>
      </c>
      <c r="I873">
        <v>1.1455919999999999</v>
      </c>
      <c r="J873">
        <v>1.5426070000000001</v>
      </c>
      <c r="K873">
        <v>0.32140800000000003</v>
      </c>
      <c r="L873">
        <v>5.3471999999999999E-2</v>
      </c>
      <c r="M873">
        <v>7.2002999999999998E-2</v>
      </c>
    </row>
    <row r="874" spans="1:13" x14ac:dyDescent="0.35">
      <c r="A874">
        <v>872</v>
      </c>
      <c r="B874" t="s">
        <v>239</v>
      </c>
      <c r="C874">
        <v>641</v>
      </c>
      <c r="D874" t="s">
        <v>311</v>
      </c>
      <c r="E874" t="s">
        <v>391</v>
      </c>
      <c r="F874">
        <v>2.5999400000000001</v>
      </c>
      <c r="G874" t="s">
        <v>477</v>
      </c>
      <c r="H874">
        <v>6.8859149999999998</v>
      </c>
      <c r="I874">
        <v>1.1455919999999999</v>
      </c>
      <c r="J874">
        <v>1.5426070000000001</v>
      </c>
      <c r="K874">
        <v>17.902999999999999</v>
      </c>
      <c r="L874">
        <v>2.9784700000000002</v>
      </c>
      <c r="M874">
        <v>4.0106799999999998</v>
      </c>
    </row>
    <row r="875" spans="1:13" x14ac:dyDescent="0.35">
      <c r="A875">
        <v>873</v>
      </c>
      <c r="B875" t="s">
        <v>239</v>
      </c>
      <c r="C875">
        <v>641</v>
      </c>
      <c r="D875" t="s">
        <v>311</v>
      </c>
      <c r="E875" t="s">
        <v>391</v>
      </c>
      <c r="F875">
        <v>1.9220299999999999</v>
      </c>
      <c r="G875" t="s">
        <v>477</v>
      </c>
      <c r="H875">
        <v>6.8859149999999998</v>
      </c>
      <c r="I875">
        <v>1.1455919999999999</v>
      </c>
      <c r="J875">
        <v>1.5426070000000001</v>
      </c>
      <c r="K875">
        <v>13.2349</v>
      </c>
      <c r="L875">
        <v>2.2018599999999999</v>
      </c>
      <c r="M875">
        <v>2.9649399999999999</v>
      </c>
    </row>
    <row r="876" spans="1:13" x14ac:dyDescent="0.35">
      <c r="A876">
        <v>874</v>
      </c>
      <c r="B876" t="s">
        <v>239</v>
      </c>
      <c r="C876">
        <v>641</v>
      </c>
      <c r="D876" t="s">
        <v>311</v>
      </c>
      <c r="E876" t="s">
        <v>391</v>
      </c>
      <c r="F876">
        <v>4.8470899999999997</v>
      </c>
      <c r="G876" t="s">
        <v>477</v>
      </c>
      <c r="H876">
        <v>6.8859149999999998</v>
      </c>
      <c r="I876">
        <v>1.1455919999999999</v>
      </c>
      <c r="J876">
        <v>1.5426070000000001</v>
      </c>
      <c r="K876">
        <v>33.376600000000003</v>
      </c>
      <c r="L876">
        <v>5.5527899999999999</v>
      </c>
      <c r="M876">
        <v>7.47715</v>
      </c>
    </row>
    <row r="877" spans="1:13" x14ac:dyDescent="0.35">
      <c r="A877">
        <v>875</v>
      </c>
      <c r="B877" t="s">
        <v>239</v>
      </c>
      <c r="C877">
        <v>641</v>
      </c>
      <c r="D877" t="s">
        <v>311</v>
      </c>
      <c r="E877" t="s">
        <v>391</v>
      </c>
      <c r="F877">
        <v>3.1210900000000001</v>
      </c>
      <c r="G877" t="s">
        <v>477</v>
      </c>
      <c r="H877">
        <v>6.8859149999999998</v>
      </c>
      <c r="I877">
        <v>1.1455919999999999</v>
      </c>
      <c r="J877">
        <v>1.5426070000000001</v>
      </c>
      <c r="K877">
        <v>21.491599999999998</v>
      </c>
      <c r="L877">
        <v>3.5754999999999999</v>
      </c>
      <c r="M877">
        <v>4.8146100000000001</v>
      </c>
    </row>
    <row r="878" spans="1:13" x14ac:dyDescent="0.35">
      <c r="A878">
        <v>876</v>
      </c>
      <c r="B878" t="s">
        <v>239</v>
      </c>
      <c r="C878">
        <v>641</v>
      </c>
      <c r="D878" t="s">
        <v>311</v>
      </c>
      <c r="E878" t="s">
        <v>391</v>
      </c>
      <c r="F878">
        <v>0.53088400000000002</v>
      </c>
      <c r="G878" t="s">
        <v>477</v>
      </c>
      <c r="H878">
        <v>6.8859149999999998</v>
      </c>
      <c r="I878">
        <v>1.1455919999999999</v>
      </c>
      <c r="J878">
        <v>1.5426070000000001</v>
      </c>
      <c r="K878">
        <v>3.6556199999999999</v>
      </c>
      <c r="L878">
        <v>0.60817699999999997</v>
      </c>
      <c r="M878">
        <v>0.81894500000000003</v>
      </c>
    </row>
    <row r="879" spans="1:13" x14ac:dyDescent="0.35">
      <c r="A879">
        <v>877</v>
      </c>
      <c r="B879" t="s">
        <v>239</v>
      </c>
      <c r="C879">
        <v>641</v>
      </c>
      <c r="D879" t="s">
        <v>311</v>
      </c>
      <c r="E879" t="s">
        <v>391</v>
      </c>
      <c r="F879">
        <v>0.43491999999999997</v>
      </c>
      <c r="G879" t="s">
        <v>477</v>
      </c>
      <c r="H879">
        <v>6.8859149999999998</v>
      </c>
      <c r="I879">
        <v>1.1455919999999999</v>
      </c>
      <c r="J879">
        <v>1.5426070000000001</v>
      </c>
      <c r="K879">
        <v>2.9948199999999998</v>
      </c>
      <c r="L879">
        <v>0.49824099999999999</v>
      </c>
      <c r="M879">
        <v>0.67091100000000004</v>
      </c>
    </row>
    <row r="880" spans="1:13" x14ac:dyDescent="0.35">
      <c r="A880">
        <v>878</v>
      </c>
      <c r="B880" t="s">
        <v>239</v>
      </c>
      <c r="C880">
        <v>641</v>
      </c>
      <c r="D880" t="s">
        <v>311</v>
      </c>
      <c r="E880" t="s">
        <v>391</v>
      </c>
      <c r="F880">
        <v>3.75196</v>
      </c>
      <c r="G880" t="s">
        <v>477</v>
      </c>
      <c r="H880">
        <v>6.8859149999999998</v>
      </c>
      <c r="I880">
        <v>1.1455919999999999</v>
      </c>
      <c r="J880">
        <v>1.5426070000000001</v>
      </c>
      <c r="K880">
        <v>25.835699999999999</v>
      </c>
      <c r="L880">
        <v>4.2982199999999997</v>
      </c>
      <c r="M880">
        <v>5.7877999999999998</v>
      </c>
    </row>
    <row r="881" spans="1:13" x14ac:dyDescent="0.35">
      <c r="A881">
        <v>879</v>
      </c>
      <c r="B881" t="s">
        <v>239</v>
      </c>
      <c r="C881">
        <v>641</v>
      </c>
      <c r="D881" t="s">
        <v>311</v>
      </c>
      <c r="E881" t="s">
        <v>391</v>
      </c>
      <c r="F881">
        <v>1.6310999999999999E-2</v>
      </c>
      <c r="G881" t="s">
        <v>477</v>
      </c>
      <c r="H881">
        <v>6.8859149999999998</v>
      </c>
      <c r="I881">
        <v>1.1455919999999999</v>
      </c>
      <c r="J881">
        <v>1.5426070000000001</v>
      </c>
      <c r="K881">
        <v>0.112315</v>
      </c>
      <c r="L881">
        <v>1.8686000000000001E-2</v>
      </c>
      <c r="M881">
        <v>2.5160999999999999E-2</v>
      </c>
    </row>
    <row r="882" spans="1:13" x14ac:dyDescent="0.35">
      <c r="A882">
        <v>880</v>
      </c>
      <c r="B882" t="s">
        <v>239</v>
      </c>
      <c r="C882">
        <v>641</v>
      </c>
      <c r="D882" t="s">
        <v>311</v>
      </c>
      <c r="E882" t="s">
        <v>391</v>
      </c>
      <c r="F882">
        <v>2.80206</v>
      </c>
      <c r="G882" t="s">
        <v>477</v>
      </c>
      <c r="H882">
        <v>6.8859149999999998</v>
      </c>
      <c r="I882">
        <v>1.1455919999999999</v>
      </c>
      <c r="J882">
        <v>1.5426070000000001</v>
      </c>
      <c r="K882">
        <v>19.294699999999999</v>
      </c>
      <c r="L882">
        <v>3.2100200000000001</v>
      </c>
      <c r="M882">
        <v>4.3224799999999997</v>
      </c>
    </row>
    <row r="883" spans="1:13" x14ac:dyDescent="0.35">
      <c r="A883">
        <v>881</v>
      </c>
      <c r="B883" t="s">
        <v>239</v>
      </c>
      <c r="C883">
        <v>641</v>
      </c>
      <c r="D883" t="s">
        <v>311</v>
      </c>
      <c r="E883" t="s">
        <v>391</v>
      </c>
      <c r="F883">
        <v>3.42184</v>
      </c>
      <c r="G883" t="s">
        <v>477</v>
      </c>
      <c r="H883">
        <v>6.8859149999999998</v>
      </c>
      <c r="I883">
        <v>1.1455919999999999</v>
      </c>
      <c r="J883">
        <v>1.5426070000000001</v>
      </c>
      <c r="K883">
        <v>23.5625</v>
      </c>
      <c r="L883">
        <v>3.9200300000000001</v>
      </c>
      <c r="M883">
        <v>5.2785500000000001</v>
      </c>
    </row>
    <row r="884" spans="1:13" x14ac:dyDescent="0.35">
      <c r="A884">
        <v>882</v>
      </c>
      <c r="B884" t="s">
        <v>239</v>
      </c>
      <c r="C884">
        <v>644</v>
      </c>
      <c r="D884" t="s">
        <v>685</v>
      </c>
      <c r="E884" t="s">
        <v>686</v>
      </c>
      <c r="F884">
        <v>0.206127</v>
      </c>
      <c r="G884" t="s">
        <v>477</v>
      </c>
      <c r="H884">
        <v>5.3719029999999997</v>
      </c>
      <c r="I884">
        <v>0.84454700000000005</v>
      </c>
      <c r="J884">
        <v>1.438563</v>
      </c>
      <c r="K884">
        <v>1.1072900000000001</v>
      </c>
      <c r="L884">
        <v>0.17408399999999999</v>
      </c>
      <c r="M884">
        <v>0.29652699999999999</v>
      </c>
    </row>
    <row r="885" spans="1:13" x14ac:dyDescent="0.35">
      <c r="A885">
        <v>883</v>
      </c>
      <c r="B885" t="s">
        <v>239</v>
      </c>
      <c r="C885">
        <v>747</v>
      </c>
      <c r="D885" t="s">
        <v>414</v>
      </c>
      <c r="E885" t="s">
        <v>417</v>
      </c>
      <c r="F885">
        <v>9.6769999999999998E-3</v>
      </c>
      <c r="G885" t="s">
        <v>477</v>
      </c>
      <c r="H885">
        <v>9.6292860000000005</v>
      </c>
      <c r="I885">
        <v>1.548492</v>
      </c>
      <c r="J885">
        <v>1.845728</v>
      </c>
      <c r="K885">
        <v>9.3178999999999998E-2</v>
      </c>
      <c r="L885">
        <v>1.4984000000000001E-2</v>
      </c>
      <c r="M885">
        <v>1.7860999999999998E-2</v>
      </c>
    </row>
    <row r="886" spans="1:13" x14ac:dyDescent="0.35">
      <c r="A886">
        <v>884</v>
      </c>
      <c r="B886" t="s">
        <v>239</v>
      </c>
      <c r="C886">
        <v>747</v>
      </c>
      <c r="D886" t="s">
        <v>414</v>
      </c>
      <c r="E886" t="s">
        <v>417</v>
      </c>
      <c r="F886">
        <v>8.1094200000000001</v>
      </c>
      <c r="G886" t="s">
        <v>477</v>
      </c>
      <c r="H886">
        <v>9.6292860000000005</v>
      </c>
      <c r="I886">
        <v>1.548492</v>
      </c>
      <c r="J886">
        <v>1.845728</v>
      </c>
      <c r="K886">
        <v>78.087900000000005</v>
      </c>
      <c r="L886">
        <v>12.557399999999999</v>
      </c>
      <c r="M886">
        <v>14.9678</v>
      </c>
    </row>
    <row r="887" spans="1:13" x14ac:dyDescent="0.35">
      <c r="A887">
        <v>885</v>
      </c>
      <c r="B887" t="s">
        <v>239</v>
      </c>
      <c r="C887">
        <v>810</v>
      </c>
      <c r="D887" t="s">
        <v>645</v>
      </c>
      <c r="E887" t="s">
        <v>687</v>
      </c>
      <c r="F887">
        <v>7.2678399999999996</v>
      </c>
      <c r="G887" t="s">
        <v>477</v>
      </c>
      <c r="H887">
        <v>6.0657509999999997</v>
      </c>
      <c r="I887">
        <v>1.103529</v>
      </c>
      <c r="J887">
        <v>1.55162</v>
      </c>
      <c r="K887">
        <v>44.084899999999998</v>
      </c>
      <c r="L887">
        <v>8.0202799999999996</v>
      </c>
      <c r="M887">
        <v>11.276899999999999</v>
      </c>
    </row>
    <row r="888" spans="1:13" x14ac:dyDescent="0.35">
      <c r="A888">
        <v>886</v>
      </c>
      <c r="B888" t="s">
        <v>239</v>
      </c>
      <c r="C888">
        <v>814</v>
      </c>
      <c r="D888" t="s">
        <v>254</v>
      </c>
      <c r="E888" t="s">
        <v>279</v>
      </c>
      <c r="F888">
        <v>0.62764299999999995</v>
      </c>
      <c r="G888" t="s">
        <v>477</v>
      </c>
      <c r="H888">
        <v>9.5935609999999993</v>
      </c>
      <c r="I888">
        <v>1.571528</v>
      </c>
      <c r="J888">
        <v>1.857308</v>
      </c>
      <c r="K888">
        <v>6.0213299999999998</v>
      </c>
      <c r="L888">
        <v>0.98635799999999996</v>
      </c>
      <c r="M888">
        <v>1.1657299999999999</v>
      </c>
    </row>
    <row r="889" spans="1:13" x14ac:dyDescent="0.35">
      <c r="A889">
        <v>887</v>
      </c>
      <c r="B889" t="s">
        <v>239</v>
      </c>
      <c r="C889">
        <v>814</v>
      </c>
      <c r="D889" t="s">
        <v>254</v>
      </c>
      <c r="E889" t="s">
        <v>279</v>
      </c>
      <c r="F889">
        <v>74.392899999999997</v>
      </c>
      <c r="G889" t="s">
        <v>477</v>
      </c>
      <c r="H889">
        <v>9.5935609999999993</v>
      </c>
      <c r="I889">
        <v>1.571528</v>
      </c>
      <c r="J889">
        <v>1.857308</v>
      </c>
      <c r="K889">
        <v>713.69299999999998</v>
      </c>
      <c r="L889">
        <v>116.91</v>
      </c>
      <c r="M889">
        <v>138.17099999999999</v>
      </c>
    </row>
    <row r="890" spans="1:13" x14ac:dyDescent="0.35">
      <c r="A890">
        <v>888</v>
      </c>
      <c r="B890" t="s">
        <v>239</v>
      </c>
      <c r="C890">
        <v>814</v>
      </c>
      <c r="D890" t="s">
        <v>254</v>
      </c>
      <c r="E890" t="s">
        <v>279</v>
      </c>
      <c r="F890">
        <v>2.2704</v>
      </c>
      <c r="G890" t="s">
        <v>477</v>
      </c>
      <c r="H890">
        <v>9.5935609999999993</v>
      </c>
      <c r="I890">
        <v>1.571528</v>
      </c>
      <c r="J890">
        <v>1.857308</v>
      </c>
      <c r="K890">
        <v>21.781199999999998</v>
      </c>
      <c r="L890">
        <v>3.5680000000000001</v>
      </c>
      <c r="M890">
        <v>4.2168299999999999</v>
      </c>
    </row>
    <row r="891" spans="1:13" x14ac:dyDescent="0.35">
      <c r="A891">
        <v>889</v>
      </c>
      <c r="B891" t="s">
        <v>239</v>
      </c>
      <c r="C891">
        <v>814</v>
      </c>
      <c r="D891" t="s">
        <v>254</v>
      </c>
      <c r="E891" t="s">
        <v>279</v>
      </c>
      <c r="F891">
        <v>0.95197200000000004</v>
      </c>
      <c r="G891" t="s">
        <v>477</v>
      </c>
      <c r="H891">
        <v>9.5935609999999993</v>
      </c>
      <c r="I891">
        <v>1.571528</v>
      </c>
      <c r="J891">
        <v>1.857308</v>
      </c>
      <c r="K891">
        <v>9.1327999999999996</v>
      </c>
      <c r="L891">
        <v>1.4960500000000001</v>
      </c>
      <c r="M891">
        <v>1.7681</v>
      </c>
    </row>
    <row r="892" spans="1:13" x14ac:dyDescent="0.35">
      <c r="A892">
        <v>890</v>
      </c>
      <c r="B892" t="s">
        <v>239</v>
      </c>
      <c r="C892">
        <v>814</v>
      </c>
      <c r="D892" t="s">
        <v>254</v>
      </c>
      <c r="E892" t="s">
        <v>279</v>
      </c>
      <c r="F892">
        <v>647.39499999999998</v>
      </c>
      <c r="G892" t="s">
        <v>477</v>
      </c>
      <c r="H892">
        <v>9.5935609999999993</v>
      </c>
      <c r="I892">
        <v>1.571528</v>
      </c>
      <c r="J892">
        <v>1.857308</v>
      </c>
      <c r="K892">
        <v>6210.82</v>
      </c>
      <c r="L892">
        <v>1017.4</v>
      </c>
      <c r="M892">
        <v>1202.4100000000001</v>
      </c>
    </row>
    <row r="893" spans="1:13" x14ac:dyDescent="0.35">
      <c r="A893">
        <v>891</v>
      </c>
      <c r="B893" t="s">
        <v>239</v>
      </c>
      <c r="C893">
        <v>814</v>
      </c>
      <c r="D893" t="s">
        <v>254</v>
      </c>
      <c r="E893" t="s">
        <v>279</v>
      </c>
      <c r="F893">
        <v>6.6490999999999998</v>
      </c>
      <c r="G893" t="s">
        <v>477</v>
      </c>
      <c r="H893">
        <v>9.5935609999999993</v>
      </c>
      <c r="I893">
        <v>1.571528</v>
      </c>
      <c r="J893">
        <v>1.857308</v>
      </c>
      <c r="K893">
        <v>63.788499999999999</v>
      </c>
      <c r="L893">
        <v>10.449199999999999</v>
      </c>
      <c r="M893">
        <v>12.349399999999999</v>
      </c>
    </row>
    <row r="894" spans="1:13" x14ac:dyDescent="0.35">
      <c r="A894">
        <v>892</v>
      </c>
      <c r="B894" t="s">
        <v>239</v>
      </c>
      <c r="C894">
        <v>814</v>
      </c>
      <c r="D894" t="s">
        <v>254</v>
      </c>
      <c r="E894" t="s">
        <v>279</v>
      </c>
      <c r="F894">
        <v>244.66800000000001</v>
      </c>
      <c r="G894" t="s">
        <v>477</v>
      </c>
      <c r="H894">
        <v>9.5935609999999993</v>
      </c>
      <c r="I894">
        <v>1.571528</v>
      </c>
      <c r="J894">
        <v>1.857308</v>
      </c>
      <c r="K894">
        <v>2347.2399999999998</v>
      </c>
      <c r="L894">
        <v>384.50299999999999</v>
      </c>
      <c r="M894">
        <v>454.42399999999998</v>
      </c>
    </row>
    <row r="895" spans="1:13" x14ac:dyDescent="0.35">
      <c r="A895">
        <v>893</v>
      </c>
      <c r="B895" t="s">
        <v>239</v>
      </c>
      <c r="C895">
        <v>820</v>
      </c>
      <c r="D895" t="s">
        <v>404</v>
      </c>
      <c r="E895" t="s">
        <v>688</v>
      </c>
      <c r="F895">
        <v>3.1819600000000001</v>
      </c>
      <c r="G895" t="s">
        <v>477</v>
      </c>
      <c r="H895">
        <v>11.126253999999999</v>
      </c>
      <c r="I895">
        <v>1.9746220000000001</v>
      </c>
      <c r="J895">
        <v>1.9701759999999999</v>
      </c>
      <c r="K895">
        <v>35.403300000000002</v>
      </c>
      <c r="L895">
        <v>6.2831700000000001</v>
      </c>
      <c r="M895">
        <v>6.2690200000000003</v>
      </c>
    </row>
    <row r="896" spans="1:13" x14ac:dyDescent="0.35">
      <c r="A896">
        <v>894</v>
      </c>
      <c r="B896" t="s">
        <v>239</v>
      </c>
      <c r="C896">
        <v>831</v>
      </c>
      <c r="D896" t="s">
        <v>396</v>
      </c>
      <c r="E896" t="s">
        <v>397</v>
      </c>
      <c r="F896">
        <v>0.25143599999999999</v>
      </c>
      <c r="G896" t="s">
        <v>477</v>
      </c>
      <c r="H896">
        <v>6.858117</v>
      </c>
      <c r="I896">
        <v>1.1074580000000001</v>
      </c>
      <c r="J896">
        <v>1.515047</v>
      </c>
      <c r="K896">
        <v>1.72438</v>
      </c>
      <c r="L896">
        <v>0.27845500000000001</v>
      </c>
      <c r="M896">
        <v>0.38093700000000003</v>
      </c>
    </row>
    <row r="897" spans="1:13" x14ac:dyDescent="0.35">
      <c r="A897">
        <v>895</v>
      </c>
      <c r="B897" t="s">
        <v>239</v>
      </c>
      <c r="C897">
        <v>831</v>
      </c>
      <c r="D897" t="s">
        <v>396</v>
      </c>
      <c r="E897" t="s">
        <v>397</v>
      </c>
      <c r="F897">
        <v>0.18453900000000001</v>
      </c>
      <c r="G897" t="s">
        <v>477</v>
      </c>
      <c r="H897">
        <v>6.858117</v>
      </c>
      <c r="I897">
        <v>1.1074580000000001</v>
      </c>
      <c r="J897">
        <v>1.515047</v>
      </c>
      <c r="K897">
        <v>1.26559</v>
      </c>
      <c r="L897">
        <v>0.204369</v>
      </c>
      <c r="M897">
        <v>0.27958499999999997</v>
      </c>
    </row>
    <row r="898" spans="1:13" x14ac:dyDescent="0.35">
      <c r="A898">
        <v>896</v>
      </c>
      <c r="B898" t="s">
        <v>239</v>
      </c>
      <c r="C898">
        <v>831</v>
      </c>
      <c r="D898" t="s">
        <v>396</v>
      </c>
      <c r="E898" t="s">
        <v>397</v>
      </c>
      <c r="F898">
        <v>0.14660799999999999</v>
      </c>
      <c r="G898" t="s">
        <v>477</v>
      </c>
      <c r="H898">
        <v>6.858117</v>
      </c>
      <c r="I898">
        <v>1.1074580000000001</v>
      </c>
      <c r="J898">
        <v>1.515047</v>
      </c>
      <c r="K898">
        <v>1.00545</v>
      </c>
      <c r="L898">
        <v>0.16236200000000001</v>
      </c>
      <c r="M898">
        <v>0.22211800000000001</v>
      </c>
    </row>
    <row r="899" spans="1:13" x14ac:dyDescent="0.35">
      <c r="A899">
        <v>897</v>
      </c>
      <c r="B899" t="s">
        <v>239</v>
      </c>
      <c r="C899">
        <v>831</v>
      </c>
      <c r="D899" t="s">
        <v>396</v>
      </c>
      <c r="E899" t="s">
        <v>397</v>
      </c>
      <c r="F899">
        <v>0.17421200000000001</v>
      </c>
      <c r="G899" t="s">
        <v>477</v>
      </c>
      <c r="H899">
        <v>6.858117</v>
      </c>
      <c r="I899">
        <v>1.1074580000000001</v>
      </c>
      <c r="J899">
        <v>1.515047</v>
      </c>
      <c r="K899">
        <v>1.1947700000000001</v>
      </c>
      <c r="L899">
        <v>0.19293199999999999</v>
      </c>
      <c r="M899">
        <v>0.26393899999999998</v>
      </c>
    </row>
    <row r="900" spans="1:13" x14ac:dyDescent="0.35">
      <c r="A900">
        <v>898</v>
      </c>
      <c r="B900" t="s">
        <v>239</v>
      </c>
      <c r="C900">
        <v>831</v>
      </c>
      <c r="D900" t="s">
        <v>396</v>
      </c>
      <c r="E900" t="s">
        <v>397</v>
      </c>
      <c r="F900">
        <v>3.2633000000000001</v>
      </c>
      <c r="G900" t="s">
        <v>477</v>
      </c>
      <c r="H900">
        <v>6.858117</v>
      </c>
      <c r="I900">
        <v>1.1074580000000001</v>
      </c>
      <c r="J900">
        <v>1.515047</v>
      </c>
      <c r="K900">
        <v>22.380099999999999</v>
      </c>
      <c r="L900">
        <v>3.6139700000000001</v>
      </c>
      <c r="M900">
        <v>4.9440499999999998</v>
      </c>
    </row>
    <row r="901" spans="1:13" x14ac:dyDescent="0.35">
      <c r="A901">
        <v>899</v>
      </c>
      <c r="B901" t="s">
        <v>239</v>
      </c>
      <c r="C901">
        <v>831</v>
      </c>
      <c r="D901" t="s">
        <v>396</v>
      </c>
      <c r="E901" t="s">
        <v>397</v>
      </c>
      <c r="F901">
        <v>0.85333199999999998</v>
      </c>
      <c r="G901" t="s">
        <v>477</v>
      </c>
      <c r="H901">
        <v>6.858117</v>
      </c>
      <c r="I901">
        <v>1.1074580000000001</v>
      </c>
      <c r="J901">
        <v>1.515047</v>
      </c>
      <c r="K901">
        <v>5.8522499999999997</v>
      </c>
      <c r="L901">
        <v>0.94502900000000001</v>
      </c>
      <c r="M901">
        <v>1.29284</v>
      </c>
    </row>
    <row r="902" spans="1:13" x14ac:dyDescent="0.35">
      <c r="A902">
        <v>900</v>
      </c>
      <c r="B902" t="s">
        <v>239</v>
      </c>
      <c r="C902">
        <v>832</v>
      </c>
      <c r="D902" t="s">
        <v>408</v>
      </c>
      <c r="E902" t="s">
        <v>409</v>
      </c>
      <c r="F902">
        <v>6.2508999999999995E-2</v>
      </c>
      <c r="G902" t="s">
        <v>477</v>
      </c>
      <c r="H902">
        <v>7.5056339999999997</v>
      </c>
      <c r="I902">
        <v>1.281093</v>
      </c>
      <c r="J902">
        <v>1.660509</v>
      </c>
      <c r="K902">
        <v>0.469167</v>
      </c>
      <c r="L902">
        <v>8.0078999999999997E-2</v>
      </c>
      <c r="M902">
        <v>0.103796</v>
      </c>
    </row>
    <row r="903" spans="1:13" x14ac:dyDescent="0.35">
      <c r="A903">
        <v>901</v>
      </c>
      <c r="B903" t="s">
        <v>239</v>
      </c>
      <c r="C903">
        <v>832</v>
      </c>
      <c r="D903" t="s">
        <v>408</v>
      </c>
      <c r="E903" t="s">
        <v>409</v>
      </c>
      <c r="F903">
        <v>4.4503000000000001E-2</v>
      </c>
      <c r="G903" t="s">
        <v>477</v>
      </c>
      <c r="H903">
        <v>7.5056339999999997</v>
      </c>
      <c r="I903">
        <v>1.281093</v>
      </c>
      <c r="J903">
        <v>1.660509</v>
      </c>
      <c r="K903">
        <v>0.33402199999999999</v>
      </c>
      <c r="L903">
        <v>5.7012E-2</v>
      </c>
      <c r="M903">
        <v>7.3898000000000005E-2</v>
      </c>
    </row>
    <row r="904" spans="1:13" x14ac:dyDescent="0.35">
      <c r="A904">
        <v>902</v>
      </c>
      <c r="B904" t="s">
        <v>239</v>
      </c>
      <c r="C904">
        <v>832</v>
      </c>
      <c r="D904" t="s">
        <v>408</v>
      </c>
      <c r="E904" t="s">
        <v>409</v>
      </c>
      <c r="F904">
        <v>0.26161400000000001</v>
      </c>
      <c r="G904" t="s">
        <v>477</v>
      </c>
      <c r="H904">
        <v>7.5056339999999997</v>
      </c>
      <c r="I904">
        <v>1.281093</v>
      </c>
      <c r="J904">
        <v>1.660509</v>
      </c>
      <c r="K904">
        <v>1.9635800000000001</v>
      </c>
      <c r="L904">
        <v>0.33515200000000001</v>
      </c>
      <c r="M904">
        <v>0.43441200000000002</v>
      </c>
    </row>
    <row r="905" spans="1:13" x14ac:dyDescent="0.35">
      <c r="A905">
        <v>903</v>
      </c>
      <c r="B905" t="s">
        <v>239</v>
      </c>
      <c r="C905">
        <v>832</v>
      </c>
      <c r="D905" t="s">
        <v>408</v>
      </c>
      <c r="E905" t="s">
        <v>409</v>
      </c>
      <c r="F905">
        <v>2.2683200000000001</v>
      </c>
      <c r="G905" t="s">
        <v>477</v>
      </c>
      <c r="H905">
        <v>7.5056339999999997</v>
      </c>
      <c r="I905">
        <v>1.281093</v>
      </c>
      <c r="J905">
        <v>1.660509</v>
      </c>
      <c r="K905">
        <v>17.025200000000002</v>
      </c>
      <c r="L905">
        <v>2.9059300000000001</v>
      </c>
      <c r="M905">
        <v>3.7665700000000002</v>
      </c>
    </row>
    <row r="906" spans="1:13" x14ac:dyDescent="0.35">
      <c r="A906">
        <v>904</v>
      </c>
      <c r="B906" t="s">
        <v>239</v>
      </c>
      <c r="C906">
        <v>832</v>
      </c>
      <c r="D906" t="s">
        <v>408</v>
      </c>
      <c r="E906" t="s">
        <v>409</v>
      </c>
      <c r="F906">
        <v>0.165048</v>
      </c>
      <c r="G906" t="s">
        <v>477</v>
      </c>
      <c r="H906">
        <v>7.5056339999999997</v>
      </c>
      <c r="I906">
        <v>1.281093</v>
      </c>
      <c r="J906">
        <v>1.660509</v>
      </c>
      <c r="K906">
        <v>1.2387900000000001</v>
      </c>
      <c r="L906">
        <v>0.21144199999999999</v>
      </c>
      <c r="M906">
        <v>0.27406399999999997</v>
      </c>
    </row>
    <row r="907" spans="1:13" x14ac:dyDescent="0.35">
      <c r="A907">
        <v>905</v>
      </c>
      <c r="B907" t="s">
        <v>239</v>
      </c>
      <c r="C907">
        <v>832</v>
      </c>
      <c r="D907" t="s">
        <v>408</v>
      </c>
      <c r="E907" t="s">
        <v>409</v>
      </c>
      <c r="F907">
        <v>0.18138199999999999</v>
      </c>
      <c r="G907" t="s">
        <v>477</v>
      </c>
      <c r="H907">
        <v>7.5056339999999997</v>
      </c>
      <c r="I907">
        <v>1.281093</v>
      </c>
      <c r="J907">
        <v>1.660509</v>
      </c>
      <c r="K907">
        <v>1.3613900000000001</v>
      </c>
      <c r="L907">
        <v>0.23236699999999999</v>
      </c>
      <c r="M907">
        <v>0.30118600000000001</v>
      </c>
    </row>
    <row r="908" spans="1:13" x14ac:dyDescent="0.35">
      <c r="A908">
        <v>906</v>
      </c>
      <c r="B908" t="s">
        <v>239</v>
      </c>
      <c r="C908">
        <v>832</v>
      </c>
      <c r="D908" t="s">
        <v>408</v>
      </c>
      <c r="E908" t="s">
        <v>409</v>
      </c>
      <c r="F908">
        <v>0.119105</v>
      </c>
      <c r="G908" t="s">
        <v>477</v>
      </c>
      <c r="H908">
        <v>7.5056339999999997</v>
      </c>
      <c r="I908">
        <v>1.281093</v>
      </c>
      <c r="J908">
        <v>1.660509</v>
      </c>
      <c r="K908">
        <v>0.89395899999999995</v>
      </c>
      <c r="L908">
        <v>0.152585</v>
      </c>
      <c r="M908">
        <v>0.19777500000000001</v>
      </c>
    </row>
    <row r="909" spans="1:13" x14ac:dyDescent="0.35">
      <c r="A909">
        <v>907</v>
      </c>
      <c r="B909" t="s">
        <v>239</v>
      </c>
      <c r="C909">
        <v>832</v>
      </c>
      <c r="D909" t="s">
        <v>408</v>
      </c>
      <c r="E909" t="s">
        <v>409</v>
      </c>
      <c r="F909">
        <v>7.2979799999999999</v>
      </c>
      <c r="G909" t="s">
        <v>477</v>
      </c>
      <c r="H909">
        <v>7.5056339999999997</v>
      </c>
      <c r="I909">
        <v>1.281093</v>
      </c>
      <c r="J909">
        <v>1.660509</v>
      </c>
      <c r="K909">
        <v>54.776000000000003</v>
      </c>
      <c r="L909">
        <v>9.3493899999999996</v>
      </c>
      <c r="M909">
        <v>12.118399999999999</v>
      </c>
    </row>
    <row r="910" spans="1:13" x14ac:dyDescent="0.35">
      <c r="A910">
        <v>908</v>
      </c>
      <c r="B910" t="s">
        <v>239</v>
      </c>
      <c r="C910">
        <v>832</v>
      </c>
      <c r="D910" t="s">
        <v>408</v>
      </c>
      <c r="E910" t="s">
        <v>409</v>
      </c>
      <c r="F910">
        <v>4.1805899999999996</v>
      </c>
      <c r="G910" t="s">
        <v>477</v>
      </c>
      <c r="H910">
        <v>7.5056339999999997</v>
      </c>
      <c r="I910">
        <v>1.281093</v>
      </c>
      <c r="J910">
        <v>1.660509</v>
      </c>
      <c r="K910">
        <v>31.378</v>
      </c>
      <c r="L910">
        <v>5.3557300000000003</v>
      </c>
      <c r="M910">
        <v>6.94191</v>
      </c>
    </row>
    <row r="911" spans="1:13" x14ac:dyDescent="0.35">
      <c r="A911">
        <v>909</v>
      </c>
      <c r="B911" t="s">
        <v>239</v>
      </c>
      <c r="C911">
        <v>832</v>
      </c>
      <c r="D911" t="s">
        <v>408</v>
      </c>
      <c r="E911" t="s">
        <v>409</v>
      </c>
      <c r="F911">
        <v>7.6709999999999999E-3</v>
      </c>
      <c r="G911" t="s">
        <v>477</v>
      </c>
      <c r="H911">
        <v>7.5056339999999997</v>
      </c>
      <c r="I911">
        <v>1.281093</v>
      </c>
      <c r="J911">
        <v>1.660509</v>
      </c>
      <c r="K911">
        <v>5.7572999999999999E-2</v>
      </c>
      <c r="L911">
        <v>9.8270000000000007E-3</v>
      </c>
      <c r="M911">
        <v>1.2737E-2</v>
      </c>
    </row>
    <row r="912" spans="1:13" x14ac:dyDescent="0.35">
      <c r="A912">
        <v>910</v>
      </c>
      <c r="B912" t="s">
        <v>239</v>
      </c>
      <c r="C912">
        <v>835</v>
      </c>
      <c r="D912" t="s">
        <v>689</v>
      </c>
      <c r="E912" t="s">
        <v>690</v>
      </c>
      <c r="F912">
        <v>0.25436199999999998</v>
      </c>
      <c r="G912" t="s">
        <v>477</v>
      </c>
      <c r="H912">
        <v>7.458494</v>
      </c>
      <c r="I912">
        <v>0.95306100000000005</v>
      </c>
      <c r="J912">
        <v>1.782133</v>
      </c>
      <c r="K912">
        <v>1.89716</v>
      </c>
      <c r="L912">
        <v>0.242422</v>
      </c>
      <c r="M912">
        <v>0.45330700000000002</v>
      </c>
    </row>
    <row r="913" spans="1:13" x14ac:dyDescent="0.35">
      <c r="A913">
        <v>911</v>
      </c>
      <c r="B913" t="s">
        <v>239</v>
      </c>
      <c r="C913">
        <v>211</v>
      </c>
      <c r="D913" t="s">
        <v>246</v>
      </c>
      <c r="E913" t="s">
        <v>691</v>
      </c>
      <c r="F913">
        <v>4.6946000000000002E-2</v>
      </c>
      <c r="G913" t="s">
        <v>692</v>
      </c>
      <c r="H913">
        <v>10.088321000000001</v>
      </c>
      <c r="I913">
        <v>1.6480030000000001</v>
      </c>
      <c r="J913">
        <v>1.0633049999999999</v>
      </c>
      <c r="K913">
        <v>0.473609</v>
      </c>
      <c r="L913">
        <v>7.7368000000000006E-2</v>
      </c>
      <c r="M913">
        <v>4.9917999999999997E-2</v>
      </c>
    </row>
    <row r="914" spans="1:13" x14ac:dyDescent="0.35">
      <c r="A914">
        <v>912</v>
      </c>
      <c r="B914" t="s">
        <v>239</v>
      </c>
      <c r="C914">
        <v>310</v>
      </c>
      <c r="D914" t="s">
        <v>264</v>
      </c>
      <c r="E914" t="s">
        <v>693</v>
      </c>
      <c r="F914">
        <v>1.0638999999999999E-2</v>
      </c>
      <c r="G914" t="s">
        <v>692</v>
      </c>
      <c r="H914">
        <v>5.6740529999999998</v>
      </c>
      <c r="I914">
        <v>1.0131829999999999</v>
      </c>
      <c r="J914">
        <v>1.024016</v>
      </c>
      <c r="K914">
        <v>6.0366000000000003E-2</v>
      </c>
      <c r="L914">
        <v>1.0779E-2</v>
      </c>
      <c r="M914">
        <v>1.0893999999999999E-2</v>
      </c>
    </row>
    <row r="915" spans="1:13" x14ac:dyDescent="0.35">
      <c r="A915">
        <v>913</v>
      </c>
      <c r="B915" t="s">
        <v>239</v>
      </c>
      <c r="C915">
        <v>810</v>
      </c>
      <c r="D915" t="s">
        <v>645</v>
      </c>
      <c r="E915" t="s">
        <v>694</v>
      </c>
      <c r="F915">
        <v>48.863</v>
      </c>
      <c r="G915" t="s">
        <v>692</v>
      </c>
      <c r="H915">
        <v>8.5069330000000001</v>
      </c>
      <c r="I915">
        <v>1.460842</v>
      </c>
      <c r="J915">
        <v>0.97532399999999997</v>
      </c>
      <c r="K915">
        <v>415.67399999999998</v>
      </c>
      <c r="L915">
        <v>71.381100000000004</v>
      </c>
      <c r="M915">
        <v>47.657200000000003</v>
      </c>
    </row>
    <row r="916" spans="1:13" x14ac:dyDescent="0.35">
      <c r="A916">
        <v>914</v>
      </c>
      <c r="B916" t="s">
        <v>239</v>
      </c>
      <c r="C916">
        <v>121</v>
      </c>
      <c r="D916" t="s">
        <v>270</v>
      </c>
      <c r="E916" t="s">
        <v>695</v>
      </c>
      <c r="F916">
        <v>3.2600000000000001E-4</v>
      </c>
      <c r="G916" t="s">
        <v>496</v>
      </c>
      <c r="H916">
        <v>12.684558000000001</v>
      </c>
      <c r="I916">
        <v>2.1317659999999998</v>
      </c>
      <c r="J916">
        <v>2.2571349999999999</v>
      </c>
      <c r="K916">
        <v>4.1359999999999999E-3</v>
      </c>
      <c r="L916">
        <v>6.9499999999999998E-4</v>
      </c>
      <c r="M916">
        <v>7.36E-4</v>
      </c>
    </row>
    <row r="917" spans="1:13" x14ac:dyDescent="0.35">
      <c r="A917">
        <v>915</v>
      </c>
      <c r="B917" t="s">
        <v>239</v>
      </c>
      <c r="C917">
        <v>122</v>
      </c>
      <c r="D917" t="s">
        <v>665</v>
      </c>
      <c r="E917" t="s">
        <v>696</v>
      </c>
      <c r="F917">
        <v>0.15903800000000001</v>
      </c>
      <c r="G917" t="s">
        <v>496</v>
      </c>
      <c r="H917">
        <v>13.408372</v>
      </c>
      <c r="I917">
        <v>2.2485040000000001</v>
      </c>
      <c r="J917">
        <v>2.3354650000000001</v>
      </c>
      <c r="K917">
        <v>2.1324399999999999</v>
      </c>
      <c r="L917">
        <v>0.35759800000000003</v>
      </c>
      <c r="M917">
        <v>0.37142799999999998</v>
      </c>
    </row>
    <row r="918" spans="1:13" x14ac:dyDescent="0.35">
      <c r="A918">
        <v>916</v>
      </c>
      <c r="B918" t="s">
        <v>239</v>
      </c>
      <c r="C918">
        <v>140</v>
      </c>
      <c r="D918" t="s">
        <v>243</v>
      </c>
      <c r="E918" t="s">
        <v>495</v>
      </c>
      <c r="F918">
        <v>1.16812</v>
      </c>
      <c r="G918" t="s">
        <v>496</v>
      </c>
      <c r="H918">
        <v>12.066105</v>
      </c>
      <c r="I918">
        <v>1.846098</v>
      </c>
      <c r="J918">
        <v>2.076317</v>
      </c>
      <c r="K918">
        <v>14.0947</v>
      </c>
      <c r="L918">
        <v>2.15646</v>
      </c>
      <c r="M918">
        <v>2.4253900000000002</v>
      </c>
    </row>
    <row r="919" spans="1:13" x14ac:dyDescent="0.35">
      <c r="A919">
        <v>917</v>
      </c>
      <c r="B919" t="s">
        <v>239</v>
      </c>
      <c r="C919">
        <v>140</v>
      </c>
      <c r="D919" t="s">
        <v>243</v>
      </c>
      <c r="E919" t="s">
        <v>495</v>
      </c>
      <c r="F919">
        <v>0.81081300000000001</v>
      </c>
      <c r="G919" t="s">
        <v>496</v>
      </c>
      <c r="H919">
        <v>12.066105</v>
      </c>
      <c r="I919">
        <v>1.846098</v>
      </c>
      <c r="J919">
        <v>2.076317</v>
      </c>
      <c r="K919">
        <v>9.7833500000000004</v>
      </c>
      <c r="L919">
        <v>1.4968399999999999</v>
      </c>
      <c r="M919">
        <v>1.6835</v>
      </c>
    </row>
    <row r="920" spans="1:13" x14ac:dyDescent="0.35">
      <c r="A920">
        <v>918</v>
      </c>
      <c r="B920" t="s">
        <v>239</v>
      </c>
      <c r="C920">
        <v>140</v>
      </c>
      <c r="D920" t="s">
        <v>243</v>
      </c>
      <c r="E920" t="s">
        <v>495</v>
      </c>
      <c r="F920">
        <v>0.40554800000000002</v>
      </c>
      <c r="G920" t="s">
        <v>496</v>
      </c>
      <c r="H920">
        <v>12.066105</v>
      </c>
      <c r="I920">
        <v>1.846098</v>
      </c>
      <c r="J920">
        <v>2.076317</v>
      </c>
      <c r="K920">
        <v>4.8933799999999996</v>
      </c>
      <c r="L920">
        <v>0.74868100000000004</v>
      </c>
      <c r="M920">
        <v>0.84204599999999996</v>
      </c>
    </row>
    <row r="921" spans="1:13" x14ac:dyDescent="0.35">
      <c r="A921">
        <v>919</v>
      </c>
      <c r="B921" t="s">
        <v>239</v>
      </c>
      <c r="C921">
        <v>141</v>
      </c>
      <c r="D921" t="s">
        <v>333</v>
      </c>
      <c r="E921" t="s">
        <v>697</v>
      </c>
      <c r="F921">
        <v>0.10585799999999999</v>
      </c>
      <c r="G921" t="s">
        <v>496</v>
      </c>
      <c r="H921">
        <v>8.0599679999999996</v>
      </c>
      <c r="I921">
        <v>1.1919390000000001</v>
      </c>
      <c r="J921">
        <v>1.762696</v>
      </c>
      <c r="K921">
        <v>0.85321199999999997</v>
      </c>
      <c r="L921">
        <v>0.12617600000000001</v>
      </c>
      <c r="M921">
        <v>0.18659500000000001</v>
      </c>
    </row>
    <row r="922" spans="1:13" x14ac:dyDescent="0.35">
      <c r="A922">
        <v>920</v>
      </c>
      <c r="B922" t="s">
        <v>239</v>
      </c>
      <c r="C922">
        <v>411</v>
      </c>
      <c r="D922" t="s">
        <v>308</v>
      </c>
      <c r="E922" t="s">
        <v>698</v>
      </c>
      <c r="F922">
        <v>0.39796100000000001</v>
      </c>
      <c r="G922" t="s">
        <v>496</v>
      </c>
      <c r="H922">
        <v>9.4429689999999997</v>
      </c>
      <c r="I922">
        <v>1.566926</v>
      </c>
      <c r="J922">
        <v>1.9134899999999999</v>
      </c>
      <c r="K922">
        <v>3.75793</v>
      </c>
      <c r="L922">
        <v>0.62357499999999999</v>
      </c>
      <c r="M922">
        <v>0.761494</v>
      </c>
    </row>
    <row r="923" spans="1:13" x14ac:dyDescent="0.35">
      <c r="A923">
        <v>921</v>
      </c>
      <c r="B923" t="s">
        <v>239</v>
      </c>
      <c r="C923">
        <v>814</v>
      </c>
      <c r="D923" t="s">
        <v>254</v>
      </c>
      <c r="E923" t="s">
        <v>497</v>
      </c>
      <c r="F923">
        <v>9.3029499999999992</v>
      </c>
      <c r="G923" t="s">
        <v>496</v>
      </c>
      <c r="H923">
        <v>11.698136999999999</v>
      </c>
      <c r="I923">
        <v>2.0063559999999998</v>
      </c>
      <c r="J923">
        <v>2.130468</v>
      </c>
      <c r="K923">
        <v>108.827</v>
      </c>
      <c r="L923">
        <v>18.664999999999999</v>
      </c>
      <c r="M923">
        <v>19.819600000000001</v>
      </c>
    </row>
    <row r="924" spans="1:13" x14ac:dyDescent="0.35">
      <c r="A924">
        <v>922</v>
      </c>
      <c r="B924" t="s">
        <v>239</v>
      </c>
      <c r="C924">
        <v>111</v>
      </c>
      <c r="D924" t="s">
        <v>270</v>
      </c>
      <c r="E924" t="s">
        <v>482</v>
      </c>
      <c r="F924">
        <v>1.76549</v>
      </c>
      <c r="G924" t="s">
        <v>483</v>
      </c>
      <c r="H924">
        <v>9.8435590000000008</v>
      </c>
      <c r="I924">
        <v>1.71604</v>
      </c>
      <c r="J924">
        <v>2.0080279999999999</v>
      </c>
      <c r="K924">
        <v>17.378699999999998</v>
      </c>
      <c r="L924">
        <v>3.0296500000000002</v>
      </c>
      <c r="M924">
        <v>3.54515</v>
      </c>
    </row>
    <row r="925" spans="1:13" x14ac:dyDescent="0.35">
      <c r="A925">
        <v>923</v>
      </c>
      <c r="B925" t="s">
        <v>239</v>
      </c>
      <c r="C925">
        <v>121</v>
      </c>
      <c r="D925" t="s">
        <v>270</v>
      </c>
      <c r="E925" t="s">
        <v>699</v>
      </c>
      <c r="F925">
        <v>2.0716999999999999E-2</v>
      </c>
      <c r="G925" t="s">
        <v>483</v>
      </c>
      <c r="H925">
        <v>11.333601</v>
      </c>
      <c r="I925">
        <v>1.9365939999999999</v>
      </c>
      <c r="J925">
        <v>2.0834730000000001</v>
      </c>
      <c r="K925">
        <v>0.234794</v>
      </c>
      <c r="L925">
        <v>4.0120000000000003E-2</v>
      </c>
      <c r="M925">
        <v>4.3161999999999999E-2</v>
      </c>
    </row>
    <row r="926" spans="1:13" x14ac:dyDescent="0.35">
      <c r="A926">
        <v>924</v>
      </c>
      <c r="B926" t="s">
        <v>239</v>
      </c>
      <c r="C926">
        <v>133</v>
      </c>
      <c r="D926" t="s">
        <v>296</v>
      </c>
      <c r="E926" t="s">
        <v>484</v>
      </c>
      <c r="F926">
        <v>4.63856</v>
      </c>
      <c r="G926" t="s">
        <v>483</v>
      </c>
      <c r="H926">
        <v>10.662836</v>
      </c>
      <c r="I926">
        <v>2.1844049999999999</v>
      </c>
      <c r="J926">
        <v>1.9402969999999999</v>
      </c>
      <c r="K926">
        <v>49.4602</v>
      </c>
      <c r="L926">
        <v>10.1325</v>
      </c>
      <c r="M926">
        <v>9.0001800000000003</v>
      </c>
    </row>
    <row r="927" spans="1:13" x14ac:dyDescent="0.35">
      <c r="A927">
        <v>925</v>
      </c>
      <c r="B927" t="s">
        <v>239</v>
      </c>
      <c r="C927">
        <v>140</v>
      </c>
      <c r="D927" t="s">
        <v>243</v>
      </c>
      <c r="E927" t="s">
        <v>700</v>
      </c>
      <c r="F927">
        <v>2.5827300000000002</v>
      </c>
      <c r="G927" t="s">
        <v>483</v>
      </c>
      <c r="H927">
        <v>11.705939000000001</v>
      </c>
      <c r="I927">
        <v>1.7997080000000001</v>
      </c>
      <c r="J927">
        <v>2.0554060000000001</v>
      </c>
      <c r="K927">
        <v>30.2333</v>
      </c>
      <c r="L927">
        <v>4.6481599999999998</v>
      </c>
      <c r="M927">
        <v>5.3085599999999999</v>
      </c>
    </row>
    <row r="928" spans="1:13" x14ac:dyDescent="0.35">
      <c r="A928">
        <v>926</v>
      </c>
      <c r="B928" t="s">
        <v>239</v>
      </c>
      <c r="C928">
        <v>140</v>
      </c>
      <c r="D928" t="s">
        <v>243</v>
      </c>
      <c r="E928" t="s">
        <v>700</v>
      </c>
      <c r="F928">
        <v>5.5457400000000003</v>
      </c>
      <c r="G928" t="s">
        <v>483</v>
      </c>
      <c r="H928">
        <v>11.705939000000001</v>
      </c>
      <c r="I928">
        <v>1.7997080000000001</v>
      </c>
      <c r="J928">
        <v>2.0554060000000001</v>
      </c>
      <c r="K928">
        <v>64.918099999999995</v>
      </c>
      <c r="L928">
        <v>9.9807100000000002</v>
      </c>
      <c r="M928">
        <v>11.3987</v>
      </c>
    </row>
    <row r="929" spans="1:13" x14ac:dyDescent="0.35">
      <c r="A929">
        <v>927</v>
      </c>
      <c r="B929" t="s">
        <v>239</v>
      </c>
      <c r="C929">
        <v>140</v>
      </c>
      <c r="D929" t="s">
        <v>243</v>
      </c>
      <c r="E929" t="s">
        <v>700</v>
      </c>
      <c r="F929">
        <v>0.50311799999999995</v>
      </c>
      <c r="G929" t="s">
        <v>483</v>
      </c>
      <c r="H929">
        <v>11.705939000000001</v>
      </c>
      <c r="I929">
        <v>1.7997080000000001</v>
      </c>
      <c r="J929">
        <v>2.0554060000000001</v>
      </c>
      <c r="K929">
        <v>5.8894700000000002</v>
      </c>
      <c r="L929">
        <v>0.90546599999999999</v>
      </c>
      <c r="M929">
        <v>1.0341100000000001</v>
      </c>
    </row>
    <row r="930" spans="1:13" x14ac:dyDescent="0.35">
      <c r="A930">
        <v>928</v>
      </c>
      <c r="B930" t="s">
        <v>239</v>
      </c>
      <c r="C930">
        <v>140</v>
      </c>
      <c r="D930" t="s">
        <v>243</v>
      </c>
      <c r="E930" t="s">
        <v>700</v>
      </c>
      <c r="F930">
        <v>0.20635000000000001</v>
      </c>
      <c r="G930" t="s">
        <v>483</v>
      </c>
      <c r="H930">
        <v>11.705939000000001</v>
      </c>
      <c r="I930">
        <v>1.7997080000000001</v>
      </c>
      <c r="J930">
        <v>2.0554060000000001</v>
      </c>
      <c r="K930">
        <v>2.4155199999999999</v>
      </c>
      <c r="L930">
        <v>0.37136999999999998</v>
      </c>
      <c r="M930">
        <v>0.42413299999999998</v>
      </c>
    </row>
    <row r="931" spans="1:13" x14ac:dyDescent="0.35">
      <c r="A931">
        <v>929</v>
      </c>
      <c r="B931" t="s">
        <v>239</v>
      </c>
      <c r="C931">
        <v>141</v>
      </c>
      <c r="D931" t="s">
        <v>333</v>
      </c>
      <c r="E931" t="s">
        <v>701</v>
      </c>
      <c r="F931">
        <v>0.44049899999999997</v>
      </c>
      <c r="G931" t="s">
        <v>483</v>
      </c>
      <c r="H931">
        <v>11.816843</v>
      </c>
      <c r="I931">
        <v>1.84602</v>
      </c>
      <c r="J931">
        <v>1.9689719999999999</v>
      </c>
      <c r="K931">
        <v>5.2053099999999999</v>
      </c>
      <c r="L931">
        <v>0.81316999999999995</v>
      </c>
      <c r="M931">
        <v>0.86733000000000005</v>
      </c>
    </row>
    <row r="932" spans="1:13" x14ac:dyDescent="0.35">
      <c r="A932">
        <v>930</v>
      </c>
      <c r="B932" t="s">
        <v>239</v>
      </c>
      <c r="C932">
        <v>141</v>
      </c>
      <c r="D932" t="s">
        <v>333</v>
      </c>
      <c r="E932" t="s">
        <v>701</v>
      </c>
      <c r="F932">
        <v>4.5174799999999999</v>
      </c>
      <c r="G932" t="s">
        <v>483</v>
      </c>
      <c r="H932">
        <v>11.816843</v>
      </c>
      <c r="I932">
        <v>1.84602</v>
      </c>
      <c r="J932">
        <v>1.9689719999999999</v>
      </c>
      <c r="K932">
        <v>53.382399999999997</v>
      </c>
      <c r="L932">
        <v>8.3393599999999992</v>
      </c>
      <c r="M932">
        <v>8.8947900000000004</v>
      </c>
    </row>
    <row r="933" spans="1:13" x14ac:dyDescent="0.35">
      <c r="A933">
        <v>931</v>
      </c>
      <c r="B933" t="s">
        <v>239</v>
      </c>
      <c r="C933">
        <v>170</v>
      </c>
      <c r="D933" t="s">
        <v>313</v>
      </c>
      <c r="E933" t="s">
        <v>702</v>
      </c>
      <c r="F933">
        <v>1.77705</v>
      </c>
      <c r="G933" t="s">
        <v>483</v>
      </c>
      <c r="H933">
        <v>12.250474000000001</v>
      </c>
      <c r="I933">
        <v>2.1431429999999998</v>
      </c>
      <c r="J933">
        <v>2.1170079999999998</v>
      </c>
      <c r="K933">
        <v>21.7697</v>
      </c>
      <c r="L933">
        <v>3.8084699999999998</v>
      </c>
      <c r="M933">
        <v>3.7620300000000002</v>
      </c>
    </row>
    <row r="934" spans="1:13" x14ac:dyDescent="0.35">
      <c r="A934">
        <v>932</v>
      </c>
      <c r="B934" t="s">
        <v>239</v>
      </c>
      <c r="C934">
        <v>170</v>
      </c>
      <c r="D934" t="s">
        <v>313</v>
      </c>
      <c r="E934" t="s">
        <v>702</v>
      </c>
      <c r="F934">
        <v>0.377496</v>
      </c>
      <c r="G934" t="s">
        <v>483</v>
      </c>
      <c r="H934">
        <v>12.250474000000001</v>
      </c>
      <c r="I934">
        <v>2.1431429999999998</v>
      </c>
      <c r="J934">
        <v>2.1170079999999998</v>
      </c>
      <c r="K934">
        <v>4.6245099999999999</v>
      </c>
      <c r="L934">
        <v>0.80902799999999997</v>
      </c>
      <c r="M934">
        <v>0.79916200000000004</v>
      </c>
    </row>
    <row r="935" spans="1:13" x14ac:dyDescent="0.35">
      <c r="A935">
        <v>933</v>
      </c>
      <c r="B935" t="s">
        <v>239</v>
      </c>
      <c r="C935">
        <v>190</v>
      </c>
      <c r="D935" t="s">
        <v>335</v>
      </c>
      <c r="E935" t="s">
        <v>703</v>
      </c>
      <c r="F935">
        <v>1.6365400000000001</v>
      </c>
      <c r="G935" t="s">
        <v>483</v>
      </c>
      <c r="H935">
        <v>12.043369</v>
      </c>
      <c r="I935">
        <v>1.9463379999999999</v>
      </c>
      <c r="J935">
        <v>2.0965760000000002</v>
      </c>
      <c r="K935">
        <v>19.709499999999998</v>
      </c>
      <c r="L935">
        <v>3.18526</v>
      </c>
      <c r="M935">
        <v>3.43113</v>
      </c>
    </row>
    <row r="936" spans="1:13" x14ac:dyDescent="0.35">
      <c r="A936">
        <v>934</v>
      </c>
      <c r="B936" t="s">
        <v>239</v>
      </c>
      <c r="C936">
        <v>411</v>
      </c>
      <c r="D936" t="s">
        <v>308</v>
      </c>
      <c r="E936" t="s">
        <v>704</v>
      </c>
      <c r="F936">
        <v>8.4431700000000003</v>
      </c>
      <c r="G936" t="s">
        <v>483</v>
      </c>
      <c r="H936">
        <v>6.910609</v>
      </c>
      <c r="I936">
        <v>0.99590999999999996</v>
      </c>
      <c r="J936">
        <v>1.6334109999999999</v>
      </c>
      <c r="K936">
        <v>58.3474</v>
      </c>
      <c r="L936">
        <v>8.4086400000000001</v>
      </c>
      <c r="M936">
        <v>13.7912</v>
      </c>
    </row>
    <row r="937" spans="1:13" x14ac:dyDescent="0.35">
      <c r="A937">
        <v>935</v>
      </c>
      <c r="B937" t="s">
        <v>239</v>
      </c>
      <c r="C937">
        <v>541</v>
      </c>
      <c r="D937" t="s">
        <v>402</v>
      </c>
      <c r="E937" t="s">
        <v>485</v>
      </c>
      <c r="F937">
        <v>3.1000000000000001E-5</v>
      </c>
      <c r="G937" t="s">
        <v>483</v>
      </c>
      <c r="H937">
        <v>7.6953050000000003</v>
      </c>
      <c r="I937">
        <v>1.2924290000000001</v>
      </c>
      <c r="J937">
        <v>1.890633</v>
      </c>
      <c r="K937">
        <v>2.3800000000000001E-4</v>
      </c>
      <c r="L937">
        <v>4.0000000000000003E-5</v>
      </c>
      <c r="M937">
        <v>5.8E-5</v>
      </c>
    </row>
    <row r="938" spans="1:13" x14ac:dyDescent="0.35">
      <c r="A938">
        <v>936</v>
      </c>
      <c r="B938" t="s">
        <v>239</v>
      </c>
      <c r="C938">
        <v>541</v>
      </c>
      <c r="D938" t="s">
        <v>402</v>
      </c>
      <c r="E938" t="s">
        <v>485</v>
      </c>
      <c r="F938">
        <v>1.0213E-2</v>
      </c>
      <c r="G938" t="s">
        <v>483</v>
      </c>
      <c r="H938">
        <v>7.6953050000000003</v>
      </c>
      <c r="I938">
        <v>1.2924290000000001</v>
      </c>
      <c r="J938">
        <v>1.890633</v>
      </c>
      <c r="K938">
        <v>7.8591999999999995E-2</v>
      </c>
      <c r="L938">
        <v>1.32E-2</v>
      </c>
      <c r="M938">
        <v>1.9309E-2</v>
      </c>
    </row>
    <row r="939" spans="1:13" x14ac:dyDescent="0.35">
      <c r="A939">
        <v>937</v>
      </c>
      <c r="B939" t="s">
        <v>239</v>
      </c>
      <c r="C939">
        <v>541</v>
      </c>
      <c r="D939" t="s">
        <v>402</v>
      </c>
      <c r="E939" t="s">
        <v>485</v>
      </c>
      <c r="F939">
        <v>0.18925900000000001</v>
      </c>
      <c r="G939" t="s">
        <v>483</v>
      </c>
      <c r="H939">
        <v>7.6953050000000003</v>
      </c>
      <c r="I939">
        <v>1.2924290000000001</v>
      </c>
      <c r="J939">
        <v>1.890633</v>
      </c>
      <c r="K939">
        <v>1.45641</v>
      </c>
      <c r="L939">
        <v>0.24460399999999999</v>
      </c>
      <c r="M939">
        <v>0.357819</v>
      </c>
    </row>
    <row r="940" spans="1:13" x14ac:dyDescent="0.35">
      <c r="A940">
        <v>938</v>
      </c>
      <c r="B940" t="s">
        <v>239</v>
      </c>
      <c r="C940">
        <v>811</v>
      </c>
      <c r="D940" t="s">
        <v>705</v>
      </c>
      <c r="E940" t="s">
        <v>706</v>
      </c>
      <c r="F940">
        <v>8.1611999999999991</v>
      </c>
      <c r="G940" t="s">
        <v>483</v>
      </c>
      <c r="H940">
        <v>7.0189370000000002</v>
      </c>
      <c r="I940">
        <v>0.87693299999999996</v>
      </c>
      <c r="J940">
        <v>1.6749400000000001</v>
      </c>
      <c r="K940">
        <v>57.282899999999998</v>
      </c>
      <c r="L940">
        <v>7.1568300000000002</v>
      </c>
      <c r="M940">
        <v>13.669499999999999</v>
      </c>
    </row>
    <row r="941" spans="1:13" x14ac:dyDescent="0.35">
      <c r="A941">
        <v>939</v>
      </c>
      <c r="B941" t="s">
        <v>239</v>
      </c>
      <c r="C941">
        <v>814</v>
      </c>
      <c r="D941" t="s">
        <v>254</v>
      </c>
      <c r="E941" t="s">
        <v>707</v>
      </c>
      <c r="F941">
        <v>1.9931300000000001</v>
      </c>
      <c r="G941" t="s">
        <v>483</v>
      </c>
      <c r="H941">
        <v>7.6640949999999997</v>
      </c>
      <c r="I941">
        <v>1.118317</v>
      </c>
      <c r="J941">
        <v>1.7352650000000001</v>
      </c>
      <c r="K941">
        <v>15.275499999999999</v>
      </c>
      <c r="L941">
        <v>2.2289500000000002</v>
      </c>
      <c r="M941">
        <v>3.4586100000000002</v>
      </c>
    </row>
    <row r="942" spans="1:13" x14ac:dyDescent="0.35">
      <c r="A942">
        <v>940</v>
      </c>
      <c r="B942" t="s">
        <v>239</v>
      </c>
      <c r="C942">
        <v>814</v>
      </c>
      <c r="D942" t="s">
        <v>254</v>
      </c>
      <c r="E942" t="s">
        <v>707</v>
      </c>
      <c r="F942">
        <v>1.3032600000000001</v>
      </c>
      <c r="G942" t="s">
        <v>483</v>
      </c>
      <c r="H942">
        <v>7.6640949999999997</v>
      </c>
      <c r="I942">
        <v>1.118317</v>
      </c>
      <c r="J942">
        <v>1.7352650000000001</v>
      </c>
      <c r="K942">
        <v>9.9883100000000002</v>
      </c>
      <c r="L942">
        <v>1.45746</v>
      </c>
      <c r="M942">
        <v>2.2614999999999998</v>
      </c>
    </row>
    <row r="943" spans="1:13" x14ac:dyDescent="0.35">
      <c r="A943">
        <v>941</v>
      </c>
      <c r="B943" t="s">
        <v>239</v>
      </c>
      <c r="C943">
        <v>111</v>
      </c>
      <c r="D943" t="s">
        <v>270</v>
      </c>
      <c r="E943" t="s">
        <v>328</v>
      </c>
      <c r="F943">
        <v>2.2071100000000001</v>
      </c>
      <c r="G943" t="s">
        <v>500</v>
      </c>
      <c r="H943">
        <v>12.112627</v>
      </c>
      <c r="I943">
        <v>2.0299130000000001</v>
      </c>
      <c r="J943">
        <v>2.1866620000000001</v>
      </c>
      <c r="K943">
        <v>26.733899999999998</v>
      </c>
      <c r="L943">
        <v>4.4802400000000002</v>
      </c>
      <c r="M943">
        <v>4.8262</v>
      </c>
    </row>
    <row r="944" spans="1:13" x14ac:dyDescent="0.35">
      <c r="A944">
        <v>942</v>
      </c>
      <c r="B944" t="s">
        <v>239</v>
      </c>
      <c r="C944">
        <v>111</v>
      </c>
      <c r="D944" t="s">
        <v>270</v>
      </c>
      <c r="E944" t="s">
        <v>328</v>
      </c>
      <c r="F944">
        <v>0.63136400000000004</v>
      </c>
      <c r="G944" t="s">
        <v>500</v>
      </c>
      <c r="H944">
        <v>12.112627</v>
      </c>
      <c r="I944">
        <v>2.0299130000000001</v>
      </c>
      <c r="J944">
        <v>2.1866620000000001</v>
      </c>
      <c r="K944">
        <v>7.6474799999999998</v>
      </c>
      <c r="L944">
        <v>1.2816099999999999</v>
      </c>
      <c r="M944">
        <v>1.3805799999999999</v>
      </c>
    </row>
    <row r="945" spans="1:13" x14ac:dyDescent="0.35">
      <c r="A945">
        <v>943</v>
      </c>
      <c r="B945" t="s">
        <v>239</v>
      </c>
      <c r="C945">
        <v>111</v>
      </c>
      <c r="D945" t="s">
        <v>270</v>
      </c>
      <c r="E945" t="s">
        <v>328</v>
      </c>
      <c r="F945">
        <v>0.13963900000000001</v>
      </c>
      <c r="G945" t="s">
        <v>500</v>
      </c>
      <c r="H945">
        <v>12.112627</v>
      </c>
      <c r="I945">
        <v>2.0299130000000001</v>
      </c>
      <c r="J945">
        <v>2.1866620000000001</v>
      </c>
      <c r="K945">
        <v>1.6914</v>
      </c>
      <c r="L945">
        <v>0.28345500000000001</v>
      </c>
      <c r="M945">
        <v>0.30534299999999998</v>
      </c>
    </row>
    <row r="946" spans="1:13" x14ac:dyDescent="0.35">
      <c r="A946">
        <v>944</v>
      </c>
      <c r="B946" t="s">
        <v>239</v>
      </c>
      <c r="C946">
        <v>118</v>
      </c>
      <c r="D946" t="s">
        <v>256</v>
      </c>
      <c r="E946" t="s">
        <v>346</v>
      </c>
      <c r="F946">
        <v>4.5154199999999998</v>
      </c>
      <c r="G946" t="s">
        <v>500</v>
      </c>
      <c r="H946">
        <v>9.4961280000000006</v>
      </c>
      <c r="I946">
        <v>1.6566989999999999</v>
      </c>
      <c r="J946">
        <v>2.0488219999999999</v>
      </c>
      <c r="K946">
        <v>42.878999999999998</v>
      </c>
      <c r="L946">
        <v>7.4806900000000001</v>
      </c>
      <c r="M946">
        <v>9.2512899999999991</v>
      </c>
    </row>
    <row r="947" spans="1:13" x14ac:dyDescent="0.35">
      <c r="A947">
        <v>945</v>
      </c>
      <c r="B947" t="s">
        <v>239</v>
      </c>
      <c r="C947">
        <v>118</v>
      </c>
      <c r="D947" t="s">
        <v>256</v>
      </c>
      <c r="E947" t="s">
        <v>346</v>
      </c>
      <c r="F947">
        <v>0.75505999999999995</v>
      </c>
      <c r="G947" t="s">
        <v>500</v>
      </c>
      <c r="H947">
        <v>9.4961280000000006</v>
      </c>
      <c r="I947">
        <v>1.6566989999999999</v>
      </c>
      <c r="J947">
        <v>2.0488219999999999</v>
      </c>
      <c r="K947">
        <v>7.1701499999999996</v>
      </c>
      <c r="L947">
        <v>1.25091</v>
      </c>
      <c r="M947">
        <v>1.54698</v>
      </c>
    </row>
    <row r="948" spans="1:13" x14ac:dyDescent="0.35">
      <c r="A948">
        <v>946</v>
      </c>
      <c r="B948" t="s">
        <v>239</v>
      </c>
      <c r="C948">
        <v>118</v>
      </c>
      <c r="D948" t="s">
        <v>256</v>
      </c>
      <c r="E948" t="s">
        <v>346</v>
      </c>
      <c r="F948">
        <v>1.6181099999999999</v>
      </c>
      <c r="G948" t="s">
        <v>500</v>
      </c>
      <c r="H948">
        <v>9.4961280000000006</v>
      </c>
      <c r="I948">
        <v>1.6566989999999999</v>
      </c>
      <c r="J948">
        <v>2.0488219999999999</v>
      </c>
      <c r="K948">
        <v>15.3658</v>
      </c>
      <c r="L948">
        <v>2.68072</v>
      </c>
      <c r="M948">
        <v>3.3152200000000001</v>
      </c>
    </row>
    <row r="949" spans="1:13" x14ac:dyDescent="0.35">
      <c r="A949">
        <v>947</v>
      </c>
      <c r="B949" t="s">
        <v>239</v>
      </c>
      <c r="C949">
        <v>118</v>
      </c>
      <c r="D949" t="s">
        <v>256</v>
      </c>
      <c r="E949" t="s">
        <v>346</v>
      </c>
      <c r="F949">
        <v>2.0597300000000001</v>
      </c>
      <c r="G949" t="s">
        <v>500</v>
      </c>
      <c r="H949">
        <v>9.4961280000000006</v>
      </c>
      <c r="I949">
        <v>1.6566989999999999</v>
      </c>
      <c r="J949">
        <v>2.0488219999999999</v>
      </c>
      <c r="K949">
        <v>19.5595</v>
      </c>
      <c r="L949">
        <v>3.41235</v>
      </c>
      <c r="M949">
        <v>4.2200199999999999</v>
      </c>
    </row>
    <row r="950" spans="1:13" x14ac:dyDescent="0.35">
      <c r="A950">
        <v>948</v>
      </c>
      <c r="B950" t="s">
        <v>239</v>
      </c>
      <c r="C950">
        <v>118</v>
      </c>
      <c r="D950" t="s">
        <v>256</v>
      </c>
      <c r="E950" t="s">
        <v>346</v>
      </c>
      <c r="F950">
        <v>0.74295500000000003</v>
      </c>
      <c r="G950" t="s">
        <v>500</v>
      </c>
      <c r="H950">
        <v>9.4961280000000006</v>
      </c>
      <c r="I950">
        <v>1.6566989999999999</v>
      </c>
      <c r="J950">
        <v>2.0488219999999999</v>
      </c>
      <c r="K950">
        <v>7.0552000000000001</v>
      </c>
      <c r="L950">
        <v>1.23085</v>
      </c>
      <c r="M950">
        <v>1.5221800000000001</v>
      </c>
    </row>
    <row r="951" spans="1:13" x14ac:dyDescent="0.35">
      <c r="A951">
        <v>949</v>
      </c>
      <c r="B951" t="s">
        <v>239</v>
      </c>
      <c r="C951">
        <v>118</v>
      </c>
      <c r="D951" t="s">
        <v>256</v>
      </c>
      <c r="E951" t="s">
        <v>346</v>
      </c>
      <c r="F951">
        <v>3.2583700000000002</v>
      </c>
      <c r="G951" t="s">
        <v>500</v>
      </c>
      <c r="H951">
        <v>9.4961280000000006</v>
      </c>
      <c r="I951">
        <v>1.6566989999999999</v>
      </c>
      <c r="J951">
        <v>2.0488219999999999</v>
      </c>
      <c r="K951">
        <v>30.9419</v>
      </c>
      <c r="L951">
        <v>5.3981399999999997</v>
      </c>
      <c r="M951">
        <v>6.6758199999999999</v>
      </c>
    </row>
    <row r="952" spans="1:13" x14ac:dyDescent="0.35">
      <c r="A952">
        <v>950</v>
      </c>
      <c r="B952" t="s">
        <v>239</v>
      </c>
      <c r="C952">
        <v>118</v>
      </c>
      <c r="D952" t="s">
        <v>256</v>
      </c>
      <c r="E952" t="s">
        <v>346</v>
      </c>
      <c r="F952">
        <v>1.9279999999999999E-2</v>
      </c>
      <c r="G952" t="s">
        <v>500</v>
      </c>
      <c r="H952">
        <v>9.4961280000000006</v>
      </c>
      <c r="I952">
        <v>1.6566989999999999</v>
      </c>
      <c r="J952">
        <v>2.0488219999999999</v>
      </c>
      <c r="K952">
        <v>0.183087</v>
      </c>
      <c r="L952">
        <v>3.1940999999999997E-2</v>
      </c>
      <c r="M952">
        <v>3.9502000000000002E-2</v>
      </c>
    </row>
    <row r="953" spans="1:13" x14ac:dyDescent="0.35">
      <c r="A953">
        <v>951</v>
      </c>
      <c r="B953" t="s">
        <v>239</v>
      </c>
      <c r="C953">
        <v>118</v>
      </c>
      <c r="D953" t="s">
        <v>256</v>
      </c>
      <c r="E953" t="s">
        <v>346</v>
      </c>
      <c r="F953">
        <v>1.797E-3</v>
      </c>
      <c r="G953" t="s">
        <v>500</v>
      </c>
      <c r="H953">
        <v>9.4961280000000006</v>
      </c>
      <c r="I953">
        <v>1.6566989999999999</v>
      </c>
      <c r="J953">
        <v>2.0488219999999999</v>
      </c>
      <c r="K953">
        <v>1.7063999999999999E-2</v>
      </c>
      <c r="L953">
        <v>2.977E-3</v>
      </c>
      <c r="M953">
        <v>3.6819999999999999E-3</v>
      </c>
    </row>
    <row r="954" spans="1:13" x14ac:dyDescent="0.35">
      <c r="A954">
        <v>952</v>
      </c>
      <c r="B954" t="s">
        <v>239</v>
      </c>
      <c r="C954">
        <v>119</v>
      </c>
      <c r="D954" t="s">
        <v>347</v>
      </c>
      <c r="E954" t="s">
        <v>348</v>
      </c>
      <c r="F954">
        <v>0.24100199999999999</v>
      </c>
      <c r="G954" t="s">
        <v>500</v>
      </c>
      <c r="H954">
        <v>8.3138170000000002</v>
      </c>
      <c r="I954">
        <v>1.3076179999999999</v>
      </c>
      <c r="J954">
        <v>2.0339399999999999</v>
      </c>
      <c r="K954">
        <v>2.0036499999999999</v>
      </c>
      <c r="L954">
        <v>0.315139</v>
      </c>
      <c r="M954">
        <v>0.49018400000000001</v>
      </c>
    </row>
    <row r="955" spans="1:13" x14ac:dyDescent="0.35">
      <c r="A955">
        <v>953</v>
      </c>
      <c r="B955" t="s">
        <v>239</v>
      </c>
      <c r="C955">
        <v>119</v>
      </c>
      <c r="D955" t="s">
        <v>347</v>
      </c>
      <c r="E955" t="s">
        <v>348</v>
      </c>
      <c r="F955">
        <v>0.64714099999999997</v>
      </c>
      <c r="G955" t="s">
        <v>500</v>
      </c>
      <c r="H955">
        <v>8.3138170000000002</v>
      </c>
      <c r="I955">
        <v>1.3076179999999999</v>
      </c>
      <c r="J955">
        <v>2.0339399999999999</v>
      </c>
      <c r="K955">
        <v>5.3802099999999999</v>
      </c>
      <c r="L955">
        <v>0.84621299999999999</v>
      </c>
      <c r="M955">
        <v>1.3162499999999999</v>
      </c>
    </row>
    <row r="956" spans="1:13" x14ac:dyDescent="0.35">
      <c r="A956">
        <v>954</v>
      </c>
      <c r="B956" t="s">
        <v>239</v>
      </c>
      <c r="C956">
        <v>121</v>
      </c>
      <c r="D956" t="s">
        <v>270</v>
      </c>
      <c r="E956" t="s">
        <v>295</v>
      </c>
      <c r="F956">
        <v>0.62454799999999999</v>
      </c>
      <c r="G956" t="s">
        <v>500</v>
      </c>
      <c r="H956">
        <v>11.733371</v>
      </c>
      <c r="I956">
        <v>1.9754510000000001</v>
      </c>
      <c r="J956">
        <v>2.1412239999999998</v>
      </c>
      <c r="K956">
        <v>7.3280500000000002</v>
      </c>
      <c r="L956">
        <v>1.23376</v>
      </c>
      <c r="M956">
        <v>1.3372999999999999</v>
      </c>
    </row>
    <row r="957" spans="1:13" x14ac:dyDescent="0.35">
      <c r="A957">
        <v>955</v>
      </c>
      <c r="B957" t="s">
        <v>239</v>
      </c>
      <c r="C957">
        <v>121</v>
      </c>
      <c r="D957" t="s">
        <v>270</v>
      </c>
      <c r="E957" t="s">
        <v>295</v>
      </c>
      <c r="F957">
        <v>1.7615099999999999</v>
      </c>
      <c r="G957" t="s">
        <v>500</v>
      </c>
      <c r="H957">
        <v>11.733371</v>
      </c>
      <c r="I957">
        <v>1.9754510000000001</v>
      </c>
      <c r="J957">
        <v>2.1412239999999998</v>
      </c>
      <c r="K957">
        <v>20.668500000000002</v>
      </c>
      <c r="L957">
        <v>3.4797799999999999</v>
      </c>
      <c r="M957">
        <v>3.7717900000000002</v>
      </c>
    </row>
    <row r="958" spans="1:13" x14ac:dyDescent="0.35">
      <c r="A958">
        <v>956</v>
      </c>
      <c r="B958" t="s">
        <v>239</v>
      </c>
      <c r="C958">
        <v>121</v>
      </c>
      <c r="D958" t="s">
        <v>270</v>
      </c>
      <c r="E958" t="s">
        <v>295</v>
      </c>
      <c r="F958">
        <v>6.0456000000000003E-2</v>
      </c>
      <c r="G958" t="s">
        <v>500</v>
      </c>
      <c r="H958">
        <v>11.733371</v>
      </c>
      <c r="I958">
        <v>1.9754510000000001</v>
      </c>
      <c r="J958">
        <v>2.1412239999999998</v>
      </c>
      <c r="K958">
        <v>0.70934900000000001</v>
      </c>
      <c r="L958">
        <v>0.11942700000000001</v>
      </c>
      <c r="M958">
        <v>0.12944900000000001</v>
      </c>
    </row>
    <row r="959" spans="1:13" x14ac:dyDescent="0.35">
      <c r="A959">
        <v>957</v>
      </c>
      <c r="B959" t="s">
        <v>239</v>
      </c>
      <c r="C959">
        <v>121</v>
      </c>
      <c r="D959" t="s">
        <v>270</v>
      </c>
      <c r="E959" t="s">
        <v>295</v>
      </c>
      <c r="F959">
        <v>2.0417700000000001</v>
      </c>
      <c r="G959" t="s">
        <v>500</v>
      </c>
      <c r="H959">
        <v>11.733371</v>
      </c>
      <c r="I959">
        <v>1.9754510000000001</v>
      </c>
      <c r="J959">
        <v>2.1412239999999998</v>
      </c>
      <c r="K959">
        <v>23.956800000000001</v>
      </c>
      <c r="L959">
        <v>4.0334199999999996</v>
      </c>
      <c r="M959">
        <v>4.3718899999999996</v>
      </c>
    </row>
    <row r="960" spans="1:13" x14ac:dyDescent="0.35">
      <c r="A960">
        <v>958</v>
      </c>
      <c r="B960" t="s">
        <v>239</v>
      </c>
      <c r="C960">
        <v>121</v>
      </c>
      <c r="D960" t="s">
        <v>270</v>
      </c>
      <c r="E960" t="s">
        <v>295</v>
      </c>
      <c r="F960">
        <v>4.9303E-2</v>
      </c>
      <c r="G960" t="s">
        <v>500</v>
      </c>
      <c r="H960">
        <v>11.733371</v>
      </c>
      <c r="I960">
        <v>1.9754510000000001</v>
      </c>
      <c r="J960">
        <v>2.1412239999999998</v>
      </c>
      <c r="K960">
        <v>0.57848699999999997</v>
      </c>
      <c r="L960">
        <v>9.7394999999999995E-2</v>
      </c>
      <c r="M960">
        <v>0.105568</v>
      </c>
    </row>
    <row r="961" spans="1:13" x14ac:dyDescent="0.35">
      <c r="A961">
        <v>959</v>
      </c>
      <c r="B961" t="s">
        <v>239</v>
      </c>
      <c r="C961">
        <v>121</v>
      </c>
      <c r="D961" t="s">
        <v>270</v>
      </c>
      <c r="E961" t="s">
        <v>295</v>
      </c>
      <c r="F961">
        <v>0.165218</v>
      </c>
      <c r="G961" t="s">
        <v>500</v>
      </c>
      <c r="H961">
        <v>11.733371</v>
      </c>
      <c r="I961">
        <v>1.9754510000000001</v>
      </c>
      <c r="J961">
        <v>2.1412239999999998</v>
      </c>
      <c r="K961">
        <v>1.9385600000000001</v>
      </c>
      <c r="L961">
        <v>0.32638</v>
      </c>
      <c r="M961">
        <v>0.353769</v>
      </c>
    </row>
    <row r="962" spans="1:13" x14ac:dyDescent="0.35">
      <c r="A962">
        <v>960</v>
      </c>
      <c r="B962" t="s">
        <v>239</v>
      </c>
      <c r="C962">
        <v>121</v>
      </c>
      <c r="D962" t="s">
        <v>270</v>
      </c>
      <c r="E962" t="s">
        <v>295</v>
      </c>
      <c r="F962">
        <v>1.789E-2</v>
      </c>
      <c r="G962" t="s">
        <v>500</v>
      </c>
      <c r="H962">
        <v>11.733371</v>
      </c>
      <c r="I962">
        <v>1.9754510000000001</v>
      </c>
      <c r="J962">
        <v>2.1412239999999998</v>
      </c>
      <c r="K962">
        <v>0.20991099999999999</v>
      </c>
      <c r="L962">
        <v>3.5340999999999997E-2</v>
      </c>
      <c r="M962">
        <v>3.8307000000000001E-2</v>
      </c>
    </row>
    <row r="963" spans="1:13" x14ac:dyDescent="0.35">
      <c r="A963">
        <v>961</v>
      </c>
      <c r="B963" t="s">
        <v>239</v>
      </c>
      <c r="C963">
        <v>121</v>
      </c>
      <c r="D963" t="s">
        <v>270</v>
      </c>
      <c r="E963" t="s">
        <v>295</v>
      </c>
      <c r="F963">
        <v>3.28E-4</v>
      </c>
      <c r="G963" t="s">
        <v>500</v>
      </c>
      <c r="H963">
        <v>11.733371</v>
      </c>
      <c r="I963">
        <v>1.9754510000000001</v>
      </c>
      <c r="J963">
        <v>2.1412239999999998</v>
      </c>
      <c r="K963">
        <v>3.849E-3</v>
      </c>
      <c r="L963">
        <v>6.4800000000000003E-4</v>
      </c>
      <c r="M963">
        <v>7.0200000000000004E-4</v>
      </c>
    </row>
    <row r="964" spans="1:13" x14ac:dyDescent="0.35">
      <c r="A964">
        <v>962</v>
      </c>
      <c r="B964" t="s">
        <v>239</v>
      </c>
      <c r="C964">
        <v>129</v>
      </c>
      <c r="D964" t="s">
        <v>241</v>
      </c>
      <c r="E964" t="s">
        <v>520</v>
      </c>
      <c r="F964">
        <v>2.6388199999999999</v>
      </c>
      <c r="G964" t="s">
        <v>500</v>
      </c>
      <c r="H964">
        <v>9.5836389999999998</v>
      </c>
      <c r="I964">
        <v>1.556376</v>
      </c>
      <c r="J964">
        <v>1.965023</v>
      </c>
      <c r="K964">
        <v>25.2895</v>
      </c>
      <c r="L964">
        <v>4.1070000000000002</v>
      </c>
      <c r="M964">
        <v>5.1853400000000001</v>
      </c>
    </row>
    <row r="965" spans="1:13" x14ac:dyDescent="0.35">
      <c r="A965">
        <v>963</v>
      </c>
      <c r="B965" t="s">
        <v>239</v>
      </c>
      <c r="C965">
        <v>129</v>
      </c>
      <c r="D965" t="s">
        <v>241</v>
      </c>
      <c r="E965" t="s">
        <v>520</v>
      </c>
      <c r="F965">
        <v>1.7344200000000001</v>
      </c>
      <c r="G965" t="s">
        <v>500</v>
      </c>
      <c r="H965">
        <v>9.5836389999999998</v>
      </c>
      <c r="I965">
        <v>1.556376</v>
      </c>
      <c r="J965">
        <v>1.965023</v>
      </c>
      <c r="K965">
        <v>16.6221</v>
      </c>
      <c r="L965">
        <v>2.6994099999999999</v>
      </c>
      <c r="M965">
        <v>3.4081700000000001</v>
      </c>
    </row>
    <row r="966" spans="1:13" x14ac:dyDescent="0.35">
      <c r="A966">
        <v>964</v>
      </c>
      <c r="B966" t="s">
        <v>239</v>
      </c>
      <c r="C966">
        <v>132</v>
      </c>
      <c r="D966" t="s">
        <v>349</v>
      </c>
      <c r="E966" t="s">
        <v>350</v>
      </c>
      <c r="F966">
        <v>1.82823</v>
      </c>
      <c r="G966" t="s">
        <v>500</v>
      </c>
      <c r="H966">
        <v>11.617590999999999</v>
      </c>
      <c r="I966">
        <v>2.0858639999999999</v>
      </c>
      <c r="J966">
        <v>2.0555859999999999</v>
      </c>
      <c r="K966">
        <v>21.239599999999999</v>
      </c>
      <c r="L966">
        <v>3.8134399999999999</v>
      </c>
      <c r="M966">
        <v>3.7580800000000001</v>
      </c>
    </row>
    <row r="967" spans="1:13" x14ac:dyDescent="0.35">
      <c r="A967">
        <v>965</v>
      </c>
      <c r="B967" t="s">
        <v>239</v>
      </c>
      <c r="C967">
        <v>132</v>
      </c>
      <c r="D967" t="s">
        <v>349</v>
      </c>
      <c r="E967" t="s">
        <v>350</v>
      </c>
      <c r="F967">
        <v>0.35432000000000002</v>
      </c>
      <c r="G967" t="s">
        <v>500</v>
      </c>
      <c r="H967">
        <v>11.617590999999999</v>
      </c>
      <c r="I967">
        <v>2.0858639999999999</v>
      </c>
      <c r="J967">
        <v>2.0555859999999999</v>
      </c>
      <c r="K967">
        <v>4.1163400000000001</v>
      </c>
      <c r="L967">
        <v>0.73906300000000003</v>
      </c>
      <c r="M967">
        <v>0.72833499999999995</v>
      </c>
    </row>
    <row r="968" spans="1:13" x14ac:dyDescent="0.35">
      <c r="A968">
        <v>966</v>
      </c>
      <c r="B968" t="s">
        <v>239</v>
      </c>
      <c r="C968">
        <v>132</v>
      </c>
      <c r="D968" t="s">
        <v>349</v>
      </c>
      <c r="E968" t="s">
        <v>350</v>
      </c>
      <c r="F968">
        <v>0.90633399999999997</v>
      </c>
      <c r="G968" t="s">
        <v>500</v>
      </c>
      <c r="H968">
        <v>11.617590999999999</v>
      </c>
      <c r="I968">
        <v>2.0858639999999999</v>
      </c>
      <c r="J968">
        <v>2.0555859999999999</v>
      </c>
      <c r="K968">
        <v>10.529400000000001</v>
      </c>
      <c r="L968">
        <v>1.89049</v>
      </c>
      <c r="M968">
        <v>1.8630500000000001</v>
      </c>
    </row>
    <row r="969" spans="1:13" x14ac:dyDescent="0.35">
      <c r="A969">
        <v>967</v>
      </c>
      <c r="B969" t="s">
        <v>239</v>
      </c>
      <c r="C969">
        <v>132</v>
      </c>
      <c r="D969" t="s">
        <v>349</v>
      </c>
      <c r="E969" t="s">
        <v>350</v>
      </c>
      <c r="F969">
        <v>6.5601999999999994E-2</v>
      </c>
      <c r="G969" t="s">
        <v>500</v>
      </c>
      <c r="H969">
        <v>11.617590999999999</v>
      </c>
      <c r="I969">
        <v>2.0858639999999999</v>
      </c>
      <c r="J969">
        <v>2.0555859999999999</v>
      </c>
      <c r="K969">
        <v>0.76213399999999998</v>
      </c>
      <c r="L969">
        <v>0.13683600000000001</v>
      </c>
      <c r="M969">
        <v>0.13485</v>
      </c>
    </row>
    <row r="970" spans="1:13" x14ac:dyDescent="0.35">
      <c r="A970">
        <v>968</v>
      </c>
      <c r="B970" t="s">
        <v>239</v>
      </c>
      <c r="C970">
        <v>133</v>
      </c>
      <c r="D970" t="s">
        <v>296</v>
      </c>
      <c r="E970" t="s">
        <v>297</v>
      </c>
      <c r="F970">
        <v>0.494112</v>
      </c>
      <c r="G970" t="s">
        <v>500</v>
      </c>
      <c r="H970">
        <v>11.271977</v>
      </c>
      <c r="I970">
        <v>2.2334000000000001</v>
      </c>
      <c r="J970">
        <v>2.0293679999999998</v>
      </c>
      <c r="K970">
        <v>5.5696199999999996</v>
      </c>
      <c r="L970">
        <v>1.10355</v>
      </c>
      <c r="M970">
        <v>1.00274</v>
      </c>
    </row>
    <row r="971" spans="1:13" x14ac:dyDescent="0.35">
      <c r="A971">
        <v>969</v>
      </c>
      <c r="B971" t="s">
        <v>239</v>
      </c>
      <c r="C971">
        <v>133</v>
      </c>
      <c r="D971" t="s">
        <v>296</v>
      </c>
      <c r="E971" t="s">
        <v>297</v>
      </c>
      <c r="F971">
        <v>0.10777399999999999</v>
      </c>
      <c r="G971" t="s">
        <v>500</v>
      </c>
      <c r="H971">
        <v>11.271977</v>
      </c>
      <c r="I971">
        <v>2.2334000000000001</v>
      </c>
      <c r="J971">
        <v>2.0293679999999998</v>
      </c>
      <c r="K971">
        <v>1.2148300000000001</v>
      </c>
      <c r="L971">
        <v>0.240702</v>
      </c>
      <c r="M971">
        <v>0.21871299999999999</v>
      </c>
    </row>
    <row r="972" spans="1:13" x14ac:dyDescent="0.35">
      <c r="A972">
        <v>970</v>
      </c>
      <c r="B972" t="s">
        <v>239</v>
      </c>
      <c r="C972">
        <v>133</v>
      </c>
      <c r="D972" t="s">
        <v>296</v>
      </c>
      <c r="E972" t="s">
        <v>297</v>
      </c>
      <c r="F972">
        <v>4.9230000000000003E-3</v>
      </c>
      <c r="G972" t="s">
        <v>500</v>
      </c>
      <c r="H972">
        <v>11.271977</v>
      </c>
      <c r="I972">
        <v>2.2334000000000001</v>
      </c>
      <c r="J972">
        <v>2.0293679999999998</v>
      </c>
      <c r="K972">
        <v>5.5490999999999999E-2</v>
      </c>
      <c r="L972">
        <v>1.0995E-2</v>
      </c>
      <c r="M972">
        <v>9.9900000000000006E-3</v>
      </c>
    </row>
    <row r="973" spans="1:13" x14ac:dyDescent="0.35">
      <c r="A973">
        <v>971</v>
      </c>
      <c r="B973" t="s">
        <v>239</v>
      </c>
      <c r="C973">
        <v>133</v>
      </c>
      <c r="D973" t="s">
        <v>296</v>
      </c>
      <c r="E973" t="s">
        <v>297</v>
      </c>
      <c r="F973">
        <v>0.58670900000000004</v>
      </c>
      <c r="G973" t="s">
        <v>500</v>
      </c>
      <c r="H973">
        <v>11.271977</v>
      </c>
      <c r="I973">
        <v>2.2334000000000001</v>
      </c>
      <c r="J973">
        <v>2.0293679999999998</v>
      </c>
      <c r="K973">
        <v>6.6133699999999997</v>
      </c>
      <c r="L973">
        <v>1.31036</v>
      </c>
      <c r="M973">
        <v>1.19065</v>
      </c>
    </row>
    <row r="974" spans="1:13" x14ac:dyDescent="0.35">
      <c r="A974">
        <v>972</v>
      </c>
      <c r="B974" t="s">
        <v>239</v>
      </c>
      <c r="C974">
        <v>133</v>
      </c>
      <c r="D974" t="s">
        <v>296</v>
      </c>
      <c r="E974" t="s">
        <v>297</v>
      </c>
      <c r="F974">
        <v>6.6399999999999999E-4</v>
      </c>
      <c r="G974" t="s">
        <v>500</v>
      </c>
      <c r="H974">
        <v>11.271977</v>
      </c>
      <c r="I974">
        <v>2.2334000000000001</v>
      </c>
      <c r="J974">
        <v>2.0293679999999998</v>
      </c>
      <c r="K974">
        <v>7.4819999999999999E-3</v>
      </c>
      <c r="L974">
        <v>1.4829999999999999E-3</v>
      </c>
      <c r="M974">
        <v>1.3470000000000001E-3</v>
      </c>
    </row>
    <row r="975" spans="1:13" x14ac:dyDescent="0.35">
      <c r="A975">
        <v>973</v>
      </c>
      <c r="B975" t="s">
        <v>239</v>
      </c>
      <c r="C975">
        <v>139</v>
      </c>
      <c r="D975" t="s">
        <v>708</v>
      </c>
      <c r="E975" t="s">
        <v>709</v>
      </c>
      <c r="F975">
        <v>0.20637800000000001</v>
      </c>
      <c r="G975" t="s">
        <v>500</v>
      </c>
      <c r="H975">
        <v>10.438675999999999</v>
      </c>
      <c r="I975">
        <v>2.0196369999999999</v>
      </c>
      <c r="J975">
        <v>1.9103859999999999</v>
      </c>
      <c r="K975">
        <v>2.1543100000000002</v>
      </c>
      <c r="L975">
        <v>0.41680899999999999</v>
      </c>
      <c r="M975">
        <v>0.394262</v>
      </c>
    </row>
    <row r="976" spans="1:13" x14ac:dyDescent="0.35">
      <c r="A976">
        <v>974</v>
      </c>
      <c r="B976" t="s">
        <v>239</v>
      </c>
      <c r="C976">
        <v>140</v>
      </c>
      <c r="D976" t="s">
        <v>243</v>
      </c>
      <c r="E976" t="s">
        <v>292</v>
      </c>
      <c r="F976">
        <v>1.73227</v>
      </c>
      <c r="G976" t="s">
        <v>500</v>
      </c>
      <c r="H976">
        <v>12.496560000000001</v>
      </c>
      <c r="I976">
        <v>1.9466840000000001</v>
      </c>
      <c r="J976">
        <v>2.126881</v>
      </c>
      <c r="K976">
        <v>21.647400000000001</v>
      </c>
      <c r="L976">
        <v>3.3721800000000002</v>
      </c>
      <c r="M976">
        <v>3.6843300000000001</v>
      </c>
    </row>
    <row r="977" spans="1:13" x14ac:dyDescent="0.35">
      <c r="A977">
        <v>975</v>
      </c>
      <c r="B977" t="s">
        <v>239</v>
      </c>
      <c r="C977">
        <v>140</v>
      </c>
      <c r="D977" t="s">
        <v>243</v>
      </c>
      <c r="E977" t="s">
        <v>292</v>
      </c>
      <c r="F977">
        <v>3.1166499999999999</v>
      </c>
      <c r="G977" t="s">
        <v>500</v>
      </c>
      <c r="H977">
        <v>12.496560000000001</v>
      </c>
      <c r="I977">
        <v>1.9466840000000001</v>
      </c>
      <c r="J977">
        <v>2.126881</v>
      </c>
      <c r="K977">
        <v>38.947400000000002</v>
      </c>
      <c r="L977">
        <v>6.0671299999999997</v>
      </c>
      <c r="M977">
        <v>6.6287399999999996</v>
      </c>
    </row>
    <row r="978" spans="1:13" x14ac:dyDescent="0.35">
      <c r="A978">
        <v>976</v>
      </c>
      <c r="B978" t="s">
        <v>239</v>
      </c>
      <c r="C978">
        <v>140</v>
      </c>
      <c r="D978" t="s">
        <v>243</v>
      </c>
      <c r="E978" t="s">
        <v>292</v>
      </c>
      <c r="F978">
        <v>0.91452800000000001</v>
      </c>
      <c r="G978" t="s">
        <v>500</v>
      </c>
      <c r="H978">
        <v>12.496560000000001</v>
      </c>
      <c r="I978">
        <v>1.9466840000000001</v>
      </c>
      <c r="J978">
        <v>2.126881</v>
      </c>
      <c r="K978">
        <v>11.4285</v>
      </c>
      <c r="L978">
        <v>1.7803</v>
      </c>
      <c r="M978">
        <v>1.94509</v>
      </c>
    </row>
    <row r="979" spans="1:13" x14ac:dyDescent="0.35">
      <c r="A979">
        <v>977</v>
      </c>
      <c r="B979" t="s">
        <v>239</v>
      </c>
      <c r="C979">
        <v>140</v>
      </c>
      <c r="D979" t="s">
        <v>243</v>
      </c>
      <c r="E979" t="s">
        <v>292</v>
      </c>
      <c r="F979">
        <v>1.6982900000000001</v>
      </c>
      <c r="G979" t="s">
        <v>500</v>
      </c>
      <c r="H979">
        <v>12.496560000000001</v>
      </c>
      <c r="I979">
        <v>1.9466840000000001</v>
      </c>
      <c r="J979">
        <v>2.126881</v>
      </c>
      <c r="K979">
        <v>21.222799999999999</v>
      </c>
      <c r="L979">
        <v>3.3060299999999998</v>
      </c>
      <c r="M979">
        <v>3.61206</v>
      </c>
    </row>
    <row r="980" spans="1:13" x14ac:dyDescent="0.35">
      <c r="A980">
        <v>978</v>
      </c>
      <c r="B980" t="s">
        <v>239</v>
      </c>
      <c r="C980">
        <v>140</v>
      </c>
      <c r="D980" t="s">
        <v>243</v>
      </c>
      <c r="E980" t="s">
        <v>292</v>
      </c>
      <c r="F980">
        <v>1.95601</v>
      </c>
      <c r="G980" t="s">
        <v>500</v>
      </c>
      <c r="H980">
        <v>12.496560000000001</v>
      </c>
      <c r="I980">
        <v>1.9466840000000001</v>
      </c>
      <c r="J980">
        <v>2.126881</v>
      </c>
      <c r="K980">
        <v>24.4434</v>
      </c>
      <c r="L980">
        <v>3.8077299999999998</v>
      </c>
      <c r="M980">
        <v>4.1601999999999997</v>
      </c>
    </row>
    <row r="981" spans="1:13" x14ac:dyDescent="0.35">
      <c r="A981">
        <v>979</v>
      </c>
      <c r="B981" t="s">
        <v>239</v>
      </c>
      <c r="C981">
        <v>140</v>
      </c>
      <c r="D981" t="s">
        <v>243</v>
      </c>
      <c r="E981" t="s">
        <v>292</v>
      </c>
      <c r="F981">
        <v>1.56331</v>
      </c>
      <c r="G981" t="s">
        <v>500</v>
      </c>
      <c r="H981">
        <v>12.496560000000001</v>
      </c>
      <c r="I981">
        <v>1.9466840000000001</v>
      </c>
      <c r="J981">
        <v>2.126881</v>
      </c>
      <c r="K981">
        <v>19.536000000000001</v>
      </c>
      <c r="L981">
        <v>3.0432700000000001</v>
      </c>
      <c r="M981">
        <v>3.32497</v>
      </c>
    </row>
    <row r="982" spans="1:13" x14ac:dyDescent="0.35">
      <c r="A982">
        <v>980</v>
      </c>
      <c r="B982" t="s">
        <v>239</v>
      </c>
      <c r="C982">
        <v>140</v>
      </c>
      <c r="D982" t="s">
        <v>243</v>
      </c>
      <c r="E982" t="s">
        <v>292</v>
      </c>
      <c r="F982">
        <v>0.19995199999999999</v>
      </c>
      <c r="G982" t="s">
        <v>500</v>
      </c>
      <c r="H982">
        <v>12.496560000000001</v>
      </c>
      <c r="I982">
        <v>1.9466840000000001</v>
      </c>
      <c r="J982">
        <v>2.126881</v>
      </c>
      <c r="K982">
        <v>2.49871</v>
      </c>
      <c r="L982">
        <v>0.38924300000000001</v>
      </c>
      <c r="M982">
        <v>0.42527399999999999</v>
      </c>
    </row>
    <row r="983" spans="1:13" x14ac:dyDescent="0.35">
      <c r="A983">
        <v>981</v>
      </c>
      <c r="B983" t="s">
        <v>239</v>
      </c>
      <c r="C983">
        <v>140</v>
      </c>
      <c r="D983" t="s">
        <v>243</v>
      </c>
      <c r="E983" t="s">
        <v>292</v>
      </c>
      <c r="F983">
        <v>1.99007</v>
      </c>
      <c r="G983" t="s">
        <v>500</v>
      </c>
      <c r="H983">
        <v>12.496560000000001</v>
      </c>
      <c r="I983">
        <v>1.9466840000000001</v>
      </c>
      <c r="J983">
        <v>2.126881</v>
      </c>
      <c r="K983">
        <v>24.869</v>
      </c>
      <c r="L983">
        <v>3.8740399999999999</v>
      </c>
      <c r="M983">
        <v>4.23264</v>
      </c>
    </row>
    <row r="984" spans="1:13" x14ac:dyDescent="0.35">
      <c r="A984">
        <v>982</v>
      </c>
      <c r="B984" t="s">
        <v>239</v>
      </c>
      <c r="C984">
        <v>140</v>
      </c>
      <c r="D984" t="s">
        <v>243</v>
      </c>
      <c r="E984" t="s">
        <v>292</v>
      </c>
      <c r="F984">
        <v>0.118483</v>
      </c>
      <c r="G984" t="s">
        <v>500</v>
      </c>
      <c r="H984">
        <v>12.496560000000001</v>
      </c>
      <c r="I984">
        <v>1.9466840000000001</v>
      </c>
      <c r="J984">
        <v>2.126881</v>
      </c>
      <c r="K984">
        <v>1.4806299999999999</v>
      </c>
      <c r="L984">
        <v>0.23064899999999999</v>
      </c>
      <c r="M984">
        <v>0.25199899999999997</v>
      </c>
    </row>
    <row r="985" spans="1:13" x14ac:dyDescent="0.35">
      <c r="A985">
        <v>983</v>
      </c>
      <c r="B985" t="s">
        <v>239</v>
      </c>
      <c r="C985">
        <v>140</v>
      </c>
      <c r="D985" t="s">
        <v>243</v>
      </c>
      <c r="E985" t="s">
        <v>292</v>
      </c>
      <c r="F985">
        <v>1.7729999999999999</v>
      </c>
      <c r="G985" t="s">
        <v>500</v>
      </c>
      <c r="H985">
        <v>12.496560000000001</v>
      </c>
      <c r="I985">
        <v>1.9466840000000001</v>
      </c>
      <c r="J985">
        <v>2.126881</v>
      </c>
      <c r="K985">
        <v>22.156400000000001</v>
      </c>
      <c r="L985">
        <v>3.45147</v>
      </c>
      <c r="M985">
        <v>3.7709600000000001</v>
      </c>
    </row>
    <row r="986" spans="1:13" x14ac:dyDescent="0.35">
      <c r="A986">
        <v>984</v>
      </c>
      <c r="B986" t="s">
        <v>239</v>
      </c>
      <c r="C986">
        <v>140</v>
      </c>
      <c r="D986" t="s">
        <v>243</v>
      </c>
      <c r="E986" t="s">
        <v>292</v>
      </c>
      <c r="F986">
        <v>0.45212200000000002</v>
      </c>
      <c r="G986" t="s">
        <v>500</v>
      </c>
      <c r="H986">
        <v>12.496560000000001</v>
      </c>
      <c r="I986">
        <v>1.9466840000000001</v>
      </c>
      <c r="J986">
        <v>2.126881</v>
      </c>
      <c r="K986">
        <v>5.6499699999999997</v>
      </c>
      <c r="L986">
        <v>0.880139</v>
      </c>
      <c r="M986">
        <v>0.96160999999999996</v>
      </c>
    </row>
    <row r="987" spans="1:13" x14ac:dyDescent="0.35">
      <c r="A987">
        <v>985</v>
      </c>
      <c r="B987" t="s">
        <v>239</v>
      </c>
      <c r="C987">
        <v>140</v>
      </c>
      <c r="D987" t="s">
        <v>243</v>
      </c>
      <c r="E987" t="s">
        <v>292</v>
      </c>
      <c r="F987">
        <v>7.6870000000000003E-3</v>
      </c>
      <c r="G987" t="s">
        <v>500</v>
      </c>
      <c r="H987">
        <v>12.496560000000001</v>
      </c>
      <c r="I987">
        <v>1.9466840000000001</v>
      </c>
      <c r="J987">
        <v>2.126881</v>
      </c>
      <c r="K987">
        <v>9.6061999999999995E-2</v>
      </c>
      <c r="L987">
        <v>1.4964E-2</v>
      </c>
      <c r="M987">
        <v>1.635E-2</v>
      </c>
    </row>
    <row r="988" spans="1:13" x14ac:dyDescent="0.35">
      <c r="A988">
        <v>986</v>
      </c>
      <c r="B988" t="s">
        <v>239</v>
      </c>
      <c r="C988">
        <v>140</v>
      </c>
      <c r="D988" t="s">
        <v>243</v>
      </c>
      <c r="E988" t="s">
        <v>292</v>
      </c>
      <c r="F988">
        <v>0.85158599999999995</v>
      </c>
      <c r="G988" t="s">
        <v>500</v>
      </c>
      <c r="H988">
        <v>12.496560000000001</v>
      </c>
      <c r="I988">
        <v>1.9466840000000001</v>
      </c>
      <c r="J988">
        <v>2.126881</v>
      </c>
      <c r="K988">
        <v>10.6419</v>
      </c>
      <c r="L988">
        <v>1.65777</v>
      </c>
      <c r="M988">
        <v>1.8112200000000001</v>
      </c>
    </row>
    <row r="989" spans="1:13" x14ac:dyDescent="0.35">
      <c r="A989">
        <v>987</v>
      </c>
      <c r="B989" t="s">
        <v>239</v>
      </c>
      <c r="C989">
        <v>140</v>
      </c>
      <c r="D989" t="s">
        <v>243</v>
      </c>
      <c r="E989" t="s">
        <v>292</v>
      </c>
      <c r="F989">
        <v>0.32933000000000001</v>
      </c>
      <c r="G989" t="s">
        <v>500</v>
      </c>
      <c r="H989">
        <v>12.496560000000001</v>
      </c>
      <c r="I989">
        <v>1.9466840000000001</v>
      </c>
      <c r="J989">
        <v>2.126881</v>
      </c>
      <c r="K989">
        <v>4.1154900000000003</v>
      </c>
      <c r="L989">
        <v>0.64110100000000003</v>
      </c>
      <c r="M989">
        <v>0.70044600000000001</v>
      </c>
    </row>
    <row r="990" spans="1:13" x14ac:dyDescent="0.35">
      <c r="A990">
        <v>988</v>
      </c>
      <c r="B990" t="s">
        <v>239</v>
      </c>
      <c r="C990">
        <v>140</v>
      </c>
      <c r="D990" t="s">
        <v>243</v>
      </c>
      <c r="E990" t="s">
        <v>292</v>
      </c>
      <c r="F990">
        <v>5.5558999999999997E-2</v>
      </c>
      <c r="G990" t="s">
        <v>500</v>
      </c>
      <c r="H990">
        <v>12.496560000000001</v>
      </c>
      <c r="I990">
        <v>1.9466840000000001</v>
      </c>
      <c r="J990">
        <v>2.126881</v>
      </c>
      <c r="K990">
        <v>0.694295</v>
      </c>
      <c r="L990">
        <v>0.108156</v>
      </c>
      <c r="M990">
        <v>0.11816699999999999</v>
      </c>
    </row>
    <row r="991" spans="1:13" x14ac:dyDescent="0.35">
      <c r="A991">
        <v>989</v>
      </c>
      <c r="B991" t="s">
        <v>239</v>
      </c>
      <c r="C991">
        <v>140</v>
      </c>
      <c r="D991" t="s">
        <v>243</v>
      </c>
      <c r="E991" t="s">
        <v>292</v>
      </c>
      <c r="F991">
        <v>6.2399999999999999E-4</v>
      </c>
      <c r="G991" t="s">
        <v>500</v>
      </c>
      <c r="H991">
        <v>12.496560000000001</v>
      </c>
      <c r="I991">
        <v>1.9466840000000001</v>
      </c>
      <c r="J991">
        <v>2.126881</v>
      </c>
      <c r="K991">
        <v>7.8009999999999998E-3</v>
      </c>
      <c r="L991">
        <v>1.2149999999999999E-3</v>
      </c>
      <c r="M991">
        <v>1.328E-3</v>
      </c>
    </row>
    <row r="992" spans="1:13" x14ac:dyDescent="0.35">
      <c r="A992">
        <v>990</v>
      </c>
      <c r="B992" t="s">
        <v>239</v>
      </c>
      <c r="C992">
        <v>140</v>
      </c>
      <c r="D992" t="s">
        <v>243</v>
      </c>
      <c r="E992" t="s">
        <v>292</v>
      </c>
      <c r="F992">
        <v>7.7910999999999994E-2</v>
      </c>
      <c r="G992" t="s">
        <v>500</v>
      </c>
      <c r="H992">
        <v>12.496560000000001</v>
      </c>
      <c r="I992">
        <v>1.9466840000000001</v>
      </c>
      <c r="J992">
        <v>2.126881</v>
      </c>
      <c r="K992">
        <v>0.97362400000000004</v>
      </c>
      <c r="L992">
        <v>0.151669</v>
      </c>
      <c r="M992">
        <v>0.16570799999999999</v>
      </c>
    </row>
    <row r="993" spans="1:13" x14ac:dyDescent="0.35">
      <c r="A993">
        <v>991</v>
      </c>
      <c r="B993" t="s">
        <v>239</v>
      </c>
      <c r="C993">
        <v>140</v>
      </c>
      <c r="D993" t="s">
        <v>243</v>
      </c>
      <c r="E993" t="s">
        <v>292</v>
      </c>
      <c r="F993">
        <v>0.55873099999999998</v>
      </c>
      <c r="G993" t="s">
        <v>500</v>
      </c>
      <c r="H993">
        <v>12.496560000000001</v>
      </c>
      <c r="I993">
        <v>1.9466840000000001</v>
      </c>
      <c r="J993">
        <v>2.126881</v>
      </c>
      <c r="K993">
        <v>6.9822199999999999</v>
      </c>
      <c r="L993">
        <v>1.0876699999999999</v>
      </c>
      <c r="M993">
        <v>1.18835</v>
      </c>
    </row>
    <row r="994" spans="1:13" x14ac:dyDescent="0.35">
      <c r="A994">
        <v>992</v>
      </c>
      <c r="B994" t="s">
        <v>239</v>
      </c>
      <c r="C994">
        <v>140</v>
      </c>
      <c r="D994" t="s">
        <v>243</v>
      </c>
      <c r="E994" t="s">
        <v>292</v>
      </c>
      <c r="F994">
        <v>8.7399999999999995E-3</v>
      </c>
      <c r="G994" t="s">
        <v>500</v>
      </c>
      <c r="H994">
        <v>12.496560000000001</v>
      </c>
      <c r="I994">
        <v>1.9466840000000001</v>
      </c>
      <c r="J994">
        <v>2.126881</v>
      </c>
      <c r="K994">
        <v>0.109226</v>
      </c>
      <c r="L994">
        <v>1.7014999999999999E-2</v>
      </c>
      <c r="M994">
        <v>1.8589999999999999E-2</v>
      </c>
    </row>
    <row r="995" spans="1:13" x14ac:dyDescent="0.35">
      <c r="A995">
        <v>993</v>
      </c>
      <c r="B995" t="s">
        <v>239</v>
      </c>
      <c r="C995">
        <v>140</v>
      </c>
      <c r="D995" t="s">
        <v>243</v>
      </c>
      <c r="E995" t="s">
        <v>292</v>
      </c>
      <c r="F995">
        <v>1.6491800000000001</v>
      </c>
      <c r="G995" t="s">
        <v>500</v>
      </c>
      <c r="H995">
        <v>12.496560000000001</v>
      </c>
      <c r="I995">
        <v>1.9466840000000001</v>
      </c>
      <c r="J995">
        <v>2.126881</v>
      </c>
      <c r="K995">
        <v>20.609100000000002</v>
      </c>
      <c r="L995">
        <v>3.2104300000000001</v>
      </c>
      <c r="M995">
        <v>3.5076100000000001</v>
      </c>
    </row>
    <row r="996" spans="1:13" x14ac:dyDescent="0.35">
      <c r="A996">
        <v>994</v>
      </c>
      <c r="B996" t="s">
        <v>239</v>
      </c>
      <c r="C996">
        <v>140</v>
      </c>
      <c r="D996" t="s">
        <v>243</v>
      </c>
      <c r="E996" t="s">
        <v>292</v>
      </c>
      <c r="F996">
        <v>0.353462</v>
      </c>
      <c r="G996" t="s">
        <v>500</v>
      </c>
      <c r="H996">
        <v>12.496560000000001</v>
      </c>
      <c r="I996">
        <v>1.9466840000000001</v>
      </c>
      <c r="J996">
        <v>2.126881</v>
      </c>
      <c r="K996">
        <v>4.4170600000000002</v>
      </c>
      <c r="L996">
        <v>0.688079</v>
      </c>
      <c r="M996">
        <v>0.751772</v>
      </c>
    </row>
    <row r="997" spans="1:13" x14ac:dyDescent="0.35">
      <c r="A997">
        <v>995</v>
      </c>
      <c r="B997" t="s">
        <v>239</v>
      </c>
      <c r="C997">
        <v>140</v>
      </c>
      <c r="D997" t="s">
        <v>243</v>
      </c>
      <c r="E997" t="s">
        <v>292</v>
      </c>
      <c r="F997">
        <v>2.6912099999999999</v>
      </c>
      <c r="G997" t="s">
        <v>500</v>
      </c>
      <c r="H997">
        <v>12.496560000000001</v>
      </c>
      <c r="I997">
        <v>1.9466840000000001</v>
      </c>
      <c r="J997">
        <v>2.126881</v>
      </c>
      <c r="K997">
        <v>33.630899999999997</v>
      </c>
      <c r="L997">
        <v>5.2389400000000004</v>
      </c>
      <c r="M997">
        <v>5.7238800000000003</v>
      </c>
    </row>
    <row r="998" spans="1:13" x14ac:dyDescent="0.35">
      <c r="A998">
        <v>996</v>
      </c>
      <c r="B998" t="s">
        <v>239</v>
      </c>
      <c r="C998">
        <v>140</v>
      </c>
      <c r="D998" t="s">
        <v>243</v>
      </c>
      <c r="E998" t="s">
        <v>292</v>
      </c>
      <c r="F998">
        <v>0.94672100000000003</v>
      </c>
      <c r="G998" t="s">
        <v>500</v>
      </c>
      <c r="H998">
        <v>12.496560000000001</v>
      </c>
      <c r="I998">
        <v>1.9466840000000001</v>
      </c>
      <c r="J998">
        <v>2.126881</v>
      </c>
      <c r="K998">
        <v>11.8308</v>
      </c>
      <c r="L998">
        <v>1.84297</v>
      </c>
      <c r="M998">
        <v>2.01356</v>
      </c>
    </row>
    <row r="999" spans="1:13" x14ac:dyDescent="0.35">
      <c r="A999">
        <v>997</v>
      </c>
      <c r="B999" t="s">
        <v>239</v>
      </c>
      <c r="C999">
        <v>141</v>
      </c>
      <c r="D999" t="s">
        <v>333</v>
      </c>
      <c r="E999" t="s">
        <v>342</v>
      </c>
      <c r="F999">
        <v>7.3200000000000001E-2</v>
      </c>
      <c r="G999" t="s">
        <v>500</v>
      </c>
      <c r="H999">
        <v>11.929551</v>
      </c>
      <c r="I999">
        <v>1.7938769999999999</v>
      </c>
      <c r="J999">
        <v>2.0065</v>
      </c>
      <c r="K999">
        <v>0.87324000000000002</v>
      </c>
      <c r="L999">
        <v>0.13131100000000001</v>
      </c>
      <c r="M999">
        <v>0.14687500000000001</v>
      </c>
    </row>
    <row r="1000" spans="1:13" x14ac:dyDescent="0.35">
      <c r="A1000">
        <v>998</v>
      </c>
      <c r="B1000" t="s">
        <v>239</v>
      </c>
      <c r="C1000">
        <v>141</v>
      </c>
      <c r="D1000" t="s">
        <v>333</v>
      </c>
      <c r="E1000" t="s">
        <v>342</v>
      </c>
      <c r="F1000">
        <v>0.24930099999999999</v>
      </c>
      <c r="G1000" t="s">
        <v>500</v>
      </c>
      <c r="H1000">
        <v>11.929551</v>
      </c>
      <c r="I1000">
        <v>1.7938769999999999</v>
      </c>
      <c r="J1000">
        <v>2.0065</v>
      </c>
      <c r="K1000">
        <v>2.9740500000000001</v>
      </c>
      <c r="L1000">
        <v>0.44721499999999997</v>
      </c>
      <c r="M1000">
        <v>0.50022299999999997</v>
      </c>
    </row>
    <row r="1001" spans="1:13" x14ac:dyDescent="0.35">
      <c r="A1001">
        <v>999</v>
      </c>
      <c r="B1001" t="s">
        <v>239</v>
      </c>
      <c r="C1001">
        <v>141</v>
      </c>
      <c r="D1001" t="s">
        <v>333</v>
      </c>
      <c r="E1001" t="s">
        <v>342</v>
      </c>
      <c r="F1001">
        <v>0.37302099999999999</v>
      </c>
      <c r="G1001" t="s">
        <v>500</v>
      </c>
      <c r="H1001">
        <v>11.929551</v>
      </c>
      <c r="I1001">
        <v>1.7938769999999999</v>
      </c>
      <c r="J1001">
        <v>2.0065</v>
      </c>
      <c r="K1001">
        <v>4.4499700000000004</v>
      </c>
      <c r="L1001">
        <v>0.66915400000000003</v>
      </c>
      <c r="M1001">
        <v>0.74846699999999999</v>
      </c>
    </row>
    <row r="1002" spans="1:13" x14ac:dyDescent="0.35">
      <c r="A1002">
        <v>1000</v>
      </c>
      <c r="B1002" t="s">
        <v>239</v>
      </c>
      <c r="C1002">
        <v>141</v>
      </c>
      <c r="D1002" t="s">
        <v>333</v>
      </c>
      <c r="E1002" t="s">
        <v>342</v>
      </c>
      <c r="F1002">
        <v>0.59576700000000005</v>
      </c>
      <c r="G1002" t="s">
        <v>500</v>
      </c>
      <c r="H1002">
        <v>11.929551</v>
      </c>
      <c r="I1002">
        <v>1.7938769999999999</v>
      </c>
      <c r="J1002">
        <v>2.0065</v>
      </c>
      <c r="K1002">
        <v>7.1072300000000004</v>
      </c>
      <c r="L1002">
        <v>1.06873</v>
      </c>
      <c r="M1002">
        <v>1.1954100000000001</v>
      </c>
    </row>
    <row r="1003" spans="1:13" x14ac:dyDescent="0.35">
      <c r="A1003">
        <v>1001</v>
      </c>
      <c r="B1003" t="s">
        <v>239</v>
      </c>
      <c r="C1003">
        <v>141</v>
      </c>
      <c r="D1003" t="s">
        <v>333</v>
      </c>
      <c r="E1003" t="s">
        <v>342</v>
      </c>
      <c r="F1003">
        <v>0.52457299999999996</v>
      </c>
      <c r="G1003" t="s">
        <v>500</v>
      </c>
      <c r="H1003">
        <v>11.929551</v>
      </c>
      <c r="I1003">
        <v>1.7938769999999999</v>
      </c>
      <c r="J1003">
        <v>2.0065</v>
      </c>
      <c r="K1003">
        <v>6.2579200000000004</v>
      </c>
      <c r="L1003">
        <v>0.94101999999999997</v>
      </c>
      <c r="M1003">
        <v>1.0525599999999999</v>
      </c>
    </row>
    <row r="1004" spans="1:13" x14ac:dyDescent="0.35">
      <c r="A1004">
        <v>1002</v>
      </c>
      <c r="B1004" t="s">
        <v>239</v>
      </c>
      <c r="C1004">
        <v>141</v>
      </c>
      <c r="D1004" t="s">
        <v>333</v>
      </c>
      <c r="E1004" t="s">
        <v>342</v>
      </c>
      <c r="F1004">
        <v>4.7173E-2</v>
      </c>
      <c r="G1004" t="s">
        <v>500</v>
      </c>
      <c r="H1004">
        <v>11.929551</v>
      </c>
      <c r="I1004">
        <v>1.7938769999999999</v>
      </c>
      <c r="J1004">
        <v>2.0065</v>
      </c>
      <c r="K1004">
        <v>0.56275200000000003</v>
      </c>
      <c r="L1004">
        <v>8.4622000000000003E-2</v>
      </c>
      <c r="M1004">
        <v>9.4652E-2</v>
      </c>
    </row>
    <row r="1005" spans="1:13" x14ac:dyDescent="0.35">
      <c r="A1005">
        <v>1003</v>
      </c>
      <c r="B1005" t="s">
        <v>239</v>
      </c>
      <c r="C1005">
        <v>141</v>
      </c>
      <c r="D1005" t="s">
        <v>333</v>
      </c>
      <c r="E1005" t="s">
        <v>342</v>
      </c>
      <c r="F1005">
        <v>7.7105999999999994E-2</v>
      </c>
      <c r="G1005" t="s">
        <v>500</v>
      </c>
      <c r="H1005">
        <v>11.929551</v>
      </c>
      <c r="I1005">
        <v>1.7938769999999999</v>
      </c>
      <c r="J1005">
        <v>2.0065</v>
      </c>
      <c r="K1005">
        <v>0.91984100000000002</v>
      </c>
      <c r="L1005">
        <v>0.138319</v>
      </c>
      <c r="M1005">
        <v>0.15471299999999999</v>
      </c>
    </row>
    <row r="1006" spans="1:13" x14ac:dyDescent="0.35">
      <c r="A1006">
        <v>1004</v>
      </c>
      <c r="B1006" t="s">
        <v>239</v>
      </c>
      <c r="C1006">
        <v>148</v>
      </c>
      <c r="D1006" t="s">
        <v>613</v>
      </c>
      <c r="E1006" t="s">
        <v>710</v>
      </c>
      <c r="F1006">
        <v>8.2825999999999997E-2</v>
      </c>
      <c r="G1006" t="s">
        <v>500</v>
      </c>
      <c r="H1006">
        <v>13.325188000000001</v>
      </c>
      <c r="I1006">
        <v>2.1829499999999999</v>
      </c>
      <c r="J1006">
        <v>2.3114150000000002</v>
      </c>
      <c r="K1006">
        <v>1.10368</v>
      </c>
      <c r="L1006">
        <v>0.18080599999999999</v>
      </c>
      <c r="M1006">
        <v>0.19144600000000001</v>
      </c>
    </row>
    <row r="1007" spans="1:13" x14ac:dyDescent="0.35">
      <c r="A1007">
        <v>1005</v>
      </c>
      <c r="B1007" t="s">
        <v>239</v>
      </c>
      <c r="C1007">
        <v>155</v>
      </c>
      <c r="D1007" t="s">
        <v>358</v>
      </c>
      <c r="E1007" t="s">
        <v>711</v>
      </c>
      <c r="F1007">
        <v>2.1463899999999998</v>
      </c>
      <c r="G1007" t="s">
        <v>500</v>
      </c>
      <c r="H1007">
        <v>8.2646599999999992</v>
      </c>
      <c r="I1007">
        <v>1.1387670000000001</v>
      </c>
      <c r="J1007">
        <v>1.868911</v>
      </c>
      <c r="K1007">
        <v>17.7392</v>
      </c>
      <c r="L1007">
        <v>2.4442400000000002</v>
      </c>
      <c r="M1007">
        <v>4.0114099999999997</v>
      </c>
    </row>
    <row r="1008" spans="1:13" x14ac:dyDescent="0.35">
      <c r="A1008">
        <v>1006</v>
      </c>
      <c r="B1008" t="s">
        <v>239</v>
      </c>
      <c r="C1008">
        <v>170</v>
      </c>
      <c r="D1008" t="s">
        <v>313</v>
      </c>
      <c r="E1008" t="s">
        <v>352</v>
      </c>
      <c r="F1008">
        <v>5.0688999999999998E-2</v>
      </c>
      <c r="G1008" t="s">
        <v>500</v>
      </c>
      <c r="H1008">
        <v>11.029944</v>
      </c>
      <c r="I1008">
        <v>2.0173890000000001</v>
      </c>
      <c r="J1008">
        <v>2.1626029999999998</v>
      </c>
      <c r="K1008">
        <v>0.55910099999999996</v>
      </c>
      <c r="L1008">
        <v>0.10226</v>
      </c>
      <c r="M1008">
        <v>0.109621</v>
      </c>
    </row>
    <row r="1009" spans="1:13" x14ac:dyDescent="0.35">
      <c r="A1009">
        <v>1007</v>
      </c>
      <c r="B1009" t="s">
        <v>239</v>
      </c>
      <c r="C1009">
        <v>170</v>
      </c>
      <c r="D1009" t="s">
        <v>313</v>
      </c>
      <c r="E1009" t="s">
        <v>352</v>
      </c>
      <c r="F1009">
        <v>0.18020700000000001</v>
      </c>
      <c r="G1009" t="s">
        <v>500</v>
      </c>
      <c r="H1009">
        <v>11.029944</v>
      </c>
      <c r="I1009">
        <v>2.0173890000000001</v>
      </c>
      <c r="J1009">
        <v>2.1626029999999998</v>
      </c>
      <c r="K1009">
        <v>1.98767</v>
      </c>
      <c r="L1009">
        <v>0.36354799999999998</v>
      </c>
      <c r="M1009">
        <v>0.38971600000000001</v>
      </c>
    </row>
    <row r="1010" spans="1:13" x14ac:dyDescent="0.35">
      <c r="A1010">
        <v>1008</v>
      </c>
      <c r="B1010" t="s">
        <v>239</v>
      </c>
      <c r="C1010">
        <v>170</v>
      </c>
      <c r="D1010" t="s">
        <v>313</v>
      </c>
      <c r="E1010" t="s">
        <v>352</v>
      </c>
      <c r="F1010">
        <v>0.22633700000000001</v>
      </c>
      <c r="G1010" t="s">
        <v>500</v>
      </c>
      <c r="H1010">
        <v>11.029944</v>
      </c>
      <c r="I1010">
        <v>2.0173890000000001</v>
      </c>
      <c r="J1010">
        <v>2.1626029999999998</v>
      </c>
      <c r="K1010">
        <v>2.49648</v>
      </c>
      <c r="L1010">
        <v>0.45661000000000002</v>
      </c>
      <c r="M1010">
        <v>0.489477</v>
      </c>
    </row>
    <row r="1011" spans="1:13" x14ac:dyDescent="0.35">
      <c r="A1011">
        <v>1009</v>
      </c>
      <c r="B1011" t="s">
        <v>239</v>
      </c>
      <c r="C1011">
        <v>170</v>
      </c>
      <c r="D1011" t="s">
        <v>313</v>
      </c>
      <c r="E1011" t="s">
        <v>352</v>
      </c>
      <c r="F1011">
        <v>4.914E-3</v>
      </c>
      <c r="G1011" t="s">
        <v>500</v>
      </c>
      <c r="H1011">
        <v>11.029944</v>
      </c>
      <c r="I1011">
        <v>2.0173890000000001</v>
      </c>
      <c r="J1011">
        <v>2.1626029999999998</v>
      </c>
      <c r="K1011">
        <v>5.4203000000000001E-2</v>
      </c>
      <c r="L1011">
        <v>9.9139999999999992E-3</v>
      </c>
      <c r="M1011">
        <v>1.0626999999999999E-2</v>
      </c>
    </row>
    <row r="1012" spans="1:13" x14ac:dyDescent="0.35">
      <c r="A1012">
        <v>1010</v>
      </c>
      <c r="B1012" t="s">
        <v>239</v>
      </c>
      <c r="C1012">
        <v>171</v>
      </c>
      <c r="D1012" t="s">
        <v>282</v>
      </c>
      <c r="E1012" t="s">
        <v>298</v>
      </c>
      <c r="F1012">
        <v>1.0474000000000001E-2</v>
      </c>
      <c r="G1012" t="s">
        <v>500</v>
      </c>
      <c r="H1012">
        <v>7.7817879999999997</v>
      </c>
      <c r="I1012">
        <v>1.27501</v>
      </c>
      <c r="J1012">
        <v>1.9111720000000001</v>
      </c>
      <c r="K1012">
        <v>8.1508999999999998E-2</v>
      </c>
      <c r="L1012">
        <v>1.3355000000000001E-2</v>
      </c>
      <c r="M1012">
        <v>2.0018000000000001E-2</v>
      </c>
    </row>
    <row r="1013" spans="1:13" x14ac:dyDescent="0.35">
      <c r="A1013">
        <v>1011</v>
      </c>
      <c r="B1013" t="s">
        <v>239</v>
      </c>
      <c r="C1013">
        <v>182</v>
      </c>
      <c r="D1013" t="s">
        <v>329</v>
      </c>
      <c r="E1013" t="s">
        <v>330</v>
      </c>
      <c r="F1013">
        <v>13.7171</v>
      </c>
      <c r="G1013" t="s">
        <v>500</v>
      </c>
      <c r="H1013">
        <v>11.610144999999999</v>
      </c>
      <c r="I1013">
        <v>2.0070380000000001</v>
      </c>
      <c r="J1013">
        <v>2.0894119999999998</v>
      </c>
      <c r="K1013">
        <v>159.25800000000001</v>
      </c>
      <c r="L1013">
        <v>27.5307</v>
      </c>
      <c r="M1013">
        <v>28.660699999999999</v>
      </c>
    </row>
    <row r="1014" spans="1:13" x14ac:dyDescent="0.35">
      <c r="A1014">
        <v>1012</v>
      </c>
      <c r="B1014" t="s">
        <v>239</v>
      </c>
      <c r="C1014">
        <v>182</v>
      </c>
      <c r="D1014" t="s">
        <v>329</v>
      </c>
      <c r="E1014" t="s">
        <v>330</v>
      </c>
      <c r="F1014">
        <v>1.3443000000000001</v>
      </c>
      <c r="G1014" t="s">
        <v>500</v>
      </c>
      <c r="H1014">
        <v>11.610144999999999</v>
      </c>
      <c r="I1014">
        <v>2.0070380000000001</v>
      </c>
      <c r="J1014">
        <v>2.0894119999999998</v>
      </c>
      <c r="K1014">
        <v>15.6075</v>
      </c>
      <c r="L1014">
        <v>2.6980599999999999</v>
      </c>
      <c r="M1014">
        <v>2.8088000000000002</v>
      </c>
    </row>
    <row r="1015" spans="1:13" x14ac:dyDescent="0.35">
      <c r="A1015">
        <v>1013</v>
      </c>
      <c r="B1015" t="s">
        <v>239</v>
      </c>
      <c r="C1015">
        <v>184</v>
      </c>
      <c r="D1015" t="s">
        <v>672</v>
      </c>
      <c r="E1015" t="s">
        <v>712</v>
      </c>
      <c r="F1015">
        <v>0.220716</v>
      </c>
      <c r="G1015" t="s">
        <v>500</v>
      </c>
      <c r="H1015">
        <v>10.665425000000001</v>
      </c>
      <c r="I1015">
        <v>1.773908</v>
      </c>
      <c r="J1015">
        <v>2.1370849999999999</v>
      </c>
      <c r="K1015">
        <v>2.3540299999999998</v>
      </c>
      <c r="L1015">
        <v>0.39152999999999999</v>
      </c>
      <c r="M1015">
        <v>0.47168900000000002</v>
      </c>
    </row>
    <row r="1016" spans="1:13" x14ac:dyDescent="0.35">
      <c r="A1016">
        <v>1014</v>
      </c>
      <c r="B1016" t="s">
        <v>239</v>
      </c>
      <c r="C1016">
        <v>184</v>
      </c>
      <c r="D1016" t="s">
        <v>672</v>
      </c>
      <c r="E1016" t="s">
        <v>712</v>
      </c>
      <c r="F1016">
        <v>0.52586200000000005</v>
      </c>
      <c r="G1016" t="s">
        <v>500</v>
      </c>
      <c r="H1016">
        <v>10.665425000000001</v>
      </c>
      <c r="I1016">
        <v>1.773908</v>
      </c>
      <c r="J1016">
        <v>2.1370849999999999</v>
      </c>
      <c r="K1016">
        <v>5.6085399999999996</v>
      </c>
      <c r="L1016">
        <v>0.93283099999999997</v>
      </c>
      <c r="M1016">
        <v>1.12381</v>
      </c>
    </row>
    <row r="1017" spans="1:13" x14ac:dyDescent="0.35">
      <c r="A1017">
        <v>1015</v>
      </c>
      <c r="B1017" t="s">
        <v>239</v>
      </c>
      <c r="C1017">
        <v>184</v>
      </c>
      <c r="D1017" t="s">
        <v>672</v>
      </c>
      <c r="E1017" t="s">
        <v>712</v>
      </c>
      <c r="F1017">
        <v>0.142097</v>
      </c>
      <c r="G1017" t="s">
        <v>500</v>
      </c>
      <c r="H1017">
        <v>10.665425000000001</v>
      </c>
      <c r="I1017">
        <v>1.773908</v>
      </c>
      <c r="J1017">
        <v>2.1370849999999999</v>
      </c>
      <c r="K1017">
        <v>1.51552</v>
      </c>
      <c r="L1017">
        <v>0.25206699999999999</v>
      </c>
      <c r="M1017">
        <v>0.30367300000000003</v>
      </c>
    </row>
    <row r="1018" spans="1:13" x14ac:dyDescent="0.35">
      <c r="A1018">
        <v>1016</v>
      </c>
      <c r="B1018" t="s">
        <v>239</v>
      </c>
      <c r="C1018">
        <v>185</v>
      </c>
      <c r="D1018" t="s">
        <v>423</v>
      </c>
      <c r="E1018" t="s">
        <v>424</v>
      </c>
      <c r="F1018">
        <v>4.5318199999999997</v>
      </c>
      <c r="G1018" t="s">
        <v>500</v>
      </c>
      <c r="H1018">
        <v>11.209728</v>
      </c>
      <c r="I1018">
        <v>1.937066</v>
      </c>
      <c r="J1018">
        <v>2.108727</v>
      </c>
      <c r="K1018">
        <v>50.8005</v>
      </c>
      <c r="L1018">
        <v>8.7784300000000002</v>
      </c>
      <c r="M1018">
        <v>9.5563699999999994</v>
      </c>
    </row>
    <row r="1019" spans="1:13" x14ac:dyDescent="0.35">
      <c r="A1019">
        <v>1017</v>
      </c>
      <c r="B1019" t="s">
        <v>239</v>
      </c>
      <c r="C1019">
        <v>185</v>
      </c>
      <c r="D1019" t="s">
        <v>423</v>
      </c>
      <c r="E1019" t="s">
        <v>424</v>
      </c>
      <c r="F1019">
        <v>0.93002300000000004</v>
      </c>
      <c r="G1019" t="s">
        <v>500</v>
      </c>
      <c r="H1019">
        <v>11.209728</v>
      </c>
      <c r="I1019">
        <v>1.937066</v>
      </c>
      <c r="J1019">
        <v>2.108727</v>
      </c>
      <c r="K1019">
        <v>10.4253</v>
      </c>
      <c r="L1019">
        <v>1.80152</v>
      </c>
      <c r="M1019">
        <v>1.96116</v>
      </c>
    </row>
    <row r="1020" spans="1:13" x14ac:dyDescent="0.35">
      <c r="A1020">
        <v>1018</v>
      </c>
      <c r="B1020" t="s">
        <v>239</v>
      </c>
      <c r="C1020">
        <v>185</v>
      </c>
      <c r="D1020" t="s">
        <v>423</v>
      </c>
      <c r="E1020" t="s">
        <v>424</v>
      </c>
      <c r="F1020">
        <v>6.326E-3</v>
      </c>
      <c r="G1020" t="s">
        <v>500</v>
      </c>
      <c r="H1020">
        <v>11.209728</v>
      </c>
      <c r="I1020">
        <v>1.937066</v>
      </c>
      <c r="J1020">
        <v>2.108727</v>
      </c>
      <c r="K1020">
        <v>7.0909E-2</v>
      </c>
      <c r="L1020">
        <v>1.2253E-2</v>
      </c>
      <c r="M1020">
        <v>1.3339E-2</v>
      </c>
    </row>
    <row r="1021" spans="1:13" x14ac:dyDescent="0.35">
      <c r="A1021">
        <v>1019</v>
      </c>
      <c r="B1021" t="s">
        <v>239</v>
      </c>
      <c r="C1021">
        <v>190</v>
      </c>
      <c r="D1021" t="s">
        <v>335</v>
      </c>
      <c r="E1021" t="s">
        <v>343</v>
      </c>
      <c r="F1021">
        <v>0.44580399999999998</v>
      </c>
      <c r="G1021" t="s">
        <v>500</v>
      </c>
      <c r="H1021">
        <v>9.2308070000000004</v>
      </c>
      <c r="I1021">
        <v>1.651831</v>
      </c>
      <c r="J1021">
        <v>1.9300759999999999</v>
      </c>
      <c r="K1021">
        <v>4.1151299999999997</v>
      </c>
      <c r="L1021">
        <v>0.73639299999999996</v>
      </c>
      <c r="M1021">
        <v>0.86043599999999998</v>
      </c>
    </row>
    <row r="1022" spans="1:13" x14ac:dyDescent="0.35">
      <c r="A1022">
        <v>1020</v>
      </c>
      <c r="B1022" t="s">
        <v>239</v>
      </c>
      <c r="C1022">
        <v>190</v>
      </c>
      <c r="D1022" t="s">
        <v>335</v>
      </c>
      <c r="E1022" t="s">
        <v>343</v>
      </c>
      <c r="F1022">
        <v>7.7948000000000004</v>
      </c>
      <c r="G1022" t="s">
        <v>500</v>
      </c>
      <c r="H1022">
        <v>9.2308070000000004</v>
      </c>
      <c r="I1022">
        <v>1.651831</v>
      </c>
      <c r="J1022">
        <v>1.9300759999999999</v>
      </c>
      <c r="K1022">
        <v>71.952299999999994</v>
      </c>
      <c r="L1022">
        <v>12.8757</v>
      </c>
      <c r="M1022">
        <v>15.044600000000001</v>
      </c>
    </row>
    <row r="1023" spans="1:13" x14ac:dyDescent="0.35">
      <c r="A1023">
        <v>1021</v>
      </c>
      <c r="B1023" t="s">
        <v>239</v>
      </c>
      <c r="C1023">
        <v>190</v>
      </c>
      <c r="D1023" t="s">
        <v>335</v>
      </c>
      <c r="E1023" t="s">
        <v>343</v>
      </c>
      <c r="F1023">
        <v>5.2023900000000003</v>
      </c>
      <c r="G1023" t="s">
        <v>500</v>
      </c>
      <c r="H1023">
        <v>9.2308070000000004</v>
      </c>
      <c r="I1023">
        <v>1.651831</v>
      </c>
      <c r="J1023">
        <v>1.9300759999999999</v>
      </c>
      <c r="K1023">
        <v>48.022300000000001</v>
      </c>
      <c r="L1023">
        <v>8.5934699999999999</v>
      </c>
      <c r="M1023">
        <v>10.041</v>
      </c>
    </row>
    <row r="1024" spans="1:13" x14ac:dyDescent="0.35">
      <c r="A1024">
        <v>1022</v>
      </c>
      <c r="B1024" t="s">
        <v>239</v>
      </c>
      <c r="C1024">
        <v>190</v>
      </c>
      <c r="D1024" t="s">
        <v>335</v>
      </c>
      <c r="E1024" t="s">
        <v>343</v>
      </c>
      <c r="F1024">
        <v>0.42593399999999998</v>
      </c>
      <c r="G1024" t="s">
        <v>500</v>
      </c>
      <c r="H1024">
        <v>9.2308070000000004</v>
      </c>
      <c r="I1024">
        <v>1.651831</v>
      </c>
      <c r="J1024">
        <v>1.9300759999999999</v>
      </c>
      <c r="K1024">
        <v>3.9317099999999998</v>
      </c>
      <c r="L1024">
        <v>0.70357099999999995</v>
      </c>
      <c r="M1024">
        <v>0.82208499999999995</v>
      </c>
    </row>
    <row r="1025" spans="1:13" x14ac:dyDescent="0.35">
      <c r="A1025">
        <v>1023</v>
      </c>
      <c r="B1025" t="s">
        <v>239</v>
      </c>
      <c r="C1025">
        <v>190</v>
      </c>
      <c r="D1025" t="s">
        <v>335</v>
      </c>
      <c r="E1025" t="s">
        <v>343</v>
      </c>
      <c r="F1025">
        <v>9.8799999999999995E-4</v>
      </c>
      <c r="G1025" t="s">
        <v>500</v>
      </c>
      <c r="H1025">
        <v>9.2308070000000004</v>
      </c>
      <c r="I1025">
        <v>1.651831</v>
      </c>
      <c r="J1025">
        <v>1.9300759999999999</v>
      </c>
      <c r="K1025">
        <v>9.1179999999999994E-3</v>
      </c>
      <c r="L1025">
        <v>1.632E-3</v>
      </c>
      <c r="M1025">
        <v>1.9070000000000001E-3</v>
      </c>
    </row>
    <row r="1026" spans="1:13" x14ac:dyDescent="0.35">
      <c r="A1026">
        <v>1024</v>
      </c>
      <c r="B1026" t="s">
        <v>239</v>
      </c>
      <c r="C1026">
        <v>190</v>
      </c>
      <c r="D1026" t="s">
        <v>335</v>
      </c>
      <c r="E1026" t="s">
        <v>343</v>
      </c>
      <c r="F1026">
        <v>2.6278600000000001</v>
      </c>
      <c r="G1026" t="s">
        <v>500</v>
      </c>
      <c r="H1026">
        <v>9.2308070000000004</v>
      </c>
      <c r="I1026">
        <v>1.651831</v>
      </c>
      <c r="J1026">
        <v>1.9300759999999999</v>
      </c>
      <c r="K1026">
        <v>24.257300000000001</v>
      </c>
      <c r="L1026">
        <v>4.3407799999999996</v>
      </c>
      <c r="M1026">
        <v>5.0719700000000003</v>
      </c>
    </row>
    <row r="1027" spans="1:13" x14ac:dyDescent="0.35">
      <c r="A1027">
        <v>1025</v>
      </c>
      <c r="B1027" t="s">
        <v>239</v>
      </c>
      <c r="C1027">
        <v>192</v>
      </c>
      <c r="D1027" t="s">
        <v>617</v>
      </c>
      <c r="E1027" t="s">
        <v>713</v>
      </c>
      <c r="F1027">
        <v>0.62609700000000001</v>
      </c>
      <c r="G1027" t="s">
        <v>500</v>
      </c>
      <c r="H1027">
        <v>7.322038</v>
      </c>
      <c r="I1027">
        <v>0.96538800000000002</v>
      </c>
      <c r="J1027">
        <v>1.7409289999999999</v>
      </c>
      <c r="K1027">
        <v>4.5843100000000003</v>
      </c>
      <c r="L1027">
        <v>0.60442600000000002</v>
      </c>
      <c r="M1027">
        <v>1.08999</v>
      </c>
    </row>
    <row r="1028" spans="1:13" x14ac:dyDescent="0.35">
      <c r="A1028">
        <v>1026</v>
      </c>
      <c r="B1028" t="s">
        <v>239</v>
      </c>
      <c r="C1028">
        <v>192</v>
      </c>
      <c r="D1028" t="s">
        <v>617</v>
      </c>
      <c r="E1028" t="s">
        <v>713</v>
      </c>
      <c r="F1028">
        <v>6.0359999999999997E-3</v>
      </c>
      <c r="G1028" t="s">
        <v>500</v>
      </c>
      <c r="H1028">
        <v>7.322038</v>
      </c>
      <c r="I1028">
        <v>0.96538800000000002</v>
      </c>
      <c r="J1028">
        <v>1.7409289999999999</v>
      </c>
      <c r="K1028">
        <v>4.4195999999999999E-2</v>
      </c>
      <c r="L1028">
        <v>5.8269999999999997E-3</v>
      </c>
      <c r="M1028">
        <v>1.0508E-2</v>
      </c>
    </row>
    <row r="1029" spans="1:13" x14ac:dyDescent="0.35">
      <c r="A1029">
        <v>1027</v>
      </c>
      <c r="B1029" t="s">
        <v>239</v>
      </c>
      <c r="C1029">
        <v>211</v>
      </c>
      <c r="D1029" t="s">
        <v>246</v>
      </c>
      <c r="E1029" t="s">
        <v>521</v>
      </c>
      <c r="F1029">
        <v>1.1144099999999999</v>
      </c>
      <c r="G1029" t="s">
        <v>500</v>
      </c>
      <c r="H1029">
        <v>10.230904000000001</v>
      </c>
      <c r="I1029">
        <v>2.1930649999999998</v>
      </c>
      <c r="J1029">
        <v>1.488048</v>
      </c>
      <c r="K1029">
        <v>11.401400000000001</v>
      </c>
      <c r="L1029">
        <v>2.4439700000000002</v>
      </c>
      <c r="M1029">
        <v>1.6583000000000001</v>
      </c>
    </row>
    <row r="1030" spans="1:13" x14ac:dyDescent="0.35">
      <c r="A1030">
        <v>1028</v>
      </c>
      <c r="B1030" t="s">
        <v>239</v>
      </c>
      <c r="C1030">
        <v>211</v>
      </c>
      <c r="D1030" t="s">
        <v>246</v>
      </c>
      <c r="E1030" t="s">
        <v>521</v>
      </c>
      <c r="F1030">
        <v>4.0428499999999996</v>
      </c>
      <c r="G1030" t="s">
        <v>500</v>
      </c>
      <c r="H1030">
        <v>10.230904000000001</v>
      </c>
      <c r="I1030">
        <v>2.1930649999999998</v>
      </c>
      <c r="J1030">
        <v>1.488048</v>
      </c>
      <c r="K1030">
        <v>41.362000000000002</v>
      </c>
      <c r="L1030">
        <v>8.8662299999999998</v>
      </c>
      <c r="M1030">
        <v>6.0159500000000001</v>
      </c>
    </row>
    <row r="1031" spans="1:13" x14ac:dyDescent="0.35">
      <c r="A1031">
        <v>1029</v>
      </c>
      <c r="B1031" t="s">
        <v>239</v>
      </c>
      <c r="C1031">
        <v>211</v>
      </c>
      <c r="D1031" t="s">
        <v>246</v>
      </c>
      <c r="E1031" t="s">
        <v>521</v>
      </c>
      <c r="F1031">
        <v>0.68104799999999999</v>
      </c>
      <c r="G1031" t="s">
        <v>500</v>
      </c>
      <c r="H1031">
        <v>10.230904000000001</v>
      </c>
      <c r="I1031">
        <v>2.1930649999999998</v>
      </c>
      <c r="J1031">
        <v>1.488048</v>
      </c>
      <c r="K1031">
        <v>6.96774</v>
      </c>
      <c r="L1031">
        <v>1.4935799999999999</v>
      </c>
      <c r="M1031">
        <v>1.0134300000000001</v>
      </c>
    </row>
    <row r="1032" spans="1:13" x14ac:dyDescent="0.35">
      <c r="A1032">
        <v>1030</v>
      </c>
      <c r="B1032" t="s">
        <v>239</v>
      </c>
      <c r="C1032">
        <v>211</v>
      </c>
      <c r="D1032" t="s">
        <v>246</v>
      </c>
      <c r="E1032" t="s">
        <v>521</v>
      </c>
      <c r="F1032">
        <v>1.1356299999999999</v>
      </c>
      <c r="G1032" t="s">
        <v>500</v>
      </c>
      <c r="H1032">
        <v>10.230904000000001</v>
      </c>
      <c r="I1032">
        <v>2.1930649999999998</v>
      </c>
      <c r="J1032">
        <v>1.488048</v>
      </c>
      <c r="K1032">
        <v>11.618499999999999</v>
      </c>
      <c r="L1032">
        <v>2.49051</v>
      </c>
      <c r="M1032">
        <v>1.68987</v>
      </c>
    </row>
    <row r="1033" spans="1:13" x14ac:dyDescent="0.35">
      <c r="A1033">
        <v>1031</v>
      </c>
      <c r="B1033" t="s">
        <v>239</v>
      </c>
      <c r="C1033">
        <v>211</v>
      </c>
      <c r="D1033" t="s">
        <v>246</v>
      </c>
      <c r="E1033" t="s">
        <v>521</v>
      </c>
      <c r="F1033">
        <v>0.37879200000000002</v>
      </c>
      <c r="G1033" t="s">
        <v>500</v>
      </c>
      <c r="H1033">
        <v>10.230904000000001</v>
      </c>
      <c r="I1033">
        <v>2.1930649999999998</v>
      </c>
      <c r="J1033">
        <v>1.488048</v>
      </c>
      <c r="K1033">
        <v>3.8753799999999998</v>
      </c>
      <c r="L1033">
        <v>0.83071600000000001</v>
      </c>
      <c r="M1033">
        <v>0.56366099999999997</v>
      </c>
    </row>
    <row r="1034" spans="1:13" x14ac:dyDescent="0.35">
      <c r="A1034">
        <v>1032</v>
      </c>
      <c r="B1034" t="s">
        <v>239</v>
      </c>
      <c r="C1034">
        <v>211</v>
      </c>
      <c r="D1034" t="s">
        <v>246</v>
      </c>
      <c r="E1034" t="s">
        <v>521</v>
      </c>
      <c r="F1034">
        <v>0.443967</v>
      </c>
      <c r="G1034" t="s">
        <v>500</v>
      </c>
      <c r="H1034">
        <v>10.230904000000001</v>
      </c>
      <c r="I1034">
        <v>2.1930649999999998</v>
      </c>
      <c r="J1034">
        <v>1.488048</v>
      </c>
      <c r="K1034">
        <v>4.5421800000000001</v>
      </c>
      <c r="L1034">
        <v>0.97364899999999999</v>
      </c>
      <c r="M1034">
        <v>0.66064400000000001</v>
      </c>
    </row>
    <row r="1035" spans="1:13" x14ac:dyDescent="0.35">
      <c r="A1035">
        <v>1033</v>
      </c>
      <c r="B1035" t="s">
        <v>239</v>
      </c>
      <c r="C1035">
        <v>213</v>
      </c>
      <c r="D1035" t="s">
        <v>248</v>
      </c>
      <c r="E1035" t="s">
        <v>714</v>
      </c>
      <c r="F1035">
        <v>0.20291799999999999</v>
      </c>
      <c r="G1035" t="s">
        <v>500</v>
      </c>
      <c r="H1035">
        <v>9.5289439999999992</v>
      </c>
      <c r="I1035">
        <v>1.9853270000000001</v>
      </c>
      <c r="J1035">
        <v>1.520095</v>
      </c>
      <c r="K1035">
        <v>1.9335899999999999</v>
      </c>
      <c r="L1035">
        <v>0.40285900000000002</v>
      </c>
      <c r="M1035">
        <v>0.30845499999999998</v>
      </c>
    </row>
    <row r="1036" spans="1:13" x14ac:dyDescent="0.35">
      <c r="A1036">
        <v>1034</v>
      </c>
      <c r="B1036" t="s">
        <v>239</v>
      </c>
      <c r="C1036">
        <v>213</v>
      </c>
      <c r="D1036" t="s">
        <v>248</v>
      </c>
      <c r="E1036" t="s">
        <v>714</v>
      </c>
      <c r="F1036">
        <v>1.15689</v>
      </c>
      <c r="G1036" t="s">
        <v>500</v>
      </c>
      <c r="H1036">
        <v>9.5289439999999992</v>
      </c>
      <c r="I1036">
        <v>1.9853270000000001</v>
      </c>
      <c r="J1036">
        <v>1.520095</v>
      </c>
      <c r="K1036">
        <v>11.023899999999999</v>
      </c>
      <c r="L1036">
        <v>2.2968099999999998</v>
      </c>
      <c r="M1036">
        <v>1.75858</v>
      </c>
    </row>
    <row r="1037" spans="1:13" x14ac:dyDescent="0.35">
      <c r="A1037">
        <v>1035</v>
      </c>
      <c r="B1037" t="s">
        <v>239</v>
      </c>
      <c r="C1037">
        <v>213</v>
      </c>
      <c r="D1037" t="s">
        <v>248</v>
      </c>
      <c r="E1037" t="s">
        <v>714</v>
      </c>
      <c r="F1037">
        <v>0.43957000000000002</v>
      </c>
      <c r="G1037" t="s">
        <v>500</v>
      </c>
      <c r="H1037">
        <v>9.5289439999999992</v>
      </c>
      <c r="I1037">
        <v>1.9853270000000001</v>
      </c>
      <c r="J1037">
        <v>1.520095</v>
      </c>
      <c r="K1037">
        <v>4.1886400000000004</v>
      </c>
      <c r="L1037">
        <v>0.87268999999999997</v>
      </c>
      <c r="M1037">
        <v>0.668188</v>
      </c>
    </row>
    <row r="1038" spans="1:13" x14ac:dyDescent="0.35">
      <c r="A1038">
        <v>1036</v>
      </c>
      <c r="B1038" t="s">
        <v>239</v>
      </c>
      <c r="C1038">
        <v>214</v>
      </c>
      <c r="D1038" t="s">
        <v>361</v>
      </c>
      <c r="E1038" t="s">
        <v>715</v>
      </c>
      <c r="F1038">
        <v>2.2595800000000001</v>
      </c>
      <c r="G1038" t="s">
        <v>500</v>
      </c>
      <c r="H1038">
        <v>11.092884</v>
      </c>
      <c r="I1038">
        <v>2.744164</v>
      </c>
      <c r="J1038">
        <v>1.527636</v>
      </c>
      <c r="K1038">
        <v>25.065300000000001</v>
      </c>
      <c r="L1038">
        <v>6.2006600000000001</v>
      </c>
      <c r="M1038">
        <v>3.4518200000000001</v>
      </c>
    </row>
    <row r="1039" spans="1:13" x14ac:dyDescent="0.35">
      <c r="A1039">
        <v>1037</v>
      </c>
      <c r="B1039" t="s">
        <v>239</v>
      </c>
      <c r="C1039">
        <v>214</v>
      </c>
      <c r="D1039" t="s">
        <v>361</v>
      </c>
      <c r="E1039" t="s">
        <v>715</v>
      </c>
      <c r="F1039">
        <v>0.53894699999999995</v>
      </c>
      <c r="G1039" t="s">
        <v>500</v>
      </c>
      <c r="H1039">
        <v>11.092884</v>
      </c>
      <c r="I1039">
        <v>2.744164</v>
      </c>
      <c r="J1039">
        <v>1.527636</v>
      </c>
      <c r="K1039">
        <v>5.9784800000000002</v>
      </c>
      <c r="L1039">
        <v>1.4789600000000001</v>
      </c>
      <c r="M1039">
        <v>0.82331500000000002</v>
      </c>
    </row>
    <row r="1040" spans="1:13" x14ac:dyDescent="0.35">
      <c r="A1040">
        <v>1038</v>
      </c>
      <c r="B1040" t="s">
        <v>239</v>
      </c>
      <c r="C1040">
        <v>221</v>
      </c>
      <c r="D1040" t="s">
        <v>250</v>
      </c>
      <c r="E1040" t="s">
        <v>716</v>
      </c>
      <c r="F1040">
        <v>1.9400000000000001E-3</v>
      </c>
      <c r="G1040" t="s">
        <v>500</v>
      </c>
      <c r="H1040">
        <v>7.7997199999999998</v>
      </c>
      <c r="I1040">
        <v>1.4451130000000001</v>
      </c>
      <c r="J1040">
        <v>1.353531</v>
      </c>
      <c r="K1040">
        <v>1.5134999999999999E-2</v>
      </c>
      <c r="L1040">
        <v>2.8040000000000001E-3</v>
      </c>
      <c r="M1040">
        <v>2.6259999999999999E-3</v>
      </c>
    </row>
    <row r="1041" spans="1:13" x14ac:dyDescent="0.35">
      <c r="A1041">
        <v>1039</v>
      </c>
      <c r="B1041" t="s">
        <v>239</v>
      </c>
      <c r="C1041">
        <v>221</v>
      </c>
      <c r="D1041" t="s">
        <v>250</v>
      </c>
      <c r="E1041" t="s">
        <v>716</v>
      </c>
      <c r="F1041">
        <v>0.45602100000000001</v>
      </c>
      <c r="G1041" t="s">
        <v>500</v>
      </c>
      <c r="H1041">
        <v>7.7997199999999998</v>
      </c>
      <c r="I1041">
        <v>1.4451130000000001</v>
      </c>
      <c r="J1041">
        <v>1.353531</v>
      </c>
      <c r="K1041">
        <v>3.5568399999999998</v>
      </c>
      <c r="L1041">
        <v>0.65900199999999998</v>
      </c>
      <c r="M1041">
        <v>0.61723899999999998</v>
      </c>
    </row>
    <row r="1042" spans="1:13" x14ac:dyDescent="0.35">
      <c r="A1042">
        <v>1040</v>
      </c>
      <c r="B1042" t="s">
        <v>239</v>
      </c>
      <c r="C1042">
        <v>224</v>
      </c>
      <c r="D1042" t="s">
        <v>260</v>
      </c>
      <c r="E1042" t="s">
        <v>717</v>
      </c>
      <c r="F1042">
        <v>2.2899699999999998</v>
      </c>
      <c r="G1042" t="s">
        <v>500</v>
      </c>
      <c r="H1042">
        <v>6.6144360000000004</v>
      </c>
      <c r="I1042">
        <v>1.31212</v>
      </c>
      <c r="J1042">
        <v>1.2414620000000001</v>
      </c>
      <c r="K1042">
        <v>15.1469</v>
      </c>
      <c r="L1042">
        <v>3.0047100000000002</v>
      </c>
      <c r="M1042">
        <v>2.8429099999999998</v>
      </c>
    </row>
    <row r="1043" spans="1:13" x14ac:dyDescent="0.35">
      <c r="A1043">
        <v>1041</v>
      </c>
      <c r="B1043" t="s">
        <v>239</v>
      </c>
      <c r="C1043">
        <v>241</v>
      </c>
      <c r="D1043" t="s">
        <v>522</v>
      </c>
      <c r="E1043" t="s">
        <v>523</v>
      </c>
      <c r="F1043">
        <v>0.76845399999999997</v>
      </c>
      <c r="G1043" t="s">
        <v>500</v>
      </c>
      <c r="H1043">
        <v>8.0040379999999995</v>
      </c>
      <c r="I1043">
        <v>1.304746</v>
      </c>
      <c r="J1043">
        <v>1.86338</v>
      </c>
      <c r="K1043">
        <v>6.1507300000000003</v>
      </c>
      <c r="L1043">
        <v>1.00264</v>
      </c>
      <c r="M1043">
        <v>1.4319200000000001</v>
      </c>
    </row>
    <row r="1044" spans="1:13" x14ac:dyDescent="0.35">
      <c r="A1044">
        <v>1042</v>
      </c>
      <c r="B1044" t="s">
        <v>239</v>
      </c>
      <c r="C1044">
        <v>243</v>
      </c>
      <c r="D1044" t="s">
        <v>299</v>
      </c>
      <c r="E1044" t="s">
        <v>300</v>
      </c>
      <c r="F1044">
        <v>0.86692000000000002</v>
      </c>
      <c r="G1044" t="s">
        <v>500</v>
      </c>
      <c r="H1044">
        <v>9.6284969999999994</v>
      </c>
      <c r="I1044">
        <v>1.9695750000000001</v>
      </c>
      <c r="J1044">
        <v>1.7798769999999999</v>
      </c>
      <c r="K1044">
        <v>8.3471399999999996</v>
      </c>
      <c r="L1044">
        <v>1.70746</v>
      </c>
      <c r="M1044">
        <v>1.54301</v>
      </c>
    </row>
    <row r="1045" spans="1:13" x14ac:dyDescent="0.35">
      <c r="A1045">
        <v>1043</v>
      </c>
      <c r="B1045" t="s">
        <v>239</v>
      </c>
      <c r="C1045">
        <v>310</v>
      </c>
      <c r="D1045" t="s">
        <v>264</v>
      </c>
      <c r="E1045" t="s">
        <v>525</v>
      </c>
      <c r="F1045">
        <v>1.4050400000000001</v>
      </c>
      <c r="G1045" t="s">
        <v>500</v>
      </c>
      <c r="H1045">
        <v>8.1109430000000007</v>
      </c>
      <c r="I1045">
        <v>1.522931</v>
      </c>
      <c r="J1045">
        <v>1.708602</v>
      </c>
      <c r="K1045">
        <v>11.3962</v>
      </c>
      <c r="L1045">
        <v>2.13978</v>
      </c>
      <c r="M1045">
        <v>2.4006500000000002</v>
      </c>
    </row>
    <row r="1046" spans="1:13" x14ac:dyDescent="0.35">
      <c r="A1046">
        <v>1044</v>
      </c>
      <c r="B1046" t="s">
        <v>239</v>
      </c>
      <c r="C1046">
        <v>310</v>
      </c>
      <c r="D1046" t="s">
        <v>264</v>
      </c>
      <c r="E1046" t="s">
        <v>525</v>
      </c>
      <c r="F1046">
        <v>1.43679</v>
      </c>
      <c r="G1046" t="s">
        <v>500</v>
      </c>
      <c r="H1046">
        <v>8.1109430000000007</v>
      </c>
      <c r="I1046">
        <v>1.522931</v>
      </c>
      <c r="J1046">
        <v>1.708602</v>
      </c>
      <c r="K1046">
        <v>11.653700000000001</v>
      </c>
      <c r="L1046">
        <v>2.1881300000000001</v>
      </c>
      <c r="M1046">
        <v>2.4548999999999999</v>
      </c>
    </row>
    <row r="1047" spans="1:13" x14ac:dyDescent="0.35">
      <c r="A1047">
        <v>1045</v>
      </c>
      <c r="B1047" t="s">
        <v>239</v>
      </c>
      <c r="C1047">
        <v>310</v>
      </c>
      <c r="D1047" t="s">
        <v>264</v>
      </c>
      <c r="E1047" t="s">
        <v>525</v>
      </c>
      <c r="F1047">
        <v>3.4265599999999998</v>
      </c>
      <c r="G1047" t="s">
        <v>500</v>
      </c>
      <c r="H1047">
        <v>8.1109430000000007</v>
      </c>
      <c r="I1047">
        <v>1.522931</v>
      </c>
      <c r="J1047">
        <v>1.708602</v>
      </c>
      <c r="K1047">
        <v>27.7926</v>
      </c>
      <c r="L1047">
        <v>5.2184200000000001</v>
      </c>
      <c r="M1047">
        <v>5.8546300000000002</v>
      </c>
    </row>
    <row r="1048" spans="1:13" x14ac:dyDescent="0.35">
      <c r="A1048">
        <v>1046</v>
      </c>
      <c r="B1048" t="s">
        <v>239</v>
      </c>
      <c r="C1048">
        <v>310</v>
      </c>
      <c r="D1048" t="s">
        <v>264</v>
      </c>
      <c r="E1048" t="s">
        <v>525</v>
      </c>
      <c r="F1048">
        <v>0.36657800000000001</v>
      </c>
      <c r="G1048" t="s">
        <v>500</v>
      </c>
      <c r="H1048">
        <v>8.1109430000000007</v>
      </c>
      <c r="I1048">
        <v>1.522931</v>
      </c>
      <c r="J1048">
        <v>1.708602</v>
      </c>
      <c r="K1048">
        <v>2.97329</v>
      </c>
      <c r="L1048">
        <v>0.55827300000000002</v>
      </c>
      <c r="M1048">
        <v>0.626336</v>
      </c>
    </row>
    <row r="1049" spans="1:13" x14ac:dyDescent="0.35">
      <c r="A1049">
        <v>1047</v>
      </c>
      <c r="B1049" t="s">
        <v>239</v>
      </c>
      <c r="C1049">
        <v>310</v>
      </c>
      <c r="D1049" t="s">
        <v>264</v>
      </c>
      <c r="E1049" t="s">
        <v>525</v>
      </c>
      <c r="F1049">
        <v>0.864151</v>
      </c>
      <c r="G1049" t="s">
        <v>500</v>
      </c>
      <c r="H1049">
        <v>8.1109430000000007</v>
      </c>
      <c r="I1049">
        <v>1.522931</v>
      </c>
      <c r="J1049">
        <v>1.708602</v>
      </c>
      <c r="K1049">
        <v>7.00908</v>
      </c>
      <c r="L1049">
        <v>1.3160400000000001</v>
      </c>
      <c r="M1049">
        <v>1.4764900000000001</v>
      </c>
    </row>
    <row r="1050" spans="1:13" x14ac:dyDescent="0.35">
      <c r="A1050">
        <v>1048</v>
      </c>
      <c r="B1050" t="s">
        <v>239</v>
      </c>
      <c r="C1050">
        <v>320</v>
      </c>
      <c r="D1050" t="s">
        <v>273</v>
      </c>
      <c r="E1050" t="s">
        <v>344</v>
      </c>
      <c r="F1050">
        <v>3.2923300000000002</v>
      </c>
      <c r="G1050" t="s">
        <v>500</v>
      </c>
      <c r="H1050">
        <v>7.2268610000000004</v>
      </c>
      <c r="I1050">
        <v>1.369947</v>
      </c>
      <c r="J1050">
        <v>1.524516</v>
      </c>
      <c r="K1050">
        <v>23.793199999999999</v>
      </c>
      <c r="L1050">
        <v>4.5103200000000001</v>
      </c>
      <c r="M1050">
        <v>5.0192100000000002</v>
      </c>
    </row>
    <row r="1051" spans="1:13" x14ac:dyDescent="0.35">
      <c r="A1051">
        <v>1049</v>
      </c>
      <c r="B1051" t="s">
        <v>239</v>
      </c>
      <c r="C1051">
        <v>320</v>
      </c>
      <c r="D1051" t="s">
        <v>273</v>
      </c>
      <c r="E1051" t="s">
        <v>344</v>
      </c>
      <c r="F1051">
        <v>1.1227199999999999</v>
      </c>
      <c r="G1051" t="s">
        <v>500</v>
      </c>
      <c r="H1051">
        <v>7.2268610000000004</v>
      </c>
      <c r="I1051">
        <v>1.369947</v>
      </c>
      <c r="J1051">
        <v>1.524516</v>
      </c>
      <c r="K1051">
        <v>8.11374</v>
      </c>
      <c r="L1051">
        <v>1.53807</v>
      </c>
      <c r="M1051">
        <v>1.7116</v>
      </c>
    </row>
    <row r="1052" spans="1:13" x14ac:dyDescent="0.35">
      <c r="A1052">
        <v>1050</v>
      </c>
      <c r="B1052" t="s">
        <v>239</v>
      </c>
      <c r="C1052">
        <v>320</v>
      </c>
      <c r="D1052" t="s">
        <v>273</v>
      </c>
      <c r="E1052" t="s">
        <v>344</v>
      </c>
      <c r="F1052">
        <v>3.1500300000000001</v>
      </c>
      <c r="G1052" t="s">
        <v>500</v>
      </c>
      <c r="H1052">
        <v>7.2268610000000004</v>
      </c>
      <c r="I1052">
        <v>1.369947</v>
      </c>
      <c r="J1052">
        <v>1.524516</v>
      </c>
      <c r="K1052">
        <v>22.764800000000001</v>
      </c>
      <c r="L1052">
        <v>4.3153699999999997</v>
      </c>
      <c r="M1052">
        <v>4.80227</v>
      </c>
    </row>
    <row r="1053" spans="1:13" x14ac:dyDescent="0.35">
      <c r="A1053">
        <v>1051</v>
      </c>
      <c r="B1053" t="s">
        <v>239</v>
      </c>
      <c r="C1053">
        <v>320</v>
      </c>
      <c r="D1053" t="s">
        <v>273</v>
      </c>
      <c r="E1053" t="s">
        <v>344</v>
      </c>
      <c r="F1053">
        <v>3.0900699999999999</v>
      </c>
      <c r="G1053" t="s">
        <v>500</v>
      </c>
      <c r="H1053">
        <v>7.2268610000000004</v>
      </c>
      <c r="I1053">
        <v>1.369947</v>
      </c>
      <c r="J1053">
        <v>1.524516</v>
      </c>
      <c r="K1053">
        <v>22.331499999999998</v>
      </c>
      <c r="L1053">
        <v>4.2332299999999998</v>
      </c>
      <c r="M1053">
        <v>4.7108600000000003</v>
      </c>
    </row>
    <row r="1054" spans="1:13" x14ac:dyDescent="0.35">
      <c r="A1054">
        <v>1052</v>
      </c>
      <c r="B1054" t="s">
        <v>239</v>
      </c>
      <c r="C1054">
        <v>320</v>
      </c>
      <c r="D1054" t="s">
        <v>273</v>
      </c>
      <c r="E1054" t="s">
        <v>344</v>
      </c>
      <c r="F1054">
        <v>4.0999999999999999E-4</v>
      </c>
      <c r="G1054" t="s">
        <v>500</v>
      </c>
      <c r="H1054">
        <v>7.2268610000000004</v>
      </c>
      <c r="I1054">
        <v>1.369947</v>
      </c>
      <c r="J1054">
        <v>1.524516</v>
      </c>
      <c r="K1054">
        <v>2.9640000000000001E-3</v>
      </c>
      <c r="L1054">
        <v>5.62E-4</v>
      </c>
      <c r="M1054">
        <v>6.2500000000000001E-4</v>
      </c>
    </row>
    <row r="1055" spans="1:13" x14ac:dyDescent="0.35">
      <c r="A1055">
        <v>1053</v>
      </c>
      <c r="B1055" t="s">
        <v>239</v>
      </c>
      <c r="C1055">
        <v>330</v>
      </c>
      <c r="D1055" t="s">
        <v>307</v>
      </c>
      <c r="E1055" t="s">
        <v>405</v>
      </c>
      <c r="F1055">
        <v>2.1259700000000001</v>
      </c>
      <c r="G1055" t="s">
        <v>500</v>
      </c>
      <c r="H1055">
        <v>6.2122989999999998</v>
      </c>
      <c r="I1055">
        <v>1.1764460000000001</v>
      </c>
      <c r="J1055">
        <v>1.3821559999999999</v>
      </c>
      <c r="K1055">
        <v>13.2072</v>
      </c>
      <c r="L1055">
        <v>2.50109</v>
      </c>
      <c r="M1055">
        <v>2.9384199999999998</v>
      </c>
    </row>
    <row r="1056" spans="1:13" x14ac:dyDescent="0.35">
      <c r="A1056">
        <v>1054</v>
      </c>
      <c r="B1056" t="s">
        <v>239</v>
      </c>
      <c r="C1056">
        <v>330</v>
      </c>
      <c r="D1056" t="s">
        <v>307</v>
      </c>
      <c r="E1056" t="s">
        <v>405</v>
      </c>
      <c r="F1056">
        <v>1.0620799999999999</v>
      </c>
      <c r="G1056" t="s">
        <v>500</v>
      </c>
      <c r="H1056">
        <v>6.2122989999999998</v>
      </c>
      <c r="I1056">
        <v>1.1764460000000001</v>
      </c>
      <c r="J1056">
        <v>1.3821559999999999</v>
      </c>
      <c r="K1056">
        <v>6.5979599999999996</v>
      </c>
      <c r="L1056">
        <v>1.2494799999999999</v>
      </c>
      <c r="M1056">
        <v>1.4679599999999999</v>
      </c>
    </row>
    <row r="1057" spans="1:13" x14ac:dyDescent="0.35">
      <c r="A1057">
        <v>1055</v>
      </c>
      <c r="B1057" t="s">
        <v>239</v>
      </c>
      <c r="C1057">
        <v>330</v>
      </c>
      <c r="D1057" t="s">
        <v>307</v>
      </c>
      <c r="E1057" t="s">
        <v>405</v>
      </c>
      <c r="F1057">
        <v>0.62741800000000003</v>
      </c>
      <c r="G1057" t="s">
        <v>500</v>
      </c>
      <c r="H1057">
        <v>6.2122989999999998</v>
      </c>
      <c r="I1057">
        <v>1.1764460000000001</v>
      </c>
      <c r="J1057">
        <v>1.3821559999999999</v>
      </c>
      <c r="K1057">
        <v>3.89771</v>
      </c>
      <c r="L1057">
        <v>0.73812299999999997</v>
      </c>
      <c r="M1057">
        <v>0.86719000000000002</v>
      </c>
    </row>
    <row r="1058" spans="1:13" x14ac:dyDescent="0.35">
      <c r="A1058">
        <v>1056</v>
      </c>
      <c r="B1058" t="s">
        <v>239</v>
      </c>
      <c r="C1058">
        <v>411</v>
      </c>
      <c r="D1058" t="s">
        <v>308</v>
      </c>
      <c r="E1058" t="s">
        <v>317</v>
      </c>
      <c r="F1058">
        <v>5.5551300000000001</v>
      </c>
      <c r="G1058" t="s">
        <v>500</v>
      </c>
      <c r="H1058">
        <v>5.9979040000000001</v>
      </c>
      <c r="I1058">
        <v>0.90687899999999999</v>
      </c>
      <c r="J1058">
        <v>1.5020009999999999</v>
      </c>
      <c r="K1058">
        <v>33.319099999999999</v>
      </c>
      <c r="L1058">
        <v>5.0378299999999996</v>
      </c>
      <c r="M1058">
        <v>8.3438099999999995</v>
      </c>
    </row>
    <row r="1059" spans="1:13" x14ac:dyDescent="0.35">
      <c r="A1059">
        <v>1057</v>
      </c>
      <c r="B1059" t="s">
        <v>239</v>
      </c>
      <c r="C1059">
        <v>411</v>
      </c>
      <c r="D1059" t="s">
        <v>308</v>
      </c>
      <c r="E1059" t="s">
        <v>317</v>
      </c>
      <c r="F1059">
        <v>0.18979099999999999</v>
      </c>
      <c r="G1059" t="s">
        <v>500</v>
      </c>
      <c r="H1059">
        <v>5.9979040000000001</v>
      </c>
      <c r="I1059">
        <v>0.90687899999999999</v>
      </c>
      <c r="J1059">
        <v>1.5020009999999999</v>
      </c>
      <c r="K1059">
        <v>1.13835</v>
      </c>
      <c r="L1059">
        <v>0.17211799999999999</v>
      </c>
      <c r="M1059">
        <v>0.28506599999999999</v>
      </c>
    </row>
    <row r="1060" spans="1:13" x14ac:dyDescent="0.35">
      <c r="A1060">
        <v>1058</v>
      </c>
      <c r="B1060" t="s">
        <v>239</v>
      </c>
      <c r="C1060">
        <v>411</v>
      </c>
      <c r="D1060" t="s">
        <v>308</v>
      </c>
      <c r="E1060" t="s">
        <v>317</v>
      </c>
      <c r="F1060">
        <v>2.5524300000000002</v>
      </c>
      <c r="G1060" t="s">
        <v>500</v>
      </c>
      <c r="H1060">
        <v>5.9979040000000001</v>
      </c>
      <c r="I1060">
        <v>0.90687899999999999</v>
      </c>
      <c r="J1060">
        <v>1.5020009999999999</v>
      </c>
      <c r="K1060">
        <v>15.309200000000001</v>
      </c>
      <c r="L1060">
        <v>2.3147500000000001</v>
      </c>
      <c r="M1060">
        <v>3.8337500000000002</v>
      </c>
    </row>
    <row r="1061" spans="1:13" x14ac:dyDescent="0.35">
      <c r="A1061">
        <v>1059</v>
      </c>
      <c r="B1061" t="s">
        <v>239</v>
      </c>
      <c r="C1061">
        <v>411</v>
      </c>
      <c r="D1061" t="s">
        <v>308</v>
      </c>
      <c r="E1061" t="s">
        <v>317</v>
      </c>
      <c r="F1061">
        <v>2.64066</v>
      </c>
      <c r="G1061" t="s">
        <v>500</v>
      </c>
      <c r="H1061">
        <v>5.9979040000000001</v>
      </c>
      <c r="I1061">
        <v>0.90687899999999999</v>
      </c>
      <c r="J1061">
        <v>1.5020009999999999</v>
      </c>
      <c r="K1061">
        <v>15.8384</v>
      </c>
      <c r="L1061">
        <v>2.3947600000000002</v>
      </c>
      <c r="M1061">
        <v>3.9662700000000002</v>
      </c>
    </row>
    <row r="1062" spans="1:13" x14ac:dyDescent="0.35">
      <c r="A1062">
        <v>1060</v>
      </c>
      <c r="B1062" t="s">
        <v>239</v>
      </c>
      <c r="C1062">
        <v>411</v>
      </c>
      <c r="D1062" t="s">
        <v>308</v>
      </c>
      <c r="E1062" t="s">
        <v>317</v>
      </c>
      <c r="F1062">
        <v>0.39064199999999999</v>
      </c>
      <c r="G1062" t="s">
        <v>500</v>
      </c>
      <c r="H1062">
        <v>5.9979040000000001</v>
      </c>
      <c r="I1062">
        <v>0.90687899999999999</v>
      </c>
      <c r="J1062">
        <v>1.5020009999999999</v>
      </c>
      <c r="K1062">
        <v>2.3430300000000002</v>
      </c>
      <c r="L1062">
        <v>0.354265</v>
      </c>
      <c r="M1062">
        <v>0.58674499999999996</v>
      </c>
    </row>
    <row r="1063" spans="1:13" x14ac:dyDescent="0.35">
      <c r="A1063">
        <v>1061</v>
      </c>
      <c r="B1063" t="s">
        <v>239</v>
      </c>
      <c r="C1063">
        <v>411</v>
      </c>
      <c r="D1063" t="s">
        <v>308</v>
      </c>
      <c r="E1063" t="s">
        <v>317</v>
      </c>
      <c r="F1063">
        <v>0.43498599999999998</v>
      </c>
      <c r="G1063" t="s">
        <v>500</v>
      </c>
      <c r="H1063">
        <v>5.9979040000000001</v>
      </c>
      <c r="I1063">
        <v>0.90687899999999999</v>
      </c>
      <c r="J1063">
        <v>1.5020009999999999</v>
      </c>
      <c r="K1063">
        <v>2.609</v>
      </c>
      <c r="L1063">
        <v>0.39448</v>
      </c>
      <c r="M1063">
        <v>0.65334999999999999</v>
      </c>
    </row>
    <row r="1064" spans="1:13" x14ac:dyDescent="0.35">
      <c r="A1064">
        <v>1062</v>
      </c>
      <c r="B1064" t="s">
        <v>239</v>
      </c>
      <c r="C1064">
        <v>411</v>
      </c>
      <c r="D1064" t="s">
        <v>308</v>
      </c>
      <c r="E1064" t="s">
        <v>317</v>
      </c>
      <c r="F1064">
        <v>2.0199500000000001</v>
      </c>
      <c r="G1064" t="s">
        <v>500</v>
      </c>
      <c r="H1064">
        <v>5.9979040000000001</v>
      </c>
      <c r="I1064">
        <v>0.90687899999999999</v>
      </c>
      <c r="J1064">
        <v>1.5020009999999999</v>
      </c>
      <c r="K1064">
        <v>12.115500000000001</v>
      </c>
      <c r="L1064">
        <v>1.83185</v>
      </c>
      <c r="M1064">
        <v>3.0339700000000001</v>
      </c>
    </row>
    <row r="1065" spans="1:13" x14ac:dyDescent="0.35">
      <c r="A1065">
        <v>1063</v>
      </c>
      <c r="B1065" t="s">
        <v>239</v>
      </c>
      <c r="C1065">
        <v>411</v>
      </c>
      <c r="D1065" t="s">
        <v>308</v>
      </c>
      <c r="E1065" t="s">
        <v>317</v>
      </c>
      <c r="F1065">
        <v>1.21228</v>
      </c>
      <c r="G1065" t="s">
        <v>500</v>
      </c>
      <c r="H1065">
        <v>5.9979040000000001</v>
      </c>
      <c r="I1065">
        <v>0.90687899999999999</v>
      </c>
      <c r="J1065">
        <v>1.5020009999999999</v>
      </c>
      <c r="K1065">
        <v>7.2711399999999999</v>
      </c>
      <c r="L1065">
        <v>1.0993900000000001</v>
      </c>
      <c r="M1065">
        <v>1.8208500000000001</v>
      </c>
    </row>
    <row r="1066" spans="1:13" x14ac:dyDescent="0.35">
      <c r="A1066">
        <v>1064</v>
      </c>
      <c r="B1066" t="s">
        <v>239</v>
      </c>
      <c r="C1066">
        <v>411</v>
      </c>
      <c r="D1066" t="s">
        <v>308</v>
      </c>
      <c r="E1066" t="s">
        <v>317</v>
      </c>
      <c r="F1066">
        <v>13.905799999999999</v>
      </c>
      <c r="G1066" t="s">
        <v>500</v>
      </c>
      <c r="H1066">
        <v>5.9979040000000001</v>
      </c>
      <c r="I1066">
        <v>0.90687899999999999</v>
      </c>
      <c r="J1066">
        <v>1.5020009999999999</v>
      </c>
      <c r="K1066">
        <v>83.405699999999996</v>
      </c>
      <c r="L1066">
        <v>12.610900000000001</v>
      </c>
      <c r="M1066">
        <v>20.886500000000002</v>
      </c>
    </row>
    <row r="1067" spans="1:13" x14ac:dyDescent="0.35">
      <c r="A1067">
        <v>1065</v>
      </c>
      <c r="B1067" t="s">
        <v>239</v>
      </c>
      <c r="C1067">
        <v>411</v>
      </c>
      <c r="D1067" t="s">
        <v>308</v>
      </c>
      <c r="E1067" t="s">
        <v>317</v>
      </c>
      <c r="F1067">
        <v>7.0164400000000002</v>
      </c>
      <c r="G1067" t="s">
        <v>500</v>
      </c>
      <c r="H1067">
        <v>5.9979040000000001</v>
      </c>
      <c r="I1067">
        <v>0.90687899999999999</v>
      </c>
      <c r="J1067">
        <v>1.5020009999999999</v>
      </c>
      <c r="K1067">
        <v>42.0839</v>
      </c>
      <c r="L1067">
        <v>6.3630599999999999</v>
      </c>
      <c r="M1067">
        <v>10.5387</v>
      </c>
    </row>
    <row r="1068" spans="1:13" x14ac:dyDescent="0.35">
      <c r="A1068">
        <v>1066</v>
      </c>
      <c r="B1068" t="s">
        <v>239</v>
      </c>
      <c r="C1068">
        <v>411</v>
      </c>
      <c r="D1068" t="s">
        <v>308</v>
      </c>
      <c r="E1068" t="s">
        <v>317</v>
      </c>
      <c r="F1068">
        <v>28.350200000000001</v>
      </c>
      <c r="G1068" t="s">
        <v>500</v>
      </c>
      <c r="H1068">
        <v>5.9979040000000001</v>
      </c>
      <c r="I1068">
        <v>0.90687899999999999</v>
      </c>
      <c r="J1068">
        <v>1.5020009999999999</v>
      </c>
      <c r="K1068">
        <v>170.042</v>
      </c>
      <c r="L1068">
        <v>25.7102</v>
      </c>
      <c r="M1068">
        <v>42.582000000000001</v>
      </c>
    </row>
    <row r="1069" spans="1:13" x14ac:dyDescent="0.35">
      <c r="A1069">
        <v>1067</v>
      </c>
      <c r="B1069" t="s">
        <v>239</v>
      </c>
      <c r="C1069">
        <v>411</v>
      </c>
      <c r="D1069" t="s">
        <v>308</v>
      </c>
      <c r="E1069" t="s">
        <v>317</v>
      </c>
      <c r="F1069">
        <v>2.1771699999999998</v>
      </c>
      <c r="G1069" t="s">
        <v>500</v>
      </c>
      <c r="H1069">
        <v>5.9979040000000001</v>
      </c>
      <c r="I1069">
        <v>0.90687899999999999</v>
      </c>
      <c r="J1069">
        <v>1.5020009999999999</v>
      </c>
      <c r="K1069">
        <v>13.0585</v>
      </c>
      <c r="L1069">
        <v>1.9744299999999999</v>
      </c>
      <c r="M1069">
        <v>3.2701099999999999</v>
      </c>
    </row>
    <row r="1070" spans="1:13" x14ac:dyDescent="0.35">
      <c r="A1070">
        <v>1068</v>
      </c>
      <c r="B1070" t="s">
        <v>239</v>
      </c>
      <c r="C1070">
        <v>411</v>
      </c>
      <c r="D1070" t="s">
        <v>308</v>
      </c>
      <c r="E1070" t="s">
        <v>317</v>
      </c>
      <c r="F1070">
        <v>1.2614799999999999</v>
      </c>
      <c r="G1070" t="s">
        <v>500</v>
      </c>
      <c r="H1070">
        <v>5.9979040000000001</v>
      </c>
      <c r="I1070">
        <v>0.90687899999999999</v>
      </c>
      <c r="J1070">
        <v>1.5020009999999999</v>
      </c>
      <c r="K1070">
        <v>7.5662399999999996</v>
      </c>
      <c r="L1070">
        <v>1.14401</v>
      </c>
      <c r="M1070">
        <v>1.8947400000000001</v>
      </c>
    </row>
    <row r="1071" spans="1:13" x14ac:dyDescent="0.35">
      <c r="A1071">
        <v>1069</v>
      </c>
      <c r="B1071" t="s">
        <v>239</v>
      </c>
      <c r="C1071">
        <v>411</v>
      </c>
      <c r="D1071" t="s">
        <v>308</v>
      </c>
      <c r="E1071" t="s">
        <v>317</v>
      </c>
      <c r="F1071">
        <v>5.6489500000000001</v>
      </c>
      <c r="G1071" t="s">
        <v>500</v>
      </c>
      <c r="H1071">
        <v>5.9979040000000001</v>
      </c>
      <c r="I1071">
        <v>0.90687899999999999</v>
      </c>
      <c r="J1071">
        <v>1.5020009999999999</v>
      </c>
      <c r="K1071">
        <v>33.881900000000002</v>
      </c>
      <c r="L1071">
        <v>5.1229199999999997</v>
      </c>
      <c r="M1071">
        <v>8.4847300000000008</v>
      </c>
    </row>
    <row r="1072" spans="1:13" x14ac:dyDescent="0.35">
      <c r="A1072">
        <v>1070</v>
      </c>
      <c r="B1072" t="s">
        <v>239</v>
      </c>
      <c r="C1072">
        <v>411</v>
      </c>
      <c r="D1072" t="s">
        <v>308</v>
      </c>
      <c r="E1072" t="s">
        <v>317</v>
      </c>
      <c r="F1072">
        <v>0.84290200000000004</v>
      </c>
      <c r="G1072" t="s">
        <v>500</v>
      </c>
      <c r="H1072">
        <v>5.9979040000000001</v>
      </c>
      <c r="I1072">
        <v>0.90687899999999999</v>
      </c>
      <c r="J1072">
        <v>1.5020009999999999</v>
      </c>
      <c r="K1072">
        <v>5.05565</v>
      </c>
      <c r="L1072">
        <v>0.76441000000000003</v>
      </c>
      <c r="M1072">
        <v>1.2660400000000001</v>
      </c>
    </row>
    <row r="1073" spans="1:13" x14ac:dyDescent="0.35">
      <c r="A1073">
        <v>1071</v>
      </c>
      <c r="B1073" t="s">
        <v>239</v>
      </c>
      <c r="C1073">
        <v>411</v>
      </c>
      <c r="D1073" t="s">
        <v>308</v>
      </c>
      <c r="E1073" t="s">
        <v>317</v>
      </c>
      <c r="F1073">
        <v>1.7577700000000001</v>
      </c>
      <c r="G1073" t="s">
        <v>500</v>
      </c>
      <c r="H1073">
        <v>5.9979040000000001</v>
      </c>
      <c r="I1073">
        <v>0.90687899999999999</v>
      </c>
      <c r="J1073">
        <v>1.5020009999999999</v>
      </c>
      <c r="K1073">
        <v>10.542899999999999</v>
      </c>
      <c r="L1073">
        <v>1.5940799999999999</v>
      </c>
      <c r="M1073">
        <v>2.6401699999999999</v>
      </c>
    </row>
    <row r="1074" spans="1:13" x14ac:dyDescent="0.35">
      <c r="A1074">
        <v>1072</v>
      </c>
      <c r="B1074" t="s">
        <v>239</v>
      </c>
      <c r="C1074">
        <v>411</v>
      </c>
      <c r="D1074" t="s">
        <v>308</v>
      </c>
      <c r="E1074" t="s">
        <v>317</v>
      </c>
      <c r="F1074">
        <v>0.59224299999999996</v>
      </c>
      <c r="G1074" t="s">
        <v>500</v>
      </c>
      <c r="H1074">
        <v>5.9979040000000001</v>
      </c>
      <c r="I1074">
        <v>0.90687899999999999</v>
      </c>
      <c r="J1074">
        <v>1.5020009999999999</v>
      </c>
      <c r="K1074">
        <v>3.5522200000000002</v>
      </c>
      <c r="L1074">
        <v>0.53709300000000004</v>
      </c>
      <c r="M1074">
        <v>0.88954999999999995</v>
      </c>
    </row>
    <row r="1075" spans="1:13" x14ac:dyDescent="0.35">
      <c r="A1075">
        <v>1073</v>
      </c>
      <c r="B1075" t="s">
        <v>239</v>
      </c>
      <c r="C1075">
        <v>411</v>
      </c>
      <c r="D1075" t="s">
        <v>308</v>
      </c>
      <c r="E1075" t="s">
        <v>317</v>
      </c>
      <c r="F1075">
        <v>0.67027199999999998</v>
      </c>
      <c r="G1075" t="s">
        <v>500</v>
      </c>
      <c r="H1075">
        <v>5.9979040000000001</v>
      </c>
      <c r="I1075">
        <v>0.90687899999999999</v>
      </c>
      <c r="J1075">
        <v>1.5020009999999999</v>
      </c>
      <c r="K1075">
        <v>4.0202299999999997</v>
      </c>
      <c r="L1075">
        <v>0.60785599999999995</v>
      </c>
      <c r="M1075">
        <v>1.00675</v>
      </c>
    </row>
    <row r="1076" spans="1:13" x14ac:dyDescent="0.35">
      <c r="A1076">
        <v>1074</v>
      </c>
      <c r="B1076" t="s">
        <v>239</v>
      </c>
      <c r="C1076">
        <v>411</v>
      </c>
      <c r="D1076" t="s">
        <v>308</v>
      </c>
      <c r="E1076" t="s">
        <v>317</v>
      </c>
      <c r="F1076">
        <v>1.6323000000000001</v>
      </c>
      <c r="G1076" t="s">
        <v>500</v>
      </c>
      <c r="H1076">
        <v>5.9979040000000001</v>
      </c>
      <c r="I1076">
        <v>0.90687899999999999</v>
      </c>
      <c r="J1076">
        <v>1.5020009999999999</v>
      </c>
      <c r="K1076">
        <v>9.7903800000000007</v>
      </c>
      <c r="L1076">
        <v>1.4802999999999999</v>
      </c>
      <c r="M1076">
        <v>2.4517199999999999</v>
      </c>
    </row>
    <row r="1077" spans="1:13" x14ac:dyDescent="0.35">
      <c r="A1077">
        <v>1075</v>
      </c>
      <c r="B1077" t="s">
        <v>239</v>
      </c>
      <c r="C1077">
        <v>411</v>
      </c>
      <c r="D1077" t="s">
        <v>308</v>
      </c>
      <c r="E1077" t="s">
        <v>317</v>
      </c>
      <c r="F1077">
        <v>3.30118</v>
      </c>
      <c r="G1077" t="s">
        <v>500</v>
      </c>
      <c r="H1077">
        <v>5.9979040000000001</v>
      </c>
      <c r="I1077">
        <v>0.90687899999999999</v>
      </c>
      <c r="J1077">
        <v>1.5020009999999999</v>
      </c>
      <c r="K1077">
        <v>19.8002</v>
      </c>
      <c r="L1077">
        <v>2.99377</v>
      </c>
      <c r="M1077">
        <v>4.95838</v>
      </c>
    </row>
    <row r="1078" spans="1:13" x14ac:dyDescent="0.35">
      <c r="A1078">
        <v>1076</v>
      </c>
      <c r="B1078" t="s">
        <v>239</v>
      </c>
      <c r="C1078">
        <v>411</v>
      </c>
      <c r="D1078" t="s">
        <v>308</v>
      </c>
      <c r="E1078" t="s">
        <v>317</v>
      </c>
      <c r="F1078">
        <v>5.1214999999999997E-2</v>
      </c>
      <c r="G1078" t="s">
        <v>500</v>
      </c>
      <c r="H1078">
        <v>5.9979040000000001</v>
      </c>
      <c r="I1078">
        <v>0.90687899999999999</v>
      </c>
      <c r="J1078">
        <v>1.5020009999999999</v>
      </c>
      <c r="K1078">
        <v>0.30718200000000001</v>
      </c>
      <c r="L1078">
        <v>4.6446000000000001E-2</v>
      </c>
      <c r="M1078">
        <v>7.6924999999999993E-2</v>
      </c>
    </row>
    <row r="1079" spans="1:13" x14ac:dyDescent="0.35">
      <c r="A1079">
        <v>1077</v>
      </c>
      <c r="B1079" t="s">
        <v>239</v>
      </c>
      <c r="C1079">
        <v>411</v>
      </c>
      <c r="D1079" t="s">
        <v>308</v>
      </c>
      <c r="E1079" t="s">
        <v>317</v>
      </c>
      <c r="F1079">
        <v>0.80040999999999995</v>
      </c>
      <c r="G1079" t="s">
        <v>500</v>
      </c>
      <c r="H1079">
        <v>5.9979040000000001</v>
      </c>
      <c r="I1079">
        <v>0.90687899999999999</v>
      </c>
      <c r="J1079">
        <v>1.5020009999999999</v>
      </c>
      <c r="K1079">
        <v>4.8007799999999996</v>
      </c>
      <c r="L1079">
        <v>0.72587500000000005</v>
      </c>
      <c r="M1079">
        <v>1.2022200000000001</v>
      </c>
    </row>
    <row r="1080" spans="1:13" x14ac:dyDescent="0.35">
      <c r="A1080">
        <v>1078</v>
      </c>
      <c r="B1080" t="s">
        <v>239</v>
      </c>
      <c r="C1080">
        <v>411</v>
      </c>
      <c r="D1080" t="s">
        <v>308</v>
      </c>
      <c r="E1080" t="s">
        <v>317</v>
      </c>
      <c r="F1080">
        <v>8.5190000000000005E-3</v>
      </c>
      <c r="G1080" t="s">
        <v>500</v>
      </c>
      <c r="H1080">
        <v>5.9979040000000001</v>
      </c>
      <c r="I1080">
        <v>0.90687899999999999</v>
      </c>
      <c r="J1080">
        <v>1.5020009999999999</v>
      </c>
      <c r="K1080">
        <v>5.1096000000000003E-2</v>
      </c>
      <c r="L1080">
        <v>7.7260000000000002E-3</v>
      </c>
      <c r="M1080">
        <v>1.2795000000000001E-2</v>
      </c>
    </row>
    <row r="1081" spans="1:13" x14ac:dyDescent="0.35">
      <c r="A1081">
        <v>1079</v>
      </c>
      <c r="B1081" t="s">
        <v>239</v>
      </c>
      <c r="C1081">
        <v>411</v>
      </c>
      <c r="D1081" t="s">
        <v>308</v>
      </c>
      <c r="E1081" t="s">
        <v>317</v>
      </c>
      <c r="F1081">
        <v>0.240401</v>
      </c>
      <c r="G1081" t="s">
        <v>500</v>
      </c>
      <c r="H1081">
        <v>5.9979040000000001</v>
      </c>
      <c r="I1081">
        <v>0.90687899999999999</v>
      </c>
      <c r="J1081">
        <v>1.5020009999999999</v>
      </c>
      <c r="K1081">
        <v>1.4419</v>
      </c>
      <c r="L1081">
        <v>0.21801499999999999</v>
      </c>
      <c r="M1081">
        <v>0.36108299999999999</v>
      </c>
    </row>
    <row r="1082" spans="1:13" x14ac:dyDescent="0.35">
      <c r="A1082">
        <v>1080</v>
      </c>
      <c r="B1082" t="s">
        <v>239</v>
      </c>
      <c r="C1082">
        <v>411</v>
      </c>
      <c r="D1082" t="s">
        <v>308</v>
      </c>
      <c r="E1082" t="s">
        <v>317</v>
      </c>
      <c r="F1082">
        <v>4.5277099999999999</v>
      </c>
      <c r="G1082" t="s">
        <v>500</v>
      </c>
      <c r="H1082">
        <v>5.9979040000000001</v>
      </c>
      <c r="I1082">
        <v>0.90687899999999999</v>
      </c>
      <c r="J1082">
        <v>1.5020009999999999</v>
      </c>
      <c r="K1082">
        <v>27.1568</v>
      </c>
      <c r="L1082">
        <v>4.10609</v>
      </c>
      <c r="M1082">
        <v>6.80063</v>
      </c>
    </row>
    <row r="1083" spans="1:13" x14ac:dyDescent="0.35">
      <c r="A1083">
        <v>1081</v>
      </c>
      <c r="B1083" t="s">
        <v>239</v>
      </c>
      <c r="C1083">
        <v>411</v>
      </c>
      <c r="D1083" t="s">
        <v>308</v>
      </c>
      <c r="E1083" t="s">
        <v>317</v>
      </c>
      <c r="F1083">
        <v>0.28005000000000002</v>
      </c>
      <c r="G1083" t="s">
        <v>500</v>
      </c>
      <c r="H1083">
        <v>5.9979040000000001</v>
      </c>
      <c r="I1083">
        <v>0.90687899999999999</v>
      </c>
      <c r="J1083">
        <v>1.5020009999999999</v>
      </c>
      <c r="K1083">
        <v>1.67971</v>
      </c>
      <c r="L1083">
        <v>0.25397199999999998</v>
      </c>
      <c r="M1083">
        <v>0.42063499999999998</v>
      </c>
    </row>
    <row r="1084" spans="1:13" x14ac:dyDescent="0.35">
      <c r="A1084">
        <v>1082</v>
      </c>
      <c r="B1084" t="s">
        <v>239</v>
      </c>
      <c r="C1084">
        <v>411</v>
      </c>
      <c r="D1084" t="s">
        <v>308</v>
      </c>
      <c r="E1084" t="s">
        <v>317</v>
      </c>
      <c r="F1084">
        <v>4.6259999999999999E-3</v>
      </c>
      <c r="G1084" t="s">
        <v>500</v>
      </c>
      <c r="H1084">
        <v>5.9979040000000001</v>
      </c>
      <c r="I1084">
        <v>0.90687899999999999</v>
      </c>
      <c r="J1084">
        <v>1.5020009999999999</v>
      </c>
      <c r="K1084">
        <v>2.7747999999999998E-2</v>
      </c>
      <c r="L1084">
        <v>4.1949999999999999E-3</v>
      </c>
      <c r="M1084">
        <v>6.9490000000000003E-3</v>
      </c>
    </row>
    <row r="1085" spans="1:13" x14ac:dyDescent="0.35">
      <c r="A1085">
        <v>1083</v>
      </c>
      <c r="B1085" t="s">
        <v>239</v>
      </c>
      <c r="C1085">
        <v>411</v>
      </c>
      <c r="D1085" t="s">
        <v>308</v>
      </c>
      <c r="E1085" t="s">
        <v>317</v>
      </c>
      <c r="F1085">
        <v>2.8095300000000001</v>
      </c>
      <c r="G1085" t="s">
        <v>500</v>
      </c>
      <c r="H1085">
        <v>5.9979040000000001</v>
      </c>
      <c r="I1085">
        <v>0.90687899999999999</v>
      </c>
      <c r="J1085">
        <v>1.5020009999999999</v>
      </c>
      <c r="K1085">
        <v>16.851299999999998</v>
      </c>
      <c r="L1085">
        <v>2.5478999999999998</v>
      </c>
      <c r="M1085">
        <v>4.2199200000000001</v>
      </c>
    </row>
    <row r="1086" spans="1:13" x14ac:dyDescent="0.35">
      <c r="A1086">
        <v>1084</v>
      </c>
      <c r="B1086" t="s">
        <v>239</v>
      </c>
      <c r="C1086">
        <v>420</v>
      </c>
      <c r="D1086" t="s">
        <v>275</v>
      </c>
      <c r="E1086" t="s">
        <v>718</v>
      </c>
      <c r="F1086">
        <v>1.0202800000000001</v>
      </c>
      <c r="G1086" t="s">
        <v>500</v>
      </c>
      <c r="H1086">
        <v>8.2359729999999995</v>
      </c>
      <c r="I1086">
        <v>1.63645</v>
      </c>
      <c r="J1086">
        <v>1.6034139999999999</v>
      </c>
      <c r="K1086">
        <v>8.4030000000000005</v>
      </c>
      <c r="L1086">
        <v>1.66964</v>
      </c>
      <c r="M1086">
        <v>1.6359300000000001</v>
      </c>
    </row>
    <row r="1087" spans="1:13" x14ac:dyDescent="0.35">
      <c r="A1087">
        <v>1085</v>
      </c>
      <c r="B1087" t="s">
        <v>239</v>
      </c>
      <c r="C1087">
        <v>422</v>
      </c>
      <c r="D1087" t="s">
        <v>301</v>
      </c>
      <c r="E1087" t="s">
        <v>302</v>
      </c>
      <c r="F1087">
        <v>0.20059199999999999</v>
      </c>
      <c r="G1087" t="s">
        <v>500</v>
      </c>
      <c r="H1087">
        <v>8.1527360000000009</v>
      </c>
      <c r="I1087">
        <v>1.4365079999999999</v>
      </c>
      <c r="J1087">
        <v>1.691384</v>
      </c>
      <c r="K1087">
        <v>1.63537</v>
      </c>
      <c r="L1087">
        <v>0.28815200000000002</v>
      </c>
      <c r="M1087">
        <v>0.33927800000000002</v>
      </c>
    </row>
    <row r="1088" spans="1:13" x14ac:dyDescent="0.35">
      <c r="A1088">
        <v>1086</v>
      </c>
      <c r="B1088" t="s">
        <v>239</v>
      </c>
      <c r="C1088">
        <v>422</v>
      </c>
      <c r="D1088" t="s">
        <v>301</v>
      </c>
      <c r="E1088" t="s">
        <v>302</v>
      </c>
      <c r="F1088">
        <v>1.4437599999999999</v>
      </c>
      <c r="G1088" t="s">
        <v>500</v>
      </c>
      <c r="H1088">
        <v>8.1527360000000009</v>
      </c>
      <c r="I1088">
        <v>1.4365079999999999</v>
      </c>
      <c r="J1088">
        <v>1.691384</v>
      </c>
      <c r="K1088">
        <v>11.7706</v>
      </c>
      <c r="L1088">
        <v>2.0739700000000001</v>
      </c>
      <c r="M1088">
        <v>2.4419499999999998</v>
      </c>
    </row>
    <row r="1089" spans="1:13" x14ac:dyDescent="0.35">
      <c r="A1089">
        <v>1087</v>
      </c>
      <c r="B1089" t="s">
        <v>239</v>
      </c>
      <c r="C1089">
        <v>422</v>
      </c>
      <c r="D1089" t="s">
        <v>301</v>
      </c>
      <c r="E1089" t="s">
        <v>302</v>
      </c>
      <c r="F1089">
        <v>0.12102599999999999</v>
      </c>
      <c r="G1089" t="s">
        <v>500</v>
      </c>
      <c r="H1089">
        <v>8.1527360000000009</v>
      </c>
      <c r="I1089">
        <v>1.4365079999999999</v>
      </c>
      <c r="J1089">
        <v>1.691384</v>
      </c>
      <c r="K1089">
        <v>0.98669300000000004</v>
      </c>
      <c r="L1089">
        <v>0.17385500000000001</v>
      </c>
      <c r="M1089">
        <v>0.20470099999999999</v>
      </c>
    </row>
    <row r="1090" spans="1:13" x14ac:dyDescent="0.35">
      <c r="A1090">
        <v>1088</v>
      </c>
      <c r="B1090" t="s">
        <v>239</v>
      </c>
      <c r="C1090">
        <v>434</v>
      </c>
      <c r="D1090" t="s">
        <v>277</v>
      </c>
      <c r="E1090" t="s">
        <v>331</v>
      </c>
      <c r="F1090">
        <v>0.36690600000000001</v>
      </c>
      <c r="G1090" t="s">
        <v>500</v>
      </c>
      <c r="H1090">
        <v>6.0934249999999999</v>
      </c>
      <c r="I1090">
        <v>0.97619199999999995</v>
      </c>
      <c r="J1090">
        <v>1.5123610000000001</v>
      </c>
      <c r="K1090">
        <v>2.2357100000000001</v>
      </c>
      <c r="L1090">
        <v>0.35817100000000002</v>
      </c>
      <c r="M1090">
        <v>0.554894</v>
      </c>
    </row>
    <row r="1091" spans="1:13" x14ac:dyDescent="0.35">
      <c r="A1091">
        <v>1089</v>
      </c>
      <c r="B1091" t="s">
        <v>239</v>
      </c>
      <c r="C1091">
        <v>434</v>
      </c>
      <c r="D1091" t="s">
        <v>277</v>
      </c>
      <c r="E1091" t="s">
        <v>331</v>
      </c>
      <c r="F1091">
        <v>2.98359</v>
      </c>
      <c r="G1091" t="s">
        <v>500</v>
      </c>
      <c r="H1091">
        <v>6.0934249999999999</v>
      </c>
      <c r="I1091">
        <v>0.97619199999999995</v>
      </c>
      <c r="J1091">
        <v>1.5123610000000001</v>
      </c>
      <c r="K1091">
        <v>18.180299999999999</v>
      </c>
      <c r="L1091">
        <v>2.91256</v>
      </c>
      <c r="M1091">
        <v>4.51227</v>
      </c>
    </row>
    <row r="1092" spans="1:13" x14ac:dyDescent="0.35">
      <c r="A1092">
        <v>1090</v>
      </c>
      <c r="B1092" t="s">
        <v>239</v>
      </c>
      <c r="C1092">
        <v>434</v>
      </c>
      <c r="D1092" t="s">
        <v>277</v>
      </c>
      <c r="E1092" t="s">
        <v>331</v>
      </c>
      <c r="F1092">
        <v>6.0491999999999997E-2</v>
      </c>
      <c r="G1092" t="s">
        <v>500</v>
      </c>
      <c r="H1092">
        <v>6.0934249999999999</v>
      </c>
      <c r="I1092">
        <v>0.97619199999999995</v>
      </c>
      <c r="J1092">
        <v>1.5123610000000001</v>
      </c>
      <c r="K1092">
        <v>0.36860199999999999</v>
      </c>
      <c r="L1092">
        <v>5.9052E-2</v>
      </c>
      <c r="M1092">
        <v>9.1484999999999997E-2</v>
      </c>
    </row>
    <row r="1093" spans="1:13" x14ac:dyDescent="0.35">
      <c r="A1093">
        <v>1091</v>
      </c>
      <c r="B1093" t="s">
        <v>239</v>
      </c>
      <c r="C1093">
        <v>434</v>
      </c>
      <c r="D1093" t="s">
        <v>277</v>
      </c>
      <c r="E1093" t="s">
        <v>331</v>
      </c>
      <c r="F1093">
        <v>3.8825999999999999E-2</v>
      </c>
      <c r="G1093" t="s">
        <v>500</v>
      </c>
      <c r="H1093">
        <v>6.0934249999999999</v>
      </c>
      <c r="I1093">
        <v>0.97619199999999995</v>
      </c>
      <c r="J1093">
        <v>1.5123610000000001</v>
      </c>
      <c r="K1093">
        <v>0.23658199999999999</v>
      </c>
      <c r="L1093">
        <v>3.7900999999999997E-2</v>
      </c>
      <c r="M1093">
        <v>5.8717999999999999E-2</v>
      </c>
    </row>
    <row r="1094" spans="1:13" x14ac:dyDescent="0.35">
      <c r="A1094">
        <v>1092</v>
      </c>
      <c r="B1094" t="s">
        <v>239</v>
      </c>
      <c r="C1094">
        <v>434</v>
      </c>
      <c r="D1094" t="s">
        <v>277</v>
      </c>
      <c r="E1094" t="s">
        <v>331</v>
      </c>
      <c r="F1094">
        <v>1.07056</v>
      </c>
      <c r="G1094" t="s">
        <v>500</v>
      </c>
      <c r="H1094">
        <v>6.0934249999999999</v>
      </c>
      <c r="I1094">
        <v>0.97619199999999995</v>
      </c>
      <c r="J1094">
        <v>1.5123610000000001</v>
      </c>
      <c r="K1094">
        <v>6.5233800000000004</v>
      </c>
      <c r="L1094">
        <v>1.0450699999999999</v>
      </c>
      <c r="M1094">
        <v>1.61907</v>
      </c>
    </row>
    <row r="1095" spans="1:13" x14ac:dyDescent="0.35">
      <c r="A1095">
        <v>1093</v>
      </c>
      <c r="B1095" t="s">
        <v>239</v>
      </c>
      <c r="C1095">
        <v>434</v>
      </c>
      <c r="D1095" t="s">
        <v>277</v>
      </c>
      <c r="E1095" t="s">
        <v>331</v>
      </c>
      <c r="F1095">
        <v>7.0528999999999994E-2</v>
      </c>
      <c r="G1095" t="s">
        <v>500</v>
      </c>
      <c r="H1095">
        <v>6.0934249999999999</v>
      </c>
      <c r="I1095">
        <v>0.97619199999999995</v>
      </c>
      <c r="J1095">
        <v>1.5123610000000001</v>
      </c>
      <c r="K1095">
        <v>0.42976300000000001</v>
      </c>
      <c r="L1095">
        <v>6.8849999999999995E-2</v>
      </c>
      <c r="M1095">
        <v>0.106665</v>
      </c>
    </row>
    <row r="1096" spans="1:13" x14ac:dyDescent="0.35">
      <c r="A1096">
        <v>1094</v>
      </c>
      <c r="B1096" t="s">
        <v>239</v>
      </c>
      <c r="C1096">
        <v>434</v>
      </c>
      <c r="D1096" t="s">
        <v>277</v>
      </c>
      <c r="E1096" t="s">
        <v>331</v>
      </c>
      <c r="F1096">
        <v>9.7407999999999995E-2</v>
      </c>
      <c r="G1096" t="s">
        <v>500</v>
      </c>
      <c r="H1096">
        <v>6.0934249999999999</v>
      </c>
      <c r="I1096">
        <v>0.97619199999999995</v>
      </c>
      <c r="J1096">
        <v>1.5123610000000001</v>
      </c>
      <c r="K1096">
        <v>0.59355100000000005</v>
      </c>
      <c r="L1096">
        <v>9.5089000000000007E-2</v>
      </c>
      <c r="M1096">
        <v>0.147317</v>
      </c>
    </row>
    <row r="1097" spans="1:13" x14ac:dyDescent="0.35">
      <c r="A1097">
        <v>1095</v>
      </c>
      <c r="B1097" t="s">
        <v>239</v>
      </c>
      <c r="C1097">
        <v>441</v>
      </c>
      <c r="D1097" t="s">
        <v>636</v>
      </c>
      <c r="E1097" t="s">
        <v>719</v>
      </c>
      <c r="F1097">
        <v>7.9064500000000004</v>
      </c>
      <c r="G1097" t="s">
        <v>500</v>
      </c>
      <c r="H1097">
        <v>6.8241779999999999</v>
      </c>
      <c r="I1097">
        <v>1.2698780000000001</v>
      </c>
      <c r="J1097">
        <v>1.4287380000000001</v>
      </c>
      <c r="K1097">
        <v>53.954999999999998</v>
      </c>
      <c r="L1097">
        <v>10.0402</v>
      </c>
      <c r="M1097">
        <v>11.296200000000001</v>
      </c>
    </row>
    <row r="1098" spans="1:13" x14ac:dyDescent="0.35">
      <c r="A1098">
        <v>1096</v>
      </c>
      <c r="B1098" t="s">
        <v>239</v>
      </c>
      <c r="C1098">
        <v>511</v>
      </c>
      <c r="D1098" t="s">
        <v>284</v>
      </c>
      <c r="E1098" t="s">
        <v>340</v>
      </c>
      <c r="F1098">
        <v>0.19512499999999999</v>
      </c>
      <c r="G1098" t="s">
        <v>500</v>
      </c>
      <c r="H1098">
        <v>9.5753869999999992</v>
      </c>
      <c r="I1098">
        <v>1.6562060000000001</v>
      </c>
      <c r="J1098">
        <v>1.946625</v>
      </c>
      <c r="K1098">
        <v>1.8684000000000001</v>
      </c>
      <c r="L1098">
        <v>0.32316699999999998</v>
      </c>
      <c r="M1098">
        <v>0.37983499999999998</v>
      </c>
    </row>
    <row r="1099" spans="1:13" x14ac:dyDescent="0.35">
      <c r="A1099">
        <v>1097</v>
      </c>
      <c r="B1099" t="s">
        <v>239</v>
      </c>
      <c r="C1099">
        <v>511</v>
      </c>
      <c r="D1099" t="s">
        <v>284</v>
      </c>
      <c r="E1099" t="s">
        <v>340</v>
      </c>
      <c r="F1099">
        <v>2.9031000000000001E-2</v>
      </c>
      <c r="G1099" t="s">
        <v>500</v>
      </c>
      <c r="H1099">
        <v>9.5753869999999992</v>
      </c>
      <c r="I1099">
        <v>1.6562060000000001</v>
      </c>
      <c r="J1099">
        <v>1.946625</v>
      </c>
      <c r="K1099">
        <v>0.27798299999999998</v>
      </c>
      <c r="L1099">
        <v>4.8080999999999999E-2</v>
      </c>
      <c r="M1099">
        <v>5.6513000000000001E-2</v>
      </c>
    </row>
    <row r="1100" spans="1:13" x14ac:dyDescent="0.35">
      <c r="A1100">
        <v>1098</v>
      </c>
      <c r="B1100" t="s">
        <v>239</v>
      </c>
      <c r="C1100">
        <v>511</v>
      </c>
      <c r="D1100" t="s">
        <v>284</v>
      </c>
      <c r="E1100" t="s">
        <v>340</v>
      </c>
      <c r="F1100">
        <v>0.68954300000000002</v>
      </c>
      <c r="G1100" t="s">
        <v>500</v>
      </c>
      <c r="H1100">
        <v>9.5753869999999992</v>
      </c>
      <c r="I1100">
        <v>1.6562060000000001</v>
      </c>
      <c r="J1100">
        <v>1.946625</v>
      </c>
      <c r="K1100">
        <v>6.6026400000000001</v>
      </c>
      <c r="L1100">
        <v>1.14202</v>
      </c>
      <c r="M1100">
        <v>1.3422799999999999</v>
      </c>
    </row>
    <row r="1101" spans="1:13" x14ac:dyDescent="0.35">
      <c r="A1101">
        <v>1099</v>
      </c>
      <c r="B1101" t="s">
        <v>239</v>
      </c>
      <c r="C1101">
        <v>511</v>
      </c>
      <c r="D1101" t="s">
        <v>284</v>
      </c>
      <c r="E1101" t="s">
        <v>340</v>
      </c>
      <c r="F1101">
        <v>1.248E-3</v>
      </c>
      <c r="G1101" t="s">
        <v>500</v>
      </c>
      <c r="H1101">
        <v>9.5753869999999992</v>
      </c>
      <c r="I1101">
        <v>1.6562060000000001</v>
      </c>
      <c r="J1101">
        <v>1.946625</v>
      </c>
      <c r="K1101">
        <v>1.1945000000000001E-2</v>
      </c>
      <c r="L1101">
        <v>2.0660000000000001E-3</v>
      </c>
      <c r="M1101">
        <v>2.428E-3</v>
      </c>
    </row>
    <row r="1102" spans="1:13" x14ac:dyDescent="0.35">
      <c r="A1102">
        <v>1100</v>
      </c>
      <c r="B1102" t="s">
        <v>239</v>
      </c>
      <c r="C1102">
        <v>511</v>
      </c>
      <c r="D1102" t="s">
        <v>284</v>
      </c>
      <c r="E1102" t="s">
        <v>340</v>
      </c>
      <c r="F1102">
        <v>8.5943000000000006E-2</v>
      </c>
      <c r="G1102" t="s">
        <v>500</v>
      </c>
      <c r="H1102">
        <v>9.5753869999999992</v>
      </c>
      <c r="I1102">
        <v>1.6562060000000001</v>
      </c>
      <c r="J1102">
        <v>1.946625</v>
      </c>
      <c r="K1102">
        <v>0.82293300000000003</v>
      </c>
      <c r="L1102">
        <v>0.14233799999999999</v>
      </c>
      <c r="M1102">
        <v>0.167298</v>
      </c>
    </row>
    <row r="1103" spans="1:13" x14ac:dyDescent="0.35">
      <c r="A1103">
        <v>1101</v>
      </c>
      <c r="B1103" t="s">
        <v>239</v>
      </c>
      <c r="C1103">
        <v>511</v>
      </c>
      <c r="D1103" t="s">
        <v>284</v>
      </c>
      <c r="E1103" t="s">
        <v>340</v>
      </c>
      <c r="F1103">
        <v>5.62E-3</v>
      </c>
      <c r="G1103" t="s">
        <v>500</v>
      </c>
      <c r="H1103">
        <v>9.5753869999999992</v>
      </c>
      <c r="I1103">
        <v>1.6562060000000001</v>
      </c>
      <c r="J1103">
        <v>1.946625</v>
      </c>
      <c r="K1103">
        <v>5.3814000000000001E-2</v>
      </c>
      <c r="L1103">
        <v>9.3080000000000003E-3</v>
      </c>
      <c r="M1103">
        <v>1.094E-2</v>
      </c>
    </row>
    <row r="1104" spans="1:13" x14ac:dyDescent="0.35">
      <c r="A1104">
        <v>1102</v>
      </c>
      <c r="B1104" t="s">
        <v>239</v>
      </c>
      <c r="C1104">
        <v>511</v>
      </c>
      <c r="D1104" t="s">
        <v>284</v>
      </c>
      <c r="E1104" t="s">
        <v>340</v>
      </c>
      <c r="F1104">
        <v>3.0831999999999998E-2</v>
      </c>
      <c r="G1104" t="s">
        <v>500</v>
      </c>
      <c r="H1104">
        <v>9.5753869999999992</v>
      </c>
      <c r="I1104">
        <v>1.6562060000000001</v>
      </c>
      <c r="J1104">
        <v>1.946625</v>
      </c>
      <c r="K1104">
        <v>0.29522500000000002</v>
      </c>
      <c r="L1104">
        <v>5.1062999999999997E-2</v>
      </c>
      <c r="M1104">
        <v>6.0018000000000002E-2</v>
      </c>
    </row>
    <row r="1105" spans="1:13" x14ac:dyDescent="0.35">
      <c r="A1105">
        <v>1103</v>
      </c>
      <c r="B1105" t="s">
        <v>239</v>
      </c>
      <c r="C1105">
        <v>511</v>
      </c>
      <c r="D1105" t="s">
        <v>284</v>
      </c>
      <c r="E1105" t="s">
        <v>340</v>
      </c>
      <c r="F1105">
        <v>7.2255E-2</v>
      </c>
      <c r="G1105" t="s">
        <v>500</v>
      </c>
      <c r="H1105">
        <v>9.5753869999999992</v>
      </c>
      <c r="I1105">
        <v>1.6562060000000001</v>
      </c>
      <c r="J1105">
        <v>1.946625</v>
      </c>
      <c r="K1105">
        <v>0.69187100000000001</v>
      </c>
      <c r="L1105">
        <v>0.119669</v>
      </c>
      <c r="M1105">
        <v>0.140654</v>
      </c>
    </row>
    <row r="1106" spans="1:13" x14ac:dyDescent="0.35">
      <c r="A1106">
        <v>1104</v>
      </c>
      <c r="B1106" t="s">
        <v>239</v>
      </c>
      <c r="C1106">
        <v>511</v>
      </c>
      <c r="D1106" t="s">
        <v>284</v>
      </c>
      <c r="E1106" t="s">
        <v>340</v>
      </c>
      <c r="F1106">
        <v>9.8040000000000002E-3</v>
      </c>
      <c r="G1106" t="s">
        <v>500</v>
      </c>
      <c r="H1106">
        <v>9.5753869999999992</v>
      </c>
      <c r="I1106">
        <v>1.6562060000000001</v>
      </c>
      <c r="J1106">
        <v>1.946625</v>
      </c>
      <c r="K1106">
        <v>9.3877000000000002E-2</v>
      </c>
      <c r="L1106">
        <v>1.6237000000000001E-2</v>
      </c>
      <c r="M1106">
        <v>1.9085000000000001E-2</v>
      </c>
    </row>
    <row r="1107" spans="1:13" x14ac:dyDescent="0.35">
      <c r="A1107">
        <v>1105</v>
      </c>
      <c r="B1107" t="s">
        <v>239</v>
      </c>
      <c r="C1107">
        <v>512</v>
      </c>
      <c r="D1107" t="s">
        <v>252</v>
      </c>
      <c r="E1107" t="s">
        <v>720</v>
      </c>
      <c r="F1107">
        <v>3.1999999999999999E-5</v>
      </c>
      <c r="G1107" t="s">
        <v>500</v>
      </c>
      <c r="H1107">
        <v>10.966334</v>
      </c>
      <c r="I1107">
        <v>2.0554839999999999</v>
      </c>
      <c r="J1107">
        <v>1.970888</v>
      </c>
      <c r="K1107">
        <v>3.4900000000000003E-4</v>
      </c>
      <c r="L1107">
        <v>6.4999999999999994E-5</v>
      </c>
      <c r="M1107">
        <v>6.3E-5</v>
      </c>
    </row>
    <row r="1108" spans="1:13" x14ac:dyDescent="0.35">
      <c r="A1108">
        <v>1106</v>
      </c>
      <c r="B1108" t="s">
        <v>239</v>
      </c>
      <c r="C1108">
        <v>512</v>
      </c>
      <c r="D1108" t="s">
        <v>252</v>
      </c>
      <c r="E1108" t="s">
        <v>720</v>
      </c>
      <c r="F1108">
        <v>2.4740000000000001E-3</v>
      </c>
      <c r="G1108" t="s">
        <v>500</v>
      </c>
      <c r="H1108">
        <v>10.966334</v>
      </c>
      <c r="I1108">
        <v>2.0554839999999999</v>
      </c>
      <c r="J1108">
        <v>1.970888</v>
      </c>
      <c r="K1108">
        <v>2.7134999999999999E-2</v>
      </c>
      <c r="L1108">
        <v>5.0860000000000002E-3</v>
      </c>
      <c r="M1108">
        <v>4.8770000000000003E-3</v>
      </c>
    </row>
    <row r="1109" spans="1:13" x14ac:dyDescent="0.35">
      <c r="A1109">
        <v>1107</v>
      </c>
      <c r="B1109" t="s">
        <v>239</v>
      </c>
      <c r="C1109">
        <v>530</v>
      </c>
      <c r="D1109" t="s">
        <v>419</v>
      </c>
      <c r="E1109" t="s">
        <v>420</v>
      </c>
      <c r="F1109">
        <v>1.8277999999999999E-2</v>
      </c>
      <c r="G1109" t="s">
        <v>500</v>
      </c>
      <c r="H1109">
        <v>9.4268710000000002</v>
      </c>
      <c r="I1109">
        <v>1.6340539999999999</v>
      </c>
      <c r="J1109">
        <v>1.899934</v>
      </c>
      <c r="K1109">
        <v>0.17230100000000001</v>
      </c>
      <c r="L1109">
        <v>2.9867000000000001E-2</v>
      </c>
      <c r="M1109">
        <v>3.4726E-2</v>
      </c>
    </row>
    <row r="1110" spans="1:13" x14ac:dyDescent="0.35">
      <c r="A1110">
        <v>1108</v>
      </c>
      <c r="B1110" t="s">
        <v>239</v>
      </c>
      <c r="C1110">
        <v>530</v>
      </c>
      <c r="D1110" t="s">
        <v>419</v>
      </c>
      <c r="E1110" t="s">
        <v>420</v>
      </c>
      <c r="F1110">
        <v>8.8599999999999996E-4</v>
      </c>
      <c r="G1110" t="s">
        <v>500</v>
      </c>
      <c r="H1110">
        <v>9.4268710000000002</v>
      </c>
      <c r="I1110">
        <v>1.6340539999999999</v>
      </c>
      <c r="J1110">
        <v>1.899934</v>
      </c>
      <c r="K1110">
        <v>8.3560000000000006E-3</v>
      </c>
      <c r="L1110">
        <v>1.4480000000000001E-3</v>
      </c>
      <c r="M1110">
        <v>1.684E-3</v>
      </c>
    </row>
    <row r="1111" spans="1:13" x14ac:dyDescent="0.35">
      <c r="A1111">
        <v>1109</v>
      </c>
      <c r="B1111" t="s">
        <v>239</v>
      </c>
      <c r="C1111">
        <v>541</v>
      </c>
      <c r="D1111" t="s">
        <v>402</v>
      </c>
      <c r="E1111" t="s">
        <v>721</v>
      </c>
      <c r="F1111">
        <v>2.7633000000000001E-2</v>
      </c>
      <c r="G1111" t="s">
        <v>500</v>
      </c>
      <c r="H1111">
        <v>6.545363</v>
      </c>
      <c r="I1111">
        <v>1.08568</v>
      </c>
      <c r="J1111">
        <v>1.859799</v>
      </c>
      <c r="K1111">
        <v>0.180869</v>
      </c>
      <c r="L1111">
        <v>3.0001E-2</v>
      </c>
      <c r="M1111">
        <v>5.1392E-2</v>
      </c>
    </row>
    <row r="1112" spans="1:13" x14ac:dyDescent="0.35">
      <c r="A1112">
        <v>1110</v>
      </c>
      <c r="B1112" t="s">
        <v>239</v>
      </c>
      <c r="C1112">
        <v>541</v>
      </c>
      <c r="D1112" t="s">
        <v>402</v>
      </c>
      <c r="E1112" t="s">
        <v>721</v>
      </c>
      <c r="F1112">
        <v>5.9880000000000003E-3</v>
      </c>
      <c r="G1112" t="s">
        <v>500</v>
      </c>
      <c r="H1112">
        <v>6.545363</v>
      </c>
      <c r="I1112">
        <v>1.08568</v>
      </c>
      <c r="J1112">
        <v>1.859799</v>
      </c>
      <c r="K1112">
        <v>3.9196000000000002E-2</v>
      </c>
      <c r="L1112">
        <v>6.502E-3</v>
      </c>
      <c r="M1112">
        <v>1.1136999999999999E-2</v>
      </c>
    </row>
    <row r="1113" spans="1:13" x14ac:dyDescent="0.35">
      <c r="A1113">
        <v>1111</v>
      </c>
      <c r="B1113" t="s">
        <v>239</v>
      </c>
      <c r="C1113">
        <v>541</v>
      </c>
      <c r="D1113" t="s">
        <v>402</v>
      </c>
      <c r="E1113" t="s">
        <v>721</v>
      </c>
      <c r="F1113">
        <v>2.467E-3</v>
      </c>
      <c r="G1113" t="s">
        <v>500</v>
      </c>
      <c r="H1113">
        <v>6.545363</v>
      </c>
      <c r="I1113">
        <v>1.08568</v>
      </c>
      <c r="J1113">
        <v>1.859799</v>
      </c>
      <c r="K1113">
        <v>1.6147000000000002E-2</v>
      </c>
      <c r="L1113">
        <v>2.6779999999999998E-3</v>
      </c>
      <c r="M1113">
        <v>4.5880000000000001E-3</v>
      </c>
    </row>
    <row r="1114" spans="1:13" x14ac:dyDescent="0.35">
      <c r="A1114">
        <v>1112</v>
      </c>
      <c r="B1114" t="s">
        <v>239</v>
      </c>
      <c r="C1114">
        <v>612</v>
      </c>
      <c r="D1114" t="s">
        <v>421</v>
      </c>
      <c r="E1114" t="s">
        <v>422</v>
      </c>
      <c r="F1114">
        <v>0.71158100000000002</v>
      </c>
      <c r="G1114" t="s">
        <v>500</v>
      </c>
      <c r="H1114">
        <v>5.933516</v>
      </c>
      <c r="I1114">
        <v>0.96015600000000001</v>
      </c>
      <c r="J1114">
        <v>1.653667</v>
      </c>
      <c r="K1114">
        <v>4.2221799999999998</v>
      </c>
      <c r="L1114">
        <v>0.68322899999999998</v>
      </c>
      <c r="M1114">
        <v>1.17672</v>
      </c>
    </row>
    <row r="1115" spans="1:13" x14ac:dyDescent="0.35">
      <c r="A1115">
        <v>1113</v>
      </c>
      <c r="B1115" t="s">
        <v>239</v>
      </c>
      <c r="C1115">
        <v>612</v>
      </c>
      <c r="D1115" t="s">
        <v>421</v>
      </c>
      <c r="E1115" t="s">
        <v>422</v>
      </c>
      <c r="F1115">
        <v>2.3519999999999999E-3</v>
      </c>
      <c r="G1115" t="s">
        <v>500</v>
      </c>
      <c r="H1115">
        <v>5.933516</v>
      </c>
      <c r="I1115">
        <v>0.96015600000000001</v>
      </c>
      <c r="J1115">
        <v>1.653667</v>
      </c>
      <c r="K1115">
        <v>1.3955E-2</v>
      </c>
      <c r="L1115">
        <v>2.258E-3</v>
      </c>
      <c r="M1115">
        <v>3.8890000000000001E-3</v>
      </c>
    </row>
    <row r="1116" spans="1:13" x14ac:dyDescent="0.35">
      <c r="A1116">
        <v>1114</v>
      </c>
      <c r="B1116" t="s">
        <v>239</v>
      </c>
      <c r="C1116">
        <v>612</v>
      </c>
      <c r="D1116" t="s">
        <v>421</v>
      </c>
      <c r="E1116" t="s">
        <v>422</v>
      </c>
      <c r="F1116">
        <v>5.1619999999999999E-2</v>
      </c>
      <c r="G1116" t="s">
        <v>500</v>
      </c>
      <c r="H1116">
        <v>5.933516</v>
      </c>
      <c r="I1116">
        <v>0.96015600000000001</v>
      </c>
      <c r="J1116">
        <v>1.653667</v>
      </c>
      <c r="K1116">
        <v>0.30628899999999998</v>
      </c>
      <c r="L1116">
        <v>4.9563000000000003E-2</v>
      </c>
      <c r="M1116">
        <v>8.5361999999999993E-2</v>
      </c>
    </row>
    <row r="1117" spans="1:13" x14ac:dyDescent="0.35">
      <c r="A1117">
        <v>1115</v>
      </c>
      <c r="B1117" t="s">
        <v>239</v>
      </c>
      <c r="C1117">
        <v>617</v>
      </c>
      <c r="D1117" t="s">
        <v>309</v>
      </c>
      <c r="E1117" t="s">
        <v>353</v>
      </c>
      <c r="F1117">
        <v>5.8219999999999999E-3</v>
      </c>
      <c r="G1117" t="s">
        <v>500</v>
      </c>
      <c r="H1117">
        <v>7.5608690000000003</v>
      </c>
      <c r="I1117">
        <v>1.390093</v>
      </c>
      <c r="J1117">
        <v>1.5510949999999999</v>
      </c>
      <c r="K1117">
        <v>4.4023E-2</v>
      </c>
      <c r="L1117">
        <v>8.0940000000000005E-3</v>
      </c>
      <c r="M1117">
        <v>9.0310000000000008E-3</v>
      </c>
    </row>
    <row r="1118" spans="1:13" x14ac:dyDescent="0.35">
      <c r="A1118">
        <v>1116</v>
      </c>
      <c r="B1118" t="s">
        <v>239</v>
      </c>
      <c r="C1118">
        <v>617</v>
      </c>
      <c r="D1118" t="s">
        <v>309</v>
      </c>
      <c r="E1118" t="s">
        <v>353</v>
      </c>
      <c r="F1118">
        <v>1.3889</v>
      </c>
      <c r="G1118" t="s">
        <v>500</v>
      </c>
      <c r="H1118">
        <v>7.5608690000000003</v>
      </c>
      <c r="I1118">
        <v>1.390093</v>
      </c>
      <c r="J1118">
        <v>1.5510949999999999</v>
      </c>
      <c r="K1118">
        <v>10.501300000000001</v>
      </c>
      <c r="L1118">
        <v>1.9307000000000001</v>
      </c>
      <c r="M1118">
        <v>2.1543199999999998</v>
      </c>
    </row>
    <row r="1119" spans="1:13" x14ac:dyDescent="0.35">
      <c r="A1119">
        <v>1117</v>
      </c>
      <c r="B1119" t="s">
        <v>239</v>
      </c>
      <c r="C1119">
        <v>617</v>
      </c>
      <c r="D1119" t="s">
        <v>309</v>
      </c>
      <c r="E1119" t="s">
        <v>353</v>
      </c>
      <c r="F1119">
        <v>0.145261</v>
      </c>
      <c r="G1119" t="s">
        <v>500</v>
      </c>
      <c r="H1119">
        <v>7.5608690000000003</v>
      </c>
      <c r="I1119">
        <v>1.390093</v>
      </c>
      <c r="J1119">
        <v>1.5510949999999999</v>
      </c>
      <c r="K1119">
        <v>1.0983000000000001</v>
      </c>
      <c r="L1119">
        <v>0.20192599999999999</v>
      </c>
      <c r="M1119">
        <v>0.22531399999999999</v>
      </c>
    </row>
    <row r="1120" spans="1:13" x14ac:dyDescent="0.35">
      <c r="A1120">
        <v>1118</v>
      </c>
      <c r="B1120" t="s">
        <v>239</v>
      </c>
      <c r="C1120">
        <v>617</v>
      </c>
      <c r="D1120" t="s">
        <v>309</v>
      </c>
      <c r="E1120" t="s">
        <v>353</v>
      </c>
      <c r="F1120">
        <v>1.1604699999999999</v>
      </c>
      <c r="G1120" t="s">
        <v>500</v>
      </c>
      <c r="H1120">
        <v>7.5608690000000003</v>
      </c>
      <c r="I1120">
        <v>1.390093</v>
      </c>
      <c r="J1120">
        <v>1.5510949999999999</v>
      </c>
      <c r="K1120">
        <v>8.7741600000000002</v>
      </c>
      <c r="L1120">
        <v>1.6131599999999999</v>
      </c>
      <c r="M1120">
        <v>1.8</v>
      </c>
    </row>
    <row r="1121" spans="1:13" x14ac:dyDescent="0.35">
      <c r="A1121">
        <v>1119</v>
      </c>
      <c r="B1121" t="s">
        <v>239</v>
      </c>
      <c r="C1121">
        <v>617</v>
      </c>
      <c r="D1121" t="s">
        <v>309</v>
      </c>
      <c r="E1121" t="s">
        <v>353</v>
      </c>
      <c r="F1121">
        <v>0.19562199999999999</v>
      </c>
      <c r="G1121" t="s">
        <v>500</v>
      </c>
      <c r="H1121">
        <v>7.5608690000000003</v>
      </c>
      <c r="I1121">
        <v>1.390093</v>
      </c>
      <c r="J1121">
        <v>1.5510949999999999</v>
      </c>
      <c r="K1121">
        <v>1.4790700000000001</v>
      </c>
      <c r="L1121">
        <v>0.27193299999999998</v>
      </c>
      <c r="M1121">
        <v>0.30342799999999998</v>
      </c>
    </row>
    <row r="1122" spans="1:13" x14ac:dyDescent="0.35">
      <c r="A1122">
        <v>1120</v>
      </c>
      <c r="B1122" t="s">
        <v>239</v>
      </c>
      <c r="C1122">
        <v>617</v>
      </c>
      <c r="D1122" t="s">
        <v>309</v>
      </c>
      <c r="E1122" t="s">
        <v>353</v>
      </c>
      <c r="F1122">
        <v>0.22376299999999999</v>
      </c>
      <c r="G1122" t="s">
        <v>500</v>
      </c>
      <c r="H1122">
        <v>7.5608690000000003</v>
      </c>
      <c r="I1122">
        <v>1.390093</v>
      </c>
      <c r="J1122">
        <v>1.5510949999999999</v>
      </c>
      <c r="K1122">
        <v>1.69184</v>
      </c>
      <c r="L1122">
        <v>0.31105100000000002</v>
      </c>
      <c r="M1122">
        <v>0.347078</v>
      </c>
    </row>
    <row r="1123" spans="1:13" x14ac:dyDescent="0.35">
      <c r="A1123">
        <v>1121</v>
      </c>
      <c r="B1123" t="s">
        <v>239</v>
      </c>
      <c r="C1123">
        <v>617</v>
      </c>
      <c r="D1123" t="s">
        <v>309</v>
      </c>
      <c r="E1123" t="s">
        <v>353</v>
      </c>
      <c r="F1123">
        <v>1.6329199999999999</v>
      </c>
      <c r="G1123" t="s">
        <v>500</v>
      </c>
      <c r="H1123">
        <v>7.5608690000000003</v>
      </c>
      <c r="I1123">
        <v>1.390093</v>
      </c>
      <c r="J1123">
        <v>1.5510949999999999</v>
      </c>
      <c r="K1123">
        <v>12.346299999999999</v>
      </c>
      <c r="L1123">
        <v>2.2699099999999999</v>
      </c>
      <c r="M1123">
        <v>2.53281</v>
      </c>
    </row>
    <row r="1124" spans="1:13" x14ac:dyDescent="0.35">
      <c r="A1124">
        <v>1122</v>
      </c>
      <c r="B1124" t="s">
        <v>239</v>
      </c>
      <c r="C1124">
        <v>617</v>
      </c>
      <c r="D1124" t="s">
        <v>309</v>
      </c>
      <c r="E1124" t="s">
        <v>353</v>
      </c>
      <c r="F1124">
        <v>1.42991</v>
      </c>
      <c r="G1124" t="s">
        <v>500</v>
      </c>
      <c r="H1124">
        <v>7.5608690000000003</v>
      </c>
      <c r="I1124">
        <v>1.390093</v>
      </c>
      <c r="J1124">
        <v>1.5510949999999999</v>
      </c>
      <c r="K1124">
        <v>10.811400000000001</v>
      </c>
      <c r="L1124">
        <v>1.9877100000000001</v>
      </c>
      <c r="M1124">
        <v>2.21793</v>
      </c>
    </row>
    <row r="1125" spans="1:13" x14ac:dyDescent="0.35">
      <c r="A1125">
        <v>1123</v>
      </c>
      <c r="B1125" t="s">
        <v>239</v>
      </c>
      <c r="C1125">
        <v>617</v>
      </c>
      <c r="D1125" t="s">
        <v>309</v>
      </c>
      <c r="E1125" t="s">
        <v>353</v>
      </c>
      <c r="F1125">
        <v>2.8544900000000002</v>
      </c>
      <c r="G1125" t="s">
        <v>500</v>
      </c>
      <c r="H1125">
        <v>7.5608690000000003</v>
      </c>
      <c r="I1125">
        <v>1.390093</v>
      </c>
      <c r="J1125">
        <v>1.5510949999999999</v>
      </c>
      <c r="K1125">
        <v>21.5824</v>
      </c>
      <c r="L1125">
        <v>3.96801</v>
      </c>
      <c r="M1125">
        <v>4.4275799999999998</v>
      </c>
    </row>
    <row r="1126" spans="1:13" x14ac:dyDescent="0.35">
      <c r="A1126">
        <v>1124</v>
      </c>
      <c r="B1126" t="s">
        <v>239</v>
      </c>
      <c r="C1126">
        <v>617</v>
      </c>
      <c r="D1126" t="s">
        <v>309</v>
      </c>
      <c r="E1126" t="s">
        <v>353</v>
      </c>
      <c r="F1126">
        <v>0.78745600000000004</v>
      </c>
      <c r="G1126" t="s">
        <v>500</v>
      </c>
      <c r="H1126">
        <v>7.5608690000000003</v>
      </c>
      <c r="I1126">
        <v>1.390093</v>
      </c>
      <c r="J1126">
        <v>1.5510949999999999</v>
      </c>
      <c r="K1126">
        <v>5.9538500000000001</v>
      </c>
      <c r="L1126">
        <v>1.0946400000000001</v>
      </c>
      <c r="M1126">
        <v>1.22142</v>
      </c>
    </row>
    <row r="1127" spans="1:13" x14ac:dyDescent="0.35">
      <c r="A1127">
        <v>1125</v>
      </c>
      <c r="B1127" t="s">
        <v>239</v>
      </c>
      <c r="C1127">
        <v>617</v>
      </c>
      <c r="D1127" t="s">
        <v>309</v>
      </c>
      <c r="E1127" t="s">
        <v>353</v>
      </c>
      <c r="F1127">
        <v>0.50278199999999995</v>
      </c>
      <c r="G1127" t="s">
        <v>500</v>
      </c>
      <c r="H1127">
        <v>7.5608690000000003</v>
      </c>
      <c r="I1127">
        <v>1.390093</v>
      </c>
      <c r="J1127">
        <v>1.5510949999999999</v>
      </c>
      <c r="K1127">
        <v>3.8014700000000001</v>
      </c>
      <c r="L1127">
        <v>0.69891400000000004</v>
      </c>
      <c r="M1127">
        <v>0.77986200000000006</v>
      </c>
    </row>
    <row r="1128" spans="1:13" x14ac:dyDescent="0.35">
      <c r="A1128">
        <v>1126</v>
      </c>
      <c r="B1128" t="s">
        <v>239</v>
      </c>
      <c r="C1128">
        <v>617</v>
      </c>
      <c r="D1128" t="s">
        <v>309</v>
      </c>
      <c r="E1128" t="s">
        <v>353</v>
      </c>
      <c r="F1128">
        <v>0.234066</v>
      </c>
      <c r="G1128" t="s">
        <v>500</v>
      </c>
      <c r="H1128">
        <v>7.5608690000000003</v>
      </c>
      <c r="I1128">
        <v>1.390093</v>
      </c>
      <c r="J1128">
        <v>1.5510949999999999</v>
      </c>
      <c r="K1128">
        <v>1.7697400000000001</v>
      </c>
      <c r="L1128">
        <v>0.325374</v>
      </c>
      <c r="M1128">
        <v>0.36305900000000002</v>
      </c>
    </row>
    <row r="1129" spans="1:13" x14ac:dyDescent="0.35">
      <c r="A1129">
        <v>1127</v>
      </c>
      <c r="B1129" t="s">
        <v>239</v>
      </c>
      <c r="C1129">
        <v>617</v>
      </c>
      <c r="D1129" t="s">
        <v>309</v>
      </c>
      <c r="E1129" t="s">
        <v>353</v>
      </c>
      <c r="F1129">
        <v>0.40647499999999998</v>
      </c>
      <c r="G1129" t="s">
        <v>500</v>
      </c>
      <c r="H1129">
        <v>7.5608690000000003</v>
      </c>
      <c r="I1129">
        <v>1.390093</v>
      </c>
      <c r="J1129">
        <v>1.5510949999999999</v>
      </c>
      <c r="K1129">
        <v>3.0733000000000001</v>
      </c>
      <c r="L1129">
        <v>0.56503800000000004</v>
      </c>
      <c r="M1129">
        <v>0.63048099999999996</v>
      </c>
    </row>
    <row r="1130" spans="1:13" x14ac:dyDescent="0.35">
      <c r="A1130">
        <v>1128</v>
      </c>
      <c r="B1130" t="s">
        <v>239</v>
      </c>
      <c r="C1130">
        <v>621</v>
      </c>
      <c r="D1130" t="s">
        <v>384</v>
      </c>
      <c r="E1130" t="s">
        <v>722</v>
      </c>
      <c r="F1130">
        <v>0.59119100000000002</v>
      </c>
      <c r="G1130" t="s">
        <v>500</v>
      </c>
      <c r="H1130">
        <v>9.1230060000000002</v>
      </c>
      <c r="I1130">
        <v>1.855124</v>
      </c>
      <c r="J1130">
        <v>1.5760890000000001</v>
      </c>
      <c r="K1130">
        <v>5.39344</v>
      </c>
      <c r="L1130">
        <v>1.09673</v>
      </c>
      <c r="M1130">
        <v>0.93176999999999999</v>
      </c>
    </row>
    <row r="1131" spans="1:13" x14ac:dyDescent="0.35">
      <c r="A1131">
        <v>1129</v>
      </c>
      <c r="B1131" t="s">
        <v>239</v>
      </c>
      <c r="C1131">
        <v>621</v>
      </c>
      <c r="D1131" t="s">
        <v>384</v>
      </c>
      <c r="E1131" t="s">
        <v>722</v>
      </c>
      <c r="F1131">
        <v>2.34815</v>
      </c>
      <c r="G1131" t="s">
        <v>500</v>
      </c>
      <c r="H1131">
        <v>9.1230060000000002</v>
      </c>
      <c r="I1131">
        <v>1.855124</v>
      </c>
      <c r="J1131">
        <v>1.5760890000000001</v>
      </c>
      <c r="K1131">
        <v>21.4222</v>
      </c>
      <c r="L1131">
        <v>4.3561100000000001</v>
      </c>
      <c r="M1131">
        <v>3.7008899999999998</v>
      </c>
    </row>
    <row r="1132" spans="1:13" x14ac:dyDescent="0.35">
      <c r="A1132">
        <v>1130</v>
      </c>
      <c r="B1132" t="s">
        <v>239</v>
      </c>
      <c r="C1132">
        <v>625</v>
      </c>
      <c r="D1132" t="s">
        <v>310</v>
      </c>
      <c r="E1132" t="s">
        <v>406</v>
      </c>
      <c r="F1132">
        <v>3.2225999999999999</v>
      </c>
      <c r="G1132" t="s">
        <v>500</v>
      </c>
      <c r="H1132">
        <v>5.4799730000000002</v>
      </c>
      <c r="I1132">
        <v>0.94498800000000005</v>
      </c>
      <c r="J1132">
        <v>1.3510439999999999</v>
      </c>
      <c r="K1132">
        <v>17.659800000000001</v>
      </c>
      <c r="L1132">
        <v>3.0453199999999998</v>
      </c>
      <c r="M1132">
        <v>4.3538800000000002</v>
      </c>
    </row>
    <row r="1133" spans="1:13" x14ac:dyDescent="0.35">
      <c r="A1133">
        <v>1131</v>
      </c>
      <c r="B1133" t="s">
        <v>239</v>
      </c>
      <c r="C1133">
        <v>625</v>
      </c>
      <c r="D1133" t="s">
        <v>310</v>
      </c>
      <c r="E1133" t="s">
        <v>406</v>
      </c>
      <c r="F1133">
        <v>6.254E-3</v>
      </c>
      <c r="G1133" t="s">
        <v>500</v>
      </c>
      <c r="H1133">
        <v>5.4799730000000002</v>
      </c>
      <c r="I1133">
        <v>0.94498800000000005</v>
      </c>
      <c r="J1133">
        <v>1.3510439999999999</v>
      </c>
      <c r="K1133">
        <v>3.4270000000000002E-2</v>
      </c>
      <c r="L1133">
        <v>5.9100000000000003E-3</v>
      </c>
      <c r="M1133">
        <v>8.4489999999999999E-3</v>
      </c>
    </row>
    <row r="1134" spans="1:13" x14ac:dyDescent="0.35">
      <c r="A1134">
        <v>1132</v>
      </c>
      <c r="B1134" t="s">
        <v>239</v>
      </c>
      <c r="C1134">
        <v>641</v>
      </c>
      <c r="D1134" t="s">
        <v>311</v>
      </c>
      <c r="E1134" t="s">
        <v>319</v>
      </c>
      <c r="F1134">
        <v>1.9630999999999999E-2</v>
      </c>
      <c r="G1134" t="s">
        <v>500</v>
      </c>
      <c r="H1134">
        <v>7.2364240000000004</v>
      </c>
      <c r="I1134">
        <v>1.3226290000000001</v>
      </c>
      <c r="J1134">
        <v>1.468153</v>
      </c>
      <c r="K1134">
        <v>0.14206199999999999</v>
      </c>
      <c r="L1134">
        <v>2.5964999999999998E-2</v>
      </c>
      <c r="M1134">
        <v>2.8822E-2</v>
      </c>
    </row>
    <row r="1135" spans="1:13" x14ac:dyDescent="0.35">
      <c r="A1135">
        <v>1133</v>
      </c>
      <c r="B1135" t="s">
        <v>239</v>
      </c>
      <c r="C1135">
        <v>641</v>
      </c>
      <c r="D1135" t="s">
        <v>311</v>
      </c>
      <c r="E1135" t="s">
        <v>319</v>
      </c>
      <c r="F1135">
        <v>2.4996800000000001</v>
      </c>
      <c r="G1135" t="s">
        <v>500</v>
      </c>
      <c r="H1135">
        <v>7.2364240000000004</v>
      </c>
      <c r="I1135">
        <v>1.3226290000000001</v>
      </c>
      <c r="J1135">
        <v>1.468153</v>
      </c>
      <c r="K1135">
        <v>18.088699999999999</v>
      </c>
      <c r="L1135">
        <v>3.3061500000000001</v>
      </c>
      <c r="M1135">
        <v>3.6699099999999998</v>
      </c>
    </row>
    <row r="1136" spans="1:13" x14ac:dyDescent="0.35">
      <c r="A1136">
        <v>1134</v>
      </c>
      <c r="B1136" t="s">
        <v>239</v>
      </c>
      <c r="C1136">
        <v>641</v>
      </c>
      <c r="D1136" t="s">
        <v>311</v>
      </c>
      <c r="E1136" t="s">
        <v>319</v>
      </c>
      <c r="F1136">
        <v>0.28231600000000001</v>
      </c>
      <c r="G1136" t="s">
        <v>500</v>
      </c>
      <c r="H1136">
        <v>7.2364240000000004</v>
      </c>
      <c r="I1136">
        <v>1.3226290000000001</v>
      </c>
      <c r="J1136">
        <v>1.468153</v>
      </c>
      <c r="K1136">
        <v>2.0429599999999999</v>
      </c>
      <c r="L1136">
        <v>0.37339899999999998</v>
      </c>
      <c r="M1136">
        <v>0.41448299999999999</v>
      </c>
    </row>
    <row r="1137" spans="1:13" x14ac:dyDescent="0.35">
      <c r="A1137">
        <v>1135</v>
      </c>
      <c r="B1137" t="s">
        <v>239</v>
      </c>
      <c r="C1137">
        <v>641</v>
      </c>
      <c r="D1137" t="s">
        <v>311</v>
      </c>
      <c r="E1137" t="s">
        <v>319</v>
      </c>
      <c r="F1137">
        <v>0.18442800000000001</v>
      </c>
      <c r="G1137" t="s">
        <v>500</v>
      </c>
      <c r="H1137">
        <v>7.2364240000000004</v>
      </c>
      <c r="I1137">
        <v>1.3226290000000001</v>
      </c>
      <c r="J1137">
        <v>1.468153</v>
      </c>
      <c r="K1137">
        <v>1.3346</v>
      </c>
      <c r="L1137">
        <v>0.24393000000000001</v>
      </c>
      <c r="M1137">
        <v>0.27076800000000001</v>
      </c>
    </row>
    <row r="1138" spans="1:13" x14ac:dyDescent="0.35">
      <c r="A1138">
        <v>1136</v>
      </c>
      <c r="B1138" t="s">
        <v>239</v>
      </c>
      <c r="C1138">
        <v>641</v>
      </c>
      <c r="D1138" t="s">
        <v>311</v>
      </c>
      <c r="E1138" t="s">
        <v>319</v>
      </c>
      <c r="F1138">
        <v>4.5531800000000002</v>
      </c>
      <c r="G1138" t="s">
        <v>500</v>
      </c>
      <c r="H1138">
        <v>7.2364240000000004</v>
      </c>
      <c r="I1138">
        <v>1.3226290000000001</v>
      </c>
      <c r="J1138">
        <v>1.468153</v>
      </c>
      <c r="K1138">
        <v>32.948700000000002</v>
      </c>
      <c r="L1138">
        <v>6.02217</v>
      </c>
      <c r="M1138">
        <v>6.6847599999999998</v>
      </c>
    </row>
    <row r="1139" spans="1:13" x14ac:dyDescent="0.35">
      <c r="A1139">
        <v>1137</v>
      </c>
      <c r="B1139" t="s">
        <v>239</v>
      </c>
      <c r="C1139">
        <v>641</v>
      </c>
      <c r="D1139" t="s">
        <v>311</v>
      </c>
      <c r="E1139" t="s">
        <v>319</v>
      </c>
      <c r="F1139">
        <v>2.3262000000000001E-2</v>
      </c>
      <c r="G1139" t="s">
        <v>500</v>
      </c>
      <c r="H1139">
        <v>7.2364240000000004</v>
      </c>
      <c r="I1139">
        <v>1.3226290000000001</v>
      </c>
      <c r="J1139">
        <v>1.468153</v>
      </c>
      <c r="K1139">
        <v>0.16833500000000001</v>
      </c>
      <c r="L1139">
        <v>3.0766999999999999E-2</v>
      </c>
      <c r="M1139">
        <v>3.4153000000000003E-2</v>
      </c>
    </row>
    <row r="1140" spans="1:13" x14ac:dyDescent="0.35">
      <c r="A1140">
        <v>1138</v>
      </c>
      <c r="B1140" t="s">
        <v>239</v>
      </c>
      <c r="C1140">
        <v>641</v>
      </c>
      <c r="D1140" t="s">
        <v>311</v>
      </c>
      <c r="E1140" t="s">
        <v>319</v>
      </c>
      <c r="F1140">
        <v>0.33997100000000002</v>
      </c>
      <c r="G1140" t="s">
        <v>500</v>
      </c>
      <c r="H1140">
        <v>7.2364240000000004</v>
      </c>
      <c r="I1140">
        <v>1.3226290000000001</v>
      </c>
      <c r="J1140">
        <v>1.468153</v>
      </c>
      <c r="K1140">
        <v>2.4601700000000002</v>
      </c>
      <c r="L1140">
        <v>0.44965500000000003</v>
      </c>
      <c r="M1140">
        <v>0.49912899999999999</v>
      </c>
    </row>
    <row r="1141" spans="1:13" x14ac:dyDescent="0.35">
      <c r="A1141">
        <v>1139</v>
      </c>
      <c r="B1141" t="s">
        <v>239</v>
      </c>
      <c r="C1141">
        <v>641</v>
      </c>
      <c r="D1141" t="s">
        <v>311</v>
      </c>
      <c r="E1141" t="s">
        <v>319</v>
      </c>
      <c r="F1141">
        <v>0.41703600000000002</v>
      </c>
      <c r="G1141" t="s">
        <v>500</v>
      </c>
      <c r="H1141">
        <v>7.2364240000000004</v>
      </c>
      <c r="I1141">
        <v>1.3226290000000001</v>
      </c>
      <c r="J1141">
        <v>1.468153</v>
      </c>
      <c r="K1141">
        <v>3.0178500000000001</v>
      </c>
      <c r="L1141">
        <v>0.55158399999999996</v>
      </c>
      <c r="M1141">
        <v>0.61227299999999996</v>
      </c>
    </row>
    <row r="1142" spans="1:13" x14ac:dyDescent="0.35">
      <c r="A1142">
        <v>1140</v>
      </c>
      <c r="B1142" t="s">
        <v>239</v>
      </c>
      <c r="C1142">
        <v>641</v>
      </c>
      <c r="D1142" t="s">
        <v>311</v>
      </c>
      <c r="E1142" t="s">
        <v>319</v>
      </c>
      <c r="F1142">
        <v>2.29996</v>
      </c>
      <c r="G1142" t="s">
        <v>500</v>
      </c>
      <c r="H1142">
        <v>7.2364240000000004</v>
      </c>
      <c r="I1142">
        <v>1.3226290000000001</v>
      </c>
      <c r="J1142">
        <v>1.468153</v>
      </c>
      <c r="K1142">
        <v>16.6435</v>
      </c>
      <c r="L1142">
        <v>3.0419900000000002</v>
      </c>
      <c r="M1142">
        <v>3.37669</v>
      </c>
    </row>
    <row r="1143" spans="1:13" x14ac:dyDescent="0.35">
      <c r="A1143">
        <v>1141</v>
      </c>
      <c r="B1143" t="s">
        <v>239</v>
      </c>
      <c r="C1143">
        <v>641</v>
      </c>
      <c r="D1143" t="s">
        <v>311</v>
      </c>
      <c r="E1143" t="s">
        <v>319</v>
      </c>
      <c r="F1143">
        <v>0.228551</v>
      </c>
      <c r="G1143" t="s">
        <v>500</v>
      </c>
      <c r="H1143">
        <v>7.2364240000000004</v>
      </c>
      <c r="I1143">
        <v>1.3226290000000001</v>
      </c>
      <c r="J1143">
        <v>1.468153</v>
      </c>
      <c r="K1143">
        <v>1.6538900000000001</v>
      </c>
      <c r="L1143">
        <v>0.302288</v>
      </c>
      <c r="M1143">
        <v>0.33554800000000001</v>
      </c>
    </row>
    <row r="1144" spans="1:13" x14ac:dyDescent="0.35">
      <c r="A1144">
        <v>1142</v>
      </c>
      <c r="B1144" t="s">
        <v>239</v>
      </c>
      <c r="C1144">
        <v>641</v>
      </c>
      <c r="D1144" t="s">
        <v>311</v>
      </c>
      <c r="E1144" t="s">
        <v>319</v>
      </c>
      <c r="F1144">
        <v>0.26393899999999998</v>
      </c>
      <c r="G1144" t="s">
        <v>500</v>
      </c>
      <c r="H1144">
        <v>7.2364240000000004</v>
      </c>
      <c r="I1144">
        <v>1.3226290000000001</v>
      </c>
      <c r="J1144">
        <v>1.468153</v>
      </c>
      <c r="K1144">
        <v>1.9099699999999999</v>
      </c>
      <c r="L1144">
        <v>0.34909299999999999</v>
      </c>
      <c r="M1144">
        <v>0.38750299999999999</v>
      </c>
    </row>
    <row r="1145" spans="1:13" x14ac:dyDescent="0.35">
      <c r="A1145">
        <v>1143</v>
      </c>
      <c r="B1145" t="s">
        <v>239</v>
      </c>
      <c r="C1145">
        <v>641</v>
      </c>
      <c r="D1145" t="s">
        <v>311</v>
      </c>
      <c r="E1145" t="s">
        <v>319</v>
      </c>
      <c r="F1145">
        <v>1.8599999999999999E-4</v>
      </c>
      <c r="G1145" t="s">
        <v>500</v>
      </c>
      <c r="H1145">
        <v>7.2364240000000004</v>
      </c>
      <c r="I1145">
        <v>1.3226290000000001</v>
      </c>
      <c r="J1145">
        <v>1.468153</v>
      </c>
      <c r="K1145">
        <v>1.348E-3</v>
      </c>
      <c r="L1145">
        <v>2.4600000000000002E-4</v>
      </c>
      <c r="M1145">
        <v>2.7399999999999999E-4</v>
      </c>
    </row>
    <row r="1146" spans="1:13" x14ac:dyDescent="0.35">
      <c r="A1146">
        <v>1144</v>
      </c>
      <c r="B1146" t="s">
        <v>239</v>
      </c>
      <c r="C1146">
        <v>641</v>
      </c>
      <c r="D1146" t="s">
        <v>311</v>
      </c>
      <c r="E1146" t="s">
        <v>319</v>
      </c>
      <c r="F1146">
        <v>0.106312</v>
      </c>
      <c r="G1146" t="s">
        <v>500</v>
      </c>
      <c r="H1146">
        <v>7.2364240000000004</v>
      </c>
      <c r="I1146">
        <v>1.3226290000000001</v>
      </c>
      <c r="J1146">
        <v>1.468153</v>
      </c>
      <c r="K1146">
        <v>0.76931899999999998</v>
      </c>
      <c r="L1146">
        <v>0.14061100000000001</v>
      </c>
      <c r="M1146">
        <v>0.156082</v>
      </c>
    </row>
    <row r="1147" spans="1:13" x14ac:dyDescent="0.35">
      <c r="A1147">
        <v>1145</v>
      </c>
      <c r="B1147" t="s">
        <v>239</v>
      </c>
      <c r="C1147">
        <v>641</v>
      </c>
      <c r="D1147" t="s">
        <v>311</v>
      </c>
      <c r="E1147" t="s">
        <v>319</v>
      </c>
      <c r="F1147">
        <v>1.0023000000000001E-2</v>
      </c>
      <c r="G1147" t="s">
        <v>500</v>
      </c>
      <c r="H1147">
        <v>7.2364240000000004</v>
      </c>
      <c r="I1147">
        <v>1.3226290000000001</v>
      </c>
      <c r="J1147">
        <v>1.468153</v>
      </c>
      <c r="K1147">
        <v>7.2530999999999998E-2</v>
      </c>
      <c r="L1147">
        <v>1.3257E-2</v>
      </c>
      <c r="M1147">
        <v>1.4715000000000001E-2</v>
      </c>
    </row>
    <row r="1148" spans="1:13" x14ac:dyDescent="0.35">
      <c r="A1148">
        <v>1146</v>
      </c>
      <c r="B1148" t="s">
        <v>239</v>
      </c>
      <c r="C1148">
        <v>641</v>
      </c>
      <c r="D1148" t="s">
        <v>311</v>
      </c>
      <c r="E1148" t="s">
        <v>319</v>
      </c>
      <c r="F1148">
        <v>3.8787000000000002E-2</v>
      </c>
      <c r="G1148" t="s">
        <v>500</v>
      </c>
      <c r="H1148">
        <v>7.2364240000000004</v>
      </c>
      <c r="I1148">
        <v>1.3226290000000001</v>
      </c>
      <c r="J1148">
        <v>1.468153</v>
      </c>
      <c r="K1148">
        <v>0.28067799999999998</v>
      </c>
      <c r="L1148">
        <v>5.1300999999999999E-2</v>
      </c>
      <c r="M1148">
        <v>5.6945000000000003E-2</v>
      </c>
    </row>
    <row r="1149" spans="1:13" x14ac:dyDescent="0.35">
      <c r="A1149">
        <v>1147</v>
      </c>
      <c r="B1149" t="s">
        <v>239</v>
      </c>
      <c r="C1149">
        <v>740</v>
      </c>
      <c r="D1149" t="s">
        <v>599</v>
      </c>
      <c r="E1149" t="s">
        <v>723</v>
      </c>
      <c r="F1149">
        <v>5.7461500000000001</v>
      </c>
      <c r="G1149" t="s">
        <v>500</v>
      </c>
      <c r="H1149">
        <v>8.4036960000000001</v>
      </c>
      <c r="I1149">
        <v>1.291798</v>
      </c>
      <c r="J1149">
        <v>1.782632</v>
      </c>
      <c r="K1149">
        <v>48.288899999999998</v>
      </c>
      <c r="L1149">
        <v>7.4228699999999996</v>
      </c>
      <c r="M1149">
        <v>10.2433</v>
      </c>
    </row>
    <row r="1150" spans="1:13" x14ac:dyDescent="0.35">
      <c r="A1150">
        <v>1148</v>
      </c>
      <c r="B1150" t="s">
        <v>239</v>
      </c>
      <c r="C1150">
        <v>814</v>
      </c>
      <c r="D1150" t="s">
        <v>254</v>
      </c>
      <c r="E1150" t="s">
        <v>293</v>
      </c>
      <c r="F1150">
        <v>288.178</v>
      </c>
      <c r="G1150" t="s">
        <v>500</v>
      </c>
      <c r="H1150">
        <v>8.2014490000000002</v>
      </c>
      <c r="I1150">
        <v>1.307456</v>
      </c>
      <c r="J1150">
        <v>1.750286</v>
      </c>
      <c r="K1150">
        <v>2363.48</v>
      </c>
      <c r="L1150">
        <v>376.78</v>
      </c>
      <c r="M1150">
        <v>504.39400000000001</v>
      </c>
    </row>
    <row r="1151" spans="1:13" x14ac:dyDescent="0.35">
      <c r="A1151">
        <v>1149</v>
      </c>
      <c r="B1151" t="s">
        <v>239</v>
      </c>
      <c r="C1151">
        <v>814</v>
      </c>
      <c r="D1151" t="s">
        <v>254</v>
      </c>
      <c r="E1151" t="s">
        <v>293</v>
      </c>
      <c r="F1151">
        <v>202.505</v>
      </c>
      <c r="G1151" t="s">
        <v>500</v>
      </c>
      <c r="H1151">
        <v>8.2014490000000002</v>
      </c>
      <c r="I1151">
        <v>1.307456</v>
      </c>
      <c r="J1151">
        <v>1.750286</v>
      </c>
      <c r="K1151">
        <v>1660.83</v>
      </c>
      <c r="L1151">
        <v>264.76600000000002</v>
      </c>
      <c r="M1151">
        <v>354.44200000000001</v>
      </c>
    </row>
    <row r="1152" spans="1:13" x14ac:dyDescent="0.35">
      <c r="A1152">
        <v>1150</v>
      </c>
      <c r="B1152" t="s">
        <v>239</v>
      </c>
      <c r="C1152">
        <v>814</v>
      </c>
      <c r="D1152" t="s">
        <v>254</v>
      </c>
      <c r="E1152" t="s">
        <v>293</v>
      </c>
      <c r="F1152">
        <v>12.8216</v>
      </c>
      <c r="G1152" t="s">
        <v>500</v>
      </c>
      <c r="H1152">
        <v>8.2014490000000002</v>
      </c>
      <c r="I1152">
        <v>1.307456</v>
      </c>
      <c r="J1152">
        <v>1.750286</v>
      </c>
      <c r="K1152">
        <v>105.15600000000001</v>
      </c>
      <c r="L1152">
        <v>16.7637</v>
      </c>
      <c r="M1152">
        <v>22.441500000000001</v>
      </c>
    </row>
    <row r="1153" spans="1:13" x14ac:dyDescent="0.35">
      <c r="A1153">
        <v>1151</v>
      </c>
      <c r="B1153" t="s">
        <v>239</v>
      </c>
      <c r="C1153">
        <v>814</v>
      </c>
      <c r="D1153" t="s">
        <v>254</v>
      </c>
      <c r="E1153" t="s">
        <v>293</v>
      </c>
      <c r="F1153">
        <v>3.2158699999999998</v>
      </c>
      <c r="G1153" t="s">
        <v>500</v>
      </c>
      <c r="H1153">
        <v>8.2014490000000002</v>
      </c>
      <c r="I1153">
        <v>1.307456</v>
      </c>
      <c r="J1153">
        <v>1.750286</v>
      </c>
      <c r="K1153">
        <v>26.3748</v>
      </c>
      <c r="L1153">
        <v>4.2046099999999997</v>
      </c>
      <c r="M1153">
        <v>5.6286899999999997</v>
      </c>
    </row>
    <row r="1154" spans="1:13" x14ac:dyDescent="0.35">
      <c r="A1154">
        <v>1152</v>
      </c>
      <c r="B1154" t="s">
        <v>239</v>
      </c>
      <c r="C1154">
        <v>814</v>
      </c>
      <c r="D1154" t="s">
        <v>254</v>
      </c>
      <c r="E1154" t="s">
        <v>293</v>
      </c>
      <c r="F1154">
        <v>4.5140700000000002</v>
      </c>
      <c r="G1154" t="s">
        <v>500</v>
      </c>
      <c r="H1154">
        <v>8.2014490000000002</v>
      </c>
      <c r="I1154">
        <v>1.307456</v>
      </c>
      <c r="J1154">
        <v>1.750286</v>
      </c>
      <c r="K1154">
        <v>37.021900000000002</v>
      </c>
      <c r="L1154">
        <v>5.9019500000000003</v>
      </c>
      <c r="M1154">
        <v>7.9009099999999997</v>
      </c>
    </row>
    <row r="1155" spans="1:13" x14ac:dyDescent="0.35">
      <c r="A1155">
        <v>1153</v>
      </c>
      <c r="B1155" t="s">
        <v>239</v>
      </c>
      <c r="C1155">
        <v>814</v>
      </c>
      <c r="D1155" t="s">
        <v>254</v>
      </c>
      <c r="E1155" t="s">
        <v>293</v>
      </c>
      <c r="F1155">
        <v>125.872</v>
      </c>
      <c r="G1155" t="s">
        <v>500</v>
      </c>
      <c r="H1155">
        <v>8.2014490000000002</v>
      </c>
      <c r="I1155">
        <v>1.307456</v>
      </c>
      <c r="J1155">
        <v>1.750286</v>
      </c>
      <c r="K1155">
        <v>1032.33</v>
      </c>
      <c r="L1155">
        <v>164.572</v>
      </c>
      <c r="M1155">
        <v>220.31200000000001</v>
      </c>
    </row>
    <row r="1156" spans="1:13" x14ac:dyDescent="0.35">
      <c r="A1156">
        <v>1154</v>
      </c>
      <c r="B1156" t="s">
        <v>239</v>
      </c>
      <c r="C1156">
        <v>814</v>
      </c>
      <c r="D1156" t="s">
        <v>254</v>
      </c>
      <c r="E1156" t="s">
        <v>293</v>
      </c>
      <c r="F1156">
        <v>3.9929600000000001</v>
      </c>
      <c r="G1156" t="s">
        <v>500</v>
      </c>
      <c r="H1156">
        <v>8.2014490000000002</v>
      </c>
      <c r="I1156">
        <v>1.307456</v>
      </c>
      <c r="J1156">
        <v>1.750286</v>
      </c>
      <c r="K1156">
        <v>32.748100000000001</v>
      </c>
      <c r="L1156">
        <v>5.2206200000000003</v>
      </c>
      <c r="M1156">
        <v>6.9888199999999996</v>
      </c>
    </row>
    <row r="1157" spans="1:13" x14ac:dyDescent="0.35">
      <c r="K1157">
        <f>SUM(K2:K1156)</f>
        <v>43773.972042999943</v>
      </c>
      <c r="L1157" s="29">
        <f t="shared" ref="L1157:M1157" si="0">SUM(L2:L1156)</f>
        <v>7987.5023099999962</v>
      </c>
      <c r="M1157" s="29">
        <f t="shared" si="0"/>
        <v>7822.7798019999955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50</vt:i4>
      </vt:variant>
      <vt:variant>
        <vt:lpstr>Named Ranges</vt:lpstr>
      </vt:variant>
      <vt:variant>
        <vt:i4>1</vt:i4>
      </vt:variant>
    </vt:vector>
  </HeadingPairs>
  <TitlesOfParts>
    <vt:vector size="51" baseType="lpstr">
      <vt:lpstr>Notes</vt:lpstr>
      <vt:lpstr>New Required Reductions</vt:lpstr>
      <vt:lpstr>Summary</vt:lpstr>
      <vt:lpstr>2019 Pivot Load Summary</vt:lpstr>
      <vt:lpstr>2019 GIS Load Estimation (2)</vt:lpstr>
      <vt:lpstr>Reallocation from SLC</vt:lpstr>
      <vt:lpstr>Pivot</vt:lpstr>
      <vt:lpstr>2019 GIS Load Estimation</vt:lpstr>
      <vt:lpstr>Education - New Base Load</vt:lpstr>
      <vt:lpstr>Street Sweeping</vt:lpstr>
      <vt:lpstr>Wet Detention Calcs </vt:lpstr>
      <vt:lpstr>Retention Calcs</vt:lpstr>
      <vt:lpstr>230108-1 Pond 3</vt:lpstr>
      <vt:lpstr>230108-1 Pond 4</vt:lpstr>
      <vt:lpstr>230262-4</vt:lpstr>
      <vt:lpstr>230262-5</vt:lpstr>
      <vt:lpstr>230262-3</vt:lpstr>
      <vt:lpstr>230262-2</vt:lpstr>
      <vt:lpstr>23062</vt:lpstr>
      <vt:lpstr>230295-1</vt:lpstr>
      <vt:lpstr>SPN 99004-1585</vt:lpstr>
      <vt:lpstr>SPN 99004-1585 Lake 3</vt:lpstr>
      <vt:lpstr>228819-1 Basins A and B</vt:lpstr>
      <vt:lpstr>228821-1 West</vt:lpstr>
      <vt:lpstr>228821-1 East</vt:lpstr>
      <vt:lpstr>228831-1</vt:lpstr>
      <vt:lpstr>228801-1</vt:lpstr>
      <vt:lpstr>405504-1</vt:lpstr>
      <vt:lpstr>230288-2</vt:lpstr>
      <vt:lpstr>231812-2</vt:lpstr>
      <vt:lpstr>426373-3</vt:lpstr>
      <vt:lpstr>419890-1</vt:lpstr>
      <vt:lpstr>Education</vt:lpstr>
      <vt:lpstr>Indian River Pond East</vt:lpstr>
      <vt:lpstr>Indian River Pond West</vt:lpstr>
      <vt:lpstr>SR615 Basin B-1</vt:lpstr>
      <vt:lpstr>SR615 Basin E</vt:lpstr>
      <vt:lpstr>SR70 West Basin</vt:lpstr>
      <vt:lpstr>Turn Lanes</vt:lpstr>
      <vt:lpstr>Johnson Honda</vt:lpstr>
      <vt:lpstr>SR76 Pond 9A</vt:lpstr>
      <vt:lpstr>Osprey Ridge</vt:lpstr>
      <vt:lpstr>Kanner Professional Center</vt:lpstr>
      <vt:lpstr>SR710 Bridge Replace 1</vt:lpstr>
      <vt:lpstr>SR710 Bridge Replace 2</vt:lpstr>
      <vt:lpstr>SR 9 Widening</vt:lpstr>
      <vt:lpstr>FDOT58</vt:lpstr>
      <vt:lpstr>FDOT59</vt:lpstr>
      <vt:lpstr>FDOT41-43</vt:lpstr>
      <vt:lpstr>FDOT61</vt:lpstr>
      <vt:lpstr>Summary!Print_Titles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Theodore Saltos</cp:lastModifiedBy>
  <cp:lastPrinted>2012-12-27T14:41:29Z</cp:lastPrinted>
  <dcterms:created xsi:type="dcterms:W3CDTF">2012-06-19T18:59:41Z</dcterms:created>
  <dcterms:modified xsi:type="dcterms:W3CDTF">2019-09-25T01:56:43Z</dcterms:modified>
</cp:coreProperties>
</file>