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ldep1\dear\WPCS\WPCS\BASINS\StLucie_Loxahatchee\StLucie\2019 Revised BMAP\Project Credit Recalculations\New Calculation Sheets\New Calculation Sheets 2\"/>
    </mc:Choice>
  </mc:AlternateContent>
  <xr:revisionPtr revIDLastSave="0" documentId="13_ncr:1_{F3160BF4-E148-4E32-971C-0741E2EAF9D3}" xr6:coauthVersionLast="41" xr6:coauthVersionMax="44" xr10:uidLastSave="{00000000-0000-0000-0000-000000000000}"/>
  <bookViews>
    <workbookView xWindow="28680" yWindow="-120" windowWidth="29040" windowHeight="15840" tabRatio="935" xr2:uid="{00000000-000D-0000-FFFF-FFFF00000000}"/>
  </bookViews>
  <sheets>
    <sheet name="Notes" sheetId="30" r:id="rId1"/>
    <sheet name="New Required Reductions" sheetId="34" r:id="rId2"/>
    <sheet name="Summary" sheetId="1" r:id="rId3"/>
    <sheet name="2019 Pivot Load Summary" sheetId="32" r:id="rId4"/>
    <sheet name="2019 GIS Load Estimation" sheetId="31" r:id="rId5"/>
    <sheet name="Education - 2019 Update" sheetId="33" r:id="rId6"/>
    <sheet name="Wet Detention Calcs" sheetId="20" r:id="rId7"/>
    <sheet name="Retention Calcs" sheetId="21" r:id="rId8"/>
    <sheet name="S-1 Poppleton Creek" sheetId="2" r:id="rId9"/>
    <sheet name="S-2 Aiport Ditch" sheetId="5" r:id="rId10"/>
    <sheet name="S-3 Crescent Basin" sheetId="6" r:id="rId11"/>
    <sheet name="S-4 Krueger Creek" sheetId="7" r:id="rId12"/>
    <sheet name="S-5 and S-6" sheetId="28" r:id="rId13"/>
    <sheet name="S-7 Education" sheetId="19" r:id="rId14"/>
    <sheet name="S-8 North Point" sheetId="8" r:id="rId15"/>
    <sheet name="S-9 Anchorage" sheetId="9" r:id="rId16"/>
    <sheet name="S-10 Downtown" sheetId="11" r:id="rId17"/>
    <sheet name="S-11 Hildebrad" sheetId="12" r:id="rId18"/>
    <sheet name="S-12 Landfill" sheetId="13" r:id="rId19"/>
    <sheet name="S-13 South Fork" sheetId="15" r:id="rId20"/>
    <sheet name="S-14 OSTDS" sheetId="27" r:id="rId21"/>
    <sheet name="S-15 Eldorado" sheetId="22" r:id="rId22"/>
    <sheet name="S-16 Amerigo" sheetId="26" r:id="rId23"/>
    <sheet name="S-17 Haney Creek" sheetId="3" r:id="rId24"/>
    <sheet name="S-18 Nondischarge" sheetId="23" r:id="rId25"/>
    <sheet name="S-19 BB in City" sheetId="24" r:id="rId26"/>
    <sheet name="S-20 CDS in City" sheetId="25" r:id="rId27"/>
    <sheet name="S-21 South Carolina " sheetId="29" r:id="rId28"/>
    <sheet name="S-24 Fraizer Creek" sheetId="4" r:id="rId29"/>
    <sheet name="Fork Road" sheetId="10" r:id="rId30"/>
    <sheet name="Woods Point" sheetId="14" r:id="rId31"/>
  </sheets>
  <definedNames>
    <definedName name="_xlnm._FilterDatabase" localSheetId="8" hidden="1">'S-1 Poppleton Creek'!#REF!</definedName>
    <definedName name="_xlnm._FilterDatabase" localSheetId="13" hidden="1">'S-7 Education'!$A$1:$M$439</definedName>
  </definedNames>
  <calcPr calcId="191029"/>
  <pivotCaches>
    <pivotCache cacheId="17" r:id="rId3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34" l="1"/>
  <c r="I2" i="34" s="1"/>
  <c r="D2" i="34"/>
  <c r="E2" i="34" s="1"/>
  <c r="J23" i="1" l="1"/>
  <c r="G23" i="1"/>
  <c r="H25" i="1" l="1"/>
  <c r="E25" i="1"/>
  <c r="U354" i="33" l="1"/>
  <c r="H8" i="1" s="1"/>
  <c r="V354" i="33"/>
  <c r="T354" i="33"/>
  <c r="E8" i="1" s="1"/>
  <c r="E4" i="20"/>
  <c r="F4" i="20" l="1"/>
  <c r="G4" i="20" s="1"/>
  <c r="F25" i="1" s="1"/>
  <c r="H4" i="20" l="1"/>
  <c r="I25" i="1" s="1"/>
  <c r="H17" i="1" l="1"/>
  <c r="H18" i="1"/>
  <c r="H19" i="1"/>
  <c r="H20" i="1"/>
  <c r="H21" i="1"/>
  <c r="H22" i="1"/>
  <c r="H16" i="1"/>
  <c r="E17" i="1"/>
  <c r="E18" i="1"/>
  <c r="E19" i="1"/>
  <c r="E20" i="1"/>
  <c r="E21" i="1"/>
  <c r="E22" i="1"/>
  <c r="E16" i="1"/>
  <c r="H10" i="1"/>
  <c r="H11" i="1"/>
  <c r="H12" i="1"/>
  <c r="H13" i="1"/>
  <c r="H14" i="1"/>
  <c r="H9" i="1"/>
  <c r="E10" i="1"/>
  <c r="E11" i="1"/>
  <c r="E12" i="1"/>
  <c r="E13" i="1"/>
  <c r="E14" i="1"/>
  <c r="E9" i="1"/>
  <c r="H3" i="1"/>
  <c r="H4" i="1"/>
  <c r="H5" i="1"/>
  <c r="H2" i="1"/>
  <c r="E5" i="1"/>
  <c r="E4" i="1"/>
  <c r="E3" i="1"/>
  <c r="E2" i="1"/>
  <c r="J22" i="1" l="1"/>
  <c r="G22" i="1"/>
  <c r="D22" i="1"/>
  <c r="M108" i="4" l="1"/>
  <c r="J25" i="1" s="1"/>
  <c r="L108" i="4"/>
  <c r="G25" i="1" s="1"/>
  <c r="J108" i="4"/>
  <c r="M20" i="25"/>
  <c r="L20" i="25"/>
  <c r="J20" i="25"/>
  <c r="D21" i="1" s="1"/>
  <c r="M68" i="24"/>
  <c r="L68" i="24"/>
  <c r="J68" i="24"/>
  <c r="D20" i="1" s="1"/>
  <c r="M24" i="23"/>
  <c r="L24" i="23"/>
  <c r="J24" i="23"/>
  <c r="D19" i="1" s="1"/>
  <c r="M64" i="3"/>
  <c r="L64" i="3"/>
  <c r="J64" i="3"/>
  <c r="D18" i="1" s="1"/>
  <c r="M7" i="26"/>
  <c r="L7" i="26"/>
  <c r="J7" i="26"/>
  <c r="D17" i="1" s="1"/>
  <c r="M9" i="22"/>
  <c r="L9" i="22"/>
  <c r="J9" i="22"/>
  <c r="D16" i="1" s="1"/>
  <c r="M145" i="15"/>
  <c r="L145" i="15"/>
  <c r="J145" i="15"/>
  <c r="D14" i="1" s="1"/>
  <c r="M9" i="13"/>
  <c r="L9" i="13"/>
  <c r="J9" i="13"/>
  <c r="D13" i="1" s="1"/>
  <c r="M15" i="12"/>
  <c r="L15" i="12"/>
  <c r="J15" i="12"/>
  <c r="D12" i="1" s="1"/>
  <c r="M36" i="11"/>
  <c r="L36" i="11"/>
  <c r="J36" i="11"/>
  <c r="D11" i="1" s="1"/>
  <c r="M17" i="9"/>
  <c r="L17" i="9"/>
  <c r="J17" i="9"/>
  <c r="D10" i="1" s="1"/>
  <c r="M123" i="8"/>
  <c r="L123" i="8"/>
  <c r="J123" i="8"/>
  <c r="D9" i="1" s="1"/>
  <c r="M30" i="7"/>
  <c r="L30" i="7"/>
  <c r="J30" i="7"/>
  <c r="D5" i="1" s="1"/>
  <c r="M24" i="6"/>
  <c r="L24" i="6"/>
  <c r="J24" i="6"/>
  <c r="D4" i="1" s="1"/>
  <c r="M33" i="5"/>
  <c r="L33" i="5"/>
  <c r="J33" i="5"/>
  <c r="D3" i="1" s="1"/>
  <c r="M56" i="2"/>
  <c r="L56" i="2"/>
  <c r="J56" i="2"/>
  <c r="D2" i="1" s="1"/>
  <c r="C9" i="21" l="1"/>
  <c r="F2" i="27" l="1"/>
  <c r="G2" i="27" s="1"/>
  <c r="E3" i="21" l="1"/>
  <c r="I17" i="1" s="1"/>
  <c r="F17" i="1" l="1"/>
  <c r="J17" i="1"/>
  <c r="G17" i="1" l="1"/>
  <c r="H3" i="20"/>
  <c r="I18" i="1" s="1"/>
  <c r="G3" i="20"/>
  <c r="F18" i="1" s="1"/>
  <c r="G21" i="1" l="1"/>
  <c r="G19" i="1"/>
  <c r="G20" i="1"/>
  <c r="J21" i="1"/>
  <c r="J19" i="1"/>
  <c r="J20" i="1"/>
  <c r="K3" i="19"/>
  <c r="K4" i="19"/>
  <c r="K5" i="19"/>
  <c r="K6" i="19"/>
  <c r="K7" i="19"/>
  <c r="K8" i="19"/>
  <c r="K9" i="19"/>
  <c r="M9" i="19" s="1"/>
  <c r="K10" i="19"/>
  <c r="K11" i="19"/>
  <c r="K12" i="19"/>
  <c r="K13" i="19"/>
  <c r="K14" i="19"/>
  <c r="L14" i="19" s="1"/>
  <c r="K15" i="19"/>
  <c r="M15" i="19" s="1"/>
  <c r="K16" i="19"/>
  <c r="K17" i="19"/>
  <c r="K18" i="19"/>
  <c r="L18" i="19" s="1"/>
  <c r="K19" i="19"/>
  <c r="K20" i="19"/>
  <c r="K21" i="19"/>
  <c r="K22" i="19"/>
  <c r="K23" i="19"/>
  <c r="K24" i="19"/>
  <c r="K25" i="19"/>
  <c r="M25" i="19" s="1"/>
  <c r="K26" i="19"/>
  <c r="K27" i="19"/>
  <c r="K28" i="19"/>
  <c r="K29" i="19"/>
  <c r="K30" i="19"/>
  <c r="K31" i="19"/>
  <c r="M31" i="19" s="1"/>
  <c r="K32" i="19"/>
  <c r="K33" i="19"/>
  <c r="K34" i="19"/>
  <c r="K35" i="19"/>
  <c r="K36" i="19"/>
  <c r="K37" i="19"/>
  <c r="K38" i="19"/>
  <c r="K39" i="19"/>
  <c r="K40" i="19"/>
  <c r="K41" i="19"/>
  <c r="M41" i="19" s="1"/>
  <c r="K42" i="19"/>
  <c r="K43" i="19"/>
  <c r="K44" i="19"/>
  <c r="K45" i="19"/>
  <c r="K46" i="19"/>
  <c r="L46" i="19" s="1"/>
  <c r="K47" i="19"/>
  <c r="M47" i="19" s="1"/>
  <c r="K48" i="19"/>
  <c r="K49" i="19"/>
  <c r="K50" i="19"/>
  <c r="L50" i="19" s="1"/>
  <c r="K51" i="19"/>
  <c r="K52" i="19"/>
  <c r="K53" i="19"/>
  <c r="K54" i="19"/>
  <c r="K55" i="19"/>
  <c r="K56" i="19"/>
  <c r="M56" i="19" s="1"/>
  <c r="K57" i="19"/>
  <c r="K58" i="19"/>
  <c r="K59" i="19"/>
  <c r="M59" i="19" s="1"/>
  <c r="K60" i="19"/>
  <c r="M60" i="19" s="1"/>
  <c r="K61" i="19"/>
  <c r="K62" i="19"/>
  <c r="K63" i="19"/>
  <c r="K64" i="19"/>
  <c r="M64" i="19" s="1"/>
  <c r="K65" i="19"/>
  <c r="K66" i="19"/>
  <c r="K67" i="19"/>
  <c r="M67" i="19" s="1"/>
  <c r="K68" i="19"/>
  <c r="M68" i="19" s="1"/>
  <c r="K69" i="19"/>
  <c r="K70" i="19"/>
  <c r="K71" i="19"/>
  <c r="K72" i="19"/>
  <c r="M72" i="19" s="1"/>
  <c r="K73" i="19"/>
  <c r="K74" i="19"/>
  <c r="K75" i="19"/>
  <c r="M75" i="19" s="1"/>
  <c r="K76" i="19"/>
  <c r="M76" i="19" s="1"/>
  <c r="K77" i="19"/>
  <c r="K78" i="19"/>
  <c r="L78" i="19" s="1"/>
  <c r="K79" i="19"/>
  <c r="K80" i="19"/>
  <c r="M80" i="19" s="1"/>
  <c r="K81" i="19"/>
  <c r="K82" i="19"/>
  <c r="L82" i="19" s="1"/>
  <c r="K83" i="19"/>
  <c r="M83" i="19" s="1"/>
  <c r="K84" i="19"/>
  <c r="M84" i="19" s="1"/>
  <c r="K85" i="19"/>
  <c r="K86" i="19"/>
  <c r="K87" i="19"/>
  <c r="K88" i="19"/>
  <c r="M88" i="19" s="1"/>
  <c r="K89" i="19"/>
  <c r="K90" i="19"/>
  <c r="K91" i="19"/>
  <c r="M91" i="19" s="1"/>
  <c r="K92" i="19"/>
  <c r="M92" i="19" s="1"/>
  <c r="K93" i="19"/>
  <c r="K94" i="19"/>
  <c r="K95" i="19"/>
  <c r="K96" i="19"/>
  <c r="M96" i="19" s="1"/>
  <c r="K97" i="19"/>
  <c r="K98" i="19"/>
  <c r="K99" i="19"/>
  <c r="M99" i="19" s="1"/>
  <c r="K100" i="19"/>
  <c r="M100" i="19" s="1"/>
  <c r="K101" i="19"/>
  <c r="K102" i="19"/>
  <c r="K103" i="19"/>
  <c r="K104" i="19"/>
  <c r="M104" i="19" s="1"/>
  <c r="K105" i="19"/>
  <c r="K106" i="19"/>
  <c r="K107" i="19"/>
  <c r="M107" i="19" s="1"/>
  <c r="K108" i="19"/>
  <c r="M108" i="19" s="1"/>
  <c r="K109" i="19"/>
  <c r="K110" i="19"/>
  <c r="L110" i="19" s="1"/>
  <c r="K111" i="19"/>
  <c r="K112" i="19"/>
  <c r="M112" i="19" s="1"/>
  <c r="K113" i="19"/>
  <c r="K114" i="19"/>
  <c r="L114" i="19" s="1"/>
  <c r="K115" i="19"/>
  <c r="M115" i="19" s="1"/>
  <c r="K116" i="19"/>
  <c r="M116" i="19" s="1"/>
  <c r="K117" i="19"/>
  <c r="K118" i="19"/>
  <c r="K119" i="19"/>
  <c r="K120" i="19"/>
  <c r="M120" i="19" s="1"/>
  <c r="K121" i="19"/>
  <c r="K122" i="19"/>
  <c r="K123" i="19"/>
  <c r="M123" i="19" s="1"/>
  <c r="K124" i="19"/>
  <c r="M124" i="19" s="1"/>
  <c r="K125" i="19"/>
  <c r="K126" i="19"/>
  <c r="K127" i="19"/>
  <c r="K128" i="19"/>
  <c r="M128" i="19" s="1"/>
  <c r="K129" i="19"/>
  <c r="K130" i="19"/>
  <c r="K131" i="19"/>
  <c r="M131" i="19" s="1"/>
  <c r="K132" i="19"/>
  <c r="M132" i="19" s="1"/>
  <c r="K133" i="19"/>
  <c r="K134" i="19"/>
  <c r="K135" i="19"/>
  <c r="K136" i="19"/>
  <c r="M136" i="19" s="1"/>
  <c r="K137" i="19"/>
  <c r="K138" i="19"/>
  <c r="K139" i="19"/>
  <c r="M139" i="19" s="1"/>
  <c r="K140" i="19"/>
  <c r="M140" i="19" s="1"/>
  <c r="K141" i="19"/>
  <c r="K142" i="19"/>
  <c r="L142" i="19" s="1"/>
  <c r="K143" i="19"/>
  <c r="K144" i="19"/>
  <c r="M144" i="19" s="1"/>
  <c r="K145" i="19"/>
  <c r="K146" i="19"/>
  <c r="L146" i="19" s="1"/>
  <c r="K147" i="19"/>
  <c r="M147" i="19" s="1"/>
  <c r="K148" i="19"/>
  <c r="M148" i="19" s="1"/>
  <c r="K149" i="19"/>
  <c r="K150" i="19"/>
  <c r="K151" i="19"/>
  <c r="K152" i="19"/>
  <c r="M152" i="19" s="1"/>
  <c r="K153" i="19"/>
  <c r="K154" i="19"/>
  <c r="K155" i="19"/>
  <c r="M155" i="19" s="1"/>
  <c r="K156" i="19"/>
  <c r="M156" i="19" s="1"/>
  <c r="K157" i="19"/>
  <c r="K158" i="19"/>
  <c r="K159" i="19"/>
  <c r="K160" i="19"/>
  <c r="M160" i="19" s="1"/>
  <c r="K161" i="19"/>
  <c r="K162" i="19"/>
  <c r="K163" i="19"/>
  <c r="M163" i="19" s="1"/>
  <c r="K164" i="19"/>
  <c r="M164" i="19" s="1"/>
  <c r="K165" i="19"/>
  <c r="K166" i="19"/>
  <c r="K167" i="19"/>
  <c r="K168" i="19"/>
  <c r="M168" i="19" s="1"/>
  <c r="K169" i="19"/>
  <c r="K170" i="19"/>
  <c r="K171" i="19"/>
  <c r="M171" i="19" s="1"/>
  <c r="K172" i="19"/>
  <c r="M172" i="19" s="1"/>
  <c r="K173" i="19"/>
  <c r="K174" i="19"/>
  <c r="L174" i="19" s="1"/>
  <c r="K175" i="19"/>
  <c r="K176" i="19"/>
  <c r="M176" i="19" s="1"/>
  <c r="K177" i="19"/>
  <c r="K178" i="19"/>
  <c r="L178" i="19" s="1"/>
  <c r="K179" i="19"/>
  <c r="M179" i="19" s="1"/>
  <c r="K180" i="19"/>
  <c r="M180" i="19" s="1"/>
  <c r="K181" i="19"/>
  <c r="K182" i="19"/>
  <c r="K183" i="19"/>
  <c r="K184" i="19"/>
  <c r="M184" i="19" s="1"/>
  <c r="K185" i="19"/>
  <c r="K186" i="19"/>
  <c r="K187" i="19"/>
  <c r="M187" i="19" s="1"/>
  <c r="K188" i="19"/>
  <c r="M188" i="19" s="1"/>
  <c r="K189" i="19"/>
  <c r="K190" i="19"/>
  <c r="K191" i="19"/>
  <c r="K192" i="19"/>
  <c r="M192" i="19" s="1"/>
  <c r="K193" i="19"/>
  <c r="K194" i="19"/>
  <c r="K195" i="19"/>
  <c r="M195" i="19" s="1"/>
  <c r="K196" i="19"/>
  <c r="M196" i="19" s="1"/>
  <c r="K197" i="19"/>
  <c r="K198" i="19"/>
  <c r="K199" i="19"/>
  <c r="K200" i="19"/>
  <c r="M200" i="19" s="1"/>
  <c r="K201" i="19"/>
  <c r="K202" i="19"/>
  <c r="K203" i="19"/>
  <c r="M203" i="19" s="1"/>
  <c r="K204" i="19"/>
  <c r="M204" i="19" s="1"/>
  <c r="K205" i="19"/>
  <c r="K206" i="19"/>
  <c r="L206" i="19" s="1"/>
  <c r="K207" i="19"/>
  <c r="K208" i="19"/>
  <c r="M208" i="19" s="1"/>
  <c r="K209" i="19"/>
  <c r="K210" i="19"/>
  <c r="L210" i="19" s="1"/>
  <c r="K211" i="19"/>
  <c r="M211" i="19" s="1"/>
  <c r="K212" i="19"/>
  <c r="M212" i="19" s="1"/>
  <c r="K213" i="19"/>
  <c r="K214" i="19"/>
  <c r="K215" i="19"/>
  <c r="K216" i="19"/>
  <c r="M216" i="19" s="1"/>
  <c r="K217" i="19"/>
  <c r="K218" i="19"/>
  <c r="K219" i="19"/>
  <c r="M219" i="19" s="1"/>
  <c r="K220" i="19"/>
  <c r="M220" i="19" s="1"/>
  <c r="K221" i="19"/>
  <c r="K222" i="19"/>
  <c r="K223" i="19"/>
  <c r="K224" i="19"/>
  <c r="M224" i="19" s="1"/>
  <c r="K225" i="19"/>
  <c r="K226" i="19"/>
  <c r="K227" i="19"/>
  <c r="M227" i="19" s="1"/>
  <c r="K228" i="19"/>
  <c r="M228" i="19" s="1"/>
  <c r="K229" i="19"/>
  <c r="M229" i="19" s="1"/>
  <c r="K230" i="19"/>
  <c r="M230" i="19" s="1"/>
  <c r="K231" i="19"/>
  <c r="M231" i="19" s="1"/>
  <c r="K232" i="19"/>
  <c r="M232" i="19" s="1"/>
  <c r="K233" i="19"/>
  <c r="M233" i="19" s="1"/>
  <c r="K234" i="19"/>
  <c r="M234" i="19" s="1"/>
  <c r="K235" i="19"/>
  <c r="M235" i="19" s="1"/>
  <c r="K236" i="19"/>
  <c r="M236" i="19" s="1"/>
  <c r="K237" i="19"/>
  <c r="M237" i="19" s="1"/>
  <c r="K238" i="19"/>
  <c r="M238" i="19" s="1"/>
  <c r="K239" i="19"/>
  <c r="M239" i="19" s="1"/>
  <c r="K240" i="19"/>
  <c r="M240" i="19" s="1"/>
  <c r="K241" i="19"/>
  <c r="M241" i="19" s="1"/>
  <c r="K242" i="19"/>
  <c r="L242" i="19" s="1"/>
  <c r="K243" i="19"/>
  <c r="M243" i="19" s="1"/>
  <c r="K244" i="19"/>
  <c r="M244" i="19" s="1"/>
  <c r="K245" i="19"/>
  <c r="M245" i="19" s="1"/>
  <c r="K246" i="19"/>
  <c r="M246" i="19" s="1"/>
  <c r="K247" i="19"/>
  <c r="M247" i="19" s="1"/>
  <c r="K248" i="19"/>
  <c r="M248" i="19" s="1"/>
  <c r="K249" i="19"/>
  <c r="M249" i="19" s="1"/>
  <c r="K250" i="19"/>
  <c r="M250" i="19" s="1"/>
  <c r="K251" i="19"/>
  <c r="M251" i="19" s="1"/>
  <c r="K252" i="19"/>
  <c r="M252" i="19" s="1"/>
  <c r="K253" i="19"/>
  <c r="M253" i="19" s="1"/>
  <c r="K254" i="19"/>
  <c r="M254" i="19" s="1"/>
  <c r="K255" i="19"/>
  <c r="M255" i="19" s="1"/>
  <c r="K256" i="19"/>
  <c r="M256" i="19" s="1"/>
  <c r="K257" i="19"/>
  <c r="M257" i="19" s="1"/>
  <c r="K258" i="19"/>
  <c r="M258" i="19" s="1"/>
  <c r="K259" i="19"/>
  <c r="M259" i="19" s="1"/>
  <c r="K260" i="19"/>
  <c r="M260" i="19" s="1"/>
  <c r="K261" i="19"/>
  <c r="M261" i="19" s="1"/>
  <c r="K262" i="19"/>
  <c r="M262" i="19" s="1"/>
  <c r="K263" i="19"/>
  <c r="M263" i="19" s="1"/>
  <c r="K264" i="19"/>
  <c r="M264" i="19" s="1"/>
  <c r="K265" i="19"/>
  <c r="M265" i="19" s="1"/>
  <c r="K266" i="19"/>
  <c r="M266" i="19" s="1"/>
  <c r="K267" i="19"/>
  <c r="M267" i="19" s="1"/>
  <c r="K268" i="19"/>
  <c r="M268" i="19" s="1"/>
  <c r="K269" i="19"/>
  <c r="M269" i="19" s="1"/>
  <c r="K270" i="19"/>
  <c r="M270" i="19" s="1"/>
  <c r="K271" i="19"/>
  <c r="M271" i="19" s="1"/>
  <c r="K272" i="19"/>
  <c r="M272" i="19" s="1"/>
  <c r="K273" i="19"/>
  <c r="M273" i="19" s="1"/>
  <c r="K274" i="19"/>
  <c r="L274" i="19" s="1"/>
  <c r="K275" i="19"/>
  <c r="M275" i="19" s="1"/>
  <c r="K276" i="19"/>
  <c r="M276" i="19" s="1"/>
  <c r="K277" i="19"/>
  <c r="M277" i="19" s="1"/>
  <c r="K278" i="19"/>
  <c r="M278" i="19" s="1"/>
  <c r="K279" i="19"/>
  <c r="M279" i="19" s="1"/>
  <c r="K280" i="19"/>
  <c r="M280" i="19" s="1"/>
  <c r="K281" i="19"/>
  <c r="M281" i="19" s="1"/>
  <c r="K282" i="19"/>
  <c r="M282" i="19" s="1"/>
  <c r="K283" i="19"/>
  <c r="M283" i="19" s="1"/>
  <c r="K284" i="19"/>
  <c r="M284" i="19" s="1"/>
  <c r="K285" i="19"/>
  <c r="M285" i="19" s="1"/>
  <c r="K286" i="19"/>
  <c r="M286" i="19" s="1"/>
  <c r="K287" i="19"/>
  <c r="M287" i="19" s="1"/>
  <c r="K288" i="19"/>
  <c r="M288" i="19" s="1"/>
  <c r="K289" i="19"/>
  <c r="M289" i="19" s="1"/>
  <c r="K290" i="19"/>
  <c r="M290" i="19" s="1"/>
  <c r="K291" i="19"/>
  <c r="M291" i="19" s="1"/>
  <c r="K292" i="19"/>
  <c r="M292" i="19" s="1"/>
  <c r="K293" i="19"/>
  <c r="M293" i="19" s="1"/>
  <c r="K294" i="19"/>
  <c r="M294" i="19" s="1"/>
  <c r="K295" i="19"/>
  <c r="M295" i="19" s="1"/>
  <c r="K296" i="19"/>
  <c r="M296" i="19" s="1"/>
  <c r="K297" i="19"/>
  <c r="M297" i="19" s="1"/>
  <c r="K298" i="19"/>
  <c r="M298" i="19" s="1"/>
  <c r="K299" i="19"/>
  <c r="M299" i="19" s="1"/>
  <c r="K300" i="19"/>
  <c r="M300" i="19" s="1"/>
  <c r="K301" i="19"/>
  <c r="M301" i="19" s="1"/>
  <c r="K302" i="19"/>
  <c r="M302" i="19" s="1"/>
  <c r="K303" i="19"/>
  <c r="M303" i="19" s="1"/>
  <c r="K304" i="19"/>
  <c r="M304" i="19" s="1"/>
  <c r="K305" i="19"/>
  <c r="M305" i="19" s="1"/>
  <c r="K306" i="19"/>
  <c r="L306" i="19" s="1"/>
  <c r="K307" i="19"/>
  <c r="M307" i="19" s="1"/>
  <c r="K308" i="19"/>
  <c r="M308" i="19" s="1"/>
  <c r="K309" i="19"/>
  <c r="M309" i="19" s="1"/>
  <c r="K310" i="19"/>
  <c r="M310" i="19" s="1"/>
  <c r="K311" i="19"/>
  <c r="M311" i="19" s="1"/>
  <c r="K312" i="19"/>
  <c r="M312" i="19" s="1"/>
  <c r="K313" i="19"/>
  <c r="M313" i="19" s="1"/>
  <c r="K314" i="19"/>
  <c r="M314" i="19" s="1"/>
  <c r="K315" i="19"/>
  <c r="M315" i="19" s="1"/>
  <c r="K316" i="19"/>
  <c r="M316" i="19" s="1"/>
  <c r="K317" i="19"/>
  <c r="M317" i="19" s="1"/>
  <c r="K318" i="19"/>
  <c r="M318" i="19" s="1"/>
  <c r="K319" i="19"/>
  <c r="M319" i="19" s="1"/>
  <c r="K320" i="19"/>
  <c r="M320" i="19" s="1"/>
  <c r="K321" i="19"/>
  <c r="M321" i="19" s="1"/>
  <c r="K322" i="19"/>
  <c r="M322" i="19" s="1"/>
  <c r="K323" i="19"/>
  <c r="M323" i="19" s="1"/>
  <c r="K324" i="19"/>
  <c r="M324" i="19" s="1"/>
  <c r="K325" i="19"/>
  <c r="K326" i="19"/>
  <c r="M326" i="19" s="1"/>
  <c r="K327" i="19"/>
  <c r="M327" i="19" s="1"/>
  <c r="K328" i="19"/>
  <c r="M328" i="19" s="1"/>
  <c r="K329" i="19"/>
  <c r="M329" i="19" s="1"/>
  <c r="K330" i="19"/>
  <c r="M330" i="19" s="1"/>
  <c r="K331" i="19"/>
  <c r="M331" i="19" s="1"/>
  <c r="K332" i="19"/>
  <c r="M332" i="19" s="1"/>
  <c r="K333" i="19"/>
  <c r="M333" i="19" s="1"/>
  <c r="K334" i="19"/>
  <c r="M334" i="19" s="1"/>
  <c r="K335" i="19"/>
  <c r="M335" i="19" s="1"/>
  <c r="K336" i="19"/>
  <c r="M336" i="19" s="1"/>
  <c r="K337" i="19"/>
  <c r="M337" i="19" s="1"/>
  <c r="K338" i="19"/>
  <c r="M338" i="19" s="1"/>
  <c r="K339" i="19"/>
  <c r="L339" i="19" s="1"/>
  <c r="K340" i="19"/>
  <c r="M340" i="19" s="1"/>
  <c r="K341" i="19"/>
  <c r="K342" i="19"/>
  <c r="M342" i="19" s="1"/>
  <c r="K343" i="19"/>
  <c r="M343" i="19" s="1"/>
  <c r="K344" i="19"/>
  <c r="M344" i="19" s="1"/>
  <c r="K345" i="19"/>
  <c r="M345" i="19" s="1"/>
  <c r="K346" i="19"/>
  <c r="M346" i="19" s="1"/>
  <c r="K347" i="19"/>
  <c r="M347" i="19" s="1"/>
  <c r="K348" i="19"/>
  <c r="M348" i="19" s="1"/>
  <c r="K349" i="19"/>
  <c r="M349" i="19" s="1"/>
  <c r="K350" i="19"/>
  <c r="M350" i="19" s="1"/>
  <c r="K351" i="19"/>
  <c r="M351" i="19" s="1"/>
  <c r="K352" i="19"/>
  <c r="M352" i="19" s="1"/>
  <c r="K353" i="19"/>
  <c r="M353" i="19" s="1"/>
  <c r="K354" i="19"/>
  <c r="M354" i="19" s="1"/>
  <c r="K355" i="19"/>
  <c r="M355" i="19" s="1"/>
  <c r="K356" i="19"/>
  <c r="M356" i="19" s="1"/>
  <c r="K357" i="19"/>
  <c r="K358" i="19"/>
  <c r="M358" i="19" s="1"/>
  <c r="K359" i="19"/>
  <c r="M359" i="19" s="1"/>
  <c r="K360" i="19"/>
  <c r="M360" i="19" s="1"/>
  <c r="K361" i="19"/>
  <c r="M361" i="19" s="1"/>
  <c r="K362" i="19"/>
  <c r="M362" i="19" s="1"/>
  <c r="K363" i="19"/>
  <c r="M363" i="19" s="1"/>
  <c r="K364" i="19"/>
  <c r="M364" i="19" s="1"/>
  <c r="K365" i="19"/>
  <c r="M365" i="19" s="1"/>
  <c r="K366" i="19"/>
  <c r="M366" i="19" s="1"/>
  <c r="K367" i="19"/>
  <c r="M367" i="19" s="1"/>
  <c r="K368" i="19"/>
  <c r="M368" i="19" s="1"/>
  <c r="K369" i="19"/>
  <c r="M369" i="19" s="1"/>
  <c r="K370" i="19"/>
  <c r="M370" i="19" s="1"/>
  <c r="K371" i="19"/>
  <c r="L371" i="19" s="1"/>
  <c r="K372" i="19"/>
  <c r="M372" i="19" s="1"/>
  <c r="K373" i="19"/>
  <c r="L373" i="19" s="1"/>
  <c r="K374" i="19"/>
  <c r="M374" i="19" s="1"/>
  <c r="K375" i="19"/>
  <c r="M375" i="19" s="1"/>
  <c r="K376" i="19"/>
  <c r="M376" i="19" s="1"/>
  <c r="K377" i="19"/>
  <c r="M377" i="19" s="1"/>
  <c r="K378" i="19"/>
  <c r="M378" i="19" s="1"/>
  <c r="K379" i="19"/>
  <c r="M379" i="19" s="1"/>
  <c r="K380" i="19"/>
  <c r="M380" i="19" s="1"/>
  <c r="K381" i="19"/>
  <c r="M381" i="19" s="1"/>
  <c r="K382" i="19"/>
  <c r="M382" i="19" s="1"/>
  <c r="K383" i="19"/>
  <c r="M383" i="19" s="1"/>
  <c r="K384" i="19"/>
  <c r="M384" i="19" s="1"/>
  <c r="K385" i="19"/>
  <c r="M385" i="19" s="1"/>
  <c r="K386" i="19"/>
  <c r="M386" i="19" s="1"/>
  <c r="K387" i="19"/>
  <c r="M387" i="19" s="1"/>
  <c r="K388" i="19"/>
  <c r="M388" i="19" s="1"/>
  <c r="K389" i="19"/>
  <c r="K390" i="19"/>
  <c r="M390" i="19" s="1"/>
  <c r="K391" i="19"/>
  <c r="M391" i="19" s="1"/>
  <c r="K392" i="19"/>
  <c r="M392" i="19" s="1"/>
  <c r="K393" i="19"/>
  <c r="M393" i="19" s="1"/>
  <c r="K394" i="19"/>
  <c r="M394" i="19" s="1"/>
  <c r="K395" i="19"/>
  <c r="M395" i="19" s="1"/>
  <c r="K396" i="19"/>
  <c r="M396" i="19" s="1"/>
  <c r="K397" i="19"/>
  <c r="M397" i="19" s="1"/>
  <c r="K398" i="19"/>
  <c r="M398" i="19" s="1"/>
  <c r="K399" i="19"/>
  <c r="M399" i="19" s="1"/>
  <c r="K400" i="19"/>
  <c r="M400" i="19" s="1"/>
  <c r="K401" i="19"/>
  <c r="M401" i="19" s="1"/>
  <c r="K402" i="19"/>
  <c r="M402" i="19" s="1"/>
  <c r="K403" i="19"/>
  <c r="L403" i="19" s="1"/>
  <c r="K404" i="19"/>
  <c r="M404" i="19" s="1"/>
  <c r="K405" i="19"/>
  <c r="K406" i="19"/>
  <c r="M406" i="19" s="1"/>
  <c r="K407" i="19"/>
  <c r="M407" i="19" s="1"/>
  <c r="K408" i="19"/>
  <c r="K409" i="19"/>
  <c r="M409" i="19" s="1"/>
  <c r="K410" i="19"/>
  <c r="M410" i="19" s="1"/>
  <c r="K411" i="19"/>
  <c r="M411" i="19" s="1"/>
  <c r="K412" i="19"/>
  <c r="K413" i="19"/>
  <c r="M413" i="19" s="1"/>
  <c r="K414" i="19"/>
  <c r="M414" i="19" s="1"/>
  <c r="K415" i="19"/>
  <c r="M415" i="19" s="1"/>
  <c r="K416" i="19"/>
  <c r="K417" i="19"/>
  <c r="M417" i="19" s="1"/>
  <c r="K418" i="19"/>
  <c r="M418" i="19" s="1"/>
  <c r="K419" i="19"/>
  <c r="M419" i="19" s="1"/>
  <c r="K420" i="19"/>
  <c r="K421" i="19"/>
  <c r="K422" i="19"/>
  <c r="M422" i="19" s="1"/>
  <c r="K423" i="19"/>
  <c r="M423" i="19" s="1"/>
  <c r="K424" i="19"/>
  <c r="K425" i="19"/>
  <c r="M425" i="19" s="1"/>
  <c r="K426" i="19"/>
  <c r="M426" i="19" s="1"/>
  <c r="K427" i="19"/>
  <c r="M427" i="19" s="1"/>
  <c r="K428" i="19"/>
  <c r="K429" i="19"/>
  <c r="M429" i="19" s="1"/>
  <c r="K430" i="19"/>
  <c r="M430" i="19" s="1"/>
  <c r="K431" i="19"/>
  <c r="M431" i="19" s="1"/>
  <c r="K432" i="19"/>
  <c r="K433" i="19"/>
  <c r="M433" i="19" s="1"/>
  <c r="K434" i="19"/>
  <c r="M434" i="19" s="1"/>
  <c r="K435" i="19"/>
  <c r="L435" i="19" s="1"/>
  <c r="K436" i="19"/>
  <c r="K437" i="19"/>
  <c r="L437" i="19" s="1"/>
  <c r="K438" i="19"/>
  <c r="M438" i="19" s="1"/>
  <c r="K2" i="19"/>
  <c r="L2" i="19" s="1"/>
  <c r="B9" i="21"/>
  <c r="D8" i="21"/>
  <c r="K22" i="14"/>
  <c r="L3" i="14"/>
  <c r="L4" i="14"/>
  <c r="M4" i="14" s="1"/>
  <c r="L5" i="14"/>
  <c r="N5" i="14" s="1"/>
  <c r="L6" i="14"/>
  <c r="M6" i="14" s="1"/>
  <c r="L7" i="14"/>
  <c r="L8" i="14"/>
  <c r="N8" i="14" s="1"/>
  <c r="L9" i="14"/>
  <c r="N9" i="14" s="1"/>
  <c r="L10" i="14"/>
  <c r="M10" i="14" s="1"/>
  <c r="L11" i="14"/>
  <c r="M11" i="14" s="1"/>
  <c r="L12" i="14"/>
  <c r="N12" i="14" s="1"/>
  <c r="L13" i="14"/>
  <c r="N13" i="14" s="1"/>
  <c r="L14" i="14"/>
  <c r="M14" i="14" s="1"/>
  <c r="L15" i="14"/>
  <c r="N15" i="14" s="1"/>
  <c r="L16" i="14"/>
  <c r="M16" i="14" s="1"/>
  <c r="L17" i="14"/>
  <c r="N17" i="14" s="1"/>
  <c r="L18" i="14"/>
  <c r="M18" i="14" s="1"/>
  <c r="L19" i="14"/>
  <c r="L20" i="14"/>
  <c r="M20" i="14" s="1"/>
  <c r="L21" i="14"/>
  <c r="N21" i="14" s="1"/>
  <c r="L2" i="14"/>
  <c r="K14" i="10"/>
  <c r="L3" i="10"/>
  <c r="N3" i="10" s="1"/>
  <c r="L4" i="10"/>
  <c r="L5" i="10"/>
  <c r="N5" i="10" s="1"/>
  <c r="L6" i="10"/>
  <c r="L7" i="10"/>
  <c r="N7" i="10" s="1"/>
  <c r="L8" i="10"/>
  <c r="L9" i="10"/>
  <c r="M9" i="10" s="1"/>
  <c r="L10" i="10"/>
  <c r="L11" i="10"/>
  <c r="N11" i="10" s="1"/>
  <c r="L12" i="10"/>
  <c r="L13" i="10"/>
  <c r="N13" i="10" s="1"/>
  <c r="L2" i="10"/>
  <c r="M2" i="10" s="1"/>
  <c r="M5" i="14" l="1"/>
  <c r="L92" i="19"/>
  <c r="L60" i="19"/>
  <c r="M21" i="14"/>
  <c r="M13" i="14"/>
  <c r="L220" i="19"/>
  <c r="M11" i="10"/>
  <c r="L188" i="19"/>
  <c r="M178" i="19"/>
  <c r="M5" i="10"/>
  <c r="M146" i="19"/>
  <c r="M3" i="10"/>
  <c r="M17" i="14"/>
  <c r="N11" i="14"/>
  <c r="L156" i="19"/>
  <c r="M306" i="19"/>
  <c r="M50" i="19"/>
  <c r="M13" i="10"/>
  <c r="N9" i="10"/>
  <c r="M15" i="14"/>
  <c r="L124" i="19"/>
  <c r="M274" i="19"/>
  <c r="M18" i="19"/>
  <c r="L405" i="19"/>
  <c r="M405" i="19"/>
  <c r="L357" i="19"/>
  <c r="M357" i="19"/>
  <c r="L341" i="19"/>
  <c r="M341" i="19"/>
  <c r="N3" i="14"/>
  <c r="M3" i="14"/>
  <c r="M373" i="19"/>
  <c r="L421" i="19"/>
  <c r="M421" i="19"/>
  <c r="L389" i="19"/>
  <c r="M389" i="19"/>
  <c r="L325" i="19"/>
  <c r="M325" i="19"/>
  <c r="M225" i="19"/>
  <c r="L225" i="19"/>
  <c r="M49" i="19"/>
  <c r="L49" i="19"/>
  <c r="M33" i="19"/>
  <c r="L33" i="19"/>
  <c r="M17" i="19"/>
  <c r="L17" i="19"/>
  <c r="M437" i="19"/>
  <c r="N19" i="14"/>
  <c r="M19" i="14"/>
  <c r="M7" i="14"/>
  <c r="N7" i="14"/>
  <c r="M10" i="10"/>
  <c r="N10" i="10"/>
  <c r="M6" i="10"/>
  <c r="N6" i="10"/>
  <c r="N2" i="14"/>
  <c r="M2" i="14"/>
  <c r="L212" i="19"/>
  <c r="L180" i="19"/>
  <c r="L148" i="19"/>
  <c r="L116" i="19"/>
  <c r="L84" i="19"/>
  <c r="N6" i="14"/>
  <c r="L204" i="19"/>
  <c r="L172" i="19"/>
  <c r="L140" i="19"/>
  <c r="L108" i="19"/>
  <c r="L76" i="19"/>
  <c r="M242" i="19"/>
  <c r="M114" i="19"/>
  <c r="M7" i="10"/>
  <c r="L196" i="19"/>
  <c r="L164" i="19"/>
  <c r="L132" i="19"/>
  <c r="L100" i="19"/>
  <c r="L68" i="19"/>
  <c r="M210" i="19"/>
  <c r="M82" i="19"/>
  <c r="M12" i="10"/>
  <c r="N12" i="10"/>
  <c r="M8" i="10"/>
  <c r="N8" i="10"/>
  <c r="M4" i="10"/>
  <c r="N4" i="10"/>
  <c r="M8" i="14"/>
  <c r="N16" i="14"/>
  <c r="M223" i="19"/>
  <c r="L223" i="19"/>
  <c r="M207" i="19"/>
  <c r="L207" i="19"/>
  <c r="M191" i="19"/>
  <c r="L191" i="19"/>
  <c r="M175" i="19"/>
  <c r="L175" i="19"/>
  <c r="M159" i="19"/>
  <c r="L159" i="19"/>
  <c r="M143" i="19"/>
  <c r="L143" i="19"/>
  <c r="M127" i="19"/>
  <c r="L127" i="19"/>
  <c r="M111" i="19"/>
  <c r="L111" i="19"/>
  <c r="M95" i="19"/>
  <c r="L95" i="19"/>
  <c r="M79" i="19"/>
  <c r="L79" i="19"/>
  <c r="M63" i="19"/>
  <c r="L63" i="19"/>
  <c r="M55" i="19"/>
  <c r="L55" i="19"/>
  <c r="M51" i="19"/>
  <c r="L51" i="19"/>
  <c r="M43" i="19"/>
  <c r="L43" i="19"/>
  <c r="M23" i="19"/>
  <c r="L23" i="19"/>
  <c r="M19" i="19"/>
  <c r="L19" i="19"/>
  <c r="M11" i="19"/>
  <c r="L11" i="19"/>
  <c r="M3" i="19"/>
  <c r="L3" i="19"/>
  <c r="L423" i="19"/>
  <c r="L407" i="19"/>
  <c r="L391" i="19"/>
  <c r="L375" i="19"/>
  <c r="L359" i="19"/>
  <c r="L343" i="19"/>
  <c r="L327" i="19"/>
  <c r="L311" i="19"/>
  <c r="L303" i="19"/>
  <c r="L287" i="19"/>
  <c r="L263" i="19"/>
  <c r="L247" i="19"/>
  <c r="L231" i="19"/>
  <c r="M12" i="14"/>
  <c r="N20" i="14"/>
  <c r="N10" i="14"/>
  <c r="N4" i="14"/>
  <c r="L226" i="19"/>
  <c r="M226" i="19"/>
  <c r="L222" i="19"/>
  <c r="M222" i="19"/>
  <c r="M218" i="19"/>
  <c r="L218" i="19"/>
  <c r="L214" i="19"/>
  <c r="M214" i="19"/>
  <c r="M202" i="19"/>
  <c r="L202" i="19"/>
  <c r="L198" i="19"/>
  <c r="M198" i="19"/>
  <c r="L194" i="19"/>
  <c r="M194" i="19"/>
  <c r="L190" i="19"/>
  <c r="M190" i="19"/>
  <c r="M186" i="19"/>
  <c r="L186" i="19"/>
  <c r="L182" i="19"/>
  <c r="M182" i="19"/>
  <c r="M170" i="19"/>
  <c r="L170" i="19"/>
  <c r="L166" i="19"/>
  <c r="M166" i="19"/>
  <c r="L162" i="19"/>
  <c r="M162" i="19"/>
  <c r="L158" i="19"/>
  <c r="M158" i="19"/>
  <c r="M154" i="19"/>
  <c r="L154" i="19"/>
  <c r="L150" i="19"/>
  <c r="M150" i="19"/>
  <c r="M138" i="19"/>
  <c r="L138" i="19"/>
  <c r="L134" i="19"/>
  <c r="M134" i="19"/>
  <c r="L130" i="19"/>
  <c r="M130" i="19"/>
  <c r="L126" i="19"/>
  <c r="M126" i="19"/>
  <c r="M122" i="19"/>
  <c r="L122" i="19"/>
  <c r="L118" i="19"/>
  <c r="M118" i="19"/>
  <c r="M106" i="19"/>
  <c r="L106" i="19"/>
  <c r="L102" i="19"/>
  <c r="M102" i="19"/>
  <c r="L98" i="19"/>
  <c r="M98" i="19"/>
  <c r="L94" i="19"/>
  <c r="M94" i="19"/>
  <c r="M90" i="19"/>
  <c r="L90" i="19"/>
  <c r="L86" i="19"/>
  <c r="M86" i="19"/>
  <c r="M74" i="19"/>
  <c r="L74" i="19"/>
  <c r="L70" i="19"/>
  <c r="M70" i="19"/>
  <c r="L66" i="19"/>
  <c r="M66" i="19"/>
  <c r="L62" i="19"/>
  <c r="M62" i="19"/>
  <c r="M58" i="19"/>
  <c r="L58" i="19"/>
  <c r="L54" i="19"/>
  <c r="M54" i="19"/>
  <c r="L42" i="19"/>
  <c r="M42" i="19"/>
  <c r="L38" i="19"/>
  <c r="M38" i="19"/>
  <c r="L34" i="19"/>
  <c r="M34" i="19"/>
  <c r="L30" i="19"/>
  <c r="M30" i="19"/>
  <c r="L26" i="19"/>
  <c r="M26" i="19"/>
  <c r="L22" i="19"/>
  <c r="M22" i="19"/>
  <c r="L10" i="19"/>
  <c r="M10" i="19"/>
  <c r="L6" i="19"/>
  <c r="M6" i="19"/>
  <c r="L438" i="19"/>
  <c r="L430" i="19"/>
  <c r="L422" i="19"/>
  <c r="L414" i="19"/>
  <c r="L406" i="19"/>
  <c r="L398" i="19"/>
  <c r="L390" i="19"/>
  <c r="L382" i="19"/>
  <c r="L374" i="19"/>
  <c r="L366" i="19"/>
  <c r="L358" i="19"/>
  <c r="L350" i="19"/>
  <c r="L342" i="19"/>
  <c r="L334" i="19"/>
  <c r="L326" i="19"/>
  <c r="L318" i="19"/>
  <c r="L310" i="19"/>
  <c r="L302" i="19"/>
  <c r="L294" i="19"/>
  <c r="L286" i="19"/>
  <c r="L278" i="19"/>
  <c r="L270" i="19"/>
  <c r="L262" i="19"/>
  <c r="L254" i="19"/>
  <c r="L246" i="19"/>
  <c r="L238" i="19"/>
  <c r="L230" i="19"/>
  <c r="L219" i="19"/>
  <c r="L203" i="19"/>
  <c r="L187" i="19"/>
  <c r="L171" i="19"/>
  <c r="L155" i="19"/>
  <c r="L139" i="19"/>
  <c r="L123" i="19"/>
  <c r="L107" i="19"/>
  <c r="L91" i="19"/>
  <c r="L75" i="19"/>
  <c r="L59" i="19"/>
  <c r="L31" i="19"/>
  <c r="M435" i="19"/>
  <c r="M403" i="19"/>
  <c r="M371" i="19"/>
  <c r="M339" i="19"/>
  <c r="M174" i="19"/>
  <c r="M110" i="19"/>
  <c r="M46" i="19"/>
  <c r="L22" i="14"/>
  <c r="M215" i="19"/>
  <c r="L215" i="19"/>
  <c r="M199" i="19"/>
  <c r="L199" i="19"/>
  <c r="M183" i="19"/>
  <c r="L183" i="19"/>
  <c r="M167" i="19"/>
  <c r="L167" i="19"/>
  <c r="M151" i="19"/>
  <c r="L151" i="19"/>
  <c r="M135" i="19"/>
  <c r="L135" i="19"/>
  <c r="M119" i="19"/>
  <c r="L119" i="19"/>
  <c r="M103" i="19"/>
  <c r="L103" i="19"/>
  <c r="M87" i="19"/>
  <c r="L87" i="19"/>
  <c r="M71" i="19"/>
  <c r="L71" i="19"/>
  <c r="M39" i="19"/>
  <c r="L39" i="19"/>
  <c r="M35" i="19"/>
  <c r="L35" i="19"/>
  <c r="M27" i="19"/>
  <c r="L27" i="19"/>
  <c r="M7" i="19"/>
  <c r="L7" i="19"/>
  <c r="L431" i="19"/>
  <c r="L415" i="19"/>
  <c r="L399" i="19"/>
  <c r="L383" i="19"/>
  <c r="L367" i="19"/>
  <c r="L351" i="19"/>
  <c r="L335" i="19"/>
  <c r="L319" i="19"/>
  <c r="L295" i="19"/>
  <c r="L279" i="19"/>
  <c r="L271" i="19"/>
  <c r="L255" i="19"/>
  <c r="L239" i="19"/>
  <c r="L14" i="10"/>
  <c r="N14" i="14"/>
  <c r="L427" i="19"/>
  <c r="L419" i="19"/>
  <c r="L411" i="19"/>
  <c r="L395" i="19"/>
  <c r="L387" i="19"/>
  <c r="L379" i="19"/>
  <c r="L363" i="19"/>
  <c r="L355" i="19"/>
  <c r="L347" i="19"/>
  <c r="L331" i="19"/>
  <c r="L323" i="19"/>
  <c r="L315" i="19"/>
  <c r="L307" i="19"/>
  <c r="L299" i="19"/>
  <c r="L291" i="19"/>
  <c r="L283" i="19"/>
  <c r="L275" i="19"/>
  <c r="L267" i="19"/>
  <c r="L259" i="19"/>
  <c r="L251" i="19"/>
  <c r="L243" i="19"/>
  <c r="L235" i="19"/>
  <c r="L227" i="19"/>
  <c r="M9" i="14"/>
  <c r="N18" i="14"/>
  <c r="M436" i="19"/>
  <c r="L436" i="19"/>
  <c r="M432" i="19"/>
  <c r="L432" i="19"/>
  <c r="M428" i="19"/>
  <c r="L428" i="19"/>
  <c r="M424" i="19"/>
  <c r="L424" i="19"/>
  <c r="M420" i="19"/>
  <c r="L420" i="19"/>
  <c r="M416" i="19"/>
  <c r="L416" i="19"/>
  <c r="M412" i="19"/>
  <c r="L412" i="19"/>
  <c r="M408" i="19"/>
  <c r="L408" i="19"/>
  <c r="L434" i="19"/>
  <c r="L426" i="19"/>
  <c r="L418" i="19"/>
  <c r="L410" i="19"/>
  <c r="L402" i="19"/>
  <c r="L394" i="19"/>
  <c r="L386" i="19"/>
  <c r="L378" i="19"/>
  <c r="L370" i="19"/>
  <c r="L362" i="19"/>
  <c r="L354" i="19"/>
  <c r="L346" i="19"/>
  <c r="L338" i="19"/>
  <c r="L330" i="19"/>
  <c r="L322" i="19"/>
  <c r="L314" i="19"/>
  <c r="L298" i="19"/>
  <c r="L290" i="19"/>
  <c r="L282" i="19"/>
  <c r="L266" i="19"/>
  <c r="L258" i="19"/>
  <c r="L250" i="19"/>
  <c r="L234" i="19"/>
  <c r="L211" i="19"/>
  <c r="L195" i="19"/>
  <c r="L179" i="19"/>
  <c r="L163" i="19"/>
  <c r="L147" i="19"/>
  <c r="L131" i="19"/>
  <c r="L115" i="19"/>
  <c r="L99" i="19"/>
  <c r="L83" i="19"/>
  <c r="L67" i="19"/>
  <c r="L47" i="19"/>
  <c r="L15" i="19"/>
  <c r="M206" i="19"/>
  <c r="M142" i="19"/>
  <c r="M78" i="19"/>
  <c r="M14" i="19"/>
  <c r="M52" i="19"/>
  <c r="L52" i="19"/>
  <c r="M48" i="19"/>
  <c r="L48" i="19"/>
  <c r="M44" i="19"/>
  <c r="L44" i="19"/>
  <c r="M40" i="19"/>
  <c r="L40" i="19"/>
  <c r="M36" i="19"/>
  <c r="L36" i="19"/>
  <c r="M32" i="19"/>
  <c r="L32" i="19"/>
  <c r="M28" i="19"/>
  <c r="L28" i="19"/>
  <c r="M24" i="19"/>
  <c r="L24" i="19"/>
  <c r="M20" i="19"/>
  <c r="L20" i="19"/>
  <c r="M16" i="19"/>
  <c r="L16" i="19"/>
  <c r="M12" i="19"/>
  <c r="L12" i="19"/>
  <c r="M8" i="19"/>
  <c r="L8" i="19"/>
  <c r="M4" i="19"/>
  <c r="L4" i="19"/>
  <c r="L404" i="19"/>
  <c r="L400" i="19"/>
  <c r="L396" i="19"/>
  <c r="L392" i="19"/>
  <c r="L388" i="19"/>
  <c r="L384" i="19"/>
  <c r="L380" i="19"/>
  <c r="L376" i="19"/>
  <c r="L372" i="19"/>
  <c r="L368" i="19"/>
  <c r="L364" i="19"/>
  <c r="L360" i="19"/>
  <c r="L356" i="19"/>
  <c r="L352" i="19"/>
  <c r="L348" i="19"/>
  <c r="L344" i="19"/>
  <c r="L340" i="19"/>
  <c r="L336" i="19"/>
  <c r="L332" i="19"/>
  <c r="L328" i="19"/>
  <c r="L324" i="19"/>
  <c r="L320" i="19"/>
  <c r="L316" i="19"/>
  <c r="L312" i="19"/>
  <c r="L308" i="19"/>
  <c r="L304" i="19"/>
  <c r="L300" i="19"/>
  <c r="L296" i="19"/>
  <c r="L292" i="19"/>
  <c r="L288" i="19"/>
  <c r="L284" i="19"/>
  <c r="L280" i="19"/>
  <c r="L276" i="19"/>
  <c r="L272" i="19"/>
  <c r="L268" i="19"/>
  <c r="L264" i="19"/>
  <c r="L260" i="19"/>
  <c r="L256" i="19"/>
  <c r="L252" i="19"/>
  <c r="L248" i="19"/>
  <c r="L244" i="19"/>
  <c r="L240" i="19"/>
  <c r="L236" i="19"/>
  <c r="L232" i="19"/>
  <c r="L228" i="19"/>
  <c r="J16" i="1"/>
  <c r="M221" i="19"/>
  <c r="L221" i="19"/>
  <c r="M217" i="19"/>
  <c r="L217" i="19"/>
  <c r="M213" i="19"/>
  <c r="L213" i="19"/>
  <c r="M209" i="19"/>
  <c r="L209" i="19"/>
  <c r="M205" i="19"/>
  <c r="L205" i="19"/>
  <c r="M201" i="19"/>
  <c r="L201" i="19"/>
  <c r="M197" i="19"/>
  <c r="L197" i="19"/>
  <c r="M193" i="19"/>
  <c r="L193" i="19"/>
  <c r="M189" i="19"/>
  <c r="L189" i="19"/>
  <c r="M185" i="19"/>
  <c r="L185" i="19"/>
  <c r="M181" i="19"/>
  <c r="L181" i="19"/>
  <c r="M177" i="19"/>
  <c r="L177" i="19"/>
  <c r="M173" i="19"/>
  <c r="L173" i="19"/>
  <c r="M169" i="19"/>
  <c r="L169" i="19"/>
  <c r="M165" i="19"/>
  <c r="L165" i="19"/>
  <c r="M161" i="19"/>
  <c r="L161" i="19"/>
  <c r="M157" i="19"/>
  <c r="L157" i="19"/>
  <c r="M153" i="19"/>
  <c r="L153" i="19"/>
  <c r="M149" i="19"/>
  <c r="L149" i="19"/>
  <c r="M145" i="19"/>
  <c r="L145" i="19"/>
  <c r="M141" i="19"/>
  <c r="L141" i="19"/>
  <c r="M137" i="19"/>
  <c r="L137" i="19"/>
  <c r="M133" i="19"/>
  <c r="L133" i="19"/>
  <c r="M129" i="19"/>
  <c r="L129" i="19"/>
  <c r="M125" i="19"/>
  <c r="L125" i="19"/>
  <c r="M121" i="19"/>
  <c r="L121" i="19"/>
  <c r="M117" i="19"/>
  <c r="L117" i="19"/>
  <c r="M113" i="19"/>
  <c r="L113" i="19"/>
  <c r="M109" i="19"/>
  <c r="L109" i="19"/>
  <c r="M105" i="19"/>
  <c r="L105" i="19"/>
  <c r="M101" i="19"/>
  <c r="L101" i="19"/>
  <c r="M97" i="19"/>
  <c r="L97" i="19"/>
  <c r="M93" i="19"/>
  <c r="L93" i="19"/>
  <c r="M89" i="19"/>
  <c r="L89" i="19"/>
  <c r="M85" i="19"/>
  <c r="L85" i="19"/>
  <c r="M81" i="19"/>
  <c r="L81" i="19"/>
  <c r="M77" i="19"/>
  <c r="L77" i="19"/>
  <c r="M73" i="19"/>
  <c r="L73" i="19"/>
  <c r="M69" i="19"/>
  <c r="L69" i="19"/>
  <c r="M65" i="19"/>
  <c r="L65" i="19"/>
  <c r="M61" i="19"/>
  <c r="L61" i="19"/>
  <c r="M57" i="19"/>
  <c r="L57" i="19"/>
  <c r="M53" i="19"/>
  <c r="L53" i="19"/>
  <c r="M45" i="19"/>
  <c r="L45" i="19"/>
  <c r="M37" i="19"/>
  <c r="L37" i="19"/>
  <c r="M29" i="19"/>
  <c r="L29" i="19"/>
  <c r="M21" i="19"/>
  <c r="L21" i="19"/>
  <c r="M13" i="19"/>
  <c r="L13" i="19"/>
  <c r="M5" i="19"/>
  <c r="L5" i="19"/>
  <c r="L433" i="19"/>
  <c r="L429" i="19"/>
  <c r="L425" i="19"/>
  <c r="L417" i="19"/>
  <c r="L413" i="19"/>
  <c r="L409" i="19"/>
  <c r="L401" i="19"/>
  <c r="L397" i="19"/>
  <c r="L393" i="19"/>
  <c r="L385" i="19"/>
  <c r="L381" i="19"/>
  <c r="L377" i="19"/>
  <c r="L369" i="19"/>
  <c r="L365" i="19"/>
  <c r="L361" i="19"/>
  <c r="L353" i="19"/>
  <c r="L349" i="19"/>
  <c r="L345" i="19"/>
  <c r="L337" i="19"/>
  <c r="L333" i="19"/>
  <c r="L329" i="19"/>
  <c r="L321" i="19"/>
  <c r="L317" i="19"/>
  <c r="L313" i="19"/>
  <c r="L309" i="19"/>
  <c r="L305" i="19"/>
  <c r="L301" i="19"/>
  <c r="L297" i="19"/>
  <c r="L293" i="19"/>
  <c r="L289" i="19"/>
  <c r="L285" i="19"/>
  <c r="L281" i="19"/>
  <c r="L277" i="19"/>
  <c r="L273" i="19"/>
  <c r="L269" i="19"/>
  <c r="L265" i="19"/>
  <c r="L261" i="19"/>
  <c r="L257" i="19"/>
  <c r="L253" i="19"/>
  <c r="L249" i="19"/>
  <c r="L245" i="19"/>
  <c r="L241" i="19"/>
  <c r="L237" i="19"/>
  <c r="L233" i="19"/>
  <c r="L229" i="19"/>
  <c r="L224" i="19"/>
  <c r="L216" i="19"/>
  <c r="L208" i="19"/>
  <c r="L200" i="19"/>
  <c r="L192" i="19"/>
  <c r="L184" i="19"/>
  <c r="L176" i="19"/>
  <c r="L168" i="19"/>
  <c r="L160" i="19"/>
  <c r="L152" i="19"/>
  <c r="L144" i="19"/>
  <c r="L136" i="19"/>
  <c r="L128" i="19"/>
  <c r="L120" i="19"/>
  <c r="L112" i="19"/>
  <c r="L104" i="19"/>
  <c r="L96" i="19"/>
  <c r="L88" i="19"/>
  <c r="L80" i="19"/>
  <c r="L72" i="19"/>
  <c r="L64" i="19"/>
  <c r="L56" i="19"/>
  <c r="L41" i="19"/>
  <c r="L25" i="19"/>
  <c r="L9" i="19"/>
  <c r="D9" i="21"/>
  <c r="E4" i="21" s="1"/>
  <c r="M2" i="19"/>
  <c r="N2" i="10"/>
  <c r="L439" i="19" l="1"/>
  <c r="N22" i="14"/>
  <c r="M22" i="14"/>
  <c r="M14" i="10"/>
  <c r="N14" i="10"/>
  <c r="M439" i="19"/>
  <c r="G16" i="1"/>
  <c r="E2" i="21" l="1"/>
  <c r="I4" i="1" s="1"/>
  <c r="J4" i="1" s="1"/>
  <c r="F4" i="1" l="1"/>
  <c r="G4" i="1" s="1"/>
  <c r="F2" i="1"/>
  <c r="I2" i="1"/>
  <c r="J14" i="1" l="1"/>
  <c r="G14" i="1"/>
  <c r="J13" i="1" l="1"/>
  <c r="G13" i="1"/>
  <c r="J12" i="1"/>
  <c r="G12" i="1"/>
  <c r="J11" i="1"/>
  <c r="G11" i="1"/>
  <c r="J10" i="1"/>
  <c r="G10" i="1"/>
  <c r="J9" i="1"/>
  <c r="G9" i="1"/>
  <c r="J5" i="1" l="1"/>
  <c r="G5" i="1"/>
  <c r="J3" i="1"/>
  <c r="G3" i="1"/>
  <c r="J18" i="1"/>
  <c r="G18" i="1"/>
  <c r="J2" i="1" l="1"/>
  <c r="G2" i="1"/>
  <c r="J8" i="1" l="1"/>
  <c r="J26" i="1" s="1"/>
  <c r="G8" i="1"/>
  <c r="G26" i="1" s="1"/>
</calcChain>
</file>

<file path=xl/sharedStrings.xml><?xml version="1.0" encoding="utf-8"?>
<sst xmlns="http://schemas.openxmlformats.org/spreadsheetml/2006/main" count="10167" uniqueCount="412">
  <si>
    <t>Project Name</t>
  </si>
  <si>
    <t>Project Type</t>
  </si>
  <si>
    <t>Haney Creek Project</t>
  </si>
  <si>
    <t>Crescent Basin Project</t>
  </si>
  <si>
    <t>Stormwater retention</t>
  </si>
  <si>
    <t>Krueger Creek Project</t>
  </si>
  <si>
    <t>Project Number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</si>
  <si>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</si>
  <si>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</si>
  <si>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</si>
  <si>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</si>
  <si>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</si>
  <si>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</si>
  <si>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</si>
  <si>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</si>
  <si>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</si>
  <si>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</si>
  <si>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Acres Treated</t>
  </si>
  <si>
    <t>Education and outreach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</si>
  <si>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</si>
  <si>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</si>
  <si>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</si>
  <si>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</si>
  <si>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</si>
  <si>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</si>
  <si>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BMP clean out</t>
  </si>
  <si>
    <t>Street sweeping</t>
  </si>
  <si>
    <t>N/A</t>
  </si>
  <si>
    <t>Sediment Removal from Storm Systems - 50 tons/yr</t>
  </si>
  <si>
    <t>Retention/detention</t>
  </si>
  <si>
    <t>Airport Ditch Project</t>
  </si>
  <si>
    <t>1st generation baffle boxes</t>
  </si>
  <si>
    <t xml:space="preserve">Flow-through marsh, wetlands, control structures </t>
  </si>
  <si>
    <t>Street Sweeping - 260 tons/yr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</si>
  <si>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</si>
  <si>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</si>
  <si>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</si>
  <si>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</si>
  <si>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</si>
  <si>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</si>
  <si>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</si>
  <si>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</si>
  <si>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</si>
  <si>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1st generation baffle box</t>
  </si>
  <si>
    <t>Anchorage Drainage Basin</t>
  </si>
  <si>
    <t>North Point CRA Drainage Basin</t>
  </si>
  <si>
    <t>Downtown Drainage Basin</t>
  </si>
  <si>
    <t>Hildebrad Basin</t>
  </si>
  <si>
    <t>CDS unit</t>
  </si>
  <si>
    <t>Landfill Basin</t>
  </si>
  <si>
    <t>Closed basin</t>
  </si>
  <si>
    <t>Woods Point Basin</t>
  </si>
  <si>
    <t>South Fork Drainage Basin</t>
  </si>
  <si>
    <t>Neighborhood Initiated Sewer Expansion Program</t>
  </si>
  <si>
    <t>Removal of septic tanks</t>
  </si>
  <si>
    <t>A</t>
  </si>
  <si>
    <t>A/D</t>
  </si>
  <si>
    <t>C/D</t>
  </si>
  <si>
    <t>Acres</t>
  </si>
  <si>
    <t>Poppleton Creek - Phase II and III</t>
  </si>
  <si>
    <t>Wet detention pond</t>
  </si>
  <si>
    <t>Provided</t>
  </si>
  <si>
    <t>Poppleton Creek</t>
  </si>
  <si>
    <t>from monitoring report</t>
  </si>
  <si>
    <t>FYN; landscaping, irrigation, fertilizer, pet waste ordinances; brochure, website, information inserts, city calendar, doggie pot stations, neighborhood clean up program</t>
  </si>
  <si>
    <t>retention</t>
  </si>
  <si>
    <t>efficiency</t>
  </si>
  <si>
    <t>BASIN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</si>
  <si>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</si>
  <si>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</si>
  <si>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</si>
  <si>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</si>
  <si>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</si>
  <si>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</si>
  <si>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</si>
  <si>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</si>
  <si>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</si>
  <si>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SUM_ACRES</t>
  </si>
  <si>
    <t>SOUTH FORK</t>
  </si>
  <si>
    <t>Anchorage Basin</t>
  </si>
  <si>
    <t>Crescent Basin</t>
  </si>
  <si>
    <t>Downtown Basin</t>
  </si>
  <si>
    <t>Fork Road Basin</t>
  </si>
  <si>
    <t>NORTH FORK</t>
  </si>
  <si>
    <t>Frazier Creek Basin</t>
  </si>
  <si>
    <t>South Fork Basin</t>
  </si>
  <si>
    <t>Runoff Ac-ft</t>
  </si>
  <si>
    <t>TN lbs/yr</t>
  </si>
  <si>
    <t>TP lbs/yr</t>
  </si>
  <si>
    <t>Eldorado Heights</t>
  </si>
  <si>
    <t>El Dorado</t>
  </si>
  <si>
    <t>Required</t>
  </si>
  <si>
    <t>Difference</t>
  </si>
  <si>
    <t>TP_Add</t>
  </si>
  <si>
    <t>Rain_in</t>
  </si>
  <si>
    <t>Baseflw_ft</t>
  </si>
  <si>
    <t>Subbasin</t>
  </si>
  <si>
    <t>Retention/closed basin</t>
  </si>
  <si>
    <t>Haney Creek</t>
  </si>
  <si>
    <t>Non-Discharge Areas</t>
  </si>
  <si>
    <t>Non-discharge (8 areas)</t>
  </si>
  <si>
    <t>Baffle Boxes Throughout the City</t>
  </si>
  <si>
    <t>CDS Units Throughout the City</t>
  </si>
  <si>
    <t>1st generation baffle boxes (22 total)</t>
  </si>
  <si>
    <t>CDS units (12 total)</t>
  </si>
  <si>
    <t xml:space="preserve">Amerigo Avenue Drainage Improvements </t>
  </si>
  <si>
    <t>S-20</t>
  </si>
  <si>
    <t>Dry retention</t>
  </si>
  <si>
    <t>Amerigo</t>
  </si>
  <si>
    <t>Notes</t>
  </si>
  <si>
    <t xml:space="preserve">Source </t>
  </si>
  <si>
    <t>Year Added</t>
  </si>
  <si>
    <t>Entity</t>
  </si>
  <si>
    <t xml:space="preserve">Project Number </t>
  </si>
  <si>
    <t xml:space="preserve">Project Name </t>
  </si>
  <si>
    <t xml:space="preserve">No. Removed </t>
  </si>
  <si>
    <t>Load per septic tank (lbs/yr)</t>
  </si>
  <si>
    <t xml:space="preserve">TN Reduction (lbs/yr) </t>
  </si>
  <si>
    <t xml:space="preserve">FSU ArcNLET Results/September 2013 Report </t>
  </si>
  <si>
    <t>City of Stuart</t>
  </si>
  <si>
    <t>S-05</t>
  </si>
  <si>
    <t>Street Sweeping –260 tons/yr</t>
  </si>
  <si>
    <t>Street Sweeping –105 tons/yr</t>
  </si>
  <si>
    <t xml:space="preserve">supporting documentation submitted 8/14/16 </t>
  </si>
  <si>
    <t>S-06</t>
  </si>
  <si>
    <t xml:space="preserve">Sediment Removal from Storm System – 50 tons/yrs </t>
  </si>
  <si>
    <t>Inlet cleaning</t>
  </si>
  <si>
    <t xml:space="preserve">Sediment Removal from Storm System– 90 tons/yrs </t>
  </si>
  <si>
    <t xml:space="preserve">updated 9/6/16 based on new info sent in by city </t>
  </si>
  <si>
    <t xml:space="preserve">Year Added </t>
  </si>
  <si>
    <t xml:space="preserve">Project Type </t>
  </si>
  <si>
    <t xml:space="preserve">TP Reduction (lbs/yr) </t>
  </si>
  <si>
    <t xml:space="preserve">Notes </t>
  </si>
  <si>
    <t xml:space="preserve">Total </t>
  </si>
  <si>
    <t>SW S. Carolina Dr. Drainage Project</t>
  </si>
  <si>
    <t>East Heart of Haney Creek Wetlands Restoration</t>
  </si>
  <si>
    <t>S-22</t>
  </si>
  <si>
    <t>S-23</t>
  </si>
  <si>
    <t>S-21</t>
  </si>
  <si>
    <t xml:space="preserve">ERP Permit No. </t>
  </si>
  <si>
    <t>PPV (acre-ft)</t>
  </si>
  <si>
    <t>RO from Model  (acre-ft/year)</t>
  </si>
  <si>
    <t>Td (days)</t>
  </si>
  <si>
    <t xml:space="preserve">TN Efficiency  </t>
  </si>
  <si>
    <t xml:space="preserve">TP Efficiency </t>
  </si>
  <si>
    <t xml:space="preserve">Comments </t>
  </si>
  <si>
    <t>Inches of Retention</t>
  </si>
  <si>
    <t xml:space="preserve">Efficiency  </t>
  </si>
  <si>
    <t>see calculation below</t>
  </si>
  <si>
    <t xml:space="preserve">Project S-15 </t>
  </si>
  <si>
    <t xml:space="preserve">S-24 </t>
  </si>
  <si>
    <t xml:space="preserve">Frazier Pond </t>
  </si>
  <si>
    <t>First Generation Baffle Box</t>
  </si>
  <si>
    <t>FID</t>
  </si>
  <si>
    <t>Shape</t>
  </si>
  <si>
    <t>FID_Stuart</t>
  </si>
  <si>
    <t>Pjct_Numbr</t>
  </si>
  <si>
    <t>FID_Load_E</t>
  </si>
  <si>
    <t>FLUCS_LEV3</t>
  </si>
  <si>
    <t>LU_Desc</t>
  </si>
  <si>
    <t>Acres_1</t>
  </si>
  <si>
    <t>PO_Name</t>
  </si>
  <si>
    <t>TN_Load</t>
  </si>
  <si>
    <t>TP_Load</t>
  </si>
  <si>
    <t>TN_AvgPerA</t>
  </si>
  <si>
    <t>TP_AvgPerA</t>
  </si>
  <si>
    <t>Polygon</t>
  </si>
  <si>
    <t>Poppleton Creek Ph II and III</t>
  </si>
  <si>
    <t>S-01</t>
  </si>
  <si>
    <t>Cemeteries</t>
  </si>
  <si>
    <t>SouthFork_148</t>
  </si>
  <si>
    <t>Other Heavy Industrial</t>
  </si>
  <si>
    <t>SouthFork_156</t>
  </si>
  <si>
    <t>Correctional</t>
  </si>
  <si>
    <t>SouthFork_176</t>
  </si>
  <si>
    <t>Fixed Single Family Units</t>
  </si>
  <si>
    <t>SouthFork_121</t>
  </si>
  <si>
    <t>Mobile Home Units Six or more dwelling units per acre</t>
  </si>
  <si>
    <t>SouthFork_132</t>
  </si>
  <si>
    <t>Multiple Dwelling Units, Low Rise Two stories or less</t>
  </si>
  <si>
    <t>SouthFork_133</t>
  </si>
  <si>
    <t>Commercial and Services</t>
  </si>
  <si>
    <t>SouthFork_140</t>
  </si>
  <si>
    <t>Retail Sales and Services</t>
  </si>
  <si>
    <t>SouthFork_141</t>
  </si>
  <si>
    <t>Institutional</t>
  </si>
  <si>
    <t>SouthFork_170</t>
  </si>
  <si>
    <t>Parks and Zoos</t>
  </si>
  <si>
    <t>SouthFork_185</t>
  </si>
  <si>
    <t>Open Land</t>
  </si>
  <si>
    <t>SouthFork_190</t>
  </si>
  <si>
    <t>Shrub and Brushland</t>
  </si>
  <si>
    <t>SouthFork_320</t>
  </si>
  <si>
    <t>Pine Flatwoods</t>
  </si>
  <si>
    <t>SouthFork_411</t>
  </si>
  <si>
    <t>Upland Hardwood Forests</t>
  </si>
  <si>
    <t>SouthFork_420</t>
  </si>
  <si>
    <t>Natural River, Stream, Waterway</t>
  </si>
  <si>
    <t>SouthFork_511</t>
  </si>
  <si>
    <t>Reservoirs</t>
  </si>
  <si>
    <t>SouthFork_530</t>
  </si>
  <si>
    <t>Embayments opening directly into the Gulf of Mexico or the Atlantic Ocean</t>
  </si>
  <si>
    <t>SouthFork_541</t>
  </si>
  <si>
    <t>Mangrove Swamps</t>
  </si>
  <si>
    <t>SouthFork_612</t>
  </si>
  <si>
    <t>Mixed Wetland Hardwoods</t>
  </si>
  <si>
    <t>SouthFork_617</t>
  </si>
  <si>
    <t>Wetland Forested Mixed</t>
  </si>
  <si>
    <t>SouthFork_630</t>
  </si>
  <si>
    <t>Roads and Highways</t>
  </si>
  <si>
    <t>SouthFork_814</t>
  </si>
  <si>
    <t>SMSC_133</t>
  </si>
  <si>
    <t>SMSC_140</t>
  </si>
  <si>
    <t>SMSC_141</t>
  </si>
  <si>
    <t>SMSC_814</t>
  </si>
  <si>
    <t>S-02</t>
  </si>
  <si>
    <t>Airports</t>
  </si>
  <si>
    <t>SMSC_811</t>
  </si>
  <si>
    <t>SMSC_111</t>
  </si>
  <si>
    <t>SMSC_121</t>
  </si>
  <si>
    <t>Multiple Dwelling Units, High Rise Three stories or more</t>
  </si>
  <si>
    <t>SMSC_134</t>
  </si>
  <si>
    <t>SMSC_170</t>
  </si>
  <si>
    <t>Educational Facilities</t>
  </si>
  <si>
    <t>SMSC_171</t>
  </si>
  <si>
    <t>SMSC_190</t>
  </si>
  <si>
    <t>SMSC_320</t>
  </si>
  <si>
    <t>SMSC_411</t>
  </si>
  <si>
    <t>SMSC_530</t>
  </si>
  <si>
    <t>SMSC_541</t>
  </si>
  <si>
    <t>S-03</t>
  </si>
  <si>
    <t>S-04</t>
  </si>
  <si>
    <t>SMSC_511</t>
  </si>
  <si>
    <t>S-08</t>
  </si>
  <si>
    <t>Marinas and Fish Camps</t>
  </si>
  <si>
    <t>NorthFork_184</t>
  </si>
  <si>
    <t>NorthFork_111</t>
  </si>
  <si>
    <t>NorthFork_121</t>
  </si>
  <si>
    <t>Medium Density Under Construction</t>
  </si>
  <si>
    <t>NorthFork_129</t>
  </si>
  <si>
    <t>NorthFork_133</t>
  </si>
  <si>
    <t>NorthFork_140</t>
  </si>
  <si>
    <t>NorthFork_141</t>
  </si>
  <si>
    <t>NorthFork_170</t>
  </si>
  <si>
    <t>Golf Courses</t>
  </si>
  <si>
    <t>NorthFork_182</t>
  </si>
  <si>
    <t>NorthFork_320</t>
  </si>
  <si>
    <t>Mixed Rangeland</t>
  </si>
  <si>
    <t>NorthFork_330</t>
  </si>
  <si>
    <t>NorthFork_411</t>
  </si>
  <si>
    <t>Channelized River, Stream, Waterway</t>
  </si>
  <si>
    <t>NorthFork_512</t>
  </si>
  <si>
    <t>NorthFork_530</t>
  </si>
  <si>
    <t>NorthFork_541</t>
  </si>
  <si>
    <t>NorthFork_617</t>
  </si>
  <si>
    <t>Hydric Pine Flatwoods</t>
  </si>
  <si>
    <t>NorthFork_625</t>
  </si>
  <si>
    <t>Freshwater Marshes</t>
  </si>
  <si>
    <t>NorthFork_641</t>
  </si>
  <si>
    <t>Wet Prairies</t>
  </si>
  <si>
    <t>NorthFork_643</t>
  </si>
  <si>
    <t>Transportation</t>
  </si>
  <si>
    <t>NorthFork_810</t>
  </si>
  <si>
    <t>NorthFork_814</t>
  </si>
  <si>
    <t>Communications</t>
  </si>
  <si>
    <t>NorthFork_820</t>
  </si>
  <si>
    <t>NorthMid_810</t>
  </si>
  <si>
    <t>NorthMid_121</t>
  </si>
  <si>
    <t>NorthMid_133</t>
  </si>
  <si>
    <t>NorthMid_140</t>
  </si>
  <si>
    <t>NorthMid_141</t>
  </si>
  <si>
    <t>NorthMid_184</t>
  </si>
  <si>
    <t>NorthMid_190</t>
  </si>
  <si>
    <t>NorthMid_411</t>
  </si>
  <si>
    <t>NorthMid_541</t>
  </si>
  <si>
    <t>NorthMid_617</t>
  </si>
  <si>
    <t>NorthMid_630</t>
  </si>
  <si>
    <t>NorthMid_641</t>
  </si>
  <si>
    <t>NorthMid_814</t>
  </si>
  <si>
    <t>S-09</t>
  </si>
  <si>
    <t>SouthFork_171</t>
  </si>
  <si>
    <t>Sewage Treatment</t>
  </si>
  <si>
    <t>SouthFork_834</t>
  </si>
  <si>
    <t>SMSC_185</t>
  </si>
  <si>
    <t>SMSC_834</t>
  </si>
  <si>
    <t>Rural Residential</t>
  </si>
  <si>
    <t>SouthFork_118</t>
  </si>
  <si>
    <t>SouthFork_182</t>
  </si>
  <si>
    <t>SouthFork_184</t>
  </si>
  <si>
    <t>Ornamentals</t>
  </si>
  <si>
    <t>SouthFork_243</t>
  </si>
  <si>
    <t>Brazilian Pepper</t>
  </si>
  <si>
    <t>SouthFork_422</t>
  </si>
  <si>
    <t>Hardwood - Coniferous Mixed</t>
  </si>
  <si>
    <t>SouthFork_434</t>
  </si>
  <si>
    <t>SouthFork_512</t>
  </si>
  <si>
    <t>SouthFork_641</t>
  </si>
  <si>
    <t>Electric Power Facilities</t>
  </si>
  <si>
    <t>SouthFork_831</t>
  </si>
  <si>
    <t>Water Supply Plants</t>
  </si>
  <si>
    <t>SouthFork_833</t>
  </si>
  <si>
    <t>NorthMid_129</t>
  </si>
  <si>
    <t>Commercial and Services Under Construction</t>
  </si>
  <si>
    <t>NorthMid_149</t>
  </si>
  <si>
    <t>NorthMid_834</t>
  </si>
  <si>
    <t>NorthMid_171</t>
  </si>
  <si>
    <t>NorthMid_185</t>
  </si>
  <si>
    <t>Herbaceous (Dry Prairie)</t>
  </si>
  <si>
    <t>NorthMid_310</t>
  </si>
  <si>
    <t>Palmetto Prairies</t>
  </si>
  <si>
    <t>NorthMid_321</t>
  </si>
  <si>
    <t>NorthMid_530</t>
  </si>
  <si>
    <t>NorthMid_643</t>
  </si>
  <si>
    <t>Baffle Boxes Throughout City</t>
  </si>
  <si>
    <t>SMSC_833</t>
  </si>
  <si>
    <t>CDS Units Throughout City</t>
  </si>
  <si>
    <t>SW South Carolina Dr Drainage</t>
  </si>
  <si>
    <t>S-24</t>
  </si>
  <si>
    <t>SMSC_156</t>
  </si>
  <si>
    <t>(2018) Shapefile created from georeferenced provided map</t>
  </si>
  <si>
    <t>indicates that cell/sheet has not been updated with new information</t>
  </si>
  <si>
    <t>TOTAL</t>
  </si>
  <si>
    <t>All tabs following 'Retention Calcs' contain GIS information based on old model - have not deleted since wet detention #s are related to the annual runoff from those tabs.</t>
  </si>
  <si>
    <t>Summary' Tab Color Key</t>
  </si>
  <si>
    <t>updated with new load estimation values</t>
  </si>
  <si>
    <t>newly entered/calculated/estimated</t>
  </si>
  <si>
    <t>still TBD</t>
  </si>
  <si>
    <t>missing shapefiles</t>
  </si>
  <si>
    <t>changed from previous spreadsheet (see notes)</t>
  </si>
  <si>
    <t>NOTES:</t>
  </si>
  <si>
    <t>Row Labels</t>
  </si>
  <si>
    <t>Grand Total</t>
  </si>
  <si>
    <t>Sum of Acres_1</t>
  </si>
  <si>
    <t>Sum of TN_Load</t>
  </si>
  <si>
    <t>Sum of TP_Load</t>
  </si>
  <si>
    <t xml:space="preserve">Most of the tabs were updated with new GIS information before a different approach was taken. </t>
  </si>
  <si>
    <t>Frazier Creek</t>
  </si>
  <si>
    <t xml:space="preserve">SFWMD collects effluent data, but no influent monitoring data is collected.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</si>
  <si>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</si>
  <si>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Where: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</si>
  <si>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</si>
  <si>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>PPV = Permanent pool volume (acre-ft)</t>
  </si>
  <si>
    <t>RO = Annual runoff inputs (acre-ft/year)</t>
  </si>
  <si>
    <t>CF= Conversion factor (365 days/year)</t>
  </si>
  <si>
    <t>RO is obtained from the individual model worksheets</t>
  </si>
  <si>
    <t>PPV is obtained from the engineering report and/or permit</t>
  </si>
  <si>
    <t>Shape *</t>
  </si>
  <si>
    <t>Shapefile acres don't match up with project table acres treated</t>
  </si>
  <si>
    <t>PN_Short</t>
  </si>
  <si>
    <t>FID_SLE_Lo</t>
  </si>
  <si>
    <t>RunoffPerA</t>
  </si>
  <si>
    <t>Runoff</t>
  </si>
  <si>
    <t>S19</t>
  </si>
  <si>
    <t>NorthFork</t>
  </si>
  <si>
    <t>S17</t>
  </si>
  <si>
    <t>NorthMid</t>
  </si>
  <si>
    <t>S18</t>
  </si>
  <si>
    <t>SME_121</t>
  </si>
  <si>
    <t>SME</t>
  </si>
  <si>
    <t>SME_133</t>
  </si>
  <si>
    <t>SME_140</t>
  </si>
  <si>
    <t>SME_141</t>
  </si>
  <si>
    <t>S20</t>
  </si>
  <si>
    <t>S10</t>
  </si>
  <si>
    <t>SME_171</t>
  </si>
  <si>
    <t>SME_185</t>
  </si>
  <si>
    <t>SME_814</t>
  </si>
  <si>
    <t>SME_834</t>
  </si>
  <si>
    <t>SouthFork</t>
  </si>
  <si>
    <t>S09</t>
  </si>
  <si>
    <t>S11</t>
  </si>
  <si>
    <t>S04</t>
  </si>
  <si>
    <t>SME_170</t>
  </si>
  <si>
    <t>S24</t>
  </si>
  <si>
    <t>SME_156</t>
  </si>
  <si>
    <t>SME_833</t>
  </si>
  <si>
    <t>S03</t>
  </si>
  <si>
    <t>S01</t>
  </si>
  <si>
    <t>SC_133</t>
  </si>
  <si>
    <t>SC</t>
  </si>
  <si>
    <t>SC_141</t>
  </si>
  <si>
    <t>S13</t>
  </si>
  <si>
    <t>S12</t>
  </si>
  <si>
    <t>S08</t>
  </si>
  <si>
    <t>S02</t>
  </si>
  <si>
    <t>SME_111</t>
  </si>
  <si>
    <t>SME_190</t>
  </si>
  <si>
    <t>SME_811</t>
  </si>
  <si>
    <t>S16</t>
  </si>
  <si>
    <t>S15</t>
  </si>
  <si>
    <t>S21</t>
  </si>
  <si>
    <t>TBD</t>
  </si>
  <si>
    <t>Sum of Runoff</t>
  </si>
  <si>
    <t>New project</t>
  </si>
  <si>
    <t>AREAACRES</t>
  </si>
  <si>
    <t>FID_Stua_1</t>
  </si>
  <si>
    <t>FID_Stua_2</t>
  </si>
  <si>
    <t>(2019) Base load updated using MS4 area load from updated WaSh model clipped to allocation area</t>
  </si>
  <si>
    <t>(2018) Created new shapefile based on drainage basin PDF (2019) Calculated efficiency using new model runoff and PPV provided by city.</t>
  </si>
  <si>
    <t>Upland flow-through Wetlands</t>
  </si>
  <si>
    <t>Tidal flow-through mangrove forest</t>
  </si>
  <si>
    <t>Poppleton Creek Tidal Wetlands Creation and Restoration</t>
  </si>
  <si>
    <t>(2016) Underway - credits not provided yet. (2019) At monitoring stage - 7 to 10 flow-weighted samples were supposed to be collected (2 only collected - only inflow but no outflow). City stated it should be completed by December 2019.</t>
  </si>
  <si>
    <t>(2019) Monitoring report submitted by city - efficiencies based on report. Report acreage and Poppleton Creek shapefile acreage do not match.</t>
  </si>
  <si>
    <t>UPDATED AUGUST 2019</t>
  </si>
  <si>
    <t>Starting load values updated using load estimation generated from new WaSh model outputs - August 2019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</si>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</sst>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#,##0.0"/>
    <numFmt numFmtId="165" formatCode="0.0%"/>
    <numFmt numFmtId="166" formatCode="0.000"/>
    <numFmt numFmtId="167" formatCode="0.00000000000000000"/>
    <numFmt numFmtId="168" formatCode="0.00000000000"/>
    <numFmt numFmtId="169" formatCode="0.0"/>
    <numFmt numFmtId="170" formatCode="0.000000"/>
    <numFmt numFmtId="171" formatCode="0.00000"/>
    <numFmt numFmtId="172" formatCode="0.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DE2E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2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/>
    <xf numFmtId="11" fontId="0" fillId="0" borderId="0" xfId="0" applyNumberFormat="1"/>
    <xf numFmtId="166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4" fontId="0" fillId="0" borderId="0" xfId="0" applyNumberFormat="1"/>
    <xf numFmtId="1" fontId="0" fillId="0" borderId="0" xfId="0" applyNumberFormat="1" applyFill="1"/>
    <xf numFmtId="0" fontId="0" fillId="0" borderId="0" xfId="0" applyFill="1"/>
    <xf numFmtId="0" fontId="0" fillId="0" borderId="0" xfId="0"/>
    <xf numFmtId="1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7" fontId="0" fillId="0" borderId="0" xfId="0" applyNumberFormat="1"/>
    <xf numFmtId="0" fontId="20" fillId="34" borderId="1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169" fontId="22" fillId="0" borderId="1" xfId="0" applyNumberFormat="1" applyFon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0" fillId="0" borderId="1" xfId="0" applyBorder="1"/>
    <xf numFmtId="0" fontId="4" fillId="33" borderId="1" xfId="0" applyFont="1" applyFill="1" applyBorder="1" applyAlignment="1">
      <alignment horizontal="center" wrapText="1"/>
    </xf>
    <xf numFmtId="0" fontId="4" fillId="3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Font="1" applyBorder="1"/>
    <xf numFmtId="0" fontId="4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0" fontId="0" fillId="0" borderId="0" xfId="0" applyNumberFormat="1" applyAlignment="1">
      <alignment horizontal="center" wrapText="1"/>
    </xf>
    <xf numFmtId="171" fontId="0" fillId="0" borderId="0" xfId="0" applyNumberFormat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35" borderId="0" xfId="0" applyFill="1"/>
    <xf numFmtId="0" fontId="4" fillId="0" borderId="0" xfId="0" applyFont="1"/>
    <xf numFmtId="0" fontId="16" fillId="37" borderId="13" xfId="0" applyFont="1" applyFill="1" applyBorder="1"/>
    <xf numFmtId="0" fontId="0" fillId="0" borderId="0" xfId="0" applyBorder="1"/>
    <xf numFmtId="0" fontId="0" fillId="0" borderId="15" xfId="0" applyBorder="1"/>
    <xf numFmtId="0" fontId="0" fillId="38" borderId="16" xfId="0" applyFill="1" applyBorder="1"/>
    <xf numFmtId="0" fontId="0" fillId="33" borderId="16" xfId="0" applyFill="1" applyBorder="1"/>
    <xf numFmtId="0" fontId="0" fillId="39" borderId="16" xfId="0" applyFill="1" applyBorder="1"/>
    <xf numFmtId="0" fontId="0" fillId="40" borderId="17" xfId="0" applyFill="1" applyBorder="1"/>
    <xf numFmtId="0" fontId="0" fillId="0" borderId="18" xfId="0" applyBorder="1"/>
    <xf numFmtId="0" fontId="0" fillId="0" borderId="19" xfId="0" applyBorder="1"/>
    <xf numFmtId="0" fontId="23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41" borderId="0" xfId="0" applyFill="1"/>
    <xf numFmtId="0" fontId="27" fillId="33" borderId="1" xfId="1" applyFont="1" applyFill="1" applyBorder="1" applyAlignment="1">
      <alignment horizontal="center" vertical="center" wrapText="1"/>
    </xf>
    <xf numFmtId="164" fontId="28" fillId="33" borderId="1" xfId="0" applyNumberFormat="1" applyFont="1" applyFill="1" applyBorder="1" applyAlignment="1">
      <alignment horizontal="center" wrapText="1"/>
    </xf>
    <xf numFmtId="0" fontId="28" fillId="33" borderId="1" xfId="0" applyFont="1" applyFill="1" applyBorder="1" applyAlignment="1">
      <alignment horizontal="center" wrapText="1"/>
    </xf>
    <xf numFmtId="3" fontId="28" fillId="33" borderId="1" xfId="0" applyNumberFormat="1" applyFont="1" applyFill="1" applyBorder="1" applyAlignment="1">
      <alignment horizontal="center" wrapText="1"/>
    </xf>
    <xf numFmtId="0" fontId="29" fillId="0" borderId="0" xfId="0" applyFont="1"/>
    <xf numFmtId="164" fontId="30" fillId="0" borderId="1" xfId="1" applyNumberFormat="1" applyFont="1" applyFill="1" applyBorder="1" applyAlignment="1">
      <alignment horizontal="center" wrapText="1"/>
    </xf>
    <xf numFmtId="164" fontId="29" fillId="0" borderId="1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left"/>
    </xf>
    <xf numFmtId="0" fontId="29" fillId="0" borderId="0" xfId="0" applyFont="1" applyFill="1"/>
    <xf numFmtId="164" fontId="31" fillId="0" borderId="0" xfId="1" applyNumberFormat="1" applyFont="1" applyAlignment="1">
      <alignment horizontal="center" wrapText="1"/>
    </xf>
    <xf numFmtId="164" fontId="29" fillId="0" borderId="1" xfId="0" applyNumberFormat="1" applyFont="1" applyBorder="1" applyAlignment="1">
      <alignment horizontal="center"/>
    </xf>
    <xf numFmtId="164" fontId="30" fillId="0" borderId="3" xfId="1" applyNumberFormat="1" applyFont="1" applyFill="1" applyBorder="1" applyAlignment="1">
      <alignment horizontal="center" wrapText="1"/>
    </xf>
    <xf numFmtId="164" fontId="30" fillId="0" borderId="1" xfId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left"/>
    </xf>
    <xf numFmtId="169" fontId="30" fillId="0" borderId="1" xfId="1" applyNumberFormat="1" applyFont="1" applyBorder="1" applyAlignment="1">
      <alignment horizontal="center" wrapText="1"/>
    </xf>
    <xf numFmtId="10" fontId="29" fillId="0" borderId="1" xfId="60" applyNumberFormat="1" applyFont="1" applyFill="1" applyBorder="1" applyAlignment="1">
      <alignment horizontal="center" vertical="center" wrapText="1"/>
    </xf>
    <xf numFmtId="165" fontId="29" fillId="0" borderId="1" xfId="6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29" fillId="33" borderId="1" xfId="0" applyFont="1" applyFill="1" applyBorder="1" applyAlignment="1">
      <alignment horizontal="center" vertical="center"/>
    </xf>
    <xf numFmtId="0" fontId="30" fillId="0" borderId="0" xfId="1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28" fillId="0" borderId="3" xfId="0" applyFont="1" applyBorder="1" applyAlignment="1">
      <alignment horizontal="center"/>
    </xf>
    <xf numFmtId="164" fontId="28" fillId="0" borderId="1" xfId="0" applyNumberFormat="1" applyFont="1" applyBorder="1" applyAlignment="1">
      <alignment horizontal="center"/>
    </xf>
    <xf numFmtId="0" fontId="28" fillId="36" borderId="14" xfId="0" applyFont="1" applyFill="1" applyBorder="1" applyAlignment="1">
      <alignment horizontal="center"/>
    </xf>
    <xf numFmtId="0" fontId="29" fillId="0" borderId="0" xfId="0" applyFont="1" applyAlignment="1">
      <alignment horizontal="left"/>
    </xf>
    <xf numFmtId="9" fontId="29" fillId="0" borderId="1" xfId="60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9" fontId="29" fillId="0" borderId="13" xfId="60" applyFont="1" applyFill="1" applyBorder="1" applyAlignment="1">
      <alignment horizontal="center" vertical="center" wrapText="1"/>
    </xf>
    <xf numFmtId="2" fontId="29" fillId="37" borderId="1" xfId="0" applyNumberFormat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wrapText="1"/>
    </xf>
    <xf numFmtId="164" fontId="30" fillId="0" borderId="1" xfId="1" applyNumberFormat="1" applyFont="1" applyFill="1" applyBorder="1" applyAlignment="1">
      <alignment horizontal="center" vertical="center" wrapText="1"/>
    </xf>
    <xf numFmtId="165" fontId="29" fillId="0" borderId="1" xfId="0" applyNumberFormat="1" applyFont="1" applyFill="1" applyBorder="1" applyAlignment="1">
      <alignment horizontal="center" vertical="center"/>
    </xf>
    <xf numFmtId="0" fontId="30" fillId="0" borderId="1" xfId="1" applyFont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/>
    </xf>
    <xf numFmtId="0" fontId="0" fillId="41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2" fillId="37" borderId="1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165" fontId="32" fillId="0" borderId="1" xfId="0" applyNumberFormat="1" applyFont="1" applyFill="1" applyBorder="1" applyAlignment="1">
      <alignment horizontal="center"/>
    </xf>
    <xf numFmtId="0" fontId="0" fillId="41" borderId="1" xfId="0" applyFill="1" applyBorder="1"/>
    <xf numFmtId="164" fontId="29" fillId="37" borderId="1" xfId="0" applyNumberFormat="1" applyFont="1" applyFill="1" applyBorder="1" applyAlignment="1">
      <alignment horizontal="center" vertical="center"/>
    </xf>
    <xf numFmtId="0" fontId="30" fillId="0" borderId="1" xfId="1" applyFont="1" applyBorder="1" applyAlignment="1">
      <alignment horizontal="left" vertical="center" wrapText="1"/>
    </xf>
    <xf numFmtId="0" fontId="31" fillId="0" borderId="1" xfId="1" applyFont="1" applyBorder="1" applyAlignment="1">
      <alignment horizontal="center" vertical="center" wrapText="1"/>
    </xf>
    <xf numFmtId="0" fontId="30" fillId="0" borderId="0" xfId="1" applyFont="1" applyFill="1" applyAlignment="1">
      <alignment horizontal="left" vertical="center" wrapText="1"/>
    </xf>
    <xf numFmtId="0" fontId="30" fillId="0" borderId="2" xfId="1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vertical="center" wrapText="1"/>
    </xf>
    <xf numFmtId="165" fontId="29" fillId="0" borderId="1" xfId="0" applyNumberFormat="1" applyFont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  <xf numFmtId="9" fontId="29" fillId="0" borderId="1" xfId="0" applyNumberFormat="1" applyFont="1" applyFill="1" applyBorder="1" applyAlignment="1">
      <alignment horizontal="center" vertical="center"/>
    </xf>
    <xf numFmtId="16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0" fillId="41" borderId="1" xfId="1" applyFont="1" applyFill="1" applyBorder="1" applyAlignment="1">
      <alignment horizontal="center" vertical="center" wrapText="1"/>
    </xf>
    <xf numFmtId="0" fontId="33" fillId="33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9" fontId="0" fillId="0" borderId="1" xfId="60" applyFont="1" applyBorder="1"/>
    <xf numFmtId="0" fontId="0" fillId="0" borderId="3" xfId="0" quotePrefix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61">
    <cellStyle name="20% - Accent1" xfId="33" builtinId="30" customBuiltin="1"/>
    <cellStyle name="20% - Accent2" xfId="37" builtinId="34" customBuiltin="1"/>
    <cellStyle name="20% - Accent3" xfId="41" builtinId="38" customBuiltin="1"/>
    <cellStyle name="20% - Accent4" xfId="45" builtinId="42" customBuiltin="1"/>
    <cellStyle name="20% - Accent5" xfId="49" builtinId="46" customBuiltin="1"/>
    <cellStyle name="20% - Accent6" xfId="53" builtinId="50" customBuiltin="1"/>
    <cellStyle name="40% - Accent1" xfId="34" builtinId="31" customBuiltin="1"/>
    <cellStyle name="40% - Accent2" xfId="38" builtinId="35" customBuiltin="1"/>
    <cellStyle name="40% - Accent3" xfId="42" builtinId="39" customBuiltin="1"/>
    <cellStyle name="40% - Accent4" xfId="46" builtinId="43" customBuiltin="1"/>
    <cellStyle name="40% - Accent5" xfId="50" builtinId="47" customBuiltin="1"/>
    <cellStyle name="40% - Accent6" xfId="54" builtinId="51" customBuiltin="1"/>
    <cellStyle name="60% - Accent1" xfId="35" builtinId="32" customBuiltin="1"/>
    <cellStyle name="60% - Accent2" xfId="39" builtinId="36" customBuiltin="1"/>
    <cellStyle name="60% - Accent3" xfId="43" builtinId="40" customBuiltin="1"/>
    <cellStyle name="60% - Accent4" xfId="47" builtinId="44" customBuiltin="1"/>
    <cellStyle name="60% - Accent5" xfId="51" builtinId="48" customBuiltin="1"/>
    <cellStyle name="60% - Accent6" xfId="55" builtinId="52" customBuiltin="1"/>
    <cellStyle name="Accent1" xfId="32" builtinId="29" customBuiltin="1"/>
    <cellStyle name="Accent2" xfId="36" builtinId="33" customBuiltin="1"/>
    <cellStyle name="Accent3" xfId="40" builtinId="37" customBuiltin="1"/>
    <cellStyle name="Accent4" xfId="44" builtinId="41" customBuiltin="1"/>
    <cellStyle name="Accent5" xfId="48" builtinId="45" customBuiltin="1"/>
    <cellStyle name="Accent6" xfId="52" builtinId="49" customBuiltin="1"/>
    <cellStyle name="Bad" xfId="21" builtinId="27" customBuiltin="1"/>
    <cellStyle name="Calculation" xfId="25" builtinId="22" customBuiltin="1"/>
    <cellStyle name="Check Cell" xfId="27" builtinId="23" customBuiltin="1"/>
    <cellStyle name="Comma 2" xfId="2" xr:uid="{00000000-0005-0000-0000-00001B000000}"/>
    <cellStyle name="Comma 2 2" xfId="4" xr:uid="{00000000-0005-0000-0000-00001C000000}"/>
    <cellStyle name="Explanatory Text" xfId="30" builtinId="53" customBuiltin="1"/>
    <cellStyle name="Good" xfId="20" builtinId="26" customBuiltin="1"/>
    <cellStyle name="Heading 1" xfId="16" builtinId="16" customBuiltin="1"/>
    <cellStyle name="Heading 2" xfId="17" builtinId="17" customBuiltin="1"/>
    <cellStyle name="Heading 3" xfId="18" builtinId="18" customBuiltin="1"/>
    <cellStyle name="Heading 4" xfId="19" builtinId="19" customBuiltin="1"/>
    <cellStyle name="Input" xfId="23" builtinId="20" customBuiltin="1"/>
    <cellStyle name="Linked Cell" xfId="26" builtinId="24" customBuiltin="1"/>
    <cellStyle name="Neutral" xfId="22" builtinId="28" customBuiltin="1"/>
    <cellStyle name="Normal" xfId="0" builtinId="0"/>
    <cellStyle name="Normal 2" xfId="1" xr:uid="{00000000-0005-0000-0000-000027000000}"/>
    <cellStyle name="Normal 2 2" xfId="12" xr:uid="{00000000-0005-0000-0000-000028000000}"/>
    <cellStyle name="Normal 2 3" xfId="9" xr:uid="{00000000-0005-0000-0000-000029000000}"/>
    <cellStyle name="Normal 2 4" xfId="8" xr:uid="{00000000-0005-0000-0000-00002A000000}"/>
    <cellStyle name="Normal 2 5" xfId="5" xr:uid="{00000000-0005-0000-0000-00002B000000}"/>
    <cellStyle name="Normal 3" xfId="6" xr:uid="{00000000-0005-0000-0000-00002C000000}"/>
    <cellStyle name="Normal 3 2" xfId="14" xr:uid="{00000000-0005-0000-0000-00002D000000}"/>
    <cellStyle name="Normal 3 2 2" xfId="58" xr:uid="{00000000-0005-0000-0000-00002E000000}"/>
    <cellStyle name="Normal 3 3" xfId="11" xr:uid="{00000000-0005-0000-0000-00002F000000}"/>
    <cellStyle name="Normal 4" xfId="7" xr:uid="{00000000-0005-0000-0000-000030000000}"/>
    <cellStyle name="Normal 4 2" xfId="15" xr:uid="{00000000-0005-0000-0000-000031000000}"/>
    <cellStyle name="Normal 4 3" xfId="10" xr:uid="{00000000-0005-0000-0000-000032000000}"/>
    <cellStyle name="Normal 4 4" xfId="56" xr:uid="{00000000-0005-0000-0000-000033000000}"/>
    <cellStyle name="Normal 5" xfId="3" xr:uid="{00000000-0005-0000-0000-000034000000}"/>
    <cellStyle name="Normal 5 2" xfId="13" xr:uid="{00000000-0005-0000-0000-000035000000}"/>
    <cellStyle name="Normal 5 3" xfId="57" xr:uid="{00000000-0005-0000-0000-000036000000}"/>
    <cellStyle name="Note" xfId="29" builtinId="10" customBuiltin="1"/>
    <cellStyle name="Output" xfId="24" builtinId="21" customBuiltin="1"/>
    <cellStyle name="Percent" xfId="60" builtinId="5"/>
    <cellStyle name="Title 2" xfId="59" xr:uid="{00000000-0005-0000-0000-00003A000000}"/>
    <cellStyle name="Total" xfId="31" builtinId="25" customBuiltin="1"/>
    <cellStyle name="Warning Text" xfId="2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owell, Breanna" refreshedDate="43608.470831018516" createdVersion="6" refreshedVersion="6" minRefreshableVersion="3" recordCount="352" xr:uid="{86652BAB-650D-40A3-993F-486DF4536DFB}">
  <cacheSource type="worksheet">
    <worksheetSource ref="A1:S353" sheet="2019 GIS Load Estimation"/>
  </cacheSource>
  <cacheFields count="19">
    <cacheField name="FID" numFmtId="0">
      <sharedItems containsSemiMixedTypes="0" containsString="0" containsNumber="1" containsInteger="1" minValue="0" maxValue="351"/>
    </cacheField>
    <cacheField name="Shape *" numFmtId="0">
      <sharedItems/>
    </cacheField>
    <cacheField name="FID_Stuart" numFmtId="0">
      <sharedItems containsSemiMixedTypes="0" containsString="0" containsNumber="1" containsInteger="1" minValue="0" maxValue="17"/>
    </cacheField>
    <cacheField name="Acres" numFmtId="0">
      <sharedItems containsSemiMixedTypes="0" containsString="0" containsNumber="1" minValue="2.76884" maxValue="1087.4028310000001"/>
    </cacheField>
    <cacheField name="BASIN" numFmtId="0">
      <sharedItems/>
    </cacheField>
    <cacheField name="Pjct_Numbr" numFmtId="0">
      <sharedItems count="18">
        <s v="S-19"/>
        <s v="S-17"/>
        <s v="S-18"/>
        <s v="S-20"/>
        <s v="S-10"/>
        <s v="S-09"/>
        <s v="S-11"/>
        <s v="S-04"/>
        <s v="S-24"/>
        <s v="S-03"/>
        <s v="S-01"/>
        <s v="S-13"/>
        <s v="S-12"/>
        <s v="S-08"/>
        <s v="S-02"/>
        <s v="S-16"/>
        <s v="S-15"/>
        <s v="S-21"/>
      </sharedItems>
    </cacheField>
    <cacheField name="PN_Short" numFmtId="0">
      <sharedItems/>
    </cacheField>
    <cacheField name="FID_SLE_Lo" numFmtId="0">
      <sharedItems containsSemiMixedTypes="0" containsString="0" containsNumber="1" containsInteger="1" minValue="7732" maxValue="15482"/>
    </cacheField>
    <cacheField name="FLUCS_LEV3" numFmtId="0">
      <sharedItems containsSemiMixedTypes="0" containsString="0" containsNumber="1" containsInteger="1" minValue="111" maxValue="834"/>
    </cacheField>
    <cacheField name="LU_Desc" numFmtId="0">
      <sharedItems/>
    </cacheField>
    <cacheField name="PO_Name" numFmtId="0">
      <sharedItems/>
    </cacheField>
    <cacheField name="Acres_1" numFmtId="0">
      <sharedItems containsSemiMixedTypes="0" containsString="0" containsNumber="1" minValue="1.16E-4" maxValue="126.023"/>
    </cacheField>
    <cacheField name="Subbasin" numFmtId="0">
      <sharedItems/>
    </cacheField>
    <cacheField name="TN_AvgPerA" numFmtId="0">
      <sharedItems containsSemiMixedTypes="0" containsString="0" containsNumber="1" minValue="4.6920869999999999" maxValue="14.914876"/>
    </cacheField>
    <cacheField name="TP_AvgPerA" numFmtId="0">
      <sharedItems containsSemiMixedTypes="0" containsString="0" containsNumber="1" minValue="0.76890700000000001" maxValue="2.676015"/>
    </cacheField>
    <cacheField name="RunoffPerA" numFmtId="0">
      <sharedItems containsSemiMixedTypes="0" containsString="0" containsNumber="1" minValue="1.239824" maxValue="2.3330549999999999"/>
    </cacheField>
    <cacheField name="TN_Load" numFmtId="0">
      <sharedItems containsSemiMixedTypes="0" containsString="0" containsNumber="1" minValue="1.4189999999999999E-3" maxValue="1428.29"/>
    </cacheField>
    <cacheField name="TP_Load" numFmtId="0">
      <sharedItems containsSemiMixedTypes="0" containsString="0" containsNumber="1" minValue="2.4800000000000001E-4" maxValue="244.05500000000001"/>
    </cacheField>
    <cacheField name="Runoff" numFmtId="0">
      <sharedItems containsSemiMixedTypes="0" containsString="0" containsNumber="1" minValue="2.4499999999999999E-4" maxValue="262.5659999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2">
  <r>
    <n v="0"/>
    <s v="Polygon"/>
    <n v="0"/>
    <n v="474.93812100000002"/>
    <s v="Baffle Boxes Throughout City"/>
    <x v="0"/>
    <s v="S19"/>
    <n v="8360"/>
    <n v="133"/>
    <s v="Multiple Dwelling Units, Low Rise Two stories or less"/>
    <s v="NorthFork_133"/>
    <n v="0.216137"/>
    <s v="NorthFork"/>
    <n v="11.488374"/>
    <n v="2.1865730000000001"/>
    <n v="2.0236360000000002"/>
    <n v="2.48306"/>
    <n v="0.47259899999999999"/>
    <n v="0.43738300000000002"/>
  </r>
  <r>
    <n v="1"/>
    <s v="Polygon"/>
    <n v="0"/>
    <n v="474.93812100000002"/>
    <s v="Baffle Boxes Throughout City"/>
    <x v="0"/>
    <s v="S19"/>
    <n v="8448"/>
    <n v="140"/>
    <s v="Commercial and Services"/>
    <s v="NorthFork_140"/>
    <n v="0.61155199999999998"/>
    <s v="NorthFork"/>
    <n v="11.781447"/>
    <n v="1.875837"/>
    <n v="2.004032"/>
    <n v="7.2049700000000003"/>
    <n v="1.14717"/>
    <n v="1.22557"/>
  </r>
  <r>
    <n v="2"/>
    <s v="Polygon"/>
    <n v="0"/>
    <n v="474.93812100000002"/>
    <s v="Baffle Boxes Throughout City"/>
    <x v="0"/>
    <s v="S19"/>
    <n v="13088"/>
    <n v="121"/>
    <s v="Fixed Single Family Units"/>
    <s v="SouthFork_121"/>
    <n v="0.22104499999999999"/>
    <s v="SouthFork"/>
    <n v="11.733371"/>
    <n v="1.9754510000000001"/>
    <n v="2.1412239999999998"/>
    <n v="2.5935999999999999"/>
    <n v="0.436664"/>
    <n v="0.47330699999999998"/>
  </r>
  <r>
    <n v="3"/>
    <s v="Polygon"/>
    <n v="0"/>
    <n v="474.93812100000002"/>
    <s v="Baffle Boxes Throughout City"/>
    <x v="0"/>
    <s v="S19"/>
    <n v="13092"/>
    <n v="121"/>
    <s v="Fixed Single Family Units"/>
    <s v="SouthFork_121"/>
    <n v="7.2559100000000001"/>
    <s v="SouthFork"/>
    <n v="11.733371"/>
    <n v="1.9754510000000001"/>
    <n v="2.1412239999999998"/>
    <n v="85.136300000000006"/>
    <n v="14.3337"/>
    <n v="15.5365"/>
  </r>
  <r>
    <n v="4"/>
    <s v="Polygon"/>
    <n v="0"/>
    <n v="474.93812100000002"/>
    <s v="Baffle Boxes Throughout City"/>
    <x v="0"/>
    <s v="S19"/>
    <n v="13184"/>
    <n v="140"/>
    <s v="Commercial and Services"/>
    <s v="SouthFork_140"/>
    <n v="20.894200000000001"/>
    <s v="SouthFork"/>
    <n v="12.496560000000001"/>
    <n v="1.9466840000000001"/>
    <n v="2.126881"/>
    <n v="261.10599999999999"/>
    <n v="40.674399999999999"/>
    <n v="44.439500000000002"/>
  </r>
  <r>
    <n v="5"/>
    <s v="Polygon"/>
    <n v="0"/>
    <n v="474.93812100000002"/>
    <s v="Baffle Boxes Throughout City"/>
    <x v="0"/>
    <s v="S19"/>
    <n v="13271"/>
    <n v="185"/>
    <s v="Parks and Zoos"/>
    <s v="SouthFork_185"/>
    <n v="2.6557400000000002"/>
    <s v="SouthFork"/>
    <n v="11.209728"/>
    <n v="1.937066"/>
    <n v="2.108727"/>
    <n v="29.770099999999999"/>
    <n v="5.1443399999999997"/>
    <n v="5.6002299999999998"/>
  </r>
  <r>
    <n v="6"/>
    <s v="Polygon"/>
    <n v="1"/>
    <n v="626.41902000000005"/>
    <s v="Haney Creek Project"/>
    <x v="1"/>
    <s v="S17"/>
    <n v="7732"/>
    <n v="121"/>
    <s v="Fixed Single Family Units"/>
    <s v="NorthMid_121"/>
    <n v="17.964500000000001"/>
    <s v="NorthMid"/>
    <n v="10.597968"/>
    <n v="1.7723370000000001"/>
    <n v="1.9982530000000001"/>
    <n v="190.387"/>
    <n v="31.839200000000002"/>
    <n v="35.897599999999997"/>
  </r>
  <r>
    <n v="7"/>
    <s v="Polygon"/>
    <n v="1"/>
    <n v="626.41902000000005"/>
    <s v="Haney Creek Project"/>
    <x v="1"/>
    <s v="S17"/>
    <n v="7737"/>
    <n v="121"/>
    <s v="Fixed Single Family Units"/>
    <s v="NorthMid_121"/>
    <n v="95.011899999999997"/>
    <s v="NorthMid"/>
    <n v="10.597968"/>
    <n v="1.7723370000000001"/>
    <n v="1.9982530000000001"/>
    <n v="1006.93"/>
    <n v="168.393"/>
    <n v="189.858"/>
  </r>
  <r>
    <n v="8"/>
    <s v="Polygon"/>
    <n v="1"/>
    <n v="626.41902000000005"/>
    <s v="Haney Creek Project"/>
    <x v="1"/>
    <s v="S17"/>
    <n v="7740"/>
    <n v="129"/>
    <s v="Medium Density Under Construction"/>
    <s v="NorthMid_129"/>
    <n v="27.3476"/>
    <s v="NorthMid"/>
    <n v="6.6678750000000004"/>
    <n v="1.300743"/>
    <n v="1.3863399999999999"/>
    <n v="182.35"/>
    <n v="35.572200000000002"/>
    <n v="37.9131"/>
  </r>
  <r>
    <n v="9"/>
    <s v="Polygon"/>
    <n v="1"/>
    <n v="626.41902000000005"/>
    <s v="Haney Creek Project"/>
    <x v="1"/>
    <s v="S17"/>
    <n v="7751"/>
    <n v="133"/>
    <s v="Multiple Dwelling Units, Low Rise Two stories or less"/>
    <s v="NorthMid_133"/>
    <n v="21.488"/>
    <s v="NorthMid"/>
    <n v="9.8941820000000007"/>
    <n v="1.6482680000000001"/>
    <n v="1.9179250000000001"/>
    <n v="212.60599999999999"/>
    <n v="35.417999999999999"/>
    <n v="41.212400000000002"/>
  </r>
  <r>
    <n v="10"/>
    <s v="Polygon"/>
    <n v="1"/>
    <n v="626.41902000000005"/>
    <s v="Haney Creek Project"/>
    <x v="1"/>
    <s v="S17"/>
    <n v="7762"/>
    <n v="140"/>
    <s v="Commercial and Services"/>
    <s v="NorthMid_140"/>
    <n v="21.957100000000001"/>
    <s v="NorthMid"/>
    <n v="10.321685"/>
    <n v="1.573078"/>
    <n v="1.918366"/>
    <n v="226.63399999999999"/>
    <n v="34.540199999999999"/>
    <n v="42.121699999999997"/>
  </r>
  <r>
    <n v="11"/>
    <s v="Polygon"/>
    <n v="1"/>
    <n v="626.41902000000005"/>
    <s v="Haney Creek Project"/>
    <x v="1"/>
    <s v="S17"/>
    <n v="7766"/>
    <n v="140"/>
    <s v="Commercial and Services"/>
    <s v="NorthMid_140"/>
    <n v="7.38673"/>
    <s v="NorthMid"/>
    <n v="10.321685"/>
    <n v="1.573078"/>
    <n v="1.918366"/>
    <n v="76.243499999999997"/>
    <n v="11.619899999999999"/>
    <n v="14.170400000000001"/>
  </r>
  <r>
    <n v="12"/>
    <s v="Polygon"/>
    <n v="1"/>
    <n v="626.41902000000005"/>
    <s v="Haney Creek Project"/>
    <x v="1"/>
    <s v="S17"/>
    <n v="7771"/>
    <n v="141"/>
    <s v="Retail Sales and Services"/>
    <s v="NorthMid_141"/>
    <n v="17.4055"/>
    <s v="NorthMid"/>
    <n v="10.495656"/>
    <n v="1.5049060000000001"/>
    <n v="2.0081720000000001"/>
    <n v="182.68199999999999"/>
    <n v="26.1936"/>
    <n v="34.953200000000002"/>
  </r>
  <r>
    <n v="13"/>
    <s v="Polygon"/>
    <n v="1"/>
    <n v="626.41902000000005"/>
    <s v="Haney Creek Project"/>
    <x v="1"/>
    <s v="S17"/>
    <n v="7776"/>
    <n v="149"/>
    <s v="Commercial and Services Under Construction"/>
    <s v="NorthMid_149"/>
    <n v="2.2422000000000001E-2"/>
    <s v="NorthMid"/>
    <n v="5.057391"/>
    <n v="0.91479500000000002"/>
    <n v="1.239824"/>
    <n v="0.113395"/>
    <n v="2.0511000000000001E-2"/>
    <n v="2.7799000000000001E-2"/>
  </r>
  <r>
    <n v="14"/>
    <s v="Polygon"/>
    <n v="1"/>
    <n v="626.41902000000005"/>
    <s v="Haney Creek Project"/>
    <x v="1"/>
    <s v="S17"/>
    <n v="7785"/>
    <n v="171"/>
    <s v="Educational Facilities"/>
    <s v="NorthMid_171"/>
    <n v="5.9346000000000003E-2"/>
    <s v="NorthMid"/>
    <n v="9.1112819999999992"/>
    <n v="1.493085"/>
    <n v="2.0554540000000001"/>
    <n v="0.54071599999999997"/>
    <n v="8.8608000000000006E-2"/>
    <n v="0.12198299999999999"/>
  </r>
  <r>
    <n v="15"/>
    <s v="Polygon"/>
    <n v="1"/>
    <n v="626.41902000000005"/>
    <s v="Haney Creek Project"/>
    <x v="1"/>
    <s v="S17"/>
    <n v="7787"/>
    <n v="171"/>
    <s v="Educational Facilities"/>
    <s v="NorthMid_171"/>
    <n v="0.21363099999999999"/>
    <s v="NorthMid"/>
    <n v="9.1112819999999992"/>
    <n v="1.493085"/>
    <n v="2.0554540000000001"/>
    <n v="1.94645"/>
    <n v="0.318969"/>
    <n v="0.43910900000000003"/>
  </r>
  <r>
    <n v="16"/>
    <s v="Polygon"/>
    <n v="1"/>
    <n v="626.41902000000005"/>
    <s v="Haney Creek Project"/>
    <x v="1"/>
    <s v="S17"/>
    <n v="7792"/>
    <n v="185"/>
    <s v="Parks and Zoos"/>
    <s v="NorthMid_185"/>
    <n v="0.17579900000000001"/>
    <s v="NorthMid"/>
    <n v="7.5876760000000001"/>
    <n v="1.1978979999999999"/>
    <n v="1.926161"/>
    <n v="1.3339099999999999"/>
    <n v="0.210589"/>
    <n v="0.338617"/>
  </r>
  <r>
    <n v="17"/>
    <s v="Polygon"/>
    <n v="1"/>
    <n v="626.41902000000005"/>
    <s v="Haney Creek Project"/>
    <x v="1"/>
    <s v="S17"/>
    <n v="7794"/>
    <n v="190"/>
    <s v="Open Land"/>
    <s v="NorthMid_190"/>
    <n v="9.28979"/>
    <s v="NorthMid"/>
    <n v="6.559558"/>
    <n v="0.81351899999999999"/>
    <n v="1.7544200000000001"/>
    <n v="60.936900000000001"/>
    <n v="7.5574199999999996"/>
    <n v="16.298200000000001"/>
  </r>
  <r>
    <n v="18"/>
    <s v="Polygon"/>
    <n v="1"/>
    <n v="626.41902000000005"/>
    <s v="Haney Creek Project"/>
    <x v="1"/>
    <s v="S17"/>
    <n v="8035"/>
    <n v="814"/>
    <s v="Roads and Highways"/>
    <s v="NorthMid_814"/>
    <n v="3.8809200000000001"/>
    <s v="NorthMid"/>
    <n v="9.9609939999999995"/>
    <n v="1.5271699999999999"/>
    <n v="1.902773"/>
    <n v="38.657800000000002"/>
    <n v="5.9268299999999998"/>
    <n v="7.3845099999999997"/>
  </r>
  <r>
    <n v="19"/>
    <s v="Polygon"/>
    <n v="1"/>
    <n v="626.41902000000005"/>
    <s v="Haney Creek Project"/>
    <x v="1"/>
    <s v="S17"/>
    <n v="8037"/>
    <n v="834"/>
    <s v="Sewage Treatment"/>
    <s v="NorthMid_834"/>
    <n v="1.6437200000000001"/>
    <s v="NorthMid"/>
    <n v="11.222389"/>
    <n v="1.854058"/>
    <n v="2.114725"/>
    <n v="18.4465"/>
    <n v="3.0475500000000002"/>
    <n v="3.4760200000000001"/>
  </r>
  <r>
    <n v="20"/>
    <s v="Polygon"/>
    <n v="2"/>
    <n v="217.58874499999999"/>
    <s v="Non-Discharge Areas"/>
    <x v="2"/>
    <s v="S18"/>
    <n v="12832"/>
    <n v="121"/>
    <s v="Fixed Single Family Units"/>
    <s v="SME_121"/>
    <n v="47.950299999999999"/>
    <s v="SME"/>
    <n v="11.333601"/>
    <n v="1.9365939999999999"/>
    <n v="2.0834730000000001"/>
    <n v="543.45000000000005"/>
    <n v="92.860299999999995"/>
    <n v="99.903199999999998"/>
  </r>
  <r>
    <n v="21"/>
    <s v="Polygon"/>
    <n v="2"/>
    <n v="217.58874499999999"/>
    <s v="Non-Discharge Areas"/>
    <x v="2"/>
    <s v="S18"/>
    <n v="12833"/>
    <n v="121"/>
    <s v="Fixed Single Family Units"/>
    <s v="SME_121"/>
    <n v="0.107748"/>
    <s v="SME"/>
    <n v="11.333601"/>
    <n v="1.9365939999999999"/>
    <n v="2.0834730000000001"/>
    <n v="1.2211700000000001"/>
    <n v="0.20866399999999999"/>
    <n v="0.22449"/>
  </r>
  <r>
    <n v="22"/>
    <s v="Polygon"/>
    <n v="2"/>
    <n v="217.58874499999999"/>
    <s v="Non-Discharge Areas"/>
    <x v="2"/>
    <s v="S18"/>
    <n v="12835"/>
    <n v="133"/>
    <s v="Multiple Dwelling Units, Low Rise Two stories or less"/>
    <s v="SME_133"/>
    <n v="30.8277"/>
    <s v="SME"/>
    <n v="10.662836"/>
    <n v="2.1844049999999999"/>
    <n v="1.9402969999999999"/>
    <n v="328.71100000000001"/>
    <n v="67.340199999999996"/>
    <n v="59.814900000000002"/>
  </r>
  <r>
    <n v="23"/>
    <s v="Polygon"/>
    <n v="2"/>
    <n v="217.58874499999999"/>
    <s v="Non-Discharge Areas"/>
    <x v="2"/>
    <s v="S18"/>
    <n v="12840"/>
    <n v="140"/>
    <s v="Commercial and Services"/>
    <s v="SME_140"/>
    <n v="2.5459299999999998"/>
    <s v="SME"/>
    <n v="11.705939000000001"/>
    <n v="1.7997080000000001"/>
    <n v="2.0554060000000001"/>
    <n v="29.802499999999998"/>
    <n v="4.5819299999999998"/>
    <n v="5.23292"/>
  </r>
  <r>
    <n v="24"/>
    <s v="Polygon"/>
    <n v="2"/>
    <n v="217.58874499999999"/>
    <s v="Non-Discharge Areas"/>
    <x v="2"/>
    <s v="S18"/>
    <n v="12844"/>
    <n v="141"/>
    <s v="Retail Sales and Services"/>
    <s v="SME_141"/>
    <n v="0.249027"/>
    <s v="SME"/>
    <n v="11.816843"/>
    <n v="1.84602"/>
    <n v="1.9689719999999999"/>
    <n v="2.9427099999999999"/>
    <n v="0.45970899999999998"/>
    <n v="0.49032700000000001"/>
  </r>
  <r>
    <n v="25"/>
    <s v="Polygon"/>
    <n v="3"/>
    <n v="65.858418999999998"/>
    <s v="CDS Units Throughout City"/>
    <x v="3"/>
    <s v="S20"/>
    <n v="12832"/>
    <n v="121"/>
    <s v="Fixed Single Family Units"/>
    <s v="SME_121"/>
    <n v="3.8281499999999999"/>
    <s v="SME"/>
    <n v="11.333601"/>
    <n v="1.9365939999999999"/>
    <n v="2.0834730000000001"/>
    <n v="43.386699999999998"/>
    <n v="7.41357"/>
    <n v="7.9758500000000003"/>
  </r>
  <r>
    <n v="26"/>
    <s v="Polygon"/>
    <n v="3"/>
    <n v="65.858418999999998"/>
    <s v="CDS Units Throughout City"/>
    <x v="3"/>
    <s v="S20"/>
    <n v="13090"/>
    <n v="121"/>
    <s v="Fixed Single Family Units"/>
    <s v="SouthFork_121"/>
    <n v="1.70889"/>
    <s v="SouthFork"/>
    <n v="11.733371"/>
    <n v="1.9754510000000001"/>
    <n v="2.1412239999999998"/>
    <n v="20.050999999999998"/>
    <n v="3.3758300000000001"/>
    <n v="3.6591200000000002"/>
  </r>
  <r>
    <n v="27"/>
    <s v="Polygon"/>
    <n v="3"/>
    <n v="65.858418999999998"/>
    <s v="CDS Units Throughout City"/>
    <x v="3"/>
    <s v="S20"/>
    <n v="13184"/>
    <n v="140"/>
    <s v="Commercial and Services"/>
    <s v="SouthFork_140"/>
    <n v="2.8888400000000001"/>
    <s v="SouthFork"/>
    <n v="12.496560000000001"/>
    <n v="1.9466840000000001"/>
    <n v="2.126881"/>
    <n v="36.1006"/>
    <n v="5.6236600000000001"/>
    <n v="6.1442199999999998"/>
  </r>
  <r>
    <n v="28"/>
    <s v="Polygon"/>
    <n v="3"/>
    <n v="65.858418999999998"/>
    <s v="CDS Units Throughout City"/>
    <x v="3"/>
    <s v="S20"/>
    <n v="15474"/>
    <n v="814"/>
    <s v="Roads and Highways"/>
    <s v="SouthFork_814"/>
    <n v="2.4146999999999998E-2"/>
    <s v="SouthFork"/>
    <n v="8.2014490000000002"/>
    <n v="1.307456"/>
    <n v="1.750286"/>
    <n v="0.19803699999999999"/>
    <n v="3.1571000000000002E-2"/>
    <n v="4.2264000000000003E-2"/>
  </r>
  <r>
    <n v="29"/>
    <s v="Polygon"/>
    <n v="4"/>
    <n v="116.989869"/>
    <s v="Downtown Basin"/>
    <x v="4"/>
    <s v="S10"/>
    <n v="12829"/>
    <n v="121"/>
    <s v="Fixed Single Family Units"/>
    <s v="SME_121"/>
    <n v="0.129663"/>
    <s v="SME"/>
    <n v="11.333601"/>
    <n v="1.9365939999999999"/>
    <n v="2.0834730000000001"/>
    <n v="1.4695499999999999"/>
    <n v="0.25110500000000002"/>
    <n v="0.27014899999999997"/>
  </r>
  <r>
    <n v="30"/>
    <s v="Polygon"/>
    <n v="4"/>
    <n v="116.989869"/>
    <s v="Downtown Basin"/>
    <x v="4"/>
    <s v="S10"/>
    <n v="12841"/>
    <n v="140"/>
    <s v="Commercial and Services"/>
    <s v="SME_140"/>
    <n v="1.8020999999999999E-2"/>
    <s v="SME"/>
    <n v="11.705939000000001"/>
    <n v="1.7997080000000001"/>
    <n v="2.0554060000000001"/>
    <n v="0.21095"/>
    <n v="3.2432000000000002E-2"/>
    <n v="3.7039999999999997E-2"/>
  </r>
  <r>
    <n v="31"/>
    <s v="Polygon"/>
    <n v="4"/>
    <n v="116.989869"/>
    <s v="Downtown Basin"/>
    <x v="4"/>
    <s v="S10"/>
    <n v="12842"/>
    <n v="140"/>
    <s v="Commercial and Services"/>
    <s v="SME_140"/>
    <n v="35.595799999999997"/>
    <s v="SME"/>
    <n v="11.705939000000001"/>
    <n v="1.7997080000000001"/>
    <n v="2.0554060000000001"/>
    <n v="416.68200000000002"/>
    <n v="64.062100000000001"/>
    <n v="73.163799999999995"/>
  </r>
  <r>
    <n v="32"/>
    <s v="Polygon"/>
    <n v="4"/>
    <n v="116.989869"/>
    <s v="Downtown Basin"/>
    <x v="4"/>
    <s v="S10"/>
    <n v="12852"/>
    <n v="171"/>
    <s v="Educational Facilities"/>
    <s v="SME_171"/>
    <n v="11.794700000000001"/>
    <s v="SME"/>
    <n v="12.113367999999999"/>
    <n v="1.950861"/>
    <n v="2.1392090000000001"/>
    <n v="142.874"/>
    <n v="23.009799999999998"/>
    <n v="25.231300000000001"/>
  </r>
  <r>
    <n v="33"/>
    <s v="Polygon"/>
    <n v="4"/>
    <n v="116.989869"/>
    <s v="Downtown Basin"/>
    <x v="4"/>
    <s v="S10"/>
    <n v="12853"/>
    <n v="171"/>
    <s v="Educational Facilities"/>
    <s v="SME_171"/>
    <n v="2.2013199999999999"/>
    <s v="SME"/>
    <n v="12.113367999999999"/>
    <n v="1.950861"/>
    <n v="2.1392090000000001"/>
    <n v="26.665400000000002"/>
    <n v="4.2944699999999996"/>
    <n v="4.7090800000000002"/>
  </r>
  <r>
    <n v="34"/>
    <s v="Polygon"/>
    <n v="4"/>
    <n v="116.989869"/>
    <s v="Downtown Basin"/>
    <x v="4"/>
    <s v="S10"/>
    <n v="12859"/>
    <n v="185"/>
    <s v="Parks and Zoos"/>
    <s v="SME_185"/>
    <n v="9.9125999999999994"/>
    <s v="SME"/>
    <n v="14.914871"/>
    <n v="2.1688269999999998"/>
    <n v="2.3200129999999999"/>
    <n v="147.845"/>
    <n v="21.498699999999999"/>
    <n v="22.997399999999999"/>
  </r>
  <r>
    <n v="35"/>
    <s v="Polygon"/>
    <n v="4"/>
    <n v="116.989869"/>
    <s v="Downtown Basin"/>
    <x v="4"/>
    <s v="S10"/>
    <n v="12950"/>
    <n v="814"/>
    <s v="Roads and Highways"/>
    <s v="SME_814"/>
    <n v="0.215835"/>
    <s v="SME"/>
    <n v="7.6640949999999997"/>
    <n v="1.118317"/>
    <n v="1.7352650000000001"/>
    <n v="1.65418"/>
    <n v="0.241372"/>
    <n v="0.374531"/>
  </r>
  <r>
    <n v="36"/>
    <s v="Polygon"/>
    <n v="4"/>
    <n v="116.989869"/>
    <s v="Downtown Basin"/>
    <x v="4"/>
    <s v="S10"/>
    <n v="12952"/>
    <n v="834"/>
    <s v="Sewage Treatment"/>
    <s v="SME_834"/>
    <n v="4.5989300000000002"/>
    <s v="SME"/>
    <n v="14.914876"/>
    <n v="2.1688269999999998"/>
    <n v="2.320014"/>
    <n v="68.592500000000001"/>
    <n v="9.9742899999999999"/>
    <n v="10.669600000000001"/>
  </r>
  <r>
    <n v="37"/>
    <s v="Polygon"/>
    <n v="4"/>
    <n v="116.989869"/>
    <s v="Downtown Basin"/>
    <x v="4"/>
    <s v="S10"/>
    <n v="13184"/>
    <n v="140"/>
    <s v="Commercial and Services"/>
    <s v="SouthFork_140"/>
    <n v="0.32108799999999998"/>
    <s v="SouthFork"/>
    <n v="12.496560000000001"/>
    <n v="1.9466840000000001"/>
    <n v="2.126881"/>
    <n v="4.0125000000000002"/>
    <n v="0.62505699999999997"/>
    <n v="0.68291599999999997"/>
  </r>
  <r>
    <n v="38"/>
    <s v="Polygon"/>
    <n v="4"/>
    <n v="116.989869"/>
    <s v="Downtown Basin"/>
    <x v="4"/>
    <s v="S10"/>
    <n v="13229"/>
    <n v="171"/>
    <s v="Educational Facilities"/>
    <s v="SouthFork_171"/>
    <n v="0.26086500000000001"/>
    <s v="SouthFork"/>
    <n v="7.7817879999999997"/>
    <n v="1.27501"/>
    <n v="1.9111720000000001"/>
    <n v="2.0299999999999998"/>
    <n v="0.33260600000000001"/>
    <n v="0.498558"/>
  </r>
  <r>
    <n v="39"/>
    <s v="Polygon"/>
    <n v="4"/>
    <n v="116.989869"/>
    <s v="Downtown Basin"/>
    <x v="4"/>
    <s v="S10"/>
    <n v="13271"/>
    <n v="185"/>
    <s v="Parks and Zoos"/>
    <s v="SouthFork_185"/>
    <n v="6.3730999999999996E-2"/>
    <s v="SouthFork"/>
    <n v="11.209728"/>
    <n v="1.937066"/>
    <n v="2.108727"/>
    <n v="0.71440400000000004"/>
    <n v="0.12345100000000001"/>
    <n v="0.13439100000000001"/>
  </r>
  <r>
    <n v="40"/>
    <s v="Polygon"/>
    <n v="4"/>
    <n v="116.989869"/>
    <s v="Downtown Basin"/>
    <x v="4"/>
    <s v="S10"/>
    <n v="15482"/>
    <n v="834"/>
    <s v="Sewage Treatment"/>
    <s v="SouthFork_834"/>
    <n v="8.9299000000000003E-2"/>
    <s v="SouthFork"/>
    <n v="6.6416690000000003"/>
    <n v="0.77837599999999996"/>
    <n v="1.7382850000000001"/>
    <n v="0.59309100000000003"/>
    <n v="6.9508E-2"/>
    <n v="0.155226"/>
  </r>
  <r>
    <n v="41"/>
    <s v="Polygon"/>
    <n v="5"/>
    <n v="21.420546000000002"/>
    <s v="Anchorage Basin"/>
    <x v="5"/>
    <s v="S09"/>
    <n v="12841"/>
    <n v="140"/>
    <s v="Commercial and Services"/>
    <s v="SME_140"/>
    <n v="2.9041999999999998E-2"/>
    <s v="SME"/>
    <n v="11.705939000000001"/>
    <n v="1.7997080000000001"/>
    <n v="2.0554060000000001"/>
    <n v="0.33995999999999998"/>
    <n v="5.2267000000000001E-2"/>
    <n v="5.9693000000000003E-2"/>
  </r>
  <r>
    <n v="42"/>
    <s v="Polygon"/>
    <n v="5"/>
    <n v="21.420546000000002"/>
    <s v="Anchorage Basin"/>
    <x v="5"/>
    <s v="S09"/>
    <n v="12842"/>
    <n v="140"/>
    <s v="Commercial and Services"/>
    <s v="SME_140"/>
    <n v="0.45236900000000002"/>
    <s v="SME"/>
    <n v="11.705939000000001"/>
    <n v="1.7997080000000001"/>
    <n v="2.0554060000000001"/>
    <n v="5.2953999999999999"/>
    <n v="0.81413199999999997"/>
    <n v="0.92980200000000002"/>
  </r>
  <r>
    <n v="43"/>
    <s v="Polygon"/>
    <n v="5"/>
    <n v="21.420546000000002"/>
    <s v="Anchorage Basin"/>
    <x v="5"/>
    <s v="S09"/>
    <n v="12950"/>
    <n v="814"/>
    <s v="Roads and Highways"/>
    <s v="SME_814"/>
    <n v="3.7803000000000003E-2"/>
    <s v="SME"/>
    <n v="7.6640949999999997"/>
    <n v="1.118317"/>
    <n v="1.7352650000000001"/>
    <n v="0.28972700000000001"/>
    <n v="4.2276000000000001E-2"/>
    <n v="6.5598000000000004E-2"/>
  </r>
  <r>
    <n v="44"/>
    <s v="Polygon"/>
    <n v="5"/>
    <n v="21.420546000000002"/>
    <s v="Anchorage Basin"/>
    <x v="5"/>
    <s v="S09"/>
    <n v="13184"/>
    <n v="140"/>
    <s v="Commercial and Services"/>
    <s v="SouthFork_140"/>
    <n v="1.4972399999999999"/>
    <s v="SouthFork"/>
    <n v="12.496560000000001"/>
    <n v="1.9466840000000001"/>
    <n v="2.126881"/>
    <n v="18.7103"/>
    <n v="2.91465"/>
    <n v="3.18445"/>
  </r>
  <r>
    <n v="45"/>
    <s v="Polygon"/>
    <n v="5"/>
    <n v="21.420546000000002"/>
    <s v="Anchorage Basin"/>
    <x v="5"/>
    <s v="S09"/>
    <n v="13185"/>
    <n v="140"/>
    <s v="Commercial and Services"/>
    <s v="SouthFork_140"/>
    <n v="9.4120200000000001"/>
    <s v="SouthFork"/>
    <n v="12.496560000000001"/>
    <n v="1.9466840000000001"/>
    <n v="2.126881"/>
    <n v="117.61799999999999"/>
    <n v="18.322199999999999"/>
    <n v="20.0182"/>
  </r>
  <r>
    <n v="46"/>
    <s v="Polygon"/>
    <n v="5"/>
    <n v="21.420546000000002"/>
    <s v="Anchorage Basin"/>
    <x v="5"/>
    <s v="S09"/>
    <n v="13272"/>
    <n v="185"/>
    <s v="Parks and Zoos"/>
    <s v="SouthFork_185"/>
    <n v="0.26488899999999999"/>
    <s v="SouthFork"/>
    <n v="11.209728"/>
    <n v="1.937066"/>
    <n v="2.108727"/>
    <n v="2.9693299999999998"/>
    <n v="0.51310699999999998"/>
    <n v="0.55857900000000005"/>
  </r>
  <r>
    <n v="47"/>
    <s v="Polygon"/>
    <n v="5"/>
    <n v="21.420546000000002"/>
    <s v="Anchorage Basin"/>
    <x v="5"/>
    <s v="S09"/>
    <n v="15475"/>
    <n v="814"/>
    <s v="Roads and Highways"/>
    <s v="SouthFork_814"/>
    <n v="1.9050000000000001E-2"/>
    <s v="SouthFork"/>
    <n v="8.2014490000000002"/>
    <n v="1.307456"/>
    <n v="1.750286"/>
    <n v="0.15623799999999999"/>
    <n v="2.4906999999999999E-2"/>
    <n v="3.3342999999999998E-2"/>
  </r>
  <r>
    <n v="48"/>
    <s v="Polygon"/>
    <n v="6"/>
    <n v="66.899947999999995"/>
    <s v="Hildebrad Basin"/>
    <x v="6"/>
    <s v="S11"/>
    <n v="12830"/>
    <n v="121"/>
    <s v="Fixed Single Family Units"/>
    <s v="SME_121"/>
    <n v="16.430199999999999"/>
    <s v="SME"/>
    <n v="11.333601"/>
    <n v="1.9365939999999999"/>
    <n v="2.0834730000000001"/>
    <n v="186.21299999999999"/>
    <n v="31.8186"/>
    <n v="34.231900000000003"/>
  </r>
  <r>
    <n v="49"/>
    <s v="Polygon"/>
    <n v="6"/>
    <n v="66.899947999999995"/>
    <s v="Hildebrad Basin"/>
    <x v="6"/>
    <s v="S11"/>
    <n v="12842"/>
    <n v="140"/>
    <s v="Commercial and Services"/>
    <s v="SME_140"/>
    <n v="10.289199999999999"/>
    <s v="SME"/>
    <n v="11.705939000000001"/>
    <n v="1.7997080000000001"/>
    <n v="2.0554060000000001"/>
    <n v="120.44499999999999"/>
    <n v="18.517600000000002"/>
    <n v="21.148499999999999"/>
  </r>
  <r>
    <n v="50"/>
    <s v="Polygon"/>
    <n v="6"/>
    <n v="66.899947999999995"/>
    <s v="Hildebrad Basin"/>
    <x v="6"/>
    <s v="S11"/>
    <n v="12853"/>
    <n v="171"/>
    <s v="Educational Facilities"/>
    <s v="SME_171"/>
    <n v="6.22478"/>
    <s v="SME"/>
    <n v="12.113367999999999"/>
    <n v="1.950861"/>
    <n v="2.1392090000000001"/>
    <n v="75.403099999999995"/>
    <n v="12.143700000000001"/>
    <n v="13.3161"/>
  </r>
  <r>
    <n v="51"/>
    <s v="Polygon"/>
    <n v="7"/>
    <n v="309.68431800000002"/>
    <s v="Krueger Creek Project"/>
    <x v="7"/>
    <s v="S04"/>
    <n v="12830"/>
    <n v="121"/>
    <s v="Fixed Single Family Units"/>
    <s v="SME_121"/>
    <n v="7.4813700000000001"/>
    <s v="SME"/>
    <n v="11.333601"/>
    <n v="1.9365939999999999"/>
    <n v="2.0834730000000001"/>
    <n v="84.790899999999993"/>
    <n v="14.4884"/>
    <n v="15.587199999999999"/>
  </r>
  <r>
    <n v="52"/>
    <s v="Polygon"/>
    <n v="7"/>
    <n v="309.68431800000002"/>
    <s v="Krueger Creek Project"/>
    <x v="7"/>
    <s v="S04"/>
    <n v="12832"/>
    <n v="121"/>
    <s v="Fixed Single Family Units"/>
    <s v="SME_121"/>
    <n v="80.610100000000003"/>
    <s v="SME"/>
    <n v="11.333601"/>
    <n v="1.9365939999999999"/>
    <n v="2.0834730000000001"/>
    <n v="913.60299999999995"/>
    <n v="156.10900000000001"/>
    <n v="167.94900000000001"/>
  </r>
  <r>
    <n v="53"/>
    <s v="Polygon"/>
    <n v="7"/>
    <n v="309.68431800000002"/>
    <s v="Krueger Creek Project"/>
    <x v="7"/>
    <s v="S04"/>
    <n v="12834"/>
    <n v="133"/>
    <s v="Multiple Dwelling Units, Low Rise Two stories or less"/>
    <s v="SME_133"/>
    <n v="1.9408300000000001"/>
    <s v="SME"/>
    <n v="10.662836"/>
    <n v="2.1844049999999999"/>
    <n v="1.9402969999999999"/>
    <n v="20.694800000000001"/>
    <n v="4.23956"/>
    <n v="3.76579"/>
  </r>
  <r>
    <n v="54"/>
    <s v="Polygon"/>
    <n v="7"/>
    <n v="309.68431800000002"/>
    <s v="Krueger Creek Project"/>
    <x v="7"/>
    <s v="S04"/>
    <n v="12840"/>
    <n v="140"/>
    <s v="Commercial and Services"/>
    <s v="SME_140"/>
    <n v="1.8356300000000001"/>
    <s v="SME"/>
    <n v="11.705939000000001"/>
    <n v="1.7997080000000001"/>
    <n v="2.0554060000000001"/>
    <n v="21.4878"/>
    <n v="3.3035999999999999"/>
    <n v="3.7729699999999999"/>
  </r>
  <r>
    <n v="55"/>
    <s v="Polygon"/>
    <n v="7"/>
    <n v="309.68431800000002"/>
    <s v="Krueger Creek Project"/>
    <x v="7"/>
    <s v="S04"/>
    <n v="12842"/>
    <n v="140"/>
    <s v="Commercial and Services"/>
    <s v="SME_140"/>
    <n v="1.5011000000000001"/>
    <s v="SME"/>
    <n v="11.705939000000001"/>
    <n v="1.7997080000000001"/>
    <n v="2.0554060000000001"/>
    <n v="17.5718"/>
    <n v="2.7015400000000001"/>
    <n v="3.0853700000000002"/>
  </r>
  <r>
    <n v="56"/>
    <s v="Polygon"/>
    <n v="7"/>
    <n v="309.68431800000002"/>
    <s v="Krueger Creek Project"/>
    <x v="7"/>
    <s v="S04"/>
    <n v="12848"/>
    <n v="170"/>
    <s v="Institutional"/>
    <s v="SME_170"/>
    <n v="6.6517000000000007E-2"/>
    <s v="SME"/>
    <n v="12.250474000000001"/>
    <n v="2.1431429999999998"/>
    <n v="2.1170079999999998"/>
    <n v="0.81486099999999995"/>
    <n v="0.14255499999999999"/>
    <n v="0.140816"/>
  </r>
  <r>
    <n v="57"/>
    <s v="Polygon"/>
    <n v="7"/>
    <n v="309.68431800000002"/>
    <s v="Krueger Creek Project"/>
    <x v="7"/>
    <s v="S04"/>
    <n v="12851"/>
    <n v="171"/>
    <s v="Educational Facilities"/>
    <s v="SME_171"/>
    <n v="11.6998"/>
    <s v="SME"/>
    <n v="12.113367999999999"/>
    <n v="1.950861"/>
    <n v="2.1392090000000001"/>
    <n v="141.72399999999999"/>
    <n v="22.8247"/>
    <n v="25.028300000000002"/>
  </r>
  <r>
    <n v="58"/>
    <s v="Polygon"/>
    <n v="8"/>
    <n v="383.84272700000002"/>
    <s v="Frazier Creek Basin"/>
    <x v="8"/>
    <s v="S24"/>
    <n v="12828"/>
    <n v="121"/>
    <s v="Fixed Single Family Units"/>
    <s v="SME_121"/>
    <n v="0.14158799999999999"/>
    <s v="SME"/>
    <n v="11.333601"/>
    <n v="1.9365939999999999"/>
    <n v="2.0834730000000001"/>
    <n v="1.6047"/>
    <n v="0.27419900000000003"/>
    <n v="0.29499500000000001"/>
  </r>
  <r>
    <n v="59"/>
    <s v="Polygon"/>
    <n v="8"/>
    <n v="383.84272700000002"/>
    <s v="Frazier Creek Basin"/>
    <x v="8"/>
    <s v="S24"/>
    <n v="12829"/>
    <n v="121"/>
    <s v="Fixed Single Family Units"/>
    <s v="SME_121"/>
    <n v="5.6182999999999997E-2"/>
    <s v="SME"/>
    <n v="11.333601"/>
    <n v="1.9365939999999999"/>
    <n v="2.0834730000000001"/>
    <n v="0.63675199999999998"/>
    <n v="0.108803"/>
    <n v="0.11705500000000001"/>
  </r>
  <r>
    <n v="60"/>
    <s v="Polygon"/>
    <n v="8"/>
    <n v="383.84272700000002"/>
    <s v="Frazier Creek Basin"/>
    <x v="8"/>
    <s v="S24"/>
    <n v="12832"/>
    <n v="121"/>
    <s v="Fixed Single Family Units"/>
    <s v="SME_121"/>
    <n v="4.9461599999999999"/>
    <s v="SME"/>
    <n v="11.333601"/>
    <n v="1.9365939999999999"/>
    <n v="2.0834730000000001"/>
    <n v="56.0578"/>
    <n v="9.5786999999999995"/>
    <n v="10.305199999999999"/>
  </r>
  <r>
    <n v="61"/>
    <s v="Polygon"/>
    <n v="8"/>
    <n v="383.84272700000002"/>
    <s v="Frazier Creek Basin"/>
    <x v="8"/>
    <s v="S24"/>
    <n v="12834"/>
    <n v="133"/>
    <s v="Multiple Dwelling Units, Low Rise Two stories or less"/>
    <s v="SME_133"/>
    <n v="5.1775000000000002E-2"/>
    <s v="SME"/>
    <n v="10.662836"/>
    <n v="2.1844049999999999"/>
    <n v="1.9402969999999999"/>
    <n v="0.55206500000000003"/>
    <n v="0.113097"/>
    <n v="0.10045800000000001"/>
  </r>
  <r>
    <n v="62"/>
    <s v="Polygon"/>
    <n v="8"/>
    <n v="383.84272700000002"/>
    <s v="Frazier Creek Basin"/>
    <x v="8"/>
    <s v="S24"/>
    <n v="12839"/>
    <n v="140"/>
    <s v="Commercial and Services"/>
    <s v="SME_140"/>
    <n v="1.86331"/>
    <s v="SME"/>
    <n v="11.705939000000001"/>
    <n v="1.7997080000000001"/>
    <n v="2.0554060000000001"/>
    <n v="21.811800000000002"/>
    <n v="3.3534099999999998"/>
    <n v="3.82986"/>
  </r>
  <r>
    <n v="63"/>
    <s v="Polygon"/>
    <n v="8"/>
    <n v="383.84272700000002"/>
    <s v="Frazier Creek Basin"/>
    <x v="8"/>
    <s v="S24"/>
    <n v="12842"/>
    <n v="140"/>
    <s v="Commercial and Services"/>
    <s v="SME_140"/>
    <n v="5.2752E-2"/>
    <s v="SME"/>
    <n v="11.705939000000001"/>
    <n v="1.7997080000000001"/>
    <n v="2.0554060000000001"/>
    <n v="0.61751"/>
    <n v="9.4937999999999995E-2"/>
    <n v="0.108427"/>
  </r>
  <r>
    <n v="64"/>
    <s v="Polygon"/>
    <n v="8"/>
    <n v="383.84272700000002"/>
    <s v="Frazier Creek Basin"/>
    <x v="8"/>
    <s v="S24"/>
    <n v="12845"/>
    <n v="156"/>
    <s v="Other Heavy Industrial"/>
    <s v="SME_156"/>
    <n v="2.5847000000000002"/>
    <s v="SME"/>
    <n v="10.571656000000001"/>
    <n v="1.4800979999999999"/>
    <n v="1.9022239999999999"/>
    <n v="27.3246"/>
    <n v="3.8256100000000002"/>
    <n v="4.9166800000000004"/>
  </r>
  <r>
    <n v="65"/>
    <s v="Polygon"/>
    <n v="8"/>
    <n v="383.84272700000002"/>
    <s v="Frazier Creek Basin"/>
    <x v="8"/>
    <s v="S24"/>
    <n v="12847"/>
    <n v="170"/>
    <s v="Institutional"/>
    <s v="SME_170"/>
    <n v="0.214502"/>
    <s v="SME"/>
    <n v="12.250474000000001"/>
    <n v="2.1431429999999998"/>
    <n v="2.1170079999999998"/>
    <n v="2.6277499999999998"/>
    <n v="0.45970800000000001"/>
    <n v="0.45410200000000001"/>
  </r>
  <r>
    <n v="66"/>
    <s v="Polygon"/>
    <n v="8"/>
    <n v="383.84272700000002"/>
    <s v="Frazier Creek Basin"/>
    <x v="8"/>
    <s v="S24"/>
    <n v="12851"/>
    <n v="171"/>
    <s v="Educational Facilities"/>
    <s v="SME_171"/>
    <n v="8.2361000000000004E-2"/>
    <s v="SME"/>
    <n v="12.113367999999999"/>
    <n v="1.950861"/>
    <n v="2.1392090000000001"/>
    <n v="0.99766299999999997"/>
    <n v="0.16067400000000001"/>
    <n v="0.17618600000000001"/>
  </r>
  <r>
    <n v="67"/>
    <s v="Polygon"/>
    <n v="8"/>
    <n v="383.84272700000002"/>
    <s v="Frazier Creek Basin"/>
    <x v="8"/>
    <s v="S24"/>
    <n v="12951"/>
    <n v="833"/>
    <s v="Water Supply Plants"/>
    <s v="SME_833"/>
    <n v="0.16298499999999999"/>
    <s v="SME"/>
    <n v="12.025700000000001"/>
    <n v="2.0039850000000001"/>
    <n v="2.1291669999999998"/>
    <n v="1.96001"/>
    <n v="0.32662000000000002"/>
    <n v="0.347022"/>
  </r>
  <r>
    <n v="68"/>
    <s v="Polygon"/>
    <n v="8"/>
    <n v="383.84272700000002"/>
    <s v="Frazier Creek Basin"/>
    <x v="8"/>
    <s v="S24"/>
    <n v="13085"/>
    <n v="121"/>
    <s v="Fixed Single Family Units"/>
    <s v="SouthFork_121"/>
    <n v="1.3031900000000001"/>
    <s v="SouthFork"/>
    <n v="11.733371"/>
    <n v="1.9754510000000001"/>
    <n v="2.1412239999999998"/>
    <n v="15.290800000000001"/>
    <n v="2.5743900000000002"/>
    <n v="2.7904200000000001"/>
  </r>
  <r>
    <n v="69"/>
    <s v="Polygon"/>
    <n v="8"/>
    <n v="383.84272700000002"/>
    <s v="Frazier Creek Basin"/>
    <x v="8"/>
    <s v="S24"/>
    <n v="13088"/>
    <n v="121"/>
    <s v="Fixed Single Family Units"/>
    <s v="SouthFork_121"/>
    <n v="0.45480399999999999"/>
    <s v="SouthFork"/>
    <n v="11.733371"/>
    <n v="1.9754510000000001"/>
    <n v="2.1412239999999998"/>
    <n v="5.3363800000000001"/>
    <n v="0.89844299999999999"/>
    <n v="0.97383699999999995"/>
  </r>
  <r>
    <n v="70"/>
    <s v="Polygon"/>
    <n v="8"/>
    <n v="383.84272700000002"/>
    <s v="Frazier Creek Basin"/>
    <x v="8"/>
    <s v="S24"/>
    <n v="13091"/>
    <n v="121"/>
    <s v="Fixed Single Family Units"/>
    <s v="SouthFork_121"/>
    <n v="5.6092300000000002"/>
    <s v="SouthFork"/>
    <n v="11.733371"/>
    <n v="1.9754510000000001"/>
    <n v="2.1412239999999998"/>
    <n v="65.815200000000004"/>
    <n v="11.0808"/>
    <n v="12.0106"/>
  </r>
  <r>
    <n v="71"/>
    <s v="Polygon"/>
    <n v="8"/>
    <n v="383.84272700000002"/>
    <s v="Frazier Creek Basin"/>
    <x v="8"/>
    <s v="S24"/>
    <n v="13182"/>
    <n v="140"/>
    <s v="Commercial and Services"/>
    <s v="SouthFork_140"/>
    <n v="5.9545000000000001E-2"/>
    <s v="SouthFork"/>
    <n v="12.496560000000001"/>
    <n v="1.9466840000000001"/>
    <n v="2.126881"/>
    <n v="0.74411300000000002"/>
    <n v="0.11591600000000001"/>
    <n v="0.12664600000000001"/>
  </r>
  <r>
    <n v="72"/>
    <s v="Polygon"/>
    <n v="8"/>
    <n v="383.84272700000002"/>
    <s v="Frazier Creek Basin"/>
    <x v="8"/>
    <s v="S24"/>
    <n v="13184"/>
    <n v="140"/>
    <s v="Commercial and Services"/>
    <s v="SouthFork_140"/>
    <n v="64.185599999999994"/>
    <s v="SouthFork"/>
    <n v="12.496560000000001"/>
    <n v="1.9466840000000001"/>
    <n v="2.126881"/>
    <n v="802.09900000000005"/>
    <n v="124.949"/>
    <n v="136.51499999999999"/>
  </r>
  <r>
    <n v="73"/>
    <s v="Polygon"/>
    <n v="8"/>
    <n v="383.84272700000002"/>
    <s v="Frazier Creek Basin"/>
    <x v="8"/>
    <s v="S24"/>
    <n v="13191"/>
    <n v="141"/>
    <s v="Retail Sales and Services"/>
    <s v="SouthFork_141"/>
    <n v="2.08297"/>
    <s v="SouthFork"/>
    <n v="11.929551"/>
    <n v="1.7938769999999999"/>
    <n v="2.0065"/>
    <n v="24.8489"/>
    <n v="3.7365900000000001"/>
    <n v="4.1794799999999999"/>
  </r>
  <r>
    <n v="74"/>
    <s v="Polygon"/>
    <n v="8"/>
    <n v="383.84272700000002"/>
    <s v="Frazier Creek Basin"/>
    <x v="8"/>
    <s v="S24"/>
    <n v="13200"/>
    <n v="156"/>
    <s v="Other Heavy Industrial"/>
    <s v="SouthFork_156"/>
    <n v="11.0092"/>
    <s v="SouthFork"/>
    <n v="13.822258"/>
    <n v="1.9987569999999999"/>
    <n v="2.1941820000000001"/>
    <n v="152.172"/>
    <n v="22.0047"/>
    <n v="24.156199999999998"/>
  </r>
  <r>
    <n v="75"/>
    <s v="Polygon"/>
    <n v="8"/>
    <n v="383.84272700000002"/>
    <s v="Frazier Creek Basin"/>
    <x v="8"/>
    <s v="S24"/>
    <n v="13217"/>
    <n v="170"/>
    <s v="Institutional"/>
    <s v="SouthFork_170"/>
    <n v="0.36069600000000002"/>
    <s v="SouthFork"/>
    <n v="11.029944"/>
    <n v="2.0173890000000001"/>
    <n v="2.1626029999999998"/>
    <n v="3.9784600000000001"/>
    <n v="0.72766399999999998"/>
    <n v="0.78004200000000001"/>
  </r>
  <r>
    <n v="76"/>
    <s v="Polygon"/>
    <n v="8"/>
    <n v="383.84272700000002"/>
    <s v="Frazier Creek Basin"/>
    <x v="8"/>
    <s v="S24"/>
    <n v="13229"/>
    <n v="171"/>
    <s v="Educational Facilities"/>
    <s v="SouthFork_171"/>
    <n v="3.6526100000000001"/>
    <s v="SouthFork"/>
    <n v="7.7817879999999997"/>
    <n v="1.27501"/>
    <n v="1.9111720000000001"/>
    <n v="28.4238"/>
    <n v="4.6571100000000003"/>
    <n v="6.9807699999999997"/>
  </r>
  <r>
    <n v="77"/>
    <s v="Polygon"/>
    <n v="8"/>
    <n v="383.84272700000002"/>
    <s v="Frazier Creek Basin"/>
    <x v="8"/>
    <s v="S24"/>
    <n v="13270"/>
    <n v="185"/>
    <s v="Parks and Zoos"/>
    <s v="SouthFork_185"/>
    <n v="2.8499699999999999"/>
    <s v="SouthFork"/>
    <n v="11.209728"/>
    <n v="1.937066"/>
    <n v="2.108727"/>
    <n v="31.947399999999998"/>
    <n v="5.5205799999999998"/>
    <n v="6.0098099999999999"/>
  </r>
  <r>
    <n v="78"/>
    <s v="Polygon"/>
    <n v="8"/>
    <n v="383.84272700000002"/>
    <s v="Frazier Creek Basin"/>
    <x v="8"/>
    <s v="S24"/>
    <n v="13271"/>
    <n v="185"/>
    <s v="Parks and Zoos"/>
    <s v="SouthFork_185"/>
    <n v="0.25000800000000001"/>
    <s v="SouthFork"/>
    <n v="11.209728"/>
    <n v="1.937066"/>
    <n v="2.108727"/>
    <n v="2.8025199999999999"/>
    <n v="0.48428199999999999"/>
    <n v="0.52719899999999997"/>
  </r>
  <r>
    <n v="79"/>
    <s v="Polygon"/>
    <n v="8"/>
    <n v="383.84272700000002"/>
    <s v="Frazier Creek Basin"/>
    <x v="8"/>
    <s v="S24"/>
    <n v="13289"/>
    <n v="190"/>
    <s v="Open Land"/>
    <s v="SouthFork_190"/>
    <n v="6.9856699999999998"/>
    <s v="SouthFork"/>
    <n v="9.2308070000000004"/>
    <n v="1.651831"/>
    <n v="1.9300759999999999"/>
    <n v="64.483400000000003"/>
    <n v="11.539099999999999"/>
    <n v="13.482900000000001"/>
  </r>
  <r>
    <n v="80"/>
    <s v="Polygon"/>
    <n v="8"/>
    <n v="383.84272700000002"/>
    <s v="Frazier Creek Basin"/>
    <x v="8"/>
    <s v="S24"/>
    <n v="15474"/>
    <n v="814"/>
    <s v="Roads and Highways"/>
    <s v="SouthFork_814"/>
    <n v="7.6299000000000006E-2"/>
    <s v="SouthFork"/>
    <n v="8.2014490000000002"/>
    <n v="1.307456"/>
    <n v="1.750286"/>
    <n v="0.62576200000000004"/>
    <n v="9.9757999999999999E-2"/>
    <n v="0.133545"/>
  </r>
  <r>
    <n v="81"/>
    <s v="Polygon"/>
    <n v="8"/>
    <n v="383.84272700000002"/>
    <s v="Frazier Creek Basin"/>
    <x v="8"/>
    <s v="S24"/>
    <n v="15480"/>
    <n v="833"/>
    <s v="Water Supply Plants"/>
    <s v="SouthFork_833"/>
    <n v="2.4577599999999999"/>
    <s v="SouthFork"/>
    <n v="12.019918000000001"/>
    <n v="2.0017299999999998"/>
    <n v="2.12696"/>
    <n v="29.542100000000001"/>
    <n v="4.9197699999999998"/>
    <n v="5.2275600000000004"/>
  </r>
  <r>
    <n v="82"/>
    <s v="Polygon"/>
    <n v="9"/>
    <n v="58.792639000000001"/>
    <s v="Crescent Basin Project"/>
    <x v="9"/>
    <s v="S03"/>
    <n v="13089"/>
    <n v="121"/>
    <s v="Fixed Single Family Units"/>
    <s v="SouthFork_121"/>
    <n v="16.762599999999999"/>
    <s v="SouthFork"/>
    <n v="11.733371"/>
    <n v="1.9754510000000001"/>
    <n v="2.1412239999999998"/>
    <n v="196.68199999999999"/>
    <n v="33.113700000000001"/>
    <n v="35.892499999999998"/>
  </r>
  <r>
    <n v="83"/>
    <s v="Polygon"/>
    <n v="9"/>
    <n v="58.792639000000001"/>
    <s v="Crescent Basin Project"/>
    <x v="9"/>
    <s v="S03"/>
    <n v="13183"/>
    <n v="140"/>
    <s v="Commercial and Services"/>
    <s v="SouthFork_140"/>
    <n v="2.6309999999999998"/>
    <s v="SouthFork"/>
    <n v="12.496560000000001"/>
    <n v="1.9466840000000001"/>
    <n v="2.126881"/>
    <n v="32.878399999999999"/>
    <n v="5.1217300000000003"/>
    <n v="5.5958199999999998"/>
  </r>
  <r>
    <n v="84"/>
    <s v="Polygon"/>
    <n v="9"/>
    <n v="58.792639000000001"/>
    <s v="Crescent Basin Project"/>
    <x v="9"/>
    <s v="S03"/>
    <n v="15474"/>
    <n v="814"/>
    <s v="Roads and Highways"/>
    <s v="SouthFork_814"/>
    <n v="5.6350000000000003E-3"/>
    <s v="SouthFork"/>
    <n v="8.2014490000000002"/>
    <n v="1.307456"/>
    <n v="1.750286"/>
    <n v="4.6213999999999998E-2"/>
    <n v="7.3670000000000003E-3"/>
    <n v="9.8630000000000002E-3"/>
  </r>
  <r>
    <n v="85"/>
    <s v="Polygon"/>
    <n v="10"/>
    <n v="629.27732700000001"/>
    <s v="Poppleton Creek Ph II and III"/>
    <x v="10"/>
    <s v="S01"/>
    <n v="12170"/>
    <n v="133"/>
    <s v="Multiple Dwelling Units, Low Rise Two stories or less"/>
    <s v="SC_133"/>
    <n v="0.149146"/>
    <s v="SC"/>
    <n v="12.930546"/>
    <n v="2.5062009999999999"/>
    <n v="2.2097129999999998"/>
    <n v="1.9285399999999999"/>
    <n v="0.37379000000000001"/>
    <n v="0.32956999999999997"/>
  </r>
  <r>
    <n v="86"/>
    <s v="Polygon"/>
    <n v="10"/>
    <n v="629.27732700000001"/>
    <s v="Poppleton Creek Ph II and III"/>
    <x v="10"/>
    <s v="S01"/>
    <n v="12202"/>
    <n v="141"/>
    <s v="Retail Sales and Services"/>
    <s v="SC_141"/>
    <n v="3.6126999999999999E-2"/>
    <s v="SC"/>
    <n v="8.0599679999999996"/>
    <n v="1.1919390000000001"/>
    <n v="1.762696"/>
    <n v="0.29118100000000002"/>
    <n v="4.3061000000000002E-2"/>
    <n v="6.3681000000000001E-2"/>
  </r>
  <r>
    <n v="87"/>
    <s v="Polygon"/>
    <n v="10"/>
    <n v="629.27732700000001"/>
    <s v="Poppleton Creek Ph II and III"/>
    <x v="10"/>
    <s v="S01"/>
    <n v="12839"/>
    <n v="140"/>
    <s v="Commercial and Services"/>
    <s v="SME_140"/>
    <n v="2.1416000000000001E-2"/>
    <s v="SME"/>
    <n v="11.705939000000001"/>
    <n v="1.7997080000000001"/>
    <n v="2.0554060000000001"/>
    <n v="0.25069799999999998"/>
    <n v="3.8543000000000001E-2"/>
    <n v="4.4019000000000003E-2"/>
  </r>
  <r>
    <n v="88"/>
    <s v="Polygon"/>
    <n v="10"/>
    <n v="629.27732700000001"/>
    <s v="Poppleton Creek Ph II and III"/>
    <x v="10"/>
    <s v="S01"/>
    <n v="13086"/>
    <n v="121"/>
    <s v="Fixed Single Family Units"/>
    <s v="SouthFork_121"/>
    <n v="17.2545"/>
    <s v="SouthFork"/>
    <n v="11.733371"/>
    <n v="1.9754510000000001"/>
    <n v="2.1412239999999998"/>
    <n v="202.453"/>
    <n v="34.0854"/>
    <n v="36.945700000000002"/>
  </r>
  <r>
    <n v="89"/>
    <s v="Polygon"/>
    <n v="10"/>
    <n v="629.27732700000001"/>
    <s v="Poppleton Creek Ph II and III"/>
    <x v="10"/>
    <s v="S01"/>
    <n v="13087"/>
    <n v="121"/>
    <s v="Fixed Single Family Units"/>
    <s v="SouthFork_121"/>
    <n v="15.649800000000001"/>
    <s v="SouthFork"/>
    <n v="11.733371"/>
    <n v="1.9754510000000001"/>
    <n v="2.1412239999999998"/>
    <n v="183.625"/>
    <n v="30.915400000000002"/>
    <n v="33.509700000000002"/>
  </r>
  <r>
    <n v="90"/>
    <s v="Polygon"/>
    <n v="10"/>
    <n v="629.27732700000001"/>
    <s v="Poppleton Creek Ph II and III"/>
    <x v="10"/>
    <s v="S01"/>
    <n v="13089"/>
    <n v="121"/>
    <s v="Fixed Single Family Units"/>
    <s v="SouthFork_121"/>
    <n v="7.7589399999999999"/>
    <s v="SouthFork"/>
    <n v="11.733371"/>
    <n v="1.9754510000000001"/>
    <n v="2.1412239999999998"/>
    <n v="91.038499999999999"/>
    <n v="15.327400000000001"/>
    <n v="16.613600000000002"/>
  </r>
  <r>
    <n v="91"/>
    <s v="Polygon"/>
    <n v="10"/>
    <n v="629.27732700000001"/>
    <s v="Poppleton Creek Ph II and III"/>
    <x v="10"/>
    <s v="S01"/>
    <n v="13115"/>
    <n v="132"/>
    <s v="Mobile Home Units Six or more dwelling units per acre"/>
    <s v="SouthFork_132"/>
    <n v="0.43107800000000002"/>
    <s v="SouthFork"/>
    <n v="11.617590999999999"/>
    <n v="2.0858639999999999"/>
    <n v="2.0555859999999999"/>
    <n v="5.0080900000000002"/>
    <n v="0.89917000000000002"/>
    <n v="0.88611799999999996"/>
  </r>
  <r>
    <n v="92"/>
    <s v="Polygon"/>
    <n v="10"/>
    <n v="629.27732700000001"/>
    <s v="Poppleton Creek Ph II and III"/>
    <x v="10"/>
    <s v="S01"/>
    <n v="13137"/>
    <n v="133"/>
    <s v="Multiple Dwelling Units, Low Rise Two stories or less"/>
    <s v="SouthFork_133"/>
    <n v="3.8450999999999999E-2"/>
    <s v="SouthFork"/>
    <n v="11.271977"/>
    <n v="2.2334000000000001"/>
    <n v="2.0293679999999998"/>
    <n v="0.433417"/>
    <n v="8.5875999999999994E-2"/>
    <n v="7.8031000000000003E-2"/>
  </r>
  <r>
    <n v="93"/>
    <s v="Polygon"/>
    <n v="10"/>
    <n v="629.27732700000001"/>
    <s v="Poppleton Creek Ph II and III"/>
    <x v="10"/>
    <s v="S01"/>
    <n v="13139"/>
    <n v="133"/>
    <s v="Multiple Dwelling Units, Low Rise Two stories or less"/>
    <s v="SouthFork_133"/>
    <n v="9.5305400000000002"/>
    <s v="SouthFork"/>
    <n v="11.271977"/>
    <n v="2.2334000000000001"/>
    <n v="2.0293679999999998"/>
    <n v="107.428"/>
    <n v="21.285499999999999"/>
    <n v="19.341000000000001"/>
  </r>
  <r>
    <n v="94"/>
    <s v="Polygon"/>
    <n v="10"/>
    <n v="629.27732700000001"/>
    <s v="Poppleton Creek Ph II and III"/>
    <x v="10"/>
    <s v="S01"/>
    <n v="13141"/>
    <n v="133"/>
    <s v="Multiple Dwelling Units, Low Rise Two stories or less"/>
    <s v="SouthFork_133"/>
    <n v="18.581700000000001"/>
    <s v="SouthFork"/>
    <n v="11.271977"/>
    <n v="2.2334000000000001"/>
    <n v="2.0293679999999998"/>
    <n v="209.452"/>
    <n v="41.500399999999999"/>
    <n v="37.709099999999999"/>
  </r>
  <r>
    <n v="95"/>
    <s v="Polygon"/>
    <n v="10"/>
    <n v="629.27732700000001"/>
    <s v="Poppleton Creek Ph II and III"/>
    <x v="10"/>
    <s v="S01"/>
    <n v="13143"/>
    <n v="133"/>
    <s v="Multiple Dwelling Units, Low Rise Two stories or less"/>
    <s v="SouthFork_133"/>
    <n v="17.111899999999999"/>
    <s v="SouthFork"/>
    <n v="11.271977"/>
    <n v="2.2334000000000001"/>
    <n v="2.0293679999999998"/>
    <n v="192.88499999999999"/>
    <n v="38.217700000000001"/>
    <n v="34.726300000000002"/>
  </r>
  <r>
    <n v="96"/>
    <s v="Polygon"/>
    <n v="10"/>
    <n v="629.27732700000001"/>
    <s v="Poppleton Creek Ph II and III"/>
    <x v="10"/>
    <s v="S01"/>
    <n v="13145"/>
    <n v="133"/>
    <s v="Multiple Dwelling Units, Low Rise Two stories or less"/>
    <s v="SouthFork_133"/>
    <n v="29.639399999999998"/>
    <s v="SouthFork"/>
    <n v="11.271977"/>
    <n v="2.2334000000000001"/>
    <n v="2.0293679999999998"/>
    <n v="334.09500000000003"/>
    <n v="66.196600000000004"/>
    <n v="60.149299999999997"/>
  </r>
  <r>
    <n v="97"/>
    <s v="Polygon"/>
    <n v="10"/>
    <n v="629.27732700000001"/>
    <s v="Poppleton Creek Ph II and III"/>
    <x v="10"/>
    <s v="S01"/>
    <n v="13148"/>
    <n v="133"/>
    <s v="Multiple Dwelling Units, Low Rise Two stories or less"/>
    <s v="SouthFork_133"/>
    <n v="12.867800000000001"/>
    <s v="SouthFork"/>
    <n v="11.271977"/>
    <n v="2.2334000000000001"/>
    <n v="2.0293679999999998"/>
    <n v="145.04599999999999"/>
    <n v="28.739000000000001"/>
    <n v="26.113499999999998"/>
  </r>
  <r>
    <n v="98"/>
    <s v="Polygon"/>
    <n v="10"/>
    <n v="629.27732700000001"/>
    <s v="Poppleton Creek Ph II and III"/>
    <x v="10"/>
    <s v="S01"/>
    <n v="13175"/>
    <n v="140"/>
    <s v="Commercial and Services"/>
    <s v="SouthFork_140"/>
    <n v="1.7468999999999998E-2"/>
    <s v="SouthFork"/>
    <n v="12.496560000000001"/>
    <n v="1.9466840000000001"/>
    <n v="2.126881"/>
    <n v="0.21829999999999999"/>
    <n v="3.4006000000000002E-2"/>
    <n v="3.7154E-2"/>
  </r>
  <r>
    <n v="99"/>
    <s v="Polygon"/>
    <n v="10"/>
    <n v="629.27732700000001"/>
    <s v="Poppleton Creek Ph II and III"/>
    <x v="10"/>
    <s v="S01"/>
    <n v="13178"/>
    <n v="140"/>
    <s v="Commercial and Services"/>
    <s v="SouthFork_140"/>
    <n v="23.161000000000001"/>
    <s v="SouthFork"/>
    <n v="12.496560000000001"/>
    <n v="1.9466840000000001"/>
    <n v="2.126881"/>
    <n v="289.43299999999999"/>
    <n v="45.0871"/>
    <n v="49.2607"/>
  </r>
  <r>
    <n v="100"/>
    <s v="Polygon"/>
    <n v="10"/>
    <n v="629.27732700000001"/>
    <s v="Poppleton Creek Ph II and III"/>
    <x v="10"/>
    <s v="S01"/>
    <n v="13179"/>
    <n v="140"/>
    <s v="Commercial and Services"/>
    <s v="SouthFork_140"/>
    <n v="10.262700000000001"/>
    <s v="SouthFork"/>
    <n v="12.496560000000001"/>
    <n v="1.9466840000000001"/>
    <n v="2.126881"/>
    <n v="128.24799999999999"/>
    <n v="19.978200000000001"/>
    <n v="21.827500000000001"/>
  </r>
  <r>
    <n v="101"/>
    <s v="Polygon"/>
    <n v="10"/>
    <n v="629.27732700000001"/>
    <s v="Poppleton Creek Ph II and III"/>
    <x v="10"/>
    <s v="S01"/>
    <n v="13180"/>
    <n v="140"/>
    <s v="Commercial and Services"/>
    <s v="SouthFork_140"/>
    <n v="2.26071"/>
    <s v="SouthFork"/>
    <n v="12.496560000000001"/>
    <n v="1.9466840000000001"/>
    <n v="2.126881"/>
    <n v="28.251100000000001"/>
    <n v="4.4008900000000004"/>
    <n v="4.8082599999999998"/>
  </r>
  <r>
    <n v="102"/>
    <s v="Polygon"/>
    <n v="10"/>
    <n v="629.27732700000001"/>
    <s v="Poppleton Creek Ph II and III"/>
    <x v="10"/>
    <s v="S01"/>
    <n v="13181"/>
    <n v="140"/>
    <s v="Commercial and Services"/>
    <s v="SouthFork_140"/>
    <n v="89.046899999999994"/>
    <s v="SouthFork"/>
    <n v="12.496560000000001"/>
    <n v="1.9466840000000001"/>
    <n v="2.126881"/>
    <n v="1112.78"/>
    <n v="173.346"/>
    <n v="189.392"/>
  </r>
  <r>
    <n v="103"/>
    <s v="Polygon"/>
    <n v="10"/>
    <n v="629.27732700000001"/>
    <s v="Poppleton Creek Ph II and III"/>
    <x v="10"/>
    <s v="S01"/>
    <n v="13183"/>
    <n v="140"/>
    <s v="Commercial and Services"/>
    <s v="SouthFork_140"/>
    <n v="1.7977799999999999"/>
    <s v="SouthFork"/>
    <n v="12.496560000000001"/>
    <n v="1.9466840000000001"/>
    <n v="2.126881"/>
    <n v="22.466100000000001"/>
    <n v="3.4997099999999999"/>
    <n v="3.8236599999999998"/>
  </r>
  <r>
    <n v="104"/>
    <s v="Polygon"/>
    <n v="10"/>
    <n v="629.27732700000001"/>
    <s v="Poppleton Creek Ph II and III"/>
    <x v="10"/>
    <s v="S01"/>
    <n v="13184"/>
    <n v="140"/>
    <s v="Commercial and Services"/>
    <s v="SouthFork_140"/>
    <n v="7.3209999999999997"/>
    <s v="SouthFork"/>
    <n v="12.496560000000001"/>
    <n v="1.9466840000000001"/>
    <n v="2.126881"/>
    <n v="91.487300000000005"/>
    <n v="14.2517"/>
    <n v="15.5709"/>
  </r>
  <r>
    <n v="105"/>
    <s v="Polygon"/>
    <n v="10"/>
    <n v="629.27732700000001"/>
    <s v="Poppleton Creek Ph II and III"/>
    <x v="10"/>
    <s v="S01"/>
    <n v="13188"/>
    <n v="141"/>
    <s v="Retail Sales and Services"/>
    <s v="SouthFork_141"/>
    <n v="15.518000000000001"/>
    <s v="SouthFork"/>
    <n v="11.929551"/>
    <n v="1.7938769999999999"/>
    <n v="2.0065"/>
    <n v="185.12299999999999"/>
    <n v="27.837399999999999"/>
    <n v="31.136900000000001"/>
  </r>
  <r>
    <n v="106"/>
    <s v="Polygon"/>
    <n v="10"/>
    <n v="629.27732700000001"/>
    <s v="Poppleton Creek Ph II and III"/>
    <x v="10"/>
    <s v="S01"/>
    <n v="13190"/>
    <n v="141"/>
    <s v="Retail Sales and Services"/>
    <s v="SouthFork_141"/>
    <n v="22.8795"/>
    <s v="SouthFork"/>
    <n v="11.929551"/>
    <n v="1.7938769999999999"/>
    <n v="2.0065"/>
    <n v="272.94200000000001"/>
    <n v="41.042999999999999"/>
    <n v="45.907699999999998"/>
  </r>
  <r>
    <n v="107"/>
    <s v="Polygon"/>
    <n v="10"/>
    <n v="629.27732700000001"/>
    <s v="Poppleton Creek Ph II and III"/>
    <x v="10"/>
    <s v="S01"/>
    <n v="13192"/>
    <n v="141"/>
    <s v="Retail Sales and Services"/>
    <s v="SouthFork_141"/>
    <n v="17.3064"/>
    <s v="SouthFork"/>
    <n v="11.929551"/>
    <n v="1.7938769999999999"/>
    <n v="2.0065"/>
    <n v="206.458"/>
    <n v="31.0456"/>
    <n v="34.725299999999997"/>
  </r>
  <r>
    <n v="108"/>
    <s v="Polygon"/>
    <n v="10"/>
    <n v="629.27732700000001"/>
    <s v="Poppleton Creek Ph II and III"/>
    <x v="10"/>
    <s v="S01"/>
    <n v="13197"/>
    <n v="148"/>
    <s v="Cemeteries"/>
    <s v="SouthFork_148"/>
    <n v="18.543399999999998"/>
    <s v="SouthFork"/>
    <n v="13.325188000000001"/>
    <n v="2.1829499999999999"/>
    <n v="2.3114150000000002"/>
    <n v="247.09399999999999"/>
    <n v="40.479300000000002"/>
    <n v="42.861499999999999"/>
  </r>
  <r>
    <n v="109"/>
    <s v="Polygon"/>
    <n v="10"/>
    <n v="629.27732700000001"/>
    <s v="Poppleton Creek Ph II and III"/>
    <x v="10"/>
    <s v="S01"/>
    <n v="13200"/>
    <n v="156"/>
    <s v="Other Heavy Industrial"/>
    <s v="SouthFork_156"/>
    <n v="0.24468300000000001"/>
    <s v="SouthFork"/>
    <n v="13.822258"/>
    <n v="1.9987569999999999"/>
    <n v="2.1941820000000001"/>
    <n v="3.3820700000000001"/>
    <n v="0.489062"/>
    <n v="0.536879"/>
  </r>
  <r>
    <n v="110"/>
    <s v="Polygon"/>
    <n v="10"/>
    <n v="629.27732700000001"/>
    <s v="Poppleton Creek Ph II and III"/>
    <x v="10"/>
    <s v="S01"/>
    <n v="13213"/>
    <n v="170"/>
    <s v="Institutional"/>
    <s v="SouthFork_170"/>
    <n v="26.7864"/>
    <s v="SouthFork"/>
    <n v="11.029944"/>
    <n v="2.0173890000000001"/>
    <n v="2.1626029999999998"/>
    <n v="295.45299999999997"/>
    <n v="54.038600000000002"/>
    <n v="57.928400000000003"/>
  </r>
  <r>
    <n v="111"/>
    <s v="Polygon"/>
    <n v="10"/>
    <n v="629.27732700000001"/>
    <s v="Poppleton Creek Ph II and III"/>
    <x v="10"/>
    <s v="S01"/>
    <n v="13214"/>
    <n v="170"/>
    <s v="Institutional"/>
    <s v="SouthFork_170"/>
    <n v="14.5101"/>
    <s v="SouthFork"/>
    <n v="11.029944"/>
    <n v="2.0173890000000001"/>
    <n v="2.1626029999999998"/>
    <n v="160.04599999999999"/>
    <n v="29.272500000000001"/>
    <n v="31.3796"/>
  </r>
  <r>
    <n v="112"/>
    <s v="Polygon"/>
    <n v="10"/>
    <n v="629.27732700000001"/>
    <s v="Poppleton Creek Ph II and III"/>
    <x v="10"/>
    <s v="S01"/>
    <n v="13230"/>
    <n v="176"/>
    <s v="Correctional"/>
    <s v="SouthFork_176"/>
    <n v="0.13478100000000001"/>
    <s v="SouthFork"/>
    <n v="11.099814"/>
    <n v="2.676015"/>
    <n v="2.3330549999999999"/>
    <n v="1.49604"/>
    <n v="0.360676"/>
    <n v="0.31445200000000001"/>
  </r>
  <r>
    <n v="113"/>
    <s v="Polygon"/>
    <n v="10"/>
    <n v="629.27732700000001"/>
    <s v="Poppleton Creek Ph II and III"/>
    <x v="10"/>
    <s v="S01"/>
    <n v="13268"/>
    <n v="185"/>
    <s v="Parks and Zoos"/>
    <s v="SouthFork_185"/>
    <n v="4.8534199999999998"/>
    <s v="SouthFork"/>
    <n v="11.209728"/>
    <n v="1.937066"/>
    <n v="2.108727"/>
    <n v="54.405500000000004"/>
    <n v="9.4013899999999992"/>
    <n v="10.234500000000001"/>
  </r>
  <r>
    <n v="114"/>
    <s v="Polygon"/>
    <n v="10"/>
    <n v="629.27732700000001"/>
    <s v="Poppleton Creek Ph II and III"/>
    <x v="10"/>
    <s v="S01"/>
    <n v="13285"/>
    <n v="190"/>
    <s v="Open Land"/>
    <s v="SouthFork_190"/>
    <n v="2.1043699999999999"/>
    <s v="SouthFork"/>
    <n v="9.2308070000000004"/>
    <n v="1.651831"/>
    <n v="1.9300759999999999"/>
    <n v="19.425000000000001"/>
    <n v="3.4760599999999999"/>
    <n v="4.0615899999999998"/>
  </r>
  <r>
    <n v="115"/>
    <s v="Polygon"/>
    <n v="10"/>
    <n v="629.27732700000001"/>
    <s v="Poppleton Creek Ph II and III"/>
    <x v="10"/>
    <s v="S01"/>
    <n v="13286"/>
    <n v="190"/>
    <s v="Open Land"/>
    <s v="SouthFork_190"/>
    <n v="6.5751799999999996"/>
    <s v="SouthFork"/>
    <n v="9.2308070000000004"/>
    <n v="1.651831"/>
    <n v="1.9300759999999999"/>
    <n v="60.694200000000002"/>
    <n v="10.8611"/>
    <n v="12.6906"/>
  </r>
  <r>
    <n v="116"/>
    <s v="Polygon"/>
    <n v="10"/>
    <n v="629.27732700000001"/>
    <s v="Poppleton Creek Ph II and III"/>
    <x v="10"/>
    <s v="S01"/>
    <n v="13288"/>
    <n v="190"/>
    <s v="Open Land"/>
    <s v="SouthFork_190"/>
    <n v="12.344799999999999"/>
    <s v="SouthFork"/>
    <n v="9.2308070000000004"/>
    <n v="1.651831"/>
    <n v="1.9300759999999999"/>
    <n v="113.952"/>
    <n v="20.391500000000001"/>
    <n v="23.8264"/>
  </r>
  <r>
    <n v="117"/>
    <s v="Polygon"/>
    <n v="10"/>
    <n v="629.27732700000001"/>
    <s v="Poppleton Creek Ph II and III"/>
    <x v="10"/>
    <s v="S01"/>
    <n v="15474"/>
    <n v="814"/>
    <s v="Roads and Highways"/>
    <s v="SouthFork_814"/>
    <n v="1.9524999999999999"/>
    <s v="SouthFork"/>
    <n v="8.2014490000000002"/>
    <n v="1.307456"/>
    <n v="1.750286"/>
    <n v="16.013300000000001"/>
    <n v="2.55281"/>
    <n v="3.41743"/>
  </r>
  <r>
    <n v="118"/>
    <s v="Polygon"/>
    <n v="11"/>
    <n v="664.94543299999998"/>
    <s v="South Fork Basin"/>
    <x v="11"/>
    <s v="S13"/>
    <n v="13004"/>
    <n v="118"/>
    <s v="Rural Residential"/>
    <s v="SouthFork_118"/>
    <n v="3.4511400000000001"/>
    <s v="SouthFork"/>
    <n v="9.4961280000000006"/>
    <n v="1.6566989999999999"/>
    <n v="2.0488219999999999"/>
    <n v="32.772500000000001"/>
    <n v="5.7175000000000002"/>
    <n v="7.0707700000000004"/>
  </r>
  <r>
    <n v="119"/>
    <s v="Polygon"/>
    <n v="11"/>
    <n v="664.94543299999998"/>
    <s v="South Fork Basin"/>
    <x v="11"/>
    <s v="S13"/>
    <n v="13005"/>
    <n v="118"/>
    <s v="Rural Residential"/>
    <s v="SouthFork_118"/>
    <n v="16.2591"/>
    <s v="SouthFork"/>
    <n v="9.4961280000000006"/>
    <n v="1.6566989999999999"/>
    <n v="2.0488219999999999"/>
    <n v="154.398"/>
    <n v="26.936399999999999"/>
    <n v="33.311999999999998"/>
  </r>
  <r>
    <n v="120"/>
    <s v="Polygon"/>
    <n v="11"/>
    <n v="664.94543299999998"/>
    <s v="South Fork Basin"/>
    <x v="11"/>
    <s v="S13"/>
    <n v="13086"/>
    <n v="121"/>
    <s v="Fixed Single Family Units"/>
    <s v="SouthFork_121"/>
    <n v="27.337199999999999"/>
    <s v="SouthFork"/>
    <n v="11.733371"/>
    <n v="1.9754510000000001"/>
    <n v="2.1412239999999998"/>
    <n v="320.75799999999998"/>
    <n v="54.003300000000003"/>
    <n v="58.5351"/>
  </r>
  <r>
    <n v="121"/>
    <s v="Polygon"/>
    <n v="11"/>
    <n v="664.94543299999998"/>
    <s v="South Fork Basin"/>
    <x v="11"/>
    <s v="S13"/>
    <n v="13136"/>
    <n v="133"/>
    <s v="Multiple Dwelling Units, Low Rise Two stories or less"/>
    <s v="SouthFork_133"/>
    <n v="14.080399999999999"/>
    <s v="SouthFork"/>
    <n v="11.271977"/>
    <n v="2.2334000000000001"/>
    <n v="2.0293679999999998"/>
    <n v="158.714"/>
    <n v="31.447199999999999"/>
    <n v="28.574300000000001"/>
  </r>
  <r>
    <n v="122"/>
    <s v="Polygon"/>
    <n v="11"/>
    <n v="664.94543299999998"/>
    <s v="South Fork Basin"/>
    <x v="11"/>
    <s v="S13"/>
    <n v="13139"/>
    <n v="133"/>
    <s v="Multiple Dwelling Units, Low Rise Two stories or less"/>
    <s v="SouthFork_133"/>
    <n v="14.3734"/>
    <s v="SouthFork"/>
    <n v="11.271977"/>
    <n v="2.2334000000000001"/>
    <n v="2.0293679999999998"/>
    <n v="162.017"/>
    <n v="32.101599999999998"/>
    <n v="29.168900000000001"/>
  </r>
  <r>
    <n v="123"/>
    <s v="Polygon"/>
    <n v="11"/>
    <n v="664.94543299999998"/>
    <s v="South Fork Basin"/>
    <x v="11"/>
    <s v="S13"/>
    <n v="13144"/>
    <n v="133"/>
    <s v="Multiple Dwelling Units, Low Rise Two stories or less"/>
    <s v="SouthFork_133"/>
    <n v="40.372199999999999"/>
    <s v="SouthFork"/>
    <n v="11.271977"/>
    <n v="2.2334000000000001"/>
    <n v="2.0293679999999998"/>
    <n v="455.07400000000001"/>
    <n v="90.167299999999997"/>
    <n v="81.930099999999996"/>
  </r>
  <r>
    <n v="124"/>
    <s v="Polygon"/>
    <n v="11"/>
    <n v="664.94543299999998"/>
    <s v="South Fork Basin"/>
    <x v="11"/>
    <s v="S13"/>
    <n v="13147"/>
    <n v="133"/>
    <s v="Multiple Dwelling Units, Low Rise Two stories or less"/>
    <s v="SouthFork_133"/>
    <n v="3.60229"/>
    <s v="SouthFork"/>
    <n v="11.271977"/>
    <n v="2.2334000000000001"/>
    <n v="2.0293679999999998"/>
    <n v="40.604900000000001"/>
    <n v="8.0453600000000005"/>
    <n v="7.3103699999999998"/>
  </r>
  <r>
    <n v="125"/>
    <s v="Polygon"/>
    <n v="11"/>
    <n v="664.94543299999998"/>
    <s v="South Fork Basin"/>
    <x v="11"/>
    <s v="S13"/>
    <n v="13168"/>
    <n v="140"/>
    <s v="Commercial and Services"/>
    <s v="SouthFork_140"/>
    <n v="4.98569"/>
    <s v="SouthFork"/>
    <n v="12.496560000000001"/>
    <n v="1.9466840000000001"/>
    <n v="2.126881"/>
    <n v="62.304000000000002"/>
    <n v="9.7055600000000002"/>
    <n v="10.603999999999999"/>
  </r>
  <r>
    <n v="126"/>
    <s v="Polygon"/>
    <n v="11"/>
    <n v="664.94543299999998"/>
    <s v="South Fork Basin"/>
    <x v="11"/>
    <s v="S13"/>
    <n v="13176"/>
    <n v="140"/>
    <s v="Commercial and Services"/>
    <s v="SouthFork_140"/>
    <n v="16.1096"/>
    <s v="SouthFork"/>
    <n v="12.496560000000001"/>
    <n v="1.9466840000000001"/>
    <n v="2.126881"/>
    <n v="201.315"/>
    <n v="31.360299999999999"/>
    <n v="34.263199999999998"/>
  </r>
  <r>
    <n v="127"/>
    <s v="Polygon"/>
    <n v="11"/>
    <n v="664.94543299999998"/>
    <s v="South Fork Basin"/>
    <x v="11"/>
    <s v="S13"/>
    <n v="13177"/>
    <n v="140"/>
    <s v="Commercial and Services"/>
    <s v="SouthFork_140"/>
    <n v="1.1896"/>
    <s v="SouthFork"/>
    <n v="12.496560000000001"/>
    <n v="1.9466840000000001"/>
    <n v="2.126881"/>
    <n v="14.8659"/>
    <n v="2.3157800000000002"/>
    <n v="2.5301399999999998"/>
  </r>
  <r>
    <n v="128"/>
    <s v="Polygon"/>
    <n v="11"/>
    <n v="664.94543299999998"/>
    <s v="South Fork Basin"/>
    <x v="11"/>
    <s v="S13"/>
    <n v="13178"/>
    <n v="140"/>
    <s v="Commercial and Services"/>
    <s v="SouthFork_140"/>
    <n v="0.128332"/>
    <s v="SouthFork"/>
    <n v="12.496560000000001"/>
    <n v="1.9466840000000001"/>
    <n v="2.126881"/>
    <n v="1.60371"/>
    <n v="0.24982199999999999"/>
    <n v="0.272947"/>
  </r>
  <r>
    <n v="129"/>
    <s v="Polygon"/>
    <n v="11"/>
    <n v="664.94543299999998"/>
    <s v="South Fork Basin"/>
    <x v="11"/>
    <s v="S13"/>
    <n v="13179"/>
    <n v="140"/>
    <s v="Commercial and Services"/>
    <s v="SouthFork_140"/>
    <n v="1.36311"/>
    <s v="SouthFork"/>
    <n v="12.496560000000001"/>
    <n v="1.9466840000000001"/>
    <n v="2.126881"/>
    <n v="17.034199999999998"/>
    <n v="2.65354"/>
    <n v="2.8991699999999998"/>
  </r>
  <r>
    <n v="130"/>
    <s v="Polygon"/>
    <n v="11"/>
    <n v="664.94543299999998"/>
    <s v="South Fork Basin"/>
    <x v="11"/>
    <s v="S13"/>
    <n v="13209"/>
    <n v="170"/>
    <s v="Institutional"/>
    <s v="SouthFork_170"/>
    <n v="12.847799999999999"/>
    <s v="SouthFork"/>
    <n v="11.029944"/>
    <n v="2.0173890000000001"/>
    <n v="2.1626029999999998"/>
    <n v="141.71100000000001"/>
    <n v="25.919"/>
    <n v="27.784700000000001"/>
  </r>
  <r>
    <n v="131"/>
    <s v="Polygon"/>
    <n v="11"/>
    <n v="664.94543299999998"/>
    <s v="South Fork Basin"/>
    <x v="11"/>
    <s v="S13"/>
    <n v="13210"/>
    <n v="170"/>
    <s v="Institutional"/>
    <s v="SouthFork_170"/>
    <n v="19.6995"/>
    <s v="SouthFork"/>
    <n v="11.029944"/>
    <n v="2.0173890000000001"/>
    <n v="2.1626029999999998"/>
    <n v="217.28399999999999"/>
    <n v="39.741599999999998"/>
    <n v="42.602200000000003"/>
  </r>
  <r>
    <n v="132"/>
    <s v="Polygon"/>
    <n v="11"/>
    <n v="664.94543299999998"/>
    <s v="South Fork Basin"/>
    <x v="11"/>
    <s v="S13"/>
    <n v="13215"/>
    <n v="170"/>
    <s v="Institutional"/>
    <s v="SouthFork_170"/>
    <n v="8.4577399999999994"/>
    <s v="SouthFork"/>
    <n v="11.029944"/>
    <n v="2.0173890000000001"/>
    <n v="2.1626029999999998"/>
    <n v="93.288399999999996"/>
    <n v="17.0626"/>
    <n v="18.290700000000001"/>
  </r>
  <r>
    <n v="133"/>
    <s v="Polygon"/>
    <n v="11"/>
    <n v="664.94543299999998"/>
    <s v="South Fork Basin"/>
    <x v="11"/>
    <s v="S13"/>
    <n v="13265"/>
    <n v="185"/>
    <s v="Parks and Zoos"/>
    <s v="SouthFork_185"/>
    <n v="0.45227000000000001"/>
    <s v="SouthFork"/>
    <n v="11.209728"/>
    <n v="1.937066"/>
    <n v="2.108727"/>
    <n v="5.06982"/>
    <n v="0.87607699999999999"/>
    <n v="0.95371399999999995"/>
  </r>
  <r>
    <n v="134"/>
    <s v="Polygon"/>
    <n v="11"/>
    <n v="664.94543299999998"/>
    <s v="South Fork Basin"/>
    <x v="11"/>
    <s v="S13"/>
    <n v="13283"/>
    <n v="190"/>
    <s v="Open Land"/>
    <s v="SouthFork_190"/>
    <n v="12.398300000000001"/>
    <s v="SouthFork"/>
    <n v="9.2308070000000004"/>
    <n v="1.651831"/>
    <n v="1.9300759999999999"/>
    <n v="114.446"/>
    <n v="20.479900000000001"/>
    <n v="23.9297"/>
  </r>
  <r>
    <n v="135"/>
    <s v="Polygon"/>
    <n v="11"/>
    <n v="664.94543299999998"/>
    <s v="South Fork Basin"/>
    <x v="11"/>
    <s v="S13"/>
    <n v="13284"/>
    <n v="190"/>
    <s v="Open Land"/>
    <s v="SouthFork_190"/>
    <n v="2.4489999999999998"/>
    <s v="SouthFork"/>
    <n v="9.2308070000000004"/>
    <n v="1.651831"/>
    <n v="1.9300759999999999"/>
    <n v="22.606200000000001"/>
    <n v="4.0453299999999999"/>
    <n v="4.7267599999999996"/>
  </r>
  <r>
    <n v="136"/>
    <s v="Polygon"/>
    <n v="11"/>
    <n v="664.94543299999998"/>
    <s v="South Fork Basin"/>
    <x v="11"/>
    <s v="S13"/>
    <n v="13286"/>
    <n v="190"/>
    <s v="Open Land"/>
    <s v="SouthFork_190"/>
    <n v="11.281700000000001"/>
    <s v="SouthFork"/>
    <n v="9.2308070000000004"/>
    <n v="1.651831"/>
    <n v="1.9300759999999999"/>
    <n v="104.139"/>
    <n v="18.6355"/>
    <n v="21.7745"/>
  </r>
  <r>
    <n v="137"/>
    <s v="Polygon"/>
    <n v="11"/>
    <n v="664.94543299999998"/>
    <s v="South Fork Basin"/>
    <x v="11"/>
    <s v="S13"/>
    <n v="13287"/>
    <n v="190"/>
    <s v="Open Land"/>
    <s v="SouthFork_190"/>
    <n v="6.5167599999999997"/>
    <s v="SouthFork"/>
    <n v="9.2308070000000004"/>
    <n v="1.651831"/>
    <n v="1.9300759999999999"/>
    <n v="60.154899999999998"/>
    <n v="10.7646"/>
    <n v="12.5778"/>
  </r>
  <r>
    <n v="138"/>
    <s v="Polygon"/>
    <n v="11"/>
    <n v="664.94543299999998"/>
    <s v="South Fork Basin"/>
    <x v="11"/>
    <s v="S13"/>
    <n v="15474"/>
    <n v="814"/>
    <s v="Roads and Highways"/>
    <s v="SouthFork_814"/>
    <n v="4.9490400000000001"/>
    <s v="SouthFork"/>
    <n v="8.2014490000000002"/>
    <n v="1.307456"/>
    <n v="1.750286"/>
    <n v="40.589300000000001"/>
    <n v="6.47065"/>
    <n v="8.6622400000000006"/>
  </r>
  <r>
    <n v="139"/>
    <s v="Polygon"/>
    <n v="11"/>
    <n v="664.94543299999998"/>
    <s v="South Fork Basin"/>
    <x v="11"/>
    <s v="S13"/>
    <n v="15479"/>
    <n v="831"/>
    <s v="Electric Power Facilities"/>
    <s v="SouthFork_831"/>
    <n v="0.33312799999999998"/>
    <s v="SouthFork"/>
    <n v="10.906238999999999"/>
    <n v="2.301615"/>
    <n v="1.775026"/>
    <n v="3.6331699999999998"/>
    <n v="0.76673199999999997"/>
    <n v="0.59131100000000003"/>
  </r>
  <r>
    <n v="140"/>
    <s v="Polygon"/>
    <n v="12"/>
    <n v="70.979560000000006"/>
    <s v="Landfill Basin"/>
    <x v="12"/>
    <s v="S12"/>
    <n v="13139"/>
    <n v="133"/>
    <s v="Multiple Dwelling Units, Low Rise Two stories or less"/>
    <s v="SouthFork_133"/>
    <n v="4.2327999999999998E-2"/>
    <s v="SouthFork"/>
    <n v="11.271977"/>
    <n v="2.2334000000000001"/>
    <n v="2.0293679999999998"/>
    <n v="0.47711900000000002"/>
    <n v="9.4534999999999994E-2"/>
    <n v="8.5899000000000003E-2"/>
  </r>
  <r>
    <n v="141"/>
    <s v="Polygon"/>
    <n v="12"/>
    <n v="70.979560000000006"/>
    <s v="Landfill Basin"/>
    <x v="12"/>
    <s v="S12"/>
    <n v="13178"/>
    <n v="140"/>
    <s v="Commercial and Services"/>
    <s v="SouthFork_140"/>
    <n v="8.2604699999999998"/>
    <s v="SouthFork"/>
    <n v="12.496560000000001"/>
    <n v="1.9466840000000001"/>
    <n v="2.126881"/>
    <n v="103.227"/>
    <n v="16.080500000000001"/>
    <n v="17.568999999999999"/>
  </r>
  <r>
    <n v="142"/>
    <s v="Polygon"/>
    <n v="12"/>
    <n v="70.979560000000006"/>
    <s v="Landfill Basin"/>
    <x v="12"/>
    <s v="S12"/>
    <n v="13230"/>
    <n v="176"/>
    <s v="Correctional"/>
    <s v="SouthFork_176"/>
    <n v="1.8073399999999999"/>
    <s v="SouthFork"/>
    <n v="11.099814"/>
    <n v="2.676015"/>
    <n v="2.3330549999999999"/>
    <n v="20.0611"/>
    <n v="4.8364700000000003"/>
    <n v="4.2166199999999998"/>
  </r>
  <r>
    <n v="143"/>
    <s v="Polygon"/>
    <n v="12"/>
    <n v="70.979560000000006"/>
    <s v="Landfill Basin"/>
    <x v="12"/>
    <s v="S12"/>
    <n v="13285"/>
    <n v="190"/>
    <s v="Open Land"/>
    <s v="SouthFork_190"/>
    <n v="45.009099999999997"/>
    <s v="SouthFork"/>
    <n v="9.2308070000000004"/>
    <n v="1.651831"/>
    <n v="1.9300759999999999"/>
    <n v="415.47"/>
    <n v="74.347399999999993"/>
    <n v="86.870999999999995"/>
  </r>
  <r>
    <n v="144"/>
    <s v="Polygon"/>
    <n v="13"/>
    <n v="1087.4028310000001"/>
    <s v="North Point CRA Drainage Basin"/>
    <x v="13"/>
    <s v="S08"/>
    <n v="7744"/>
    <n v="133"/>
    <s v="Multiple Dwelling Units, Low Rise Two stories or less"/>
    <s v="NorthMid_133"/>
    <n v="4.0982700000000003"/>
    <s v="NorthMid"/>
    <n v="9.8941820000000007"/>
    <n v="1.6482680000000001"/>
    <n v="1.9179250000000001"/>
    <n v="40.548999999999999"/>
    <n v="6.7550499999999998"/>
    <n v="7.8601799999999997"/>
  </r>
  <r>
    <n v="145"/>
    <s v="Polygon"/>
    <n v="13"/>
    <n v="1087.4028310000001"/>
    <s v="North Point CRA Drainage Basin"/>
    <x v="13"/>
    <s v="S08"/>
    <n v="7766"/>
    <n v="140"/>
    <s v="Commercial and Services"/>
    <s v="NorthMid_140"/>
    <n v="1.8149999999999999E-2"/>
    <s v="NorthMid"/>
    <n v="10.321685"/>
    <n v="1.573078"/>
    <n v="1.918366"/>
    <n v="0.18734000000000001"/>
    <n v="2.8552000000000001E-2"/>
    <n v="3.4819000000000003E-2"/>
  </r>
  <r>
    <n v="146"/>
    <s v="Polygon"/>
    <n v="13"/>
    <n v="1087.4028310000001"/>
    <s v="North Point CRA Drainage Basin"/>
    <x v="13"/>
    <s v="S08"/>
    <n v="7770"/>
    <n v="141"/>
    <s v="Retail Sales and Services"/>
    <s v="NorthMid_141"/>
    <n v="11.16"/>
    <s v="NorthMid"/>
    <n v="10.495656"/>
    <n v="1.5049060000000001"/>
    <n v="2.0081720000000001"/>
    <n v="117.13200000000001"/>
    <n v="16.794799999999999"/>
    <n v="22.411200000000001"/>
  </r>
  <r>
    <n v="147"/>
    <s v="Polygon"/>
    <n v="13"/>
    <n v="1087.4028310000001"/>
    <s v="North Point CRA Drainage Basin"/>
    <x v="13"/>
    <s v="S08"/>
    <n v="7788"/>
    <n v="184"/>
    <s v="Marinas and Fish Camps"/>
    <s v="NorthMid_184"/>
    <n v="5.9045399999999999"/>
    <s v="NorthMid"/>
    <n v="9.3744580000000006"/>
    <n v="1.5468390000000001"/>
    <n v="1.980912"/>
    <n v="55.351900000000001"/>
    <n v="9.1333699999999993"/>
    <n v="11.696400000000001"/>
  </r>
  <r>
    <n v="148"/>
    <s v="Polygon"/>
    <n v="13"/>
    <n v="1087.4028310000001"/>
    <s v="North Point CRA Drainage Basin"/>
    <x v="13"/>
    <s v="S08"/>
    <n v="8034"/>
    <n v="810"/>
    <s v="Transportation"/>
    <s v="NorthMid_810"/>
    <n v="3.1140500000000002"/>
    <s v="NorthMid"/>
    <n v="4.724545"/>
    <n v="0.77541599999999999"/>
    <n v="1.6342369999999999"/>
    <n v="14.7125"/>
    <n v="2.4146800000000002"/>
    <n v="5.0890899999999997"/>
  </r>
  <r>
    <n v="149"/>
    <s v="Polygon"/>
    <n v="13"/>
    <n v="1087.4028310000001"/>
    <s v="North Point CRA Drainage Basin"/>
    <x v="13"/>
    <s v="S08"/>
    <n v="8035"/>
    <n v="814"/>
    <s v="Roads and Highways"/>
    <s v="NorthMid_814"/>
    <n v="0.17260900000000001"/>
    <s v="NorthMid"/>
    <n v="9.9609939999999995"/>
    <n v="1.5271699999999999"/>
    <n v="1.902773"/>
    <n v="1.71936"/>
    <n v="0.26360299999999998"/>
    <n v="0.32843600000000001"/>
  </r>
  <r>
    <n v="150"/>
    <s v="Polygon"/>
    <n v="13"/>
    <n v="1087.4028310000001"/>
    <s v="North Point CRA Drainage Basin"/>
    <x v="13"/>
    <s v="S08"/>
    <n v="8195"/>
    <n v="121"/>
    <s v="Fixed Single Family Units"/>
    <s v="NorthFork_121"/>
    <n v="13.9397"/>
    <s v="NorthFork"/>
    <n v="11.819156"/>
    <n v="1.999854"/>
    <n v="2.097445"/>
    <n v="164.755"/>
    <n v="27.877400000000002"/>
    <n v="29.2378"/>
  </r>
  <r>
    <n v="151"/>
    <s v="Polygon"/>
    <n v="13"/>
    <n v="1087.4028310000001"/>
    <s v="North Point CRA Drainage Basin"/>
    <x v="13"/>
    <s v="S08"/>
    <n v="8204"/>
    <n v="121"/>
    <s v="Fixed Single Family Units"/>
    <s v="NorthFork_121"/>
    <n v="2.3878699999999999"/>
    <s v="NorthFork"/>
    <n v="11.819156"/>
    <n v="1.999854"/>
    <n v="2.097445"/>
    <n v="28.2226"/>
    <n v="4.7753899999999998"/>
    <n v="5.0084299999999997"/>
  </r>
  <r>
    <n v="152"/>
    <s v="Polygon"/>
    <n v="13"/>
    <n v="1087.4028310000001"/>
    <s v="North Point CRA Drainage Basin"/>
    <x v="13"/>
    <s v="S08"/>
    <n v="8360"/>
    <n v="133"/>
    <s v="Multiple Dwelling Units, Low Rise Two stories or less"/>
    <s v="NorthFork_133"/>
    <n v="6.6624800000000004"/>
    <s v="NorthFork"/>
    <n v="11.488374"/>
    <n v="2.1865730000000001"/>
    <n v="2.0236360000000002"/>
    <n v="76.5411"/>
    <n v="14.568"/>
    <n v="13.4824"/>
  </r>
  <r>
    <n v="153"/>
    <s v="Polygon"/>
    <n v="13"/>
    <n v="1087.4028310000001"/>
    <s v="North Point CRA Drainage Basin"/>
    <x v="13"/>
    <s v="S08"/>
    <n v="8361"/>
    <n v="133"/>
    <s v="Multiple Dwelling Units, Low Rise Two stories or less"/>
    <s v="NorthFork_133"/>
    <n v="0.361869"/>
    <s v="NorthFork"/>
    <n v="11.488374"/>
    <n v="2.1865730000000001"/>
    <n v="2.0236360000000002"/>
    <n v="4.1572899999999997"/>
    <n v="0.79125299999999998"/>
    <n v="0.73229100000000003"/>
  </r>
  <r>
    <n v="154"/>
    <s v="Polygon"/>
    <n v="13"/>
    <n v="1087.4028310000001"/>
    <s v="North Point CRA Drainage Basin"/>
    <x v="13"/>
    <s v="S08"/>
    <n v="8366"/>
    <n v="133"/>
    <s v="Multiple Dwelling Units, Low Rise Two stories or less"/>
    <s v="NorthFork_133"/>
    <n v="1.7194000000000001E-2"/>
    <s v="NorthFork"/>
    <n v="11.488374"/>
    <n v="2.1865730000000001"/>
    <n v="2.0236360000000002"/>
    <n v="0.19752500000000001"/>
    <n v="3.7595000000000003E-2"/>
    <n v="3.4792999999999998E-2"/>
  </r>
  <r>
    <n v="155"/>
    <s v="Polygon"/>
    <n v="13"/>
    <n v="1087.4028310000001"/>
    <s v="North Point CRA Drainage Basin"/>
    <x v="13"/>
    <s v="S08"/>
    <n v="8446"/>
    <n v="140"/>
    <s v="Commercial and Services"/>
    <s v="NorthFork_140"/>
    <n v="14.327"/>
    <s v="NorthFork"/>
    <n v="11.781447"/>
    <n v="1.875837"/>
    <n v="2.004032"/>
    <n v="168.79300000000001"/>
    <n v="26.8751"/>
    <n v="28.7118"/>
  </r>
  <r>
    <n v="156"/>
    <s v="Polygon"/>
    <n v="13"/>
    <n v="1087.4028310000001"/>
    <s v="North Point CRA Drainage Basin"/>
    <x v="13"/>
    <s v="S08"/>
    <n v="8448"/>
    <n v="140"/>
    <s v="Commercial and Services"/>
    <s v="NorthFork_140"/>
    <n v="1.7344999999999999"/>
    <s v="NorthFork"/>
    <n v="11.781447"/>
    <n v="1.875837"/>
    <n v="2.004032"/>
    <n v="20.434899999999999"/>
    <n v="3.2536399999999999"/>
    <n v="3.4759899999999999"/>
  </r>
  <r>
    <n v="157"/>
    <s v="Polygon"/>
    <n v="13"/>
    <n v="1087.4028310000001"/>
    <s v="North Point CRA Drainage Basin"/>
    <x v="13"/>
    <s v="S08"/>
    <n v="8450"/>
    <n v="140"/>
    <s v="Commercial and Services"/>
    <s v="NorthFork_140"/>
    <n v="1.16103"/>
    <s v="NorthFork"/>
    <n v="11.781447"/>
    <n v="1.875837"/>
    <n v="2.004032"/>
    <n v="13.678599999999999"/>
    <n v="2.1779000000000002"/>
    <n v="2.32674"/>
  </r>
  <r>
    <n v="158"/>
    <s v="Polygon"/>
    <n v="13"/>
    <n v="1087.4028310000001"/>
    <s v="North Point CRA Drainage Basin"/>
    <x v="13"/>
    <s v="S08"/>
    <n v="8668"/>
    <n v="170"/>
    <s v="Institutional"/>
    <s v="NorthFork_170"/>
    <n v="3.3515999999999997E-2"/>
    <s v="NorthFork"/>
    <n v="10.26698"/>
    <n v="1.78047"/>
    <n v="1.989349"/>
    <n v="0.34411199999999997"/>
    <n v="5.9674999999999999E-2"/>
    <n v="6.6675999999999999E-2"/>
  </r>
  <r>
    <n v="159"/>
    <s v="Polygon"/>
    <n v="13"/>
    <n v="1087.4028310000001"/>
    <s v="North Point CRA Drainage Basin"/>
    <x v="13"/>
    <s v="S08"/>
    <n v="8836"/>
    <n v="184"/>
    <s v="Marinas and Fish Camps"/>
    <s v="NorthFork_184"/>
    <n v="6.7774000000000001"/>
    <s v="NorthFork"/>
    <n v="4.6920869999999999"/>
    <n v="0.76890700000000001"/>
    <n v="1.6260060000000001"/>
    <n v="31.8001"/>
    <n v="5.2111900000000002"/>
    <n v="11.020099999999999"/>
  </r>
  <r>
    <n v="160"/>
    <s v="Polygon"/>
    <n v="13"/>
    <n v="1087.4028310000001"/>
    <s v="North Point CRA Drainage Basin"/>
    <x v="13"/>
    <s v="S08"/>
    <n v="11635"/>
    <n v="810"/>
    <s v="Transportation"/>
    <s v="NorthFork_810"/>
    <n v="7.6376999999999997"/>
    <s v="NorthFork"/>
    <n v="6.0657509999999997"/>
    <n v="1.103529"/>
    <n v="1.55162"/>
    <n v="46.328400000000002"/>
    <n v="8.4284300000000005"/>
    <n v="11.8508"/>
  </r>
  <r>
    <n v="161"/>
    <s v="Polygon"/>
    <n v="13"/>
    <n v="1087.4028310000001"/>
    <s v="North Point CRA Drainage Basin"/>
    <x v="13"/>
    <s v="S08"/>
    <n v="11651"/>
    <n v="814"/>
    <s v="Roads and Highways"/>
    <s v="NorthFork_814"/>
    <n v="6.2542E-2"/>
    <s v="NorthFork"/>
    <n v="9.5935609999999993"/>
    <n v="1.571528"/>
    <n v="1.857308"/>
    <n v="0.59999899999999995"/>
    <n v="9.8285999999999998E-2"/>
    <n v="0.116159"/>
  </r>
  <r>
    <n v="162"/>
    <s v="Polygon"/>
    <n v="16"/>
    <n v="893.72947399999998"/>
    <s v="Airport Ditch Project"/>
    <x v="14"/>
    <s v="S02"/>
    <n v="12827"/>
    <n v="111"/>
    <s v="Fixed Single Family Units"/>
    <s v="SME_111"/>
    <n v="0.372303"/>
    <s v="SME"/>
    <n v="9.8435590000000008"/>
    <n v="1.71604"/>
    <n v="2.0080279999999999"/>
    <n v="3.66479"/>
    <n v="0.63888699999999998"/>
    <n v="0.74759500000000001"/>
  </r>
  <r>
    <n v="163"/>
    <s v="Polygon"/>
    <n v="16"/>
    <n v="893.72947399999998"/>
    <s v="Airport Ditch Project"/>
    <x v="14"/>
    <s v="S02"/>
    <n v="12828"/>
    <n v="121"/>
    <s v="Fixed Single Family Units"/>
    <s v="SME_121"/>
    <n v="2.3397999999999999E-2"/>
    <s v="SME"/>
    <n v="11.333601"/>
    <n v="1.9365939999999999"/>
    <n v="2.0834730000000001"/>
    <n v="0.26518399999999998"/>
    <n v="4.5311999999999998E-2"/>
    <n v="4.8749000000000001E-2"/>
  </r>
  <r>
    <n v="164"/>
    <s v="Polygon"/>
    <n v="16"/>
    <n v="893.72947399999998"/>
    <s v="Airport Ditch Project"/>
    <x v="14"/>
    <s v="S02"/>
    <n v="12832"/>
    <n v="121"/>
    <s v="Fixed Single Family Units"/>
    <s v="SME_121"/>
    <n v="126.023"/>
    <s v="SME"/>
    <n v="11.333601"/>
    <n v="1.9365939999999999"/>
    <n v="2.0834730000000001"/>
    <n v="1428.29"/>
    <n v="244.05500000000001"/>
    <n v="262.56599999999997"/>
  </r>
  <r>
    <n v="165"/>
    <s v="Polygon"/>
    <n v="16"/>
    <n v="893.72947399999998"/>
    <s v="Airport Ditch Project"/>
    <x v="14"/>
    <s v="S02"/>
    <n v="12834"/>
    <n v="133"/>
    <s v="Multiple Dwelling Units, Low Rise Two stories or less"/>
    <s v="SME_133"/>
    <n v="8.4367000000000001"/>
    <s v="SME"/>
    <n v="10.662836"/>
    <n v="2.1844049999999999"/>
    <n v="1.9402969999999999"/>
    <n v="89.959199999999996"/>
    <n v="18.429200000000002"/>
    <n v="16.369700000000002"/>
  </r>
  <r>
    <n v="166"/>
    <s v="Polygon"/>
    <n v="16"/>
    <n v="893.72947399999998"/>
    <s v="Airport Ditch Project"/>
    <x v="14"/>
    <s v="S02"/>
    <n v="12835"/>
    <n v="133"/>
    <s v="Multiple Dwelling Units, Low Rise Two stories or less"/>
    <s v="SME_133"/>
    <n v="91.602000000000004"/>
    <s v="SME"/>
    <n v="10.662836"/>
    <n v="2.1844049999999999"/>
    <n v="1.9402969999999999"/>
    <n v="976.73699999999997"/>
    <n v="200.096"/>
    <n v="177.73500000000001"/>
  </r>
  <r>
    <n v="167"/>
    <s v="Polygon"/>
    <n v="16"/>
    <n v="893.72947399999998"/>
    <s v="Airport Ditch Project"/>
    <x v="14"/>
    <s v="S02"/>
    <n v="12837"/>
    <n v="140"/>
    <s v="Commercial and Services"/>
    <s v="SME_140"/>
    <n v="0.118265"/>
    <s v="SME"/>
    <n v="11.705939000000001"/>
    <n v="1.7997080000000001"/>
    <n v="2.0554060000000001"/>
    <n v="1.3844000000000001"/>
    <n v="0.212843"/>
    <n v="0.24308299999999999"/>
  </r>
  <r>
    <n v="168"/>
    <s v="Polygon"/>
    <n v="16"/>
    <n v="893.72947399999998"/>
    <s v="Airport Ditch Project"/>
    <x v="14"/>
    <s v="S02"/>
    <n v="12838"/>
    <n v="140"/>
    <s v="Commercial and Services"/>
    <s v="SME_140"/>
    <n v="0.25672099999999998"/>
    <s v="SME"/>
    <n v="11.705939000000001"/>
    <n v="1.7997080000000001"/>
    <n v="2.0554060000000001"/>
    <n v="3.0051600000000001"/>
    <n v="0.46202300000000002"/>
    <n v="0.52766599999999997"/>
  </r>
  <r>
    <n v="169"/>
    <s v="Polygon"/>
    <n v="16"/>
    <n v="893.72947399999998"/>
    <s v="Airport Ditch Project"/>
    <x v="14"/>
    <s v="S02"/>
    <n v="12839"/>
    <n v="140"/>
    <s v="Commercial and Services"/>
    <s v="SME_140"/>
    <n v="11.5428"/>
    <s v="SME"/>
    <n v="11.705939000000001"/>
    <n v="1.7997080000000001"/>
    <n v="2.0554060000000001"/>
    <n v="135.119"/>
    <n v="20.773700000000002"/>
    <n v="23.725100000000001"/>
  </r>
  <r>
    <n v="170"/>
    <s v="Polygon"/>
    <n v="16"/>
    <n v="893.72947399999998"/>
    <s v="Airport Ditch Project"/>
    <x v="14"/>
    <s v="S02"/>
    <n v="12840"/>
    <n v="140"/>
    <s v="Commercial and Services"/>
    <s v="SME_140"/>
    <n v="34.428899999999999"/>
    <s v="SME"/>
    <n v="11.705939000000001"/>
    <n v="1.7997080000000001"/>
    <n v="2.0554060000000001"/>
    <n v="403.02300000000002"/>
    <n v="61.962000000000003"/>
    <n v="70.7654"/>
  </r>
  <r>
    <n v="171"/>
    <s v="Polygon"/>
    <n v="16"/>
    <n v="893.72947399999998"/>
    <s v="Airport Ditch Project"/>
    <x v="14"/>
    <s v="S02"/>
    <n v="12843"/>
    <n v="141"/>
    <s v="Retail Sales and Services"/>
    <s v="SME_141"/>
    <n v="24.677499999999998"/>
    <s v="SME"/>
    <n v="11.816843"/>
    <n v="1.84602"/>
    <n v="1.9689719999999999"/>
    <n v="291.61"/>
    <n v="45.555199999999999"/>
    <n v="48.589300000000001"/>
  </r>
  <r>
    <n v="172"/>
    <s v="Polygon"/>
    <n v="16"/>
    <n v="893.72947399999998"/>
    <s v="Airport Ditch Project"/>
    <x v="14"/>
    <s v="S02"/>
    <n v="12844"/>
    <n v="141"/>
    <s v="Retail Sales and Services"/>
    <s v="SME_141"/>
    <n v="19.4406"/>
    <s v="SME"/>
    <n v="11.816843"/>
    <n v="1.84602"/>
    <n v="1.9689719999999999"/>
    <n v="229.727"/>
    <n v="35.887700000000002"/>
    <n v="38.277999999999999"/>
  </r>
  <r>
    <n v="173"/>
    <s v="Polygon"/>
    <n v="16"/>
    <n v="893.72947399999998"/>
    <s v="Airport Ditch Project"/>
    <x v="14"/>
    <s v="S02"/>
    <n v="12846"/>
    <n v="170"/>
    <s v="Institutional"/>
    <s v="SME_170"/>
    <n v="13.6738"/>
    <s v="SME"/>
    <n v="12.250474000000001"/>
    <n v="2.1431429999999998"/>
    <n v="2.1170079999999998"/>
    <n v="167.511"/>
    <n v="29.3049"/>
    <n v="28.947500000000002"/>
  </r>
  <r>
    <n v="174"/>
    <s v="Polygon"/>
    <n v="16"/>
    <n v="893.72947399999998"/>
    <s v="Airport Ditch Project"/>
    <x v="14"/>
    <s v="S02"/>
    <n v="12847"/>
    <n v="170"/>
    <s v="Institutional"/>
    <s v="SME_170"/>
    <n v="2.7881E-2"/>
    <s v="SME"/>
    <n v="12.250474000000001"/>
    <n v="2.1431429999999998"/>
    <n v="2.1170079999999998"/>
    <n v="0.34155099999999999"/>
    <n v="5.9752E-2"/>
    <n v="5.9022999999999999E-2"/>
  </r>
  <r>
    <n v="175"/>
    <s v="Polygon"/>
    <n v="16"/>
    <n v="893.72947399999998"/>
    <s v="Airport Ditch Project"/>
    <x v="14"/>
    <s v="S02"/>
    <n v="12850"/>
    <n v="170"/>
    <s v="Institutional"/>
    <s v="SME_170"/>
    <n v="4.6495600000000001"/>
    <s v="SME"/>
    <n v="12.250474000000001"/>
    <n v="2.1431429999999998"/>
    <n v="2.1170079999999998"/>
    <n v="56.959299999999999"/>
    <n v="9.9646699999999999"/>
    <n v="9.8431499999999996"/>
  </r>
  <r>
    <n v="176"/>
    <s v="Polygon"/>
    <n v="16"/>
    <n v="893.72947399999998"/>
    <s v="Airport Ditch Project"/>
    <x v="14"/>
    <s v="S02"/>
    <n v="12851"/>
    <n v="171"/>
    <s v="Educational Facilities"/>
    <s v="SME_171"/>
    <n v="1.8466100000000001"/>
    <s v="SME"/>
    <n v="12.113367999999999"/>
    <n v="1.950861"/>
    <n v="2.1392090000000001"/>
    <n v="22.3687"/>
    <n v="3.6024799999999999"/>
    <n v="3.9502799999999998"/>
  </r>
  <r>
    <n v="177"/>
    <s v="Polygon"/>
    <n v="16"/>
    <n v="893.72947399999998"/>
    <s v="Airport Ditch Project"/>
    <x v="14"/>
    <s v="S02"/>
    <n v="12860"/>
    <n v="190"/>
    <s v="Open Land"/>
    <s v="SME_190"/>
    <n v="7.3622300000000003"/>
    <s v="SME"/>
    <n v="12.043369"/>
    <n v="1.9463379999999999"/>
    <n v="2.0965760000000002"/>
    <n v="88.6661"/>
    <n v="14.3294"/>
    <n v="15.435499999999999"/>
  </r>
  <r>
    <n v="178"/>
    <s v="Polygon"/>
    <n v="16"/>
    <n v="893.72947399999998"/>
    <s v="Airport Ditch Project"/>
    <x v="14"/>
    <s v="S02"/>
    <n v="12861"/>
    <n v="190"/>
    <s v="Open Land"/>
    <s v="SME_190"/>
    <n v="4.1878299999999999"/>
    <s v="SME"/>
    <n v="12.043369"/>
    <n v="1.9463379999999999"/>
    <n v="2.0965760000000002"/>
    <n v="50.435600000000001"/>
    <n v="8.1509300000000007"/>
    <n v="8.7800999999999991"/>
  </r>
  <r>
    <n v="179"/>
    <s v="Polygon"/>
    <n v="16"/>
    <n v="893.72947399999998"/>
    <s v="Airport Ditch Project"/>
    <x v="14"/>
    <s v="S02"/>
    <n v="12948"/>
    <n v="811"/>
    <s v="Airports"/>
    <s v="SME_811"/>
    <n v="5.9728599999999998"/>
    <s v="SME"/>
    <n v="7.0189370000000002"/>
    <n v="0.87693299999999996"/>
    <n v="1.6749400000000001"/>
    <n v="41.923099999999998"/>
    <n v="5.2378"/>
    <n v="10.004200000000001"/>
  </r>
  <r>
    <n v="180"/>
    <s v="Polygon"/>
    <n v="16"/>
    <n v="893.72947399999998"/>
    <s v="Airport Ditch Project"/>
    <x v="14"/>
    <s v="S02"/>
    <n v="12949"/>
    <n v="814"/>
    <s v="Roads and Highways"/>
    <s v="SME_814"/>
    <n v="5.3108000000000002E-2"/>
    <s v="SME"/>
    <n v="7.6640949999999997"/>
    <n v="1.118317"/>
    <n v="1.7352650000000001"/>
    <n v="0.40702100000000002"/>
    <n v="5.9390999999999999E-2"/>
    <n v="9.2156000000000002E-2"/>
  </r>
  <r>
    <n v="181"/>
    <s v="Polygon"/>
    <n v="16"/>
    <n v="893.72947399999998"/>
    <s v="Airport Ditch Project"/>
    <x v="14"/>
    <s v="S02"/>
    <n v="13184"/>
    <n v="140"/>
    <s v="Commercial and Services"/>
    <s v="SouthFork_140"/>
    <n v="1.07429"/>
    <s v="SouthFork"/>
    <n v="12.496560000000001"/>
    <n v="1.9466840000000001"/>
    <n v="2.126881"/>
    <n v="13.424899999999999"/>
    <n v="2.0912999999999999"/>
    <n v="2.2848899999999999"/>
  </r>
  <r>
    <n v="182"/>
    <s v="Polygon"/>
    <n v="0"/>
    <n v="474.93812100000002"/>
    <s v="Baffle Boxes Throughout City"/>
    <x v="0"/>
    <s v="S19"/>
    <n v="12829"/>
    <n v="121"/>
    <s v="Fixed Single Family Units"/>
    <s v="SME_121"/>
    <n v="2.6442800000000002"/>
    <s v="SME"/>
    <n v="11.333601"/>
    <n v="1.9365939999999999"/>
    <n v="2.0834730000000001"/>
    <n v="29.969200000000001"/>
    <n v="5.1208999999999998"/>
    <n v="5.50929"/>
  </r>
  <r>
    <n v="183"/>
    <s v="Polygon"/>
    <n v="4"/>
    <n v="116.989869"/>
    <s v="Downtown Basin"/>
    <x v="4"/>
    <s v="S10"/>
    <n v="12829"/>
    <n v="121"/>
    <s v="Fixed Single Family Units"/>
    <s v="SME_121"/>
    <n v="2.6442800000000002"/>
    <s v="SME"/>
    <n v="11.333601"/>
    <n v="1.9365939999999999"/>
    <n v="2.0834730000000001"/>
    <n v="29.969200000000001"/>
    <n v="5.1208999999999998"/>
    <n v="5.50929"/>
  </r>
  <r>
    <n v="184"/>
    <s v="Polygon"/>
    <n v="0"/>
    <n v="474.93812100000002"/>
    <s v="Baffle Boxes Throughout City"/>
    <x v="0"/>
    <s v="S19"/>
    <n v="12842"/>
    <n v="140"/>
    <s v="Commercial and Services"/>
    <s v="SME_140"/>
    <n v="31.529800000000002"/>
    <s v="SME"/>
    <n v="11.705939000000001"/>
    <n v="1.7997080000000001"/>
    <n v="2.0554060000000001"/>
    <n v="369.08600000000001"/>
    <n v="56.744399999999999"/>
    <n v="64.8065"/>
  </r>
  <r>
    <n v="185"/>
    <s v="Polygon"/>
    <n v="4"/>
    <n v="116.989869"/>
    <s v="Downtown Basin"/>
    <x v="4"/>
    <s v="S10"/>
    <n v="12842"/>
    <n v="140"/>
    <s v="Commercial and Services"/>
    <s v="SME_140"/>
    <n v="31.529800000000002"/>
    <s v="SME"/>
    <n v="11.705939000000001"/>
    <n v="1.7997080000000001"/>
    <n v="2.0554060000000001"/>
    <n v="369.08600000000001"/>
    <n v="56.744399999999999"/>
    <n v="64.8065"/>
  </r>
  <r>
    <n v="186"/>
    <s v="Polygon"/>
    <n v="0"/>
    <n v="474.93812100000002"/>
    <s v="Baffle Boxes Throughout City"/>
    <x v="0"/>
    <s v="S19"/>
    <n v="12852"/>
    <n v="171"/>
    <s v="Educational Facilities"/>
    <s v="SME_171"/>
    <n v="1.66018"/>
    <s v="SME"/>
    <n v="12.113367999999999"/>
    <n v="1.950861"/>
    <n v="2.1392090000000001"/>
    <n v="20.110399999999998"/>
    <n v="3.2387800000000002"/>
    <n v="3.5514700000000001"/>
  </r>
  <r>
    <n v="187"/>
    <s v="Polygon"/>
    <n v="4"/>
    <n v="116.989869"/>
    <s v="Downtown Basin"/>
    <x v="4"/>
    <s v="S10"/>
    <n v="12852"/>
    <n v="171"/>
    <s v="Educational Facilities"/>
    <s v="SME_171"/>
    <n v="1.66018"/>
    <s v="SME"/>
    <n v="12.113367999999999"/>
    <n v="1.950861"/>
    <n v="2.1392090000000001"/>
    <n v="20.110399999999998"/>
    <n v="3.2387800000000002"/>
    <n v="3.5514700000000001"/>
  </r>
  <r>
    <n v="188"/>
    <s v="Polygon"/>
    <n v="0"/>
    <n v="474.93812100000002"/>
    <s v="Baffle Boxes Throughout City"/>
    <x v="0"/>
    <s v="S19"/>
    <n v="12853"/>
    <n v="171"/>
    <s v="Educational Facilities"/>
    <s v="SME_171"/>
    <n v="6.7951600000000001"/>
    <s v="SME"/>
    <n v="12.113367999999999"/>
    <n v="1.950861"/>
    <n v="2.1392090000000001"/>
    <n v="82.312299999999993"/>
    <n v="13.256399999999999"/>
    <n v="14.536300000000001"/>
  </r>
  <r>
    <n v="189"/>
    <s v="Polygon"/>
    <n v="4"/>
    <n v="116.989869"/>
    <s v="Downtown Basin"/>
    <x v="4"/>
    <s v="S10"/>
    <n v="12853"/>
    <n v="171"/>
    <s v="Educational Facilities"/>
    <s v="SME_171"/>
    <n v="6.7951600000000001"/>
    <s v="SME"/>
    <n v="12.113367999999999"/>
    <n v="1.950861"/>
    <n v="2.1392090000000001"/>
    <n v="82.312299999999993"/>
    <n v="13.256399999999999"/>
    <n v="14.536300000000001"/>
  </r>
  <r>
    <n v="190"/>
    <s v="Polygon"/>
    <n v="0"/>
    <n v="474.93812100000002"/>
    <s v="Baffle Boxes Throughout City"/>
    <x v="0"/>
    <s v="S19"/>
    <n v="13091"/>
    <n v="121"/>
    <s v="Fixed Single Family Units"/>
    <s v="SouthFork_121"/>
    <n v="4.0870000000000004E-3"/>
    <s v="SouthFork"/>
    <n v="11.733371"/>
    <n v="1.9754510000000001"/>
    <n v="2.1412239999999998"/>
    <n v="4.7951000000000001E-2"/>
    <n v="8.0730000000000003E-3"/>
    <n v="8.7510000000000001E-3"/>
  </r>
  <r>
    <n v="191"/>
    <s v="Polygon"/>
    <n v="4"/>
    <n v="116.989869"/>
    <s v="Downtown Basin"/>
    <x v="4"/>
    <s v="S10"/>
    <n v="13091"/>
    <n v="121"/>
    <s v="Fixed Single Family Units"/>
    <s v="SouthFork_121"/>
    <n v="4.0870000000000004E-3"/>
    <s v="SouthFork"/>
    <n v="11.733371"/>
    <n v="1.9754510000000001"/>
    <n v="2.1412239999999998"/>
    <n v="4.7951000000000001E-2"/>
    <n v="8.0730000000000003E-3"/>
    <n v="8.7510000000000001E-3"/>
  </r>
  <r>
    <n v="192"/>
    <s v="Polygon"/>
    <n v="0"/>
    <n v="474.93812100000002"/>
    <s v="Baffle Boxes Throughout City"/>
    <x v="0"/>
    <s v="S19"/>
    <n v="13229"/>
    <n v="171"/>
    <s v="Educational Facilities"/>
    <s v="SouthFork_171"/>
    <n v="5.3192999999999997E-2"/>
    <s v="SouthFork"/>
    <n v="7.7817879999999997"/>
    <n v="1.27501"/>
    <n v="1.9111720000000001"/>
    <n v="0.41393400000000002"/>
    <n v="6.7821000000000006E-2"/>
    <n v="0.10166"/>
  </r>
  <r>
    <n v="193"/>
    <s v="Polygon"/>
    <n v="4"/>
    <n v="116.989869"/>
    <s v="Downtown Basin"/>
    <x v="4"/>
    <s v="S10"/>
    <n v="13229"/>
    <n v="171"/>
    <s v="Educational Facilities"/>
    <s v="SouthFork_171"/>
    <n v="5.3192999999999997E-2"/>
    <s v="SouthFork"/>
    <n v="7.7817879999999997"/>
    <n v="1.27501"/>
    <n v="1.9111720000000001"/>
    <n v="0.41393400000000002"/>
    <n v="6.7821000000000006E-2"/>
    <n v="0.10166"/>
  </r>
  <r>
    <n v="194"/>
    <s v="Polygon"/>
    <n v="0"/>
    <n v="474.93812100000002"/>
    <s v="Baffle Boxes Throughout City"/>
    <x v="0"/>
    <s v="S19"/>
    <n v="13184"/>
    <n v="140"/>
    <s v="Commercial and Services"/>
    <s v="SouthFork_140"/>
    <n v="2.7412999999999998"/>
    <s v="SouthFork"/>
    <n v="12.496560000000001"/>
    <n v="1.9466840000000001"/>
    <n v="2.126881"/>
    <n v="34.256799999999998"/>
    <n v="5.3364500000000001"/>
    <n v="5.8304200000000002"/>
  </r>
  <r>
    <n v="195"/>
    <s v="Polygon"/>
    <n v="5"/>
    <n v="21.420546000000002"/>
    <s v="Anchorage Basin"/>
    <x v="5"/>
    <s v="S09"/>
    <n v="13184"/>
    <n v="140"/>
    <s v="Commercial and Services"/>
    <s v="SouthFork_140"/>
    <n v="2.7412999999999998"/>
    <s v="SouthFork"/>
    <n v="12.496560000000001"/>
    <n v="1.9466840000000001"/>
    <n v="2.126881"/>
    <n v="34.256799999999998"/>
    <n v="5.3364500000000001"/>
    <n v="5.8304200000000002"/>
  </r>
  <r>
    <n v="196"/>
    <s v="Polygon"/>
    <n v="0"/>
    <n v="474.93812100000002"/>
    <s v="Baffle Boxes Throughout City"/>
    <x v="0"/>
    <s v="S19"/>
    <n v="12832"/>
    <n v="121"/>
    <s v="Fixed Single Family Units"/>
    <s v="SME_121"/>
    <n v="56.2682"/>
    <s v="SME"/>
    <n v="11.333601"/>
    <n v="1.9365939999999999"/>
    <n v="2.0834730000000001"/>
    <n v="637.721"/>
    <n v="108.96899999999999"/>
    <n v="117.233"/>
  </r>
  <r>
    <n v="197"/>
    <s v="Polygon"/>
    <n v="7"/>
    <n v="309.68431800000002"/>
    <s v="Krueger Creek Project"/>
    <x v="7"/>
    <s v="S04"/>
    <n v="12832"/>
    <n v="121"/>
    <s v="Fixed Single Family Units"/>
    <s v="SME_121"/>
    <n v="56.2682"/>
    <s v="SME"/>
    <n v="11.333601"/>
    <n v="1.9365939999999999"/>
    <n v="2.0834730000000001"/>
    <n v="637.721"/>
    <n v="108.96899999999999"/>
    <n v="117.233"/>
  </r>
  <r>
    <n v="198"/>
    <s v="Polygon"/>
    <n v="0"/>
    <n v="474.93812100000002"/>
    <s v="Baffle Boxes Throughout City"/>
    <x v="0"/>
    <s v="S19"/>
    <n v="12834"/>
    <n v="133"/>
    <s v="Multiple Dwelling Units, Low Rise Two stories or less"/>
    <s v="SME_133"/>
    <n v="1.6326499999999999"/>
    <s v="SME"/>
    <n v="10.662836"/>
    <n v="2.1844049999999999"/>
    <n v="1.9402969999999999"/>
    <n v="17.4087"/>
    <n v="3.56637"/>
    <n v="3.1678299999999999"/>
  </r>
  <r>
    <n v="199"/>
    <s v="Polygon"/>
    <n v="7"/>
    <n v="309.68431800000002"/>
    <s v="Krueger Creek Project"/>
    <x v="7"/>
    <s v="S04"/>
    <n v="12834"/>
    <n v="133"/>
    <s v="Multiple Dwelling Units, Low Rise Two stories or less"/>
    <s v="SME_133"/>
    <n v="1.6326499999999999"/>
    <s v="SME"/>
    <n v="10.662836"/>
    <n v="2.1844049999999999"/>
    <n v="1.9402969999999999"/>
    <n v="17.4087"/>
    <n v="3.56637"/>
    <n v="3.1678299999999999"/>
  </r>
  <r>
    <n v="200"/>
    <s v="Polygon"/>
    <n v="0"/>
    <n v="474.93812100000002"/>
    <s v="Baffle Boxes Throughout City"/>
    <x v="0"/>
    <s v="S19"/>
    <n v="12840"/>
    <n v="140"/>
    <s v="Commercial and Services"/>
    <s v="SME_140"/>
    <n v="2.5350799999999998"/>
    <s v="SME"/>
    <n v="11.705939000000001"/>
    <n v="1.7997080000000001"/>
    <n v="2.0554060000000001"/>
    <n v="29.6755"/>
    <n v="4.5624000000000002"/>
    <n v="5.2106199999999996"/>
  </r>
  <r>
    <n v="201"/>
    <s v="Polygon"/>
    <n v="7"/>
    <n v="309.68431800000002"/>
    <s v="Krueger Creek Project"/>
    <x v="7"/>
    <s v="S04"/>
    <n v="12840"/>
    <n v="140"/>
    <s v="Commercial and Services"/>
    <s v="SME_140"/>
    <n v="2.5350799999999998"/>
    <s v="SME"/>
    <n v="11.705939000000001"/>
    <n v="1.7997080000000001"/>
    <n v="2.0554060000000001"/>
    <n v="29.6755"/>
    <n v="4.5624000000000002"/>
    <n v="5.2106199999999996"/>
  </r>
  <r>
    <n v="202"/>
    <s v="Polygon"/>
    <n v="0"/>
    <n v="474.93812100000002"/>
    <s v="Baffle Boxes Throughout City"/>
    <x v="0"/>
    <s v="S19"/>
    <n v="12842"/>
    <n v="140"/>
    <s v="Commercial and Services"/>
    <s v="SME_140"/>
    <n v="0.51411200000000001"/>
    <s v="SME"/>
    <n v="11.705939000000001"/>
    <n v="1.7997080000000001"/>
    <n v="2.0554060000000001"/>
    <n v="6.01816"/>
    <n v="0.92525199999999996"/>
    <n v="1.05671"/>
  </r>
  <r>
    <n v="203"/>
    <s v="Polygon"/>
    <n v="7"/>
    <n v="309.68431800000002"/>
    <s v="Krueger Creek Project"/>
    <x v="7"/>
    <s v="S04"/>
    <n v="12842"/>
    <n v="140"/>
    <s v="Commercial and Services"/>
    <s v="SME_140"/>
    <n v="0.51411200000000001"/>
    <s v="SME"/>
    <n v="11.705939000000001"/>
    <n v="1.7997080000000001"/>
    <n v="2.0554060000000001"/>
    <n v="6.01816"/>
    <n v="0.92525199999999996"/>
    <n v="1.05671"/>
  </r>
  <r>
    <n v="204"/>
    <s v="Polygon"/>
    <n v="0"/>
    <n v="474.93812100000002"/>
    <s v="Baffle Boxes Throughout City"/>
    <x v="0"/>
    <s v="S19"/>
    <n v="12848"/>
    <n v="170"/>
    <s v="Institutional"/>
    <s v="SME_170"/>
    <n v="0.55879000000000001"/>
    <s v="SME"/>
    <n v="12.250474000000001"/>
    <n v="2.1431429999999998"/>
    <n v="2.1170079999999998"/>
    <n v="6.84544"/>
    <n v="1.19757"/>
    <n v="1.18296"/>
  </r>
  <r>
    <n v="205"/>
    <s v="Polygon"/>
    <n v="7"/>
    <n v="309.68431800000002"/>
    <s v="Krueger Creek Project"/>
    <x v="7"/>
    <s v="S04"/>
    <n v="12848"/>
    <n v="170"/>
    <s v="Institutional"/>
    <s v="SME_170"/>
    <n v="0.55879000000000001"/>
    <s v="SME"/>
    <n v="12.250474000000001"/>
    <n v="2.1431429999999998"/>
    <n v="2.1170079999999998"/>
    <n v="6.84544"/>
    <n v="1.19757"/>
    <n v="1.18296"/>
  </r>
  <r>
    <n v="206"/>
    <s v="Polygon"/>
    <n v="0"/>
    <n v="474.93812100000002"/>
    <s v="Baffle Boxes Throughout City"/>
    <x v="0"/>
    <s v="S19"/>
    <n v="12851"/>
    <n v="171"/>
    <s v="Educational Facilities"/>
    <s v="SME_171"/>
    <n v="24.7822"/>
    <s v="SME"/>
    <n v="12.113367999999999"/>
    <n v="1.950861"/>
    <n v="2.1392090000000001"/>
    <n v="300.19600000000003"/>
    <n v="48.346600000000002"/>
    <n v="53.014299999999999"/>
  </r>
  <r>
    <n v="207"/>
    <s v="Polygon"/>
    <n v="7"/>
    <n v="309.68431800000002"/>
    <s v="Krueger Creek Project"/>
    <x v="7"/>
    <s v="S04"/>
    <n v="12851"/>
    <n v="171"/>
    <s v="Educational Facilities"/>
    <s v="SME_171"/>
    <n v="24.7822"/>
    <s v="SME"/>
    <n v="12.113367999999999"/>
    <n v="1.950861"/>
    <n v="2.1392090000000001"/>
    <n v="300.19600000000003"/>
    <n v="48.346600000000002"/>
    <n v="53.014299999999999"/>
  </r>
  <r>
    <n v="208"/>
    <s v="Polygon"/>
    <n v="0"/>
    <n v="474.93812100000002"/>
    <s v="Baffle Boxes Throughout City"/>
    <x v="0"/>
    <s v="S19"/>
    <n v="12829"/>
    <n v="121"/>
    <s v="Fixed Single Family Units"/>
    <s v="SME_121"/>
    <n v="4.4854999999999999E-2"/>
    <s v="SME"/>
    <n v="11.333601"/>
    <n v="1.9365939999999999"/>
    <n v="2.0834730000000001"/>
    <n v="0.50836800000000004"/>
    <n v="8.6865999999999999E-2"/>
    <n v="9.3453999999999995E-2"/>
  </r>
  <r>
    <n v="209"/>
    <s v="Polygon"/>
    <n v="8"/>
    <n v="383.84272700000002"/>
    <s v="Frazier Creek Basin"/>
    <x v="8"/>
    <s v="S24"/>
    <n v="12829"/>
    <n v="121"/>
    <s v="Fixed Single Family Units"/>
    <s v="SME_121"/>
    <n v="4.4854999999999999E-2"/>
    <s v="SME"/>
    <n v="11.333601"/>
    <n v="1.9365939999999999"/>
    <n v="2.0834730000000001"/>
    <n v="0.50836800000000004"/>
    <n v="8.6865999999999999E-2"/>
    <n v="9.3453999999999995E-2"/>
  </r>
  <r>
    <n v="210"/>
    <s v="Polygon"/>
    <n v="0"/>
    <n v="474.93812100000002"/>
    <s v="Baffle Boxes Throughout City"/>
    <x v="0"/>
    <s v="S19"/>
    <n v="12832"/>
    <n v="121"/>
    <s v="Fixed Single Family Units"/>
    <s v="SME_121"/>
    <n v="0.83057700000000001"/>
    <s v="SME"/>
    <n v="11.333601"/>
    <n v="1.9365939999999999"/>
    <n v="2.0834730000000001"/>
    <n v="9.41343"/>
    <n v="1.60849"/>
    <n v="1.7304900000000001"/>
  </r>
  <r>
    <n v="211"/>
    <s v="Polygon"/>
    <n v="8"/>
    <n v="383.84272700000002"/>
    <s v="Frazier Creek Basin"/>
    <x v="8"/>
    <s v="S24"/>
    <n v="12832"/>
    <n v="121"/>
    <s v="Fixed Single Family Units"/>
    <s v="SME_121"/>
    <n v="0.83057700000000001"/>
    <s v="SME"/>
    <n v="11.333601"/>
    <n v="1.9365939999999999"/>
    <n v="2.0834730000000001"/>
    <n v="9.41343"/>
    <n v="1.60849"/>
    <n v="1.7304900000000001"/>
  </r>
  <r>
    <n v="212"/>
    <s v="Polygon"/>
    <n v="0"/>
    <n v="474.93812100000002"/>
    <s v="Baffle Boxes Throughout City"/>
    <x v="0"/>
    <s v="S19"/>
    <n v="12849"/>
    <n v="170"/>
    <s v="Institutional"/>
    <s v="SME_170"/>
    <n v="1.16E-4"/>
    <s v="SME"/>
    <n v="12.250474000000001"/>
    <n v="2.1431429999999998"/>
    <n v="2.1170079999999998"/>
    <n v="1.4189999999999999E-3"/>
    <n v="2.4800000000000001E-4"/>
    <n v="2.4499999999999999E-4"/>
  </r>
  <r>
    <n v="213"/>
    <s v="Polygon"/>
    <n v="8"/>
    <n v="383.84272700000002"/>
    <s v="Frazier Creek Basin"/>
    <x v="8"/>
    <s v="S24"/>
    <n v="12849"/>
    <n v="170"/>
    <s v="Institutional"/>
    <s v="SME_170"/>
    <n v="1.16E-4"/>
    <s v="SME"/>
    <n v="12.250474000000001"/>
    <n v="2.1431429999999998"/>
    <n v="2.1170079999999998"/>
    <n v="1.4189999999999999E-3"/>
    <n v="2.4800000000000001E-4"/>
    <n v="2.4499999999999999E-4"/>
  </r>
  <r>
    <n v="214"/>
    <s v="Polygon"/>
    <n v="0"/>
    <n v="474.93812100000002"/>
    <s v="Baffle Boxes Throughout City"/>
    <x v="0"/>
    <s v="S19"/>
    <n v="12851"/>
    <n v="171"/>
    <s v="Educational Facilities"/>
    <s v="SME_171"/>
    <n v="3.8909999999999999E-3"/>
    <s v="SME"/>
    <n v="12.113367999999999"/>
    <n v="1.950861"/>
    <n v="2.1392090000000001"/>
    <n v="4.7135000000000003E-2"/>
    <n v="7.5909999999999997E-3"/>
    <n v="8.3239999999999998E-3"/>
  </r>
  <r>
    <n v="215"/>
    <s v="Polygon"/>
    <n v="8"/>
    <n v="383.84272700000002"/>
    <s v="Frazier Creek Basin"/>
    <x v="8"/>
    <s v="S24"/>
    <n v="12851"/>
    <n v="171"/>
    <s v="Educational Facilities"/>
    <s v="SME_171"/>
    <n v="3.8909999999999999E-3"/>
    <s v="SME"/>
    <n v="12.113367999999999"/>
    <n v="1.950861"/>
    <n v="2.1392090000000001"/>
    <n v="4.7135000000000003E-2"/>
    <n v="7.5909999999999997E-3"/>
    <n v="8.3239999999999998E-3"/>
  </r>
  <r>
    <n v="216"/>
    <s v="Polygon"/>
    <n v="0"/>
    <n v="474.93812100000002"/>
    <s v="Baffle Boxes Throughout City"/>
    <x v="0"/>
    <s v="S19"/>
    <n v="12951"/>
    <n v="833"/>
    <s v="Water Supply Plants"/>
    <s v="SME_833"/>
    <n v="2.3760000000000001E-3"/>
    <s v="SME"/>
    <n v="12.025700000000001"/>
    <n v="2.0039850000000001"/>
    <n v="2.1291669999999998"/>
    <n v="2.8573000000000001E-2"/>
    <n v="4.7609999999999996E-3"/>
    <n v="5.0590000000000001E-3"/>
  </r>
  <r>
    <n v="217"/>
    <s v="Polygon"/>
    <n v="8"/>
    <n v="383.84272700000002"/>
    <s v="Frazier Creek Basin"/>
    <x v="8"/>
    <s v="S24"/>
    <n v="12951"/>
    <n v="833"/>
    <s v="Water Supply Plants"/>
    <s v="SME_833"/>
    <n v="2.3760000000000001E-3"/>
    <s v="SME"/>
    <n v="12.025700000000001"/>
    <n v="2.0039850000000001"/>
    <n v="2.1291669999999998"/>
    <n v="2.8573000000000001E-2"/>
    <n v="4.7609999999999996E-3"/>
    <n v="5.0590000000000001E-3"/>
  </r>
  <r>
    <n v="218"/>
    <s v="Polygon"/>
    <n v="0"/>
    <n v="474.93812100000002"/>
    <s v="Baffle Boxes Throughout City"/>
    <x v="0"/>
    <s v="S19"/>
    <n v="13088"/>
    <n v="121"/>
    <s v="Fixed Single Family Units"/>
    <s v="SouthFork_121"/>
    <n v="97.062899999999999"/>
    <s v="SouthFork"/>
    <n v="11.733371"/>
    <n v="1.9754510000000001"/>
    <n v="2.1412239999999998"/>
    <n v="1138.8800000000001"/>
    <n v="191.74299999999999"/>
    <n v="207.833"/>
  </r>
  <r>
    <n v="219"/>
    <s v="Polygon"/>
    <n v="8"/>
    <n v="383.84272700000002"/>
    <s v="Frazier Creek Basin"/>
    <x v="8"/>
    <s v="S24"/>
    <n v="13088"/>
    <n v="121"/>
    <s v="Fixed Single Family Units"/>
    <s v="SouthFork_121"/>
    <n v="97.062899999999999"/>
    <s v="SouthFork"/>
    <n v="11.733371"/>
    <n v="1.9754510000000001"/>
    <n v="2.1412239999999998"/>
    <n v="1138.8800000000001"/>
    <n v="191.74299999999999"/>
    <n v="207.833"/>
  </r>
  <r>
    <n v="220"/>
    <s v="Polygon"/>
    <n v="0"/>
    <n v="474.93812100000002"/>
    <s v="Baffle Boxes Throughout City"/>
    <x v="0"/>
    <s v="S19"/>
    <n v="13091"/>
    <n v="121"/>
    <s v="Fixed Single Family Units"/>
    <s v="SouthFork_121"/>
    <n v="8.6276399999999995"/>
    <s v="SouthFork"/>
    <n v="11.733371"/>
    <n v="1.9754510000000001"/>
    <n v="2.1412239999999998"/>
    <n v="101.23099999999999"/>
    <n v="17.043500000000002"/>
    <n v="18.473700000000001"/>
  </r>
  <r>
    <n v="221"/>
    <s v="Polygon"/>
    <n v="8"/>
    <n v="383.84272700000002"/>
    <s v="Frazier Creek Basin"/>
    <x v="8"/>
    <s v="S24"/>
    <n v="13091"/>
    <n v="121"/>
    <s v="Fixed Single Family Units"/>
    <s v="SouthFork_121"/>
    <n v="8.6276399999999995"/>
    <s v="SouthFork"/>
    <n v="11.733371"/>
    <n v="1.9754510000000001"/>
    <n v="2.1412239999999998"/>
    <n v="101.23099999999999"/>
    <n v="17.043500000000002"/>
    <n v="18.473700000000001"/>
  </r>
  <r>
    <n v="222"/>
    <s v="Polygon"/>
    <n v="0"/>
    <n v="474.93812100000002"/>
    <s v="Baffle Boxes Throughout City"/>
    <x v="0"/>
    <s v="S19"/>
    <n v="13116"/>
    <n v="132"/>
    <s v="Mobile Home Units Six or more dwelling units per acre"/>
    <s v="SouthFork_132"/>
    <n v="4.7060399999999998"/>
    <s v="SouthFork"/>
    <n v="11.617590999999999"/>
    <n v="2.0858639999999999"/>
    <n v="2.0555859999999999"/>
    <n v="54.672800000000002"/>
    <n v="9.81616"/>
    <n v="9.6736699999999995"/>
  </r>
  <r>
    <n v="223"/>
    <s v="Polygon"/>
    <n v="8"/>
    <n v="383.84272700000002"/>
    <s v="Frazier Creek Basin"/>
    <x v="8"/>
    <s v="S24"/>
    <n v="13116"/>
    <n v="132"/>
    <s v="Mobile Home Units Six or more dwelling units per acre"/>
    <s v="SouthFork_132"/>
    <n v="4.7060399999999998"/>
    <s v="SouthFork"/>
    <n v="11.617590999999999"/>
    <n v="2.0858639999999999"/>
    <n v="2.0555859999999999"/>
    <n v="54.672800000000002"/>
    <n v="9.81616"/>
    <n v="9.6736699999999995"/>
  </r>
  <r>
    <n v="224"/>
    <s v="Polygon"/>
    <n v="0"/>
    <n v="474.93812100000002"/>
    <s v="Baffle Boxes Throughout City"/>
    <x v="0"/>
    <s v="S19"/>
    <n v="13149"/>
    <n v="133"/>
    <s v="Multiple Dwelling Units, Low Rise Two stories or less"/>
    <s v="SouthFork_133"/>
    <n v="6.7406800000000002"/>
    <s v="SouthFork"/>
    <n v="11.271977"/>
    <n v="2.2334000000000001"/>
    <n v="2.0293679999999998"/>
    <n v="75.980800000000002"/>
    <n v="15.054600000000001"/>
    <n v="13.6793"/>
  </r>
  <r>
    <n v="225"/>
    <s v="Polygon"/>
    <n v="8"/>
    <n v="383.84272700000002"/>
    <s v="Frazier Creek Basin"/>
    <x v="8"/>
    <s v="S24"/>
    <n v="13149"/>
    <n v="133"/>
    <s v="Multiple Dwelling Units, Low Rise Two stories or less"/>
    <s v="SouthFork_133"/>
    <n v="6.7406800000000002"/>
    <s v="SouthFork"/>
    <n v="11.271977"/>
    <n v="2.2334000000000001"/>
    <n v="2.0293679999999998"/>
    <n v="75.980800000000002"/>
    <n v="15.054600000000001"/>
    <n v="13.6793"/>
  </r>
  <r>
    <n v="226"/>
    <s v="Polygon"/>
    <n v="0"/>
    <n v="474.93812100000002"/>
    <s v="Baffle Boxes Throughout City"/>
    <x v="0"/>
    <s v="S19"/>
    <n v="13184"/>
    <n v="140"/>
    <s v="Commercial and Services"/>
    <s v="SouthFork_140"/>
    <n v="45.505600000000001"/>
    <s v="SouthFork"/>
    <n v="12.496560000000001"/>
    <n v="1.9466840000000001"/>
    <n v="2.126881"/>
    <n v="568.66300000000001"/>
    <n v="88.584999999999994"/>
    <n v="96.784999999999997"/>
  </r>
  <r>
    <n v="227"/>
    <s v="Polygon"/>
    <n v="8"/>
    <n v="383.84272700000002"/>
    <s v="Frazier Creek Basin"/>
    <x v="8"/>
    <s v="S24"/>
    <n v="13184"/>
    <n v="140"/>
    <s v="Commercial and Services"/>
    <s v="SouthFork_140"/>
    <n v="45.505600000000001"/>
    <s v="SouthFork"/>
    <n v="12.496560000000001"/>
    <n v="1.9466840000000001"/>
    <n v="2.126881"/>
    <n v="568.66300000000001"/>
    <n v="88.584999999999994"/>
    <n v="96.784999999999997"/>
  </r>
  <r>
    <n v="228"/>
    <s v="Polygon"/>
    <n v="0"/>
    <n v="474.93812100000002"/>
    <s v="Baffle Boxes Throughout City"/>
    <x v="0"/>
    <s v="S19"/>
    <n v="13191"/>
    <n v="141"/>
    <s v="Retail Sales and Services"/>
    <s v="SouthFork_141"/>
    <n v="1.7125699999999999"/>
    <s v="SouthFork"/>
    <n v="11.929551"/>
    <n v="1.7938769999999999"/>
    <n v="2.0065"/>
    <n v="20.430199999999999"/>
    <n v="3.0721400000000001"/>
    <n v="3.4362699999999999"/>
  </r>
  <r>
    <n v="229"/>
    <s v="Polygon"/>
    <n v="8"/>
    <n v="383.84272700000002"/>
    <s v="Frazier Creek Basin"/>
    <x v="8"/>
    <s v="S24"/>
    <n v="13191"/>
    <n v="141"/>
    <s v="Retail Sales and Services"/>
    <s v="SouthFork_141"/>
    <n v="1.7125699999999999"/>
    <s v="SouthFork"/>
    <n v="11.929551"/>
    <n v="1.7938769999999999"/>
    <n v="2.0065"/>
    <n v="20.430199999999999"/>
    <n v="3.0721400000000001"/>
    <n v="3.4362699999999999"/>
  </r>
  <r>
    <n v="230"/>
    <s v="Polygon"/>
    <n v="0"/>
    <n v="474.93812100000002"/>
    <s v="Baffle Boxes Throughout City"/>
    <x v="0"/>
    <s v="S19"/>
    <n v="13193"/>
    <n v="141"/>
    <s v="Retail Sales and Services"/>
    <s v="SouthFork_141"/>
    <n v="2.8974199999999999"/>
    <s v="SouthFork"/>
    <n v="11.929551"/>
    <n v="1.7938769999999999"/>
    <n v="2.0065"/>
    <n v="34.564900000000002"/>
    <n v="5.1976199999999997"/>
    <n v="5.8136700000000001"/>
  </r>
  <r>
    <n v="231"/>
    <s v="Polygon"/>
    <n v="8"/>
    <n v="383.84272700000002"/>
    <s v="Frazier Creek Basin"/>
    <x v="8"/>
    <s v="S24"/>
    <n v="13193"/>
    <n v="141"/>
    <s v="Retail Sales and Services"/>
    <s v="SouthFork_141"/>
    <n v="2.8974199999999999"/>
    <s v="SouthFork"/>
    <n v="11.929551"/>
    <n v="1.7938769999999999"/>
    <n v="2.0065"/>
    <n v="34.564900000000002"/>
    <n v="5.1976199999999997"/>
    <n v="5.8136700000000001"/>
  </r>
  <r>
    <n v="232"/>
    <s v="Polygon"/>
    <n v="0"/>
    <n v="474.93812100000002"/>
    <s v="Baffle Boxes Throughout City"/>
    <x v="0"/>
    <s v="S19"/>
    <n v="13218"/>
    <n v="170"/>
    <s v="Institutional"/>
    <s v="SouthFork_170"/>
    <n v="9.3673500000000001"/>
    <s v="SouthFork"/>
    <n v="11.029944"/>
    <n v="2.0173890000000001"/>
    <n v="2.1626029999999998"/>
    <n v="103.321"/>
    <n v="18.897600000000001"/>
    <n v="20.257899999999999"/>
  </r>
  <r>
    <n v="233"/>
    <s v="Polygon"/>
    <n v="8"/>
    <n v="383.84272700000002"/>
    <s v="Frazier Creek Basin"/>
    <x v="8"/>
    <s v="S24"/>
    <n v="13218"/>
    <n v="170"/>
    <s v="Institutional"/>
    <s v="SouthFork_170"/>
    <n v="9.3673500000000001"/>
    <s v="SouthFork"/>
    <n v="11.029944"/>
    <n v="2.0173890000000001"/>
    <n v="2.1626029999999998"/>
    <n v="103.321"/>
    <n v="18.897600000000001"/>
    <n v="20.257899999999999"/>
  </r>
  <r>
    <n v="234"/>
    <s v="Polygon"/>
    <n v="0"/>
    <n v="474.93812100000002"/>
    <s v="Baffle Boxes Throughout City"/>
    <x v="0"/>
    <s v="S19"/>
    <n v="13229"/>
    <n v="171"/>
    <s v="Educational Facilities"/>
    <s v="SouthFork_171"/>
    <n v="13.7524"/>
    <s v="SouthFork"/>
    <n v="7.7817879999999997"/>
    <n v="1.27501"/>
    <n v="1.9111720000000001"/>
    <n v="107.018"/>
    <n v="17.534500000000001"/>
    <n v="26.283200000000001"/>
  </r>
  <r>
    <n v="235"/>
    <s v="Polygon"/>
    <n v="8"/>
    <n v="383.84272700000002"/>
    <s v="Frazier Creek Basin"/>
    <x v="8"/>
    <s v="S24"/>
    <n v="13229"/>
    <n v="171"/>
    <s v="Educational Facilities"/>
    <s v="SouthFork_171"/>
    <n v="13.7524"/>
    <s v="SouthFork"/>
    <n v="7.7817879999999997"/>
    <n v="1.27501"/>
    <n v="1.9111720000000001"/>
    <n v="107.018"/>
    <n v="17.534500000000001"/>
    <n v="26.283200000000001"/>
  </r>
  <r>
    <n v="236"/>
    <s v="Polygon"/>
    <n v="0"/>
    <n v="474.93812100000002"/>
    <s v="Baffle Boxes Throughout City"/>
    <x v="0"/>
    <s v="S19"/>
    <n v="13270"/>
    <n v="185"/>
    <s v="Parks and Zoos"/>
    <s v="SouthFork_185"/>
    <n v="16.773900000000001"/>
    <s v="SouthFork"/>
    <n v="11.209728"/>
    <n v="1.937066"/>
    <n v="2.108727"/>
    <n v="188.03100000000001"/>
    <n v="32.492100000000001"/>
    <n v="35.371600000000001"/>
  </r>
  <r>
    <n v="237"/>
    <s v="Polygon"/>
    <n v="8"/>
    <n v="383.84272700000002"/>
    <s v="Frazier Creek Basin"/>
    <x v="8"/>
    <s v="S24"/>
    <n v="13270"/>
    <n v="185"/>
    <s v="Parks and Zoos"/>
    <s v="SouthFork_185"/>
    <n v="16.773900000000001"/>
    <s v="SouthFork"/>
    <n v="11.209728"/>
    <n v="1.937066"/>
    <n v="2.108727"/>
    <n v="188.03100000000001"/>
    <n v="32.492100000000001"/>
    <n v="35.371600000000001"/>
  </r>
  <r>
    <n v="238"/>
    <s v="Polygon"/>
    <n v="0"/>
    <n v="474.93812100000002"/>
    <s v="Baffle Boxes Throughout City"/>
    <x v="0"/>
    <s v="S19"/>
    <n v="13271"/>
    <n v="185"/>
    <s v="Parks and Zoos"/>
    <s v="SouthFork_185"/>
    <n v="3.07273"/>
    <s v="SouthFork"/>
    <n v="11.209728"/>
    <n v="1.937066"/>
    <n v="2.108727"/>
    <n v="34.444499999999998"/>
    <n v="5.9520799999999996"/>
    <n v="6.4795499999999997"/>
  </r>
  <r>
    <n v="239"/>
    <s v="Polygon"/>
    <n v="8"/>
    <n v="383.84272700000002"/>
    <s v="Frazier Creek Basin"/>
    <x v="8"/>
    <s v="S24"/>
    <n v="13271"/>
    <n v="185"/>
    <s v="Parks and Zoos"/>
    <s v="SouthFork_185"/>
    <n v="3.07273"/>
    <s v="SouthFork"/>
    <n v="11.209728"/>
    <n v="1.937066"/>
    <n v="2.108727"/>
    <n v="34.444499999999998"/>
    <n v="5.9520799999999996"/>
    <n v="6.4795499999999997"/>
  </r>
  <r>
    <n v="240"/>
    <s v="Polygon"/>
    <n v="0"/>
    <n v="474.93812100000002"/>
    <s v="Baffle Boxes Throughout City"/>
    <x v="0"/>
    <s v="S19"/>
    <n v="13289"/>
    <n v="190"/>
    <s v="Open Land"/>
    <s v="SouthFork_190"/>
    <n v="2.7938900000000002"/>
    <s v="SouthFork"/>
    <n v="9.2308070000000004"/>
    <n v="1.651831"/>
    <n v="1.9300759999999999"/>
    <n v="25.789899999999999"/>
    <n v="4.61503"/>
    <n v="5.3924200000000004"/>
  </r>
  <r>
    <n v="241"/>
    <s v="Polygon"/>
    <n v="8"/>
    <n v="383.84272700000002"/>
    <s v="Frazier Creek Basin"/>
    <x v="8"/>
    <s v="S24"/>
    <n v="13289"/>
    <n v="190"/>
    <s v="Open Land"/>
    <s v="SouthFork_190"/>
    <n v="2.7938900000000002"/>
    <s v="SouthFork"/>
    <n v="9.2308070000000004"/>
    <n v="1.651831"/>
    <n v="1.9300759999999999"/>
    <n v="25.789899999999999"/>
    <n v="4.61503"/>
    <n v="5.3924200000000004"/>
  </r>
  <r>
    <n v="242"/>
    <s v="Polygon"/>
    <n v="0"/>
    <n v="474.93812100000002"/>
    <s v="Baffle Boxes Throughout City"/>
    <x v="0"/>
    <s v="S19"/>
    <n v="15474"/>
    <n v="814"/>
    <s v="Roads and Highways"/>
    <s v="SouthFork_814"/>
    <n v="5.6257000000000001E-2"/>
    <s v="SouthFork"/>
    <n v="8.2014490000000002"/>
    <n v="1.307456"/>
    <n v="1.750286"/>
    <n v="0.46138699999999999"/>
    <n v="7.3552999999999993E-2"/>
    <n v="9.8464999999999997E-2"/>
  </r>
  <r>
    <n v="243"/>
    <s v="Polygon"/>
    <n v="8"/>
    <n v="383.84272700000002"/>
    <s v="Frazier Creek Basin"/>
    <x v="8"/>
    <s v="S24"/>
    <n v="15474"/>
    <n v="814"/>
    <s v="Roads and Highways"/>
    <s v="SouthFork_814"/>
    <n v="5.6257000000000001E-2"/>
    <s v="SouthFork"/>
    <n v="8.2014490000000002"/>
    <n v="1.307456"/>
    <n v="1.750286"/>
    <n v="0.46138699999999999"/>
    <n v="7.3552999999999993E-2"/>
    <n v="9.8464999999999997E-2"/>
  </r>
  <r>
    <n v="244"/>
    <s v="Polygon"/>
    <n v="0"/>
    <n v="474.93812100000002"/>
    <s v="Baffle Boxes Throughout City"/>
    <x v="0"/>
    <s v="S19"/>
    <n v="15480"/>
    <n v="833"/>
    <s v="Water Supply Plants"/>
    <s v="SouthFork_833"/>
    <n v="7.6983499999999996"/>
    <s v="SouthFork"/>
    <n v="12.019918000000001"/>
    <n v="2.0017299999999998"/>
    <n v="2.12696"/>
    <n v="92.533500000000004"/>
    <n v="15.41"/>
    <n v="16.374099999999999"/>
  </r>
  <r>
    <n v="245"/>
    <s v="Polygon"/>
    <n v="8"/>
    <n v="383.84272700000002"/>
    <s v="Frazier Creek Basin"/>
    <x v="8"/>
    <s v="S24"/>
    <n v="15480"/>
    <n v="833"/>
    <s v="Water Supply Plants"/>
    <s v="SouthFork_833"/>
    <n v="7.6983499999999996"/>
    <s v="SouthFork"/>
    <n v="12.019918000000001"/>
    <n v="2.0017299999999998"/>
    <n v="2.12696"/>
    <n v="92.533500000000004"/>
    <n v="15.41"/>
    <n v="16.374099999999999"/>
  </r>
  <r>
    <n v="246"/>
    <s v="Polygon"/>
    <n v="0"/>
    <n v="474.93812100000002"/>
    <s v="Baffle Boxes Throughout City"/>
    <x v="0"/>
    <s v="S19"/>
    <n v="13089"/>
    <n v="121"/>
    <s v="Fixed Single Family Units"/>
    <s v="SouthFork_121"/>
    <n v="28.802099999999999"/>
    <s v="SouthFork"/>
    <n v="11.733371"/>
    <n v="1.9754510000000001"/>
    <n v="2.1412239999999998"/>
    <n v="337.94600000000003"/>
    <n v="56.897100000000002"/>
    <n v="61.671700000000001"/>
  </r>
  <r>
    <n v="247"/>
    <s v="Polygon"/>
    <n v="9"/>
    <n v="58.792639000000001"/>
    <s v="Crescent Basin Project"/>
    <x v="9"/>
    <s v="S03"/>
    <n v="13089"/>
    <n v="121"/>
    <s v="Fixed Single Family Units"/>
    <s v="SouthFork_121"/>
    <n v="28.802099999999999"/>
    <s v="SouthFork"/>
    <n v="11.733371"/>
    <n v="1.9754510000000001"/>
    <n v="2.1412239999999998"/>
    <n v="337.94600000000003"/>
    <n v="56.897100000000002"/>
    <n v="61.671700000000001"/>
  </r>
  <r>
    <n v="248"/>
    <s v="Polygon"/>
    <n v="0"/>
    <n v="474.93812100000002"/>
    <s v="Baffle Boxes Throughout City"/>
    <x v="0"/>
    <s v="S19"/>
    <n v="13183"/>
    <n v="140"/>
    <s v="Commercial and Services"/>
    <s v="SouthFork_140"/>
    <n v="8.8067799999999998"/>
    <s v="SouthFork"/>
    <n v="12.496560000000001"/>
    <n v="1.9466840000000001"/>
    <n v="2.126881"/>
    <n v="110.054"/>
    <n v="17.143999999999998"/>
    <n v="18.731000000000002"/>
  </r>
  <r>
    <n v="249"/>
    <s v="Polygon"/>
    <n v="9"/>
    <n v="58.792639000000001"/>
    <s v="Crescent Basin Project"/>
    <x v="9"/>
    <s v="S03"/>
    <n v="13183"/>
    <n v="140"/>
    <s v="Commercial and Services"/>
    <s v="SouthFork_140"/>
    <n v="8.8067799999999998"/>
    <s v="SouthFork"/>
    <n v="12.496560000000001"/>
    <n v="1.9466840000000001"/>
    <n v="2.126881"/>
    <n v="110.054"/>
    <n v="17.143999999999998"/>
    <n v="18.731000000000002"/>
  </r>
  <r>
    <n v="250"/>
    <s v="Polygon"/>
    <n v="0"/>
    <n v="474.93812100000002"/>
    <s v="Baffle Boxes Throughout City"/>
    <x v="0"/>
    <s v="S19"/>
    <n v="13086"/>
    <n v="121"/>
    <s v="Fixed Single Family Units"/>
    <s v="SouthFork_121"/>
    <n v="38.435699999999997"/>
    <s v="SouthFork"/>
    <n v="11.733371"/>
    <n v="1.9754510000000001"/>
    <n v="2.1412239999999998"/>
    <n v="450.98"/>
    <n v="75.927899999999994"/>
    <n v="82.299400000000006"/>
  </r>
  <r>
    <n v="251"/>
    <s v="Polygon"/>
    <n v="11"/>
    <n v="664.94543299999998"/>
    <s v="South Fork Basin"/>
    <x v="11"/>
    <s v="S13"/>
    <n v="13086"/>
    <n v="121"/>
    <s v="Fixed Single Family Units"/>
    <s v="SouthFork_121"/>
    <n v="38.435699999999997"/>
    <s v="SouthFork"/>
    <n v="11.733371"/>
    <n v="1.9754510000000001"/>
    <n v="2.1412239999999998"/>
    <n v="450.98"/>
    <n v="75.927899999999994"/>
    <n v="82.299400000000006"/>
  </r>
  <r>
    <n v="252"/>
    <s v="Polygon"/>
    <n v="0"/>
    <n v="474.93812100000002"/>
    <s v="Baffle Boxes Throughout City"/>
    <x v="0"/>
    <s v="S19"/>
    <n v="13144"/>
    <n v="133"/>
    <s v="Multiple Dwelling Units, Low Rise Two stories or less"/>
    <s v="SouthFork_133"/>
    <n v="6.1356000000000001E-2"/>
    <s v="SouthFork"/>
    <n v="11.271977"/>
    <n v="2.2334000000000001"/>
    <n v="2.0293679999999998"/>
    <n v="0.69159800000000005"/>
    <n v="0.13703099999999999"/>
    <n v="0.124513"/>
  </r>
  <r>
    <n v="253"/>
    <s v="Polygon"/>
    <n v="11"/>
    <n v="664.94543299999998"/>
    <s v="South Fork Basin"/>
    <x v="11"/>
    <s v="S13"/>
    <n v="13144"/>
    <n v="133"/>
    <s v="Multiple Dwelling Units, Low Rise Two stories or less"/>
    <s v="SouthFork_133"/>
    <n v="6.1356000000000001E-2"/>
    <s v="SouthFork"/>
    <n v="11.271977"/>
    <n v="2.2334000000000001"/>
    <n v="2.0293679999999998"/>
    <n v="0.69159800000000005"/>
    <n v="0.13703099999999999"/>
    <n v="0.124513"/>
  </r>
  <r>
    <n v="254"/>
    <s v="Polygon"/>
    <n v="0"/>
    <n v="474.93812100000002"/>
    <s v="Baffle Boxes Throughout City"/>
    <x v="0"/>
    <s v="S19"/>
    <n v="13215"/>
    <n v="170"/>
    <s v="Institutional"/>
    <s v="SouthFork_170"/>
    <n v="3.4445999999999999"/>
    <s v="SouthFork"/>
    <n v="11.029944"/>
    <n v="2.0173890000000001"/>
    <n v="2.1626029999999998"/>
    <n v="37.993699999999997"/>
    <n v="6.9490999999999996"/>
    <n v="7.4493"/>
  </r>
  <r>
    <n v="255"/>
    <s v="Polygon"/>
    <n v="11"/>
    <n v="664.94543299999998"/>
    <s v="South Fork Basin"/>
    <x v="11"/>
    <s v="S13"/>
    <n v="13215"/>
    <n v="170"/>
    <s v="Institutional"/>
    <s v="SouthFork_170"/>
    <n v="3.4445999999999999"/>
    <s v="SouthFork"/>
    <n v="11.029944"/>
    <n v="2.0173890000000001"/>
    <n v="2.1626029999999998"/>
    <n v="37.993699999999997"/>
    <n v="6.9490999999999996"/>
    <n v="7.4493"/>
  </r>
  <r>
    <n v="256"/>
    <s v="Polygon"/>
    <n v="0"/>
    <n v="474.93812100000002"/>
    <s v="Baffle Boxes Throughout City"/>
    <x v="0"/>
    <s v="S19"/>
    <n v="15474"/>
    <n v="814"/>
    <s v="Roads and Highways"/>
    <s v="SouthFork_814"/>
    <n v="1.3689E-2"/>
    <s v="SouthFork"/>
    <n v="8.2014490000000002"/>
    <n v="1.307456"/>
    <n v="1.750286"/>
    <n v="0.11226700000000001"/>
    <n v="1.7897E-2"/>
    <n v="2.3959000000000001E-2"/>
  </r>
  <r>
    <n v="257"/>
    <s v="Polygon"/>
    <n v="11"/>
    <n v="664.94543299999998"/>
    <s v="South Fork Basin"/>
    <x v="11"/>
    <s v="S13"/>
    <n v="15474"/>
    <n v="814"/>
    <s v="Roads and Highways"/>
    <s v="SouthFork_814"/>
    <n v="1.3689E-2"/>
    <s v="SouthFork"/>
    <n v="8.2014490000000002"/>
    <n v="1.307456"/>
    <n v="1.750286"/>
    <n v="0.11226700000000001"/>
    <n v="1.7897E-2"/>
    <n v="2.3959000000000001E-2"/>
  </r>
  <r>
    <n v="258"/>
    <s v="Polygon"/>
    <n v="0"/>
    <n v="474.93812100000002"/>
    <s v="Baffle Boxes Throughout City"/>
    <x v="0"/>
    <s v="S19"/>
    <n v="8360"/>
    <n v="133"/>
    <s v="Multiple Dwelling Units, Low Rise Two stories or less"/>
    <s v="NorthFork_133"/>
    <n v="0.207755"/>
    <s v="NorthFork"/>
    <n v="11.488374"/>
    <n v="2.1865730000000001"/>
    <n v="2.0236360000000002"/>
    <n v="2.3867699999999998"/>
    <n v="0.45427200000000001"/>
    <n v="0.42042000000000002"/>
  </r>
  <r>
    <n v="259"/>
    <s v="Polygon"/>
    <n v="13"/>
    <n v="1087.4028310000001"/>
    <s v="North Point CRA Drainage Basin"/>
    <x v="13"/>
    <s v="S08"/>
    <n v="8360"/>
    <n v="133"/>
    <s v="Multiple Dwelling Units, Low Rise Two stories or less"/>
    <s v="NorthFork_133"/>
    <n v="0.207755"/>
    <s v="NorthFork"/>
    <n v="11.488374"/>
    <n v="2.1865730000000001"/>
    <n v="2.0236360000000002"/>
    <n v="2.3867699999999998"/>
    <n v="0.45427200000000001"/>
    <n v="0.42042000000000002"/>
  </r>
  <r>
    <n v="260"/>
    <s v="Polygon"/>
    <n v="0"/>
    <n v="474.93812100000002"/>
    <s v="Baffle Boxes Throughout City"/>
    <x v="0"/>
    <s v="S19"/>
    <n v="8448"/>
    <n v="140"/>
    <s v="Commercial and Services"/>
    <s v="NorthFork_140"/>
    <n v="1.3429199999999999"/>
    <s v="NorthFork"/>
    <n v="11.781447"/>
    <n v="1.875837"/>
    <n v="2.004032"/>
    <n v="15.8215"/>
    <n v="2.5190999999999999"/>
    <n v="2.6912500000000001"/>
  </r>
  <r>
    <n v="261"/>
    <s v="Polygon"/>
    <n v="13"/>
    <n v="1087.4028310000001"/>
    <s v="North Point CRA Drainage Basin"/>
    <x v="13"/>
    <s v="S08"/>
    <n v="8448"/>
    <n v="140"/>
    <s v="Commercial and Services"/>
    <s v="NorthFork_140"/>
    <n v="1.3429199999999999"/>
    <s v="NorthFork"/>
    <n v="11.781447"/>
    <n v="1.875837"/>
    <n v="2.004032"/>
    <n v="15.8215"/>
    <n v="2.5190999999999999"/>
    <n v="2.6912500000000001"/>
  </r>
  <r>
    <n v="262"/>
    <s v="Polygon"/>
    <n v="0"/>
    <n v="474.93812100000002"/>
    <s v="Baffle Boxes Throughout City"/>
    <x v="0"/>
    <s v="S19"/>
    <n v="8836"/>
    <n v="184"/>
    <s v="Marinas and Fish Camps"/>
    <s v="NorthFork_184"/>
    <n v="1.7708000000000002E-2"/>
    <s v="NorthFork"/>
    <n v="4.6920869999999999"/>
    <n v="0.76890700000000001"/>
    <n v="1.6260060000000001"/>
    <n v="8.3085000000000006E-2"/>
    <n v="1.3615E-2"/>
    <n v="2.8792000000000002E-2"/>
  </r>
  <r>
    <n v="263"/>
    <s v="Polygon"/>
    <n v="13"/>
    <n v="1087.4028310000001"/>
    <s v="North Point CRA Drainage Basin"/>
    <x v="13"/>
    <s v="S08"/>
    <n v="8836"/>
    <n v="184"/>
    <s v="Marinas and Fish Camps"/>
    <s v="NorthFork_184"/>
    <n v="1.7708000000000002E-2"/>
    <s v="NorthFork"/>
    <n v="4.6920869999999999"/>
    <n v="0.76890700000000001"/>
    <n v="1.6260060000000001"/>
    <n v="8.3085000000000006E-2"/>
    <n v="1.3615E-2"/>
    <n v="2.8792000000000002E-2"/>
  </r>
  <r>
    <n v="264"/>
    <s v="Polygon"/>
    <n v="0"/>
    <n v="474.93812100000002"/>
    <s v="Baffle Boxes Throughout City"/>
    <x v="0"/>
    <s v="S19"/>
    <n v="12832"/>
    <n v="121"/>
    <s v="Fixed Single Family Units"/>
    <s v="SME_121"/>
    <n v="0.49911"/>
    <s v="SME"/>
    <n v="11.333601"/>
    <n v="1.9365939999999999"/>
    <n v="2.0834730000000001"/>
    <n v="5.6567100000000003"/>
    <n v="0.96657400000000004"/>
    <n v="1.0398799999999999"/>
  </r>
  <r>
    <n v="265"/>
    <s v="Polygon"/>
    <n v="16"/>
    <n v="893.72947399999998"/>
    <s v="Airport Ditch Project"/>
    <x v="14"/>
    <s v="S02"/>
    <n v="12832"/>
    <n v="121"/>
    <s v="Fixed Single Family Units"/>
    <s v="SME_121"/>
    <n v="0.49911"/>
    <s v="SME"/>
    <n v="11.333601"/>
    <n v="1.9365939999999999"/>
    <n v="2.0834730000000001"/>
    <n v="5.6567100000000003"/>
    <n v="0.96657400000000004"/>
    <n v="1.0398799999999999"/>
  </r>
  <r>
    <n v="266"/>
    <s v="Polygon"/>
    <n v="0"/>
    <n v="474.93812100000002"/>
    <s v="Baffle Boxes Throughout City"/>
    <x v="0"/>
    <s v="S19"/>
    <n v="12834"/>
    <n v="133"/>
    <s v="Multiple Dwelling Units, Low Rise Two stories or less"/>
    <s v="SME_133"/>
    <n v="0.50720200000000004"/>
    <s v="SME"/>
    <n v="10.662836"/>
    <n v="2.1844049999999999"/>
    <n v="1.9402969999999999"/>
    <n v="5.4082100000000004"/>
    <n v="1.1079300000000001"/>
    <n v="0.98412299999999997"/>
  </r>
  <r>
    <n v="267"/>
    <s v="Polygon"/>
    <n v="16"/>
    <n v="893.72947399999998"/>
    <s v="Airport Ditch Project"/>
    <x v="14"/>
    <s v="S02"/>
    <n v="12834"/>
    <n v="133"/>
    <s v="Multiple Dwelling Units, Low Rise Two stories or less"/>
    <s v="SME_133"/>
    <n v="0.50720200000000004"/>
    <s v="SME"/>
    <n v="10.662836"/>
    <n v="2.1844049999999999"/>
    <n v="1.9402969999999999"/>
    <n v="5.4082100000000004"/>
    <n v="1.1079300000000001"/>
    <n v="0.98412299999999997"/>
  </r>
  <r>
    <n v="268"/>
    <s v="Polygon"/>
    <n v="0"/>
    <n v="474.93812100000002"/>
    <s v="Baffle Boxes Throughout City"/>
    <x v="0"/>
    <s v="S19"/>
    <n v="12851"/>
    <n v="171"/>
    <s v="Educational Facilities"/>
    <s v="SME_171"/>
    <n v="1.01213"/>
    <s v="SME"/>
    <n v="12.113367999999999"/>
    <n v="1.950861"/>
    <n v="2.1392090000000001"/>
    <n v="12.260300000000001"/>
    <n v="1.9745200000000001"/>
    <n v="2.1651600000000002"/>
  </r>
  <r>
    <n v="269"/>
    <s v="Polygon"/>
    <n v="16"/>
    <n v="893.72947399999998"/>
    <s v="Airport Ditch Project"/>
    <x v="14"/>
    <s v="S02"/>
    <n v="12851"/>
    <n v="171"/>
    <s v="Educational Facilities"/>
    <s v="SME_171"/>
    <n v="1.01213"/>
    <s v="SME"/>
    <n v="12.113367999999999"/>
    <n v="1.950861"/>
    <n v="2.1392090000000001"/>
    <n v="12.260300000000001"/>
    <n v="1.9745200000000001"/>
    <n v="2.1651600000000002"/>
  </r>
  <r>
    <n v="270"/>
    <s v="Polygon"/>
    <n v="2"/>
    <n v="217.58874499999999"/>
    <s v="Non-Discharge Areas"/>
    <x v="2"/>
    <s v="S18"/>
    <n v="12830"/>
    <n v="121"/>
    <s v="Fixed Single Family Units"/>
    <s v="SME_121"/>
    <n v="6.1692999999999998"/>
    <s v="SME"/>
    <n v="11.333601"/>
    <n v="1.9365939999999999"/>
    <n v="2.0834730000000001"/>
    <n v="69.920400000000001"/>
    <n v="11.9474"/>
    <n v="12.8536"/>
  </r>
  <r>
    <n v="271"/>
    <s v="Polygon"/>
    <n v="6"/>
    <n v="66.899947999999995"/>
    <s v="Hildebrad Basin"/>
    <x v="6"/>
    <s v="S11"/>
    <n v="12830"/>
    <n v="121"/>
    <s v="Fixed Single Family Units"/>
    <s v="SME_121"/>
    <n v="6.1692999999999998"/>
    <s v="SME"/>
    <n v="11.333601"/>
    <n v="1.9365939999999999"/>
    <n v="2.0834730000000001"/>
    <n v="69.920400000000001"/>
    <n v="11.9474"/>
    <n v="12.8536"/>
  </r>
  <r>
    <n v="272"/>
    <s v="Polygon"/>
    <n v="2"/>
    <n v="217.58874499999999"/>
    <s v="Non-Discharge Areas"/>
    <x v="2"/>
    <s v="S18"/>
    <n v="12842"/>
    <n v="140"/>
    <s v="Commercial and Services"/>
    <s v="SME_140"/>
    <n v="6.5008999999999997"/>
    <s v="SME"/>
    <n v="11.705939000000001"/>
    <n v="1.7997080000000001"/>
    <n v="2.0554060000000001"/>
    <n v="76.099100000000007"/>
    <n v="11.6997"/>
    <n v="13.362"/>
  </r>
  <r>
    <n v="273"/>
    <s v="Polygon"/>
    <n v="6"/>
    <n v="66.899947999999995"/>
    <s v="Hildebrad Basin"/>
    <x v="6"/>
    <s v="S11"/>
    <n v="12842"/>
    <n v="140"/>
    <s v="Commercial and Services"/>
    <s v="SME_140"/>
    <n v="6.5008999999999997"/>
    <s v="SME"/>
    <n v="11.705939000000001"/>
    <n v="1.7997080000000001"/>
    <n v="2.0554060000000001"/>
    <n v="76.099100000000007"/>
    <n v="11.6997"/>
    <n v="13.362"/>
  </r>
  <r>
    <n v="274"/>
    <s v="Polygon"/>
    <n v="2"/>
    <n v="217.58874499999999"/>
    <s v="Non-Discharge Areas"/>
    <x v="2"/>
    <s v="S18"/>
    <n v="12830"/>
    <n v="121"/>
    <s v="Fixed Single Family Units"/>
    <s v="SME_121"/>
    <n v="5.9329000000000001"/>
    <s v="SME"/>
    <n v="11.333601"/>
    <n v="1.9365939999999999"/>
    <n v="2.0834730000000001"/>
    <n v="67.241100000000003"/>
    <n v="11.489599999999999"/>
    <n v="12.361000000000001"/>
  </r>
  <r>
    <n v="275"/>
    <s v="Polygon"/>
    <n v="7"/>
    <n v="309.68431800000002"/>
    <s v="Krueger Creek Project"/>
    <x v="7"/>
    <s v="S04"/>
    <n v="12830"/>
    <n v="121"/>
    <s v="Fixed Single Family Units"/>
    <s v="SME_121"/>
    <n v="5.9329000000000001"/>
    <s v="SME"/>
    <n v="11.333601"/>
    <n v="1.9365939999999999"/>
    <n v="2.0834730000000001"/>
    <n v="67.241100000000003"/>
    <n v="11.489599999999999"/>
    <n v="12.361000000000001"/>
  </r>
  <r>
    <n v="276"/>
    <s v="Polygon"/>
    <n v="2"/>
    <n v="217.58874499999999"/>
    <s v="Non-Discharge Areas"/>
    <x v="2"/>
    <s v="S18"/>
    <n v="12832"/>
    <n v="121"/>
    <s v="Fixed Single Family Units"/>
    <s v="SME_121"/>
    <n v="73.265900000000002"/>
    <s v="SME"/>
    <n v="11.333601"/>
    <n v="1.9365939999999999"/>
    <n v="2.0834730000000001"/>
    <n v="830.36599999999999"/>
    <n v="141.886"/>
    <n v="152.648"/>
  </r>
  <r>
    <n v="277"/>
    <s v="Polygon"/>
    <n v="7"/>
    <n v="309.68431800000002"/>
    <s v="Krueger Creek Project"/>
    <x v="7"/>
    <s v="S04"/>
    <n v="12832"/>
    <n v="121"/>
    <s v="Fixed Single Family Units"/>
    <s v="SME_121"/>
    <n v="73.265900000000002"/>
    <s v="SME"/>
    <n v="11.333601"/>
    <n v="1.9365939999999999"/>
    <n v="2.0834730000000001"/>
    <n v="830.36599999999999"/>
    <n v="141.886"/>
    <n v="152.648"/>
  </r>
  <r>
    <n v="278"/>
    <s v="Polygon"/>
    <n v="2"/>
    <n v="217.58874499999999"/>
    <s v="Non-Discharge Areas"/>
    <x v="2"/>
    <s v="S18"/>
    <n v="12840"/>
    <n v="140"/>
    <s v="Commercial and Services"/>
    <s v="SME_140"/>
    <n v="0.384633"/>
    <s v="SME"/>
    <n v="11.705939000000001"/>
    <n v="1.7997080000000001"/>
    <n v="2.0554060000000001"/>
    <n v="4.5024899999999999"/>
    <n v="0.69222700000000004"/>
    <n v="0.79057699999999997"/>
  </r>
  <r>
    <n v="279"/>
    <s v="Polygon"/>
    <n v="7"/>
    <n v="309.68431800000002"/>
    <s v="Krueger Creek Project"/>
    <x v="7"/>
    <s v="S04"/>
    <n v="12840"/>
    <n v="140"/>
    <s v="Commercial and Services"/>
    <s v="SME_140"/>
    <n v="0.384633"/>
    <s v="SME"/>
    <n v="11.705939000000001"/>
    <n v="1.7997080000000001"/>
    <n v="2.0554060000000001"/>
    <n v="4.5024899999999999"/>
    <n v="0.69222700000000004"/>
    <n v="0.79057699999999997"/>
  </r>
  <r>
    <n v="280"/>
    <s v="Polygon"/>
    <n v="2"/>
    <n v="217.58874499999999"/>
    <s v="Non-Discharge Areas"/>
    <x v="2"/>
    <s v="S18"/>
    <n v="12842"/>
    <n v="140"/>
    <s v="Commercial and Services"/>
    <s v="SME_140"/>
    <n v="19.371099999999998"/>
    <s v="SME"/>
    <n v="11.705939000000001"/>
    <n v="1.7997080000000001"/>
    <n v="2.0554060000000001"/>
    <n v="226.75700000000001"/>
    <n v="34.862299999999998"/>
    <n v="39.8155"/>
  </r>
  <r>
    <n v="281"/>
    <s v="Polygon"/>
    <n v="7"/>
    <n v="309.68431800000002"/>
    <s v="Krueger Creek Project"/>
    <x v="7"/>
    <s v="S04"/>
    <n v="12842"/>
    <n v="140"/>
    <s v="Commercial and Services"/>
    <s v="SME_140"/>
    <n v="19.371099999999998"/>
    <s v="SME"/>
    <n v="11.705939000000001"/>
    <n v="1.7997080000000001"/>
    <n v="2.0554060000000001"/>
    <n v="226.75700000000001"/>
    <n v="34.862299999999998"/>
    <n v="39.8155"/>
  </r>
  <r>
    <n v="282"/>
    <s v="Polygon"/>
    <n v="2"/>
    <n v="217.58874499999999"/>
    <s v="Non-Discharge Areas"/>
    <x v="2"/>
    <s v="S18"/>
    <n v="12848"/>
    <n v="170"/>
    <s v="Institutional"/>
    <s v="SME_170"/>
    <n v="4.5532899999999996"/>
    <s v="SME"/>
    <n v="12.250474000000001"/>
    <n v="2.1431429999999998"/>
    <n v="2.1170079999999998"/>
    <n v="55.78"/>
    <n v="9.7583500000000001"/>
    <n v="9.6393500000000003"/>
  </r>
  <r>
    <n v="283"/>
    <s v="Polygon"/>
    <n v="7"/>
    <n v="309.68431800000002"/>
    <s v="Krueger Creek Project"/>
    <x v="7"/>
    <s v="S04"/>
    <n v="12848"/>
    <n v="170"/>
    <s v="Institutional"/>
    <s v="SME_170"/>
    <n v="4.5532899999999996"/>
    <s v="SME"/>
    <n v="12.250474000000001"/>
    <n v="2.1431429999999998"/>
    <n v="2.1170079999999998"/>
    <n v="55.78"/>
    <n v="9.7583500000000001"/>
    <n v="9.6393500000000003"/>
  </r>
  <r>
    <n v="284"/>
    <s v="Polygon"/>
    <n v="2"/>
    <n v="217.58874499999999"/>
    <s v="Non-Discharge Areas"/>
    <x v="2"/>
    <s v="S18"/>
    <n v="13088"/>
    <n v="121"/>
    <s v="Fixed Single Family Units"/>
    <s v="SouthFork_121"/>
    <n v="0.17882999999999999"/>
    <s v="SouthFork"/>
    <n v="11.733371"/>
    <n v="1.9754510000000001"/>
    <n v="2.1412239999999998"/>
    <n v="2.0982799999999999"/>
    <n v="0.35326999999999997"/>
    <n v="0.38291500000000001"/>
  </r>
  <r>
    <n v="285"/>
    <s v="Polygon"/>
    <n v="7"/>
    <n v="309.68431800000002"/>
    <s v="Krueger Creek Project"/>
    <x v="7"/>
    <s v="S04"/>
    <n v="13088"/>
    <n v="121"/>
    <s v="Fixed Single Family Units"/>
    <s v="SouthFork_121"/>
    <n v="0.17882999999999999"/>
    <s v="SouthFork"/>
    <n v="11.733371"/>
    <n v="1.9754510000000001"/>
    <n v="2.1412239999999998"/>
    <n v="2.0982799999999999"/>
    <n v="0.35326999999999997"/>
    <n v="0.38291500000000001"/>
  </r>
  <r>
    <n v="286"/>
    <s v="Polygon"/>
    <n v="2"/>
    <n v="217.58874499999999"/>
    <s v="Non-Discharge Areas"/>
    <x v="2"/>
    <s v="S18"/>
    <n v="12832"/>
    <n v="121"/>
    <s v="Fixed Single Family Units"/>
    <s v="SME_121"/>
    <n v="2.0675300000000001"/>
    <s v="SME"/>
    <n v="11.333601"/>
    <n v="1.9365939999999999"/>
    <n v="2.0834730000000001"/>
    <n v="23.432600000000001"/>
    <n v="4.0039699999999998"/>
    <n v="4.3076400000000001"/>
  </r>
  <r>
    <n v="287"/>
    <s v="Polygon"/>
    <n v="8"/>
    <n v="383.84272700000002"/>
    <s v="Frazier Creek Basin"/>
    <x v="8"/>
    <s v="S24"/>
    <n v="12832"/>
    <n v="121"/>
    <s v="Fixed Single Family Units"/>
    <s v="SME_121"/>
    <n v="2.0675300000000001"/>
    <s v="SME"/>
    <n v="11.333601"/>
    <n v="1.9365939999999999"/>
    <n v="2.0834730000000001"/>
    <n v="23.432600000000001"/>
    <n v="4.0039699999999998"/>
    <n v="4.3076400000000001"/>
  </r>
  <r>
    <n v="288"/>
    <s v="Polygon"/>
    <n v="2"/>
    <n v="217.58874499999999"/>
    <s v="Non-Discharge Areas"/>
    <x v="2"/>
    <s v="S18"/>
    <n v="12842"/>
    <n v="140"/>
    <s v="Commercial and Services"/>
    <s v="SME_140"/>
    <n v="2.13E-4"/>
    <s v="SME"/>
    <n v="11.705939000000001"/>
    <n v="1.7997080000000001"/>
    <n v="2.0554060000000001"/>
    <n v="2.496E-3"/>
    <n v="3.8400000000000001E-4"/>
    <n v="4.3800000000000002E-4"/>
  </r>
  <r>
    <n v="289"/>
    <s v="Polygon"/>
    <n v="8"/>
    <n v="383.84272700000002"/>
    <s v="Frazier Creek Basin"/>
    <x v="8"/>
    <s v="S24"/>
    <n v="12842"/>
    <n v="140"/>
    <s v="Commercial and Services"/>
    <s v="SME_140"/>
    <n v="2.13E-4"/>
    <s v="SME"/>
    <n v="11.705939000000001"/>
    <n v="1.7997080000000001"/>
    <n v="2.0554060000000001"/>
    <n v="2.496E-3"/>
    <n v="3.8400000000000001E-4"/>
    <n v="4.3800000000000002E-4"/>
  </r>
  <r>
    <n v="290"/>
    <s v="Polygon"/>
    <n v="2"/>
    <n v="217.58874499999999"/>
    <s v="Non-Discharge Areas"/>
    <x v="2"/>
    <s v="S18"/>
    <n v="13088"/>
    <n v="121"/>
    <s v="Fixed Single Family Units"/>
    <s v="SouthFork_121"/>
    <n v="2.79217"/>
    <s v="SouthFork"/>
    <n v="11.733371"/>
    <n v="1.9754510000000001"/>
    <n v="2.1412239999999998"/>
    <n v="32.761600000000001"/>
    <n v="5.5157999999999996"/>
    <n v="5.9786599999999996"/>
  </r>
  <r>
    <n v="291"/>
    <s v="Polygon"/>
    <n v="8"/>
    <n v="383.84272700000002"/>
    <s v="Frazier Creek Basin"/>
    <x v="8"/>
    <s v="S24"/>
    <n v="13088"/>
    <n v="121"/>
    <s v="Fixed Single Family Units"/>
    <s v="SouthFork_121"/>
    <n v="2.79217"/>
    <s v="SouthFork"/>
    <n v="11.733371"/>
    <n v="1.9754510000000001"/>
    <n v="2.1412239999999998"/>
    <n v="32.761600000000001"/>
    <n v="5.5157999999999996"/>
    <n v="5.9786599999999996"/>
  </r>
  <r>
    <n v="292"/>
    <s v="Polygon"/>
    <n v="2"/>
    <n v="217.58874499999999"/>
    <s v="Non-Discharge Areas"/>
    <x v="2"/>
    <s v="S18"/>
    <n v="13091"/>
    <n v="121"/>
    <s v="Fixed Single Family Units"/>
    <s v="SouthFork_121"/>
    <n v="0.18464700000000001"/>
    <s v="SouthFork"/>
    <n v="11.733371"/>
    <n v="1.9754510000000001"/>
    <n v="2.1412239999999998"/>
    <n v="2.1665299999999998"/>
    <n v="0.364761"/>
    <n v="0.39537099999999997"/>
  </r>
  <r>
    <n v="293"/>
    <s v="Polygon"/>
    <n v="8"/>
    <n v="383.84272700000002"/>
    <s v="Frazier Creek Basin"/>
    <x v="8"/>
    <s v="S24"/>
    <n v="13091"/>
    <n v="121"/>
    <s v="Fixed Single Family Units"/>
    <s v="SouthFork_121"/>
    <n v="0.18464700000000001"/>
    <s v="SouthFork"/>
    <n v="11.733371"/>
    <n v="1.9754510000000001"/>
    <n v="2.1412239999999998"/>
    <n v="2.1665299999999998"/>
    <n v="0.364761"/>
    <n v="0.39537099999999997"/>
  </r>
  <r>
    <n v="294"/>
    <s v="Polygon"/>
    <n v="2"/>
    <n v="217.58874499999999"/>
    <s v="Non-Discharge Areas"/>
    <x v="2"/>
    <s v="S18"/>
    <n v="12832"/>
    <n v="121"/>
    <s v="Fixed Single Family Units"/>
    <s v="SME_121"/>
    <n v="2.4563600000000001"/>
    <s v="SME"/>
    <n v="11.333601"/>
    <n v="1.9365939999999999"/>
    <n v="2.0834730000000001"/>
    <n v="27.839400000000001"/>
    <n v="4.7569699999999999"/>
    <n v="5.1177599999999996"/>
  </r>
  <r>
    <n v="295"/>
    <s v="Polygon"/>
    <n v="16"/>
    <n v="893.72947399999998"/>
    <s v="Airport Ditch Project"/>
    <x v="14"/>
    <s v="S02"/>
    <n v="12832"/>
    <n v="121"/>
    <s v="Fixed Single Family Units"/>
    <s v="SME_121"/>
    <n v="2.4563600000000001"/>
    <s v="SME"/>
    <n v="11.333601"/>
    <n v="1.9365939999999999"/>
    <n v="2.0834730000000001"/>
    <n v="27.839400000000001"/>
    <n v="4.7569699999999999"/>
    <n v="5.1177599999999996"/>
  </r>
  <r>
    <n v="296"/>
    <s v="Polygon"/>
    <n v="2"/>
    <n v="217.58874499999999"/>
    <s v="Non-Discharge Areas"/>
    <x v="2"/>
    <s v="S18"/>
    <n v="12840"/>
    <n v="140"/>
    <s v="Commercial and Services"/>
    <s v="SME_140"/>
    <n v="5.1726700000000001"/>
    <s v="SME"/>
    <n v="11.705939000000001"/>
    <n v="1.7997080000000001"/>
    <n v="2.0554060000000001"/>
    <n v="60.551000000000002"/>
    <n v="9.3093000000000004"/>
    <n v="10.6319"/>
  </r>
  <r>
    <n v="297"/>
    <s v="Polygon"/>
    <n v="16"/>
    <n v="893.72947399999998"/>
    <s v="Airport Ditch Project"/>
    <x v="14"/>
    <s v="S02"/>
    <n v="12840"/>
    <n v="140"/>
    <s v="Commercial and Services"/>
    <s v="SME_140"/>
    <n v="5.1726700000000001"/>
    <s v="SME"/>
    <n v="11.705939000000001"/>
    <n v="1.7997080000000001"/>
    <n v="2.0554060000000001"/>
    <n v="60.551000000000002"/>
    <n v="9.3093000000000004"/>
    <n v="10.6319"/>
  </r>
  <r>
    <n v="298"/>
    <s v="Polygon"/>
    <n v="3"/>
    <n v="65.858418999999998"/>
    <s v="CDS Units Throughout City"/>
    <x v="3"/>
    <s v="S20"/>
    <n v="12842"/>
    <n v="140"/>
    <s v="Commercial and Services"/>
    <s v="SME_140"/>
    <n v="6.9927200000000003"/>
    <s v="SME"/>
    <n v="11.705939000000001"/>
    <n v="1.7997080000000001"/>
    <n v="2.0554060000000001"/>
    <n v="81.856399999999994"/>
    <n v="12.584899999999999"/>
    <n v="14.3729"/>
  </r>
  <r>
    <n v="299"/>
    <s v="Polygon"/>
    <n v="4"/>
    <n v="116.989869"/>
    <s v="Downtown Basin"/>
    <x v="4"/>
    <s v="S10"/>
    <n v="12842"/>
    <n v="140"/>
    <s v="Commercial and Services"/>
    <s v="SME_140"/>
    <n v="6.9927200000000003"/>
    <s v="SME"/>
    <n v="11.705939000000001"/>
    <n v="1.7997080000000001"/>
    <n v="2.0554060000000001"/>
    <n v="81.856399999999994"/>
    <n v="12.584899999999999"/>
    <n v="14.3729"/>
  </r>
  <r>
    <n v="300"/>
    <s v="Polygon"/>
    <n v="3"/>
    <n v="65.858418999999998"/>
    <s v="CDS Units Throughout City"/>
    <x v="3"/>
    <s v="S20"/>
    <n v="13184"/>
    <n v="140"/>
    <s v="Commercial and Services"/>
    <s v="SouthFork_140"/>
    <n v="2.4493999999999998E-2"/>
    <s v="SouthFork"/>
    <n v="12.496560000000001"/>
    <n v="1.9466840000000001"/>
    <n v="2.126881"/>
    <n v="0.30609599999999998"/>
    <n v="4.7683000000000003E-2"/>
    <n v="5.2096999999999997E-2"/>
  </r>
  <r>
    <n v="301"/>
    <s v="Polygon"/>
    <n v="4"/>
    <n v="116.989869"/>
    <s v="Downtown Basin"/>
    <x v="4"/>
    <s v="S10"/>
    <n v="13184"/>
    <n v="140"/>
    <s v="Commercial and Services"/>
    <s v="SouthFork_140"/>
    <n v="2.4493999999999998E-2"/>
    <s v="SouthFork"/>
    <n v="12.496560000000001"/>
    <n v="1.9466840000000001"/>
    <n v="2.126881"/>
    <n v="0.30609599999999998"/>
    <n v="4.7683000000000003E-2"/>
    <n v="5.2096999999999997E-2"/>
  </r>
  <r>
    <n v="302"/>
    <s v="Polygon"/>
    <n v="3"/>
    <n v="65.858418999999998"/>
    <s v="CDS Units Throughout City"/>
    <x v="3"/>
    <s v="S20"/>
    <n v="13185"/>
    <n v="140"/>
    <s v="Commercial and Services"/>
    <s v="SouthFork_140"/>
    <n v="0.33132800000000001"/>
    <s v="SouthFork"/>
    <n v="12.496560000000001"/>
    <n v="1.9466840000000001"/>
    <n v="2.126881"/>
    <n v="4.14046"/>
    <n v="0.64499099999999998"/>
    <n v="0.70469499999999996"/>
  </r>
  <r>
    <n v="303"/>
    <s v="Polygon"/>
    <n v="5"/>
    <n v="21.420546000000002"/>
    <s v="Anchorage Basin"/>
    <x v="5"/>
    <s v="S09"/>
    <n v="13185"/>
    <n v="140"/>
    <s v="Commercial and Services"/>
    <s v="SouthFork_140"/>
    <n v="0.33132800000000001"/>
    <s v="SouthFork"/>
    <n v="12.496560000000001"/>
    <n v="1.9466840000000001"/>
    <n v="2.126881"/>
    <n v="4.14046"/>
    <n v="0.64499099999999998"/>
    <n v="0.70469499999999996"/>
  </r>
  <r>
    <n v="304"/>
    <s v="Polygon"/>
    <n v="3"/>
    <n v="65.858418999999998"/>
    <s v="CDS Units Throughout City"/>
    <x v="3"/>
    <s v="S20"/>
    <n v="12830"/>
    <n v="121"/>
    <s v="Fixed Single Family Units"/>
    <s v="SME_121"/>
    <n v="11.273300000000001"/>
    <s v="SME"/>
    <n v="11.333601"/>
    <n v="1.9365939999999999"/>
    <n v="2.0834730000000001"/>
    <n v="127.767"/>
    <n v="21.831800000000001"/>
    <n v="23.4876"/>
  </r>
  <r>
    <n v="305"/>
    <s v="Polygon"/>
    <n v="6"/>
    <n v="66.899947999999995"/>
    <s v="Hildebrad Basin"/>
    <x v="6"/>
    <s v="S11"/>
    <n v="12830"/>
    <n v="121"/>
    <s v="Fixed Single Family Units"/>
    <s v="SME_121"/>
    <n v="11.273300000000001"/>
    <s v="SME"/>
    <n v="11.333601"/>
    <n v="1.9365939999999999"/>
    <n v="2.0834730000000001"/>
    <n v="127.767"/>
    <n v="21.831800000000001"/>
    <n v="23.4876"/>
  </r>
  <r>
    <n v="306"/>
    <s v="Polygon"/>
    <n v="3"/>
    <n v="65.858418999999998"/>
    <s v="CDS Units Throughout City"/>
    <x v="3"/>
    <s v="S20"/>
    <n v="12842"/>
    <n v="140"/>
    <s v="Commercial and Services"/>
    <s v="SME_140"/>
    <n v="2.1096200000000001"/>
    <s v="SME"/>
    <n v="11.705939000000001"/>
    <n v="1.7997080000000001"/>
    <n v="2.0554060000000001"/>
    <n v="24.6951"/>
    <n v="3.7967"/>
    <n v="4.3361299999999998"/>
  </r>
  <r>
    <n v="307"/>
    <s v="Polygon"/>
    <n v="6"/>
    <n v="66.899947999999995"/>
    <s v="Hildebrad Basin"/>
    <x v="6"/>
    <s v="S11"/>
    <n v="12842"/>
    <n v="140"/>
    <s v="Commercial and Services"/>
    <s v="SME_140"/>
    <n v="2.1096200000000001"/>
    <s v="SME"/>
    <n v="11.705939000000001"/>
    <n v="1.7997080000000001"/>
    <n v="2.0554060000000001"/>
    <n v="24.6951"/>
    <n v="3.7967"/>
    <n v="4.3361299999999998"/>
  </r>
  <r>
    <n v="308"/>
    <s v="Polygon"/>
    <n v="3"/>
    <n v="65.858418999999998"/>
    <s v="CDS Units Throughout City"/>
    <x v="3"/>
    <s v="S20"/>
    <n v="12830"/>
    <n v="121"/>
    <s v="Fixed Single Family Units"/>
    <s v="SME_121"/>
    <n v="9.9214800000000007"/>
    <s v="SME"/>
    <n v="11.333601"/>
    <n v="1.9365939999999999"/>
    <n v="2.0834730000000001"/>
    <n v="112.446"/>
    <n v="19.213899999999999"/>
    <n v="20.671099999999999"/>
  </r>
  <r>
    <n v="309"/>
    <s v="Polygon"/>
    <n v="7"/>
    <n v="309.68431800000002"/>
    <s v="Krueger Creek Project"/>
    <x v="7"/>
    <s v="S04"/>
    <n v="12830"/>
    <n v="121"/>
    <s v="Fixed Single Family Units"/>
    <s v="SME_121"/>
    <n v="9.9214800000000007"/>
    <s v="SME"/>
    <n v="11.333601"/>
    <n v="1.9365939999999999"/>
    <n v="2.0834730000000001"/>
    <n v="112.446"/>
    <n v="19.213899999999999"/>
    <n v="20.671099999999999"/>
  </r>
  <r>
    <n v="310"/>
    <s v="Polygon"/>
    <n v="3"/>
    <n v="65.858418999999998"/>
    <s v="CDS Units Throughout City"/>
    <x v="3"/>
    <s v="S20"/>
    <n v="12832"/>
    <n v="121"/>
    <s v="Fixed Single Family Units"/>
    <s v="SME_121"/>
    <n v="1.23034"/>
    <s v="SME"/>
    <n v="11.333601"/>
    <n v="1.9365939999999999"/>
    <n v="2.0834730000000001"/>
    <n v="13.9442"/>
    <n v="2.3826700000000001"/>
    <n v="2.56338"/>
  </r>
  <r>
    <n v="311"/>
    <s v="Polygon"/>
    <n v="7"/>
    <n v="309.68431800000002"/>
    <s v="Krueger Creek Project"/>
    <x v="7"/>
    <s v="S04"/>
    <n v="12832"/>
    <n v="121"/>
    <s v="Fixed Single Family Units"/>
    <s v="SME_121"/>
    <n v="1.23034"/>
    <s v="SME"/>
    <n v="11.333601"/>
    <n v="1.9365939999999999"/>
    <n v="2.0834730000000001"/>
    <n v="13.9442"/>
    <n v="2.3826700000000001"/>
    <n v="2.56338"/>
  </r>
  <r>
    <n v="312"/>
    <s v="Polygon"/>
    <n v="3"/>
    <n v="65.858418999999998"/>
    <s v="CDS Units Throughout City"/>
    <x v="3"/>
    <s v="S20"/>
    <n v="12842"/>
    <n v="140"/>
    <s v="Commercial and Services"/>
    <s v="SME_140"/>
    <n v="0.29460700000000001"/>
    <s v="SME"/>
    <n v="11.705939000000001"/>
    <n v="1.7997080000000001"/>
    <n v="2.0554060000000001"/>
    <n v="3.4486500000000002"/>
    <n v="0.53020699999999998"/>
    <n v="0.60553699999999999"/>
  </r>
  <r>
    <n v="313"/>
    <s v="Polygon"/>
    <n v="7"/>
    <n v="309.68431800000002"/>
    <s v="Krueger Creek Project"/>
    <x v="7"/>
    <s v="S04"/>
    <n v="12842"/>
    <n v="140"/>
    <s v="Commercial and Services"/>
    <s v="SME_140"/>
    <n v="0.29460700000000001"/>
    <s v="SME"/>
    <n v="11.705939000000001"/>
    <n v="1.7997080000000001"/>
    <n v="2.0554060000000001"/>
    <n v="3.4486500000000002"/>
    <n v="0.53020699999999998"/>
    <n v="0.60553699999999999"/>
  </r>
  <r>
    <n v="314"/>
    <s v="Polygon"/>
    <n v="3"/>
    <n v="65.858418999999998"/>
    <s v="CDS Units Throughout City"/>
    <x v="3"/>
    <s v="S20"/>
    <n v="13086"/>
    <n v="121"/>
    <s v="Fixed Single Family Units"/>
    <s v="SouthFork_121"/>
    <n v="6.6103699999999996"/>
    <s v="SouthFork"/>
    <n v="11.733371"/>
    <n v="1.9754510000000001"/>
    <n v="2.1412239999999998"/>
    <n v="77.561899999999994"/>
    <n v="13.0585"/>
    <n v="14.154299999999999"/>
  </r>
  <r>
    <n v="315"/>
    <s v="Polygon"/>
    <n v="10"/>
    <n v="629.27732700000001"/>
    <s v="Poppleton Creek Ph II and III"/>
    <x v="10"/>
    <s v="S01"/>
    <n v="13086"/>
    <n v="121"/>
    <s v="Fixed Single Family Units"/>
    <s v="SouthFork_121"/>
    <n v="6.6103699999999996"/>
    <s v="SouthFork"/>
    <n v="11.733371"/>
    <n v="1.9754510000000001"/>
    <n v="2.1412239999999998"/>
    <n v="77.561899999999994"/>
    <n v="13.0585"/>
    <n v="14.154299999999999"/>
  </r>
  <r>
    <n v="316"/>
    <s v="Polygon"/>
    <n v="3"/>
    <n v="65.858418999999998"/>
    <s v="CDS Units Throughout City"/>
    <x v="3"/>
    <s v="S20"/>
    <n v="13087"/>
    <n v="121"/>
    <s v="Fixed Single Family Units"/>
    <s v="SouthFork_121"/>
    <n v="14.975300000000001"/>
    <s v="SouthFork"/>
    <n v="11.733371"/>
    <n v="1.9754510000000001"/>
    <n v="2.1412239999999998"/>
    <n v="175.71100000000001"/>
    <n v="29.582999999999998"/>
    <n v="32.0655"/>
  </r>
  <r>
    <n v="317"/>
    <s v="Polygon"/>
    <n v="10"/>
    <n v="629.27732700000001"/>
    <s v="Poppleton Creek Ph II and III"/>
    <x v="10"/>
    <s v="S01"/>
    <n v="13087"/>
    <n v="121"/>
    <s v="Fixed Single Family Units"/>
    <s v="SouthFork_121"/>
    <n v="14.975300000000001"/>
    <s v="SouthFork"/>
    <n v="11.733371"/>
    <n v="1.9754510000000001"/>
    <n v="2.1412239999999998"/>
    <n v="175.71100000000001"/>
    <n v="29.582999999999998"/>
    <n v="32.0655"/>
  </r>
  <r>
    <n v="318"/>
    <s v="Polygon"/>
    <n v="3"/>
    <n v="65.858418999999998"/>
    <s v="CDS Units Throughout City"/>
    <x v="3"/>
    <s v="S20"/>
    <n v="13089"/>
    <n v="121"/>
    <s v="Fixed Single Family Units"/>
    <s v="SouthFork_121"/>
    <n v="3.2279"/>
    <s v="SouthFork"/>
    <n v="11.733371"/>
    <n v="1.9754510000000001"/>
    <n v="2.1412239999999998"/>
    <n v="37.874099999999999"/>
    <n v="6.3765599999999996"/>
    <n v="6.9116600000000004"/>
  </r>
  <r>
    <n v="319"/>
    <s v="Polygon"/>
    <n v="10"/>
    <n v="629.27732700000001"/>
    <s v="Poppleton Creek Ph II and III"/>
    <x v="10"/>
    <s v="S01"/>
    <n v="13089"/>
    <n v="121"/>
    <s v="Fixed Single Family Units"/>
    <s v="SouthFork_121"/>
    <n v="3.2279"/>
    <s v="SouthFork"/>
    <n v="11.733371"/>
    <n v="1.9754510000000001"/>
    <n v="2.1412239999999998"/>
    <n v="37.874099999999999"/>
    <n v="6.3765599999999996"/>
    <n v="6.9116600000000004"/>
  </r>
  <r>
    <n v="320"/>
    <s v="Polygon"/>
    <n v="3"/>
    <n v="65.858418999999998"/>
    <s v="CDS Units Throughout City"/>
    <x v="3"/>
    <s v="S20"/>
    <n v="13181"/>
    <n v="140"/>
    <s v="Commercial and Services"/>
    <s v="SouthFork_140"/>
    <n v="0.381716"/>
    <s v="SouthFork"/>
    <n v="12.496560000000001"/>
    <n v="1.9466840000000001"/>
    <n v="2.126881"/>
    <n v="4.7701399999999996"/>
    <n v="0.74307999999999996"/>
    <n v="0.81186400000000003"/>
  </r>
  <r>
    <n v="321"/>
    <s v="Polygon"/>
    <n v="10"/>
    <n v="629.27732700000001"/>
    <s v="Poppleton Creek Ph II and III"/>
    <x v="10"/>
    <s v="S01"/>
    <n v="13181"/>
    <n v="140"/>
    <s v="Commercial and Services"/>
    <s v="SouthFork_140"/>
    <n v="0.381716"/>
    <s v="SouthFork"/>
    <n v="12.496560000000001"/>
    <n v="1.9466840000000001"/>
    <n v="2.126881"/>
    <n v="4.7701399999999996"/>
    <n v="0.74307999999999996"/>
    <n v="0.81186400000000003"/>
  </r>
  <r>
    <n v="322"/>
    <s v="Polygon"/>
    <n v="6"/>
    <n v="66.899947999999995"/>
    <s v="Hildebrad Basin"/>
    <x v="6"/>
    <s v="S11"/>
    <n v="12830"/>
    <n v="121"/>
    <s v="Fixed Single Family Units"/>
    <s v="SME_121"/>
    <n v="2.68601"/>
    <s v="SME"/>
    <n v="11.333601"/>
    <n v="1.9365939999999999"/>
    <n v="2.0834730000000001"/>
    <n v="30.4422"/>
    <n v="5.2017100000000003"/>
    <n v="5.5962300000000003"/>
  </r>
  <r>
    <n v="323"/>
    <s v="Polygon"/>
    <n v="14"/>
    <n v="8.0936249999999994"/>
    <s v="Amerigo"/>
    <x v="15"/>
    <s v="S16"/>
    <n v="12830"/>
    <n v="121"/>
    <s v="Fixed Single Family Units"/>
    <s v="SME_121"/>
    <n v="2.68601"/>
    <s v="SME"/>
    <n v="11.333601"/>
    <n v="1.9365939999999999"/>
    <n v="2.0834730000000001"/>
    <n v="30.4422"/>
    <n v="5.2017100000000003"/>
    <n v="5.5962300000000003"/>
  </r>
  <r>
    <n v="324"/>
    <s v="Polygon"/>
    <n v="6"/>
    <n v="66.899947999999995"/>
    <s v="Hildebrad Basin"/>
    <x v="6"/>
    <s v="S11"/>
    <n v="12842"/>
    <n v="140"/>
    <s v="Commercial and Services"/>
    <s v="SME_140"/>
    <n v="2.9842"/>
    <s v="SME"/>
    <n v="11.705939000000001"/>
    <n v="1.7997080000000001"/>
    <n v="2.0554060000000001"/>
    <n v="34.932899999999997"/>
    <n v="5.3706899999999997"/>
    <n v="6.1337400000000004"/>
  </r>
  <r>
    <n v="325"/>
    <s v="Polygon"/>
    <n v="14"/>
    <n v="8.0936249999999994"/>
    <s v="Amerigo"/>
    <x v="15"/>
    <s v="S16"/>
    <n v="12842"/>
    <n v="140"/>
    <s v="Commercial and Services"/>
    <s v="SME_140"/>
    <n v="2.9842"/>
    <s v="SME"/>
    <n v="11.705939000000001"/>
    <n v="1.7997080000000001"/>
    <n v="2.0554060000000001"/>
    <n v="34.932899999999997"/>
    <n v="5.3706899999999997"/>
    <n v="6.1337400000000004"/>
  </r>
  <r>
    <n v="326"/>
    <s v="Polygon"/>
    <n v="6"/>
    <n v="66.899947999999995"/>
    <s v="Hildebrad Basin"/>
    <x v="6"/>
    <s v="S11"/>
    <n v="12853"/>
    <n v="171"/>
    <s v="Educational Facilities"/>
    <s v="SME_171"/>
    <n v="1.87215"/>
    <s v="SME"/>
    <n v="12.113367999999999"/>
    <n v="1.950861"/>
    <n v="2.1392090000000001"/>
    <n v="22.678000000000001"/>
    <n v="3.6522999999999999"/>
    <n v="4.0049200000000003"/>
  </r>
  <r>
    <n v="327"/>
    <s v="Polygon"/>
    <n v="14"/>
    <n v="8.0936249999999994"/>
    <s v="Amerigo"/>
    <x v="15"/>
    <s v="S16"/>
    <n v="12853"/>
    <n v="171"/>
    <s v="Educational Facilities"/>
    <s v="SME_171"/>
    <n v="1.87215"/>
    <s v="SME"/>
    <n v="12.113367999999999"/>
    <n v="1.950861"/>
    <n v="2.1392090000000001"/>
    <n v="22.678000000000001"/>
    <n v="3.6522999999999999"/>
    <n v="4.0049200000000003"/>
  </r>
  <r>
    <n v="328"/>
    <s v="Polygon"/>
    <n v="8"/>
    <n v="383.84272700000002"/>
    <s v="Frazier Creek Basin"/>
    <x v="8"/>
    <s v="S24"/>
    <n v="13085"/>
    <n v="121"/>
    <s v="Fixed Single Family Units"/>
    <s v="SouthFork_121"/>
    <n v="22.692299999999999"/>
    <s v="SouthFork"/>
    <n v="11.733371"/>
    <n v="1.9754510000000001"/>
    <n v="2.1412239999999998"/>
    <n v="266.25700000000001"/>
    <n v="44.827500000000001"/>
    <n v="48.589300000000001"/>
  </r>
  <r>
    <n v="329"/>
    <s v="Polygon"/>
    <n v="15"/>
    <n v="29.837675000000001"/>
    <s v="Eldorado Heights"/>
    <x v="16"/>
    <s v="S15"/>
    <n v="13085"/>
    <n v="121"/>
    <s v="Fixed Single Family Units"/>
    <s v="SouthFork_121"/>
    <n v="22.692299999999999"/>
    <s v="SouthFork"/>
    <n v="11.733371"/>
    <n v="1.9754510000000001"/>
    <n v="2.1412239999999998"/>
    <n v="266.25700000000001"/>
    <n v="44.827500000000001"/>
    <n v="48.589300000000001"/>
  </r>
  <r>
    <n v="330"/>
    <s v="Polygon"/>
    <n v="8"/>
    <n v="383.84272700000002"/>
    <s v="Frazier Creek Basin"/>
    <x v="8"/>
    <s v="S24"/>
    <n v="13217"/>
    <n v="170"/>
    <s v="Institutional"/>
    <s v="SouthFork_170"/>
    <n v="4.68302"/>
    <s v="SouthFork"/>
    <n v="11.029944"/>
    <n v="2.0173890000000001"/>
    <n v="2.1626029999999998"/>
    <n v="51.653500000000001"/>
    <n v="9.4474699999999991"/>
    <n v="10.1275"/>
  </r>
  <r>
    <n v="331"/>
    <s v="Polygon"/>
    <n v="15"/>
    <n v="29.837675000000001"/>
    <s v="Eldorado Heights"/>
    <x v="16"/>
    <s v="S15"/>
    <n v="13217"/>
    <n v="170"/>
    <s v="Institutional"/>
    <s v="SouthFork_170"/>
    <n v="4.68302"/>
    <s v="SouthFork"/>
    <n v="11.029944"/>
    <n v="2.0173890000000001"/>
    <n v="2.1626029999999998"/>
    <n v="51.653500000000001"/>
    <n v="9.4474699999999991"/>
    <n v="10.1275"/>
  </r>
  <r>
    <n v="332"/>
    <s v="Polygon"/>
    <n v="8"/>
    <n v="383.84272700000002"/>
    <s v="Frazier Creek Basin"/>
    <x v="8"/>
    <s v="S24"/>
    <n v="13270"/>
    <n v="185"/>
    <s v="Parks and Zoos"/>
    <s v="SouthFork_185"/>
    <n v="0.270727"/>
    <s v="SouthFork"/>
    <n v="11.209728"/>
    <n v="1.937066"/>
    <n v="2.108727"/>
    <n v="3.03478"/>
    <n v="0.52441599999999999"/>
    <n v="0.57088899999999998"/>
  </r>
  <r>
    <n v="333"/>
    <s v="Polygon"/>
    <n v="15"/>
    <n v="29.837675000000001"/>
    <s v="Eldorado Heights"/>
    <x v="16"/>
    <s v="S15"/>
    <n v="13270"/>
    <n v="185"/>
    <s v="Parks and Zoos"/>
    <s v="SouthFork_185"/>
    <n v="0.270727"/>
    <s v="SouthFork"/>
    <n v="11.209728"/>
    <n v="1.937066"/>
    <n v="2.108727"/>
    <n v="3.03478"/>
    <n v="0.52441599999999999"/>
    <n v="0.57088899999999998"/>
  </r>
  <r>
    <n v="334"/>
    <s v="Polygon"/>
    <n v="8"/>
    <n v="383.84272700000002"/>
    <s v="Frazier Creek Basin"/>
    <x v="8"/>
    <s v="S24"/>
    <n v="13289"/>
    <n v="190"/>
    <s v="Open Land"/>
    <s v="SouthFork_190"/>
    <n v="1.3883300000000001"/>
    <s v="SouthFork"/>
    <n v="9.2308070000000004"/>
    <n v="1.651831"/>
    <n v="1.9300759999999999"/>
    <n v="12.8154"/>
    <n v="2.2932899999999998"/>
    <n v="2.6795800000000001"/>
  </r>
  <r>
    <n v="335"/>
    <s v="Polygon"/>
    <n v="15"/>
    <n v="29.837675000000001"/>
    <s v="Eldorado Heights"/>
    <x v="16"/>
    <s v="S15"/>
    <n v="13289"/>
    <n v="190"/>
    <s v="Open Land"/>
    <s v="SouthFork_190"/>
    <n v="1.3883300000000001"/>
    <s v="SouthFork"/>
    <n v="9.2308070000000004"/>
    <n v="1.651831"/>
    <n v="1.9300759999999999"/>
    <n v="12.8154"/>
    <n v="2.2932899999999998"/>
    <n v="2.6795800000000001"/>
  </r>
  <r>
    <n v="336"/>
    <s v="Polygon"/>
    <n v="8"/>
    <n v="383.84272700000002"/>
    <s v="Frazier Creek Basin"/>
    <x v="8"/>
    <s v="S24"/>
    <n v="15480"/>
    <n v="833"/>
    <s v="Water Supply Plants"/>
    <s v="SouthFork_833"/>
    <n v="0.26004699999999997"/>
    <s v="SouthFork"/>
    <n v="12.019918000000001"/>
    <n v="2.0017299999999998"/>
    <n v="2.12696"/>
    <n v="3.12574"/>
    <n v="0.52054400000000001"/>
    <n v="0.55310999999999999"/>
  </r>
  <r>
    <n v="337"/>
    <s v="Polygon"/>
    <n v="15"/>
    <n v="29.837675000000001"/>
    <s v="Eldorado Heights"/>
    <x v="16"/>
    <s v="S15"/>
    <n v="15480"/>
    <n v="833"/>
    <s v="Water Supply Plants"/>
    <s v="SouthFork_833"/>
    <n v="0.26004699999999997"/>
    <s v="SouthFork"/>
    <n v="12.019918000000001"/>
    <n v="2.0017299999999998"/>
    <n v="2.12696"/>
    <n v="3.12574"/>
    <n v="0.52054400000000001"/>
    <n v="0.55310999999999999"/>
  </r>
  <r>
    <n v="338"/>
    <s v="Polygon"/>
    <n v="11"/>
    <n v="664.94543299999998"/>
    <s v="South Fork Basin"/>
    <x v="11"/>
    <s v="S13"/>
    <n v="13086"/>
    <n v="121"/>
    <s v="Fixed Single Family Units"/>
    <s v="SouthFork_121"/>
    <n v="2.76884"/>
    <s v="SouthFork"/>
    <n v="11.733371"/>
    <n v="1.9754510000000001"/>
    <n v="2.1412239999999998"/>
    <n v="32.4878"/>
    <n v="5.4697100000000001"/>
    <n v="5.9287099999999997"/>
  </r>
  <r>
    <n v="339"/>
    <s v="Polygon"/>
    <n v="17"/>
    <n v="2.76884"/>
    <s v="SW South Carolina Dr Drainage"/>
    <x v="17"/>
    <s v="S21"/>
    <n v="13086"/>
    <n v="121"/>
    <s v="Fixed Single Family Units"/>
    <s v="SouthFork_121"/>
    <n v="2.76884"/>
    <s v="SouthFork"/>
    <n v="11.733371"/>
    <n v="1.9754510000000001"/>
    <n v="2.1412239999999998"/>
    <n v="32.4878"/>
    <n v="5.4697100000000001"/>
    <n v="5.9287099999999997"/>
  </r>
  <r>
    <n v="340"/>
    <s v="Polygon"/>
    <n v="0"/>
    <n v="474.93812100000002"/>
    <s v="Baffle Boxes Throughout City"/>
    <x v="0"/>
    <s v="S19"/>
    <n v="12842"/>
    <n v="140"/>
    <s v="Commercial and Services"/>
    <s v="SME_140"/>
    <n v="0.44993300000000003"/>
    <s v="SME"/>
    <n v="11.705939000000001"/>
    <n v="1.7997080000000001"/>
    <n v="2.0554060000000001"/>
    <n v="5.2668900000000001"/>
    <n v="0.80974800000000002"/>
    <n v="0.92479500000000003"/>
  </r>
  <r>
    <n v="341"/>
    <s v="Polygon"/>
    <n v="4"/>
    <n v="116.989869"/>
    <s v="Downtown Basin"/>
    <x v="4"/>
    <s v="S10"/>
    <n v="12842"/>
    <n v="140"/>
    <s v="Commercial and Services"/>
    <s v="SME_140"/>
    <n v="0.44993300000000003"/>
    <s v="SME"/>
    <n v="11.705939000000001"/>
    <n v="1.7997080000000001"/>
    <n v="2.0554060000000001"/>
    <n v="5.2668900000000001"/>
    <n v="0.80974800000000002"/>
    <n v="0.92479500000000003"/>
  </r>
  <r>
    <n v="342"/>
    <s v="Polygon"/>
    <n v="14"/>
    <n v="8.0936249999999994"/>
    <s v="Amerigo"/>
    <x v="15"/>
    <s v="S16"/>
    <n v="12842"/>
    <n v="140"/>
    <s v="Commercial and Services"/>
    <s v="SME_140"/>
    <n v="0.44993300000000003"/>
    <s v="SME"/>
    <n v="11.705939000000001"/>
    <n v="1.7997080000000001"/>
    <n v="2.0554060000000001"/>
    <n v="5.2668900000000001"/>
    <n v="0.80974800000000002"/>
    <n v="0.92479500000000003"/>
  </r>
  <r>
    <n v="343"/>
    <s v="Polygon"/>
    <n v="0"/>
    <n v="474.93812100000002"/>
    <s v="Baffle Boxes Throughout City"/>
    <x v="0"/>
    <s v="S19"/>
    <n v="12853"/>
    <n v="171"/>
    <s v="Educational Facilities"/>
    <s v="SME_171"/>
    <n v="0.101331"/>
    <s v="SME"/>
    <n v="12.113367999999999"/>
    <n v="1.950861"/>
    <n v="2.1392090000000001"/>
    <n v="1.22746"/>
    <n v="0.197683"/>
    <n v="0.21676799999999999"/>
  </r>
  <r>
    <n v="344"/>
    <s v="Polygon"/>
    <n v="4"/>
    <n v="116.989869"/>
    <s v="Downtown Basin"/>
    <x v="4"/>
    <s v="S10"/>
    <n v="12853"/>
    <n v="171"/>
    <s v="Educational Facilities"/>
    <s v="SME_171"/>
    <n v="0.101331"/>
    <s v="SME"/>
    <n v="12.113367999999999"/>
    <n v="1.950861"/>
    <n v="2.1392090000000001"/>
    <n v="1.22746"/>
    <n v="0.197683"/>
    <n v="0.21676799999999999"/>
  </r>
  <r>
    <n v="345"/>
    <s v="Polygon"/>
    <n v="14"/>
    <n v="8.0936249999999994"/>
    <s v="Amerigo"/>
    <x v="15"/>
    <s v="S16"/>
    <n v="12853"/>
    <n v="171"/>
    <s v="Educational Facilities"/>
    <s v="SME_171"/>
    <n v="0.101331"/>
    <s v="SME"/>
    <n v="12.113367999999999"/>
    <n v="1.950861"/>
    <n v="2.1392090000000001"/>
    <n v="1.22746"/>
    <n v="0.197683"/>
    <n v="0.21676799999999999"/>
  </r>
  <r>
    <n v="346"/>
    <s v="Polygon"/>
    <n v="0"/>
    <n v="474.93812100000002"/>
    <s v="Baffle Boxes Throughout City"/>
    <x v="0"/>
    <s v="S19"/>
    <n v="13270"/>
    <n v="185"/>
    <s v="Parks and Zoos"/>
    <s v="SouthFork_185"/>
    <n v="2.5999000000000001E-2"/>
    <s v="SouthFork"/>
    <n v="11.209728"/>
    <n v="1.937066"/>
    <n v="2.108727"/>
    <n v="0.29144599999999998"/>
    <n v="5.0361999999999997E-2"/>
    <n v="5.4826E-2"/>
  </r>
  <r>
    <n v="347"/>
    <s v="Polygon"/>
    <n v="8"/>
    <n v="383.84272700000002"/>
    <s v="Frazier Creek Basin"/>
    <x v="8"/>
    <s v="S24"/>
    <n v="13270"/>
    <n v="185"/>
    <s v="Parks and Zoos"/>
    <s v="SouthFork_185"/>
    <n v="2.5999000000000001E-2"/>
    <s v="SouthFork"/>
    <n v="11.209728"/>
    <n v="1.937066"/>
    <n v="2.108727"/>
    <n v="0.29144599999999998"/>
    <n v="5.0361999999999997E-2"/>
    <n v="5.4826E-2"/>
  </r>
  <r>
    <n v="348"/>
    <s v="Polygon"/>
    <n v="15"/>
    <n v="29.837675000000001"/>
    <s v="Eldorado Heights"/>
    <x v="16"/>
    <s v="S15"/>
    <n v="13270"/>
    <n v="185"/>
    <s v="Parks and Zoos"/>
    <s v="SouthFork_185"/>
    <n v="2.5999000000000001E-2"/>
    <s v="SouthFork"/>
    <n v="11.209728"/>
    <n v="1.937066"/>
    <n v="2.108727"/>
    <n v="0.29144599999999998"/>
    <n v="5.0361999999999997E-2"/>
    <n v="5.4826E-2"/>
  </r>
  <r>
    <n v="349"/>
    <s v="Polygon"/>
    <n v="0"/>
    <n v="474.93812100000002"/>
    <s v="Baffle Boxes Throughout City"/>
    <x v="0"/>
    <s v="S19"/>
    <n v="13289"/>
    <n v="190"/>
    <s v="Open Land"/>
    <s v="SouthFork_190"/>
    <n v="0.517231"/>
    <s v="SouthFork"/>
    <n v="9.2308070000000004"/>
    <n v="1.651831"/>
    <n v="1.9300759999999999"/>
    <n v="4.7744600000000004"/>
    <n v="0.85437799999999997"/>
    <n v="0.99829500000000004"/>
  </r>
  <r>
    <n v="350"/>
    <s v="Polygon"/>
    <n v="8"/>
    <n v="383.84272700000002"/>
    <s v="Frazier Creek Basin"/>
    <x v="8"/>
    <s v="S24"/>
    <n v="13289"/>
    <n v="190"/>
    <s v="Open Land"/>
    <s v="SouthFork_190"/>
    <n v="0.517231"/>
    <s v="SouthFork"/>
    <n v="9.2308070000000004"/>
    <n v="1.651831"/>
    <n v="1.9300759999999999"/>
    <n v="4.7744600000000004"/>
    <n v="0.85437799999999997"/>
    <n v="0.99829500000000004"/>
  </r>
  <r>
    <n v="351"/>
    <s v="Polygon"/>
    <n v="15"/>
    <n v="29.837675000000001"/>
    <s v="Eldorado Heights"/>
    <x v="16"/>
    <s v="S15"/>
    <n v="13289"/>
    <n v="190"/>
    <s v="Open Land"/>
    <s v="SouthFork_190"/>
    <n v="0.517231"/>
    <s v="SouthFork"/>
    <n v="9.2308070000000004"/>
    <n v="1.651831"/>
    <n v="1.9300759999999999"/>
    <n v="4.7744600000000004"/>
    <n v="0.85437799999999997"/>
    <n v="0.998295000000000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998F4A-7B53-406B-BD26-B00BC5EC9EE2}" name="PivotTable1" cacheId="1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22" firstHeaderRow="0" firstDataRow="1" firstDataCol="1"/>
  <pivotFields count="19">
    <pivotField subtotalTop="0" showAll="0"/>
    <pivotField showAll="0"/>
    <pivotField subtotalTop="0" showAll="0"/>
    <pivotField subtotalTop="0" showAll="0"/>
    <pivotField subtotalTop="0" showAll="0"/>
    <pivotField axis="axisRow" subtotalTop="0" showAll="0">
      <items count="19">
        <item x="10"/>
        <item x="14"/>
        <item x="9"/>
        <item x="7"/>
        <item x="13"/>
        <item x="5"/>
        <item x="4"/>
        <item x="6"/>
        <item x="12"/>
        <item x="11"/>
        <item x="16"/>
        <item x="15"/>
        <item x="1"/>
        <item x="2"/>
        <item x="0"/>
        <item x="3"/>
        <item x="17"/>
        <item x="8"/>
        <item t="default"/>
      </items>
    </pivotField>
    <pivotField showAll="0"/>
    <pivotField showAll="0"/>
    <pivotField subtotalTop="0" showAll="0"/>
    <pivotField subtotalTop="0" showAll="0"/>
    <pivotField subtotalTop="0" showAll="0"/>
    <pivotField dataField="1" subtotalTop="0" showAll="0"/>
    <pivotField showAll="0"/>
    <pivotField subtotalTop="0" showAll="0"/>
    <pivotField subtotalTop="0" showAll="0"/>
    <pivotField showAll="0"/>
    <pivotField dataField="1" subtotalTop="0" showAll="0"/>
    <pivotField dataField="1" subtotalTop="0" showAll="0"/>
    <pivotField dataField="1" showAll="0"/>
  </pivotFields>
  <rowFields count="1">
    <field x="5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cres_1" fld="11" baseField="0" baseItem="0"/>
    <dataField name="Sum of TN_Load" fld="16" baseField="0" baseItem="0"/>
    <dataField name="Sum of TP_Load" fld="17" baseField="0" baseItem="0"/>
    <dataField name="Sum of Runoff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F30C-6743-4522-A86B-EBA74AC9AD3A}">
  <dimension ref="A1:P18"/>
  <sheetViews>
    <sheetView tabSelected="1" workbookViewId="0">
      <selection activeCell="O13" sqref="O13"/>
    </sheetView>
  </sheetViews>
  <sheetFormatPr defaultRowHeight="15" x14ac:dyDescent="0.25"/>
  <sheetData>
    <row r="1" spans="1:16" x14ac:dyDescent="0.25">
      <c r="A1" s="57" t="s">
        <v>404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13" t="s">
        <v>405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13" t="s">
        <v>322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x14ac:dyDescent="0.25">
      <c r="A5" s="13"/>
      <c r="B5" s="132" t="s">
        <v>323</v>
      </c>
      <c r="C5" s="133"/>
      <c r="D5" s="133"/>
      <c r="E5" s="133"/>
      <c r="F5" s="133"/>
      <c r="G5" s="134"/>
      <c r="H5" s="13"/>
      <c r="I5" s="13"/>
      <c r="J5" s="13"/>
      <c r="K5" s="13"/>
      <c r="L5" s="13"/>
      <c r="M5" s="13"/>
      <c r="N5" s="13"/>
      <c r="O5" s="13"/>
      <c r="P5" s="13"/>
    </row>
    <row r="6" spans="1:16" x14ac:dyDescent="0.25">
      <c r="A6" s="13"/>
      <c r="B6" s="58"/>
      <c r="C6" s="59" t="s">
        <v>324</v>
      </c>
      <c r="D6" s="59"/>
      <c r="E6" s="59"/>
      <c r="F6" s="59"/>
      <c r="G6" s="60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25">
      <c r="A7" s="13"/>
      <c r="B7" s="61"/>
      <c r="C7" s="59" t="s">
        <v>325</v>
      </c>
      <c r="D7" s="59"/>
      <c r="E7" s="59"/>
      <c r="F7" s="59"/>
      <c r="G7" s="60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5">
      <c r="A8" s="13"/>
      <c r="B8" s="62"/>
      <c r="C8" s="59" t="s">
        <v>326</v>
      </c>
      <c r="D8" s="59"/>
      <c r="E8" s="59"/>
      <c r="F8" s="59"/>
      <c r="G8" s="60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13"/>
      <c r="B9" s="63"/>
      <c r="C9" s="59" t="s">
        <v>327</v>
      </c>
      <c r="D9" s="59"/>
      <c r="E9" s="59"/>
      <c r="F9" s="59"/>
      <c r="G9" s="60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25">
      <c r="A10" s="13"/>
      <c r="B10" s="64"/>
      <c r="C10" s="65" t="s">
        <v>328</v>
      </c>
      <c r="D10" s="65"/>
      <c r="E10" s="65"/>
      <c r="F10" s="65"/>
      <c r="G10" s="66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25">
      <c r="A12" s="13" t="s">
        <v>329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25">
      <c r="A13" s="13" t="s">
        <v>335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3"/>
      <c r="B14" s="56"/>
      <c r="C14" t="s">
        <v>320</v>
      </c>
      <c r="I14" s="13"/>
      <c r="J14" s="13"/>
      <c r="K14" s="13"/>
      <c r="L14" s="13"/>
      <c r="M14" s="13"/>
      <c r="N14" s="13"/>
      <c r="O14" s="13"/>
      <c r="P14" s="13"/>
    </row>
    <row r="16" spans="1:16" x14ac:dyDescent="0.25">
      <c r="A16" s="13" t="s">
        <v>58</v>
      </c>
      <c r="B16" s="13"/>
      <c r="C16" s="13"/>
      <c r="D16" s="13"/>
      <c r="E16" s="13"/>
      <c r="F16" s="13"/>
      <c r="G16" s="13"/>
    </row>
    <row r="17" spans="1:7" x14ac:dyDescent="0.25">
      <c r="A17" s="73"/>
      <c r="B17" s="13" t="s">
        <v>347</v>
      </c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</sheetData>
  <mergeCells count="1">
    <mergeCell ref="B5:G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workbookViewId="0">
      <pane ySplit="1" topLeftCell="A4" activePane="bottomLeft" state="frozen"/>
      <selection pane="bottomLeft" activeCell="M33" sqref="M33"/>
    </sheetView>
  </sheetViews>
  <sheetFormatPr defaultRowHeight="15" x14ac:dyDescent="0.25"/>
  <cols>
    <col min="1" max="1" width="18.28515625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3" bestFit="1" customWidth="1"/>
    <col min="7" max="7" width="12.140625" style="3" bestFit="1" customWidth="1"/>
    <col min="8" max="8" width="8.28515625" style="3" bestFit="1" customWidth="1"/>
    <col min="9" max="9" width="8" bestFit="1" customWidth="1"/>
    <col min="10" max="10" width="11" bestFit="1" customWidth="1"/>
    <col min="11" max="11" width="11.5703125" bestFit="1" customWidth="1"/>
    <col min="12" max="12" width="15" customWidth="1"/>
  </cols>
  <sheetData>
    <row r="1" spans="1:15" x14ac:dyDescent="0.25">
      <c r="A1" t="s">
        <v>153</v>
      </c>
      <c r="B1" t="s">
        <v>154</v>
      </c>
      <c r="C1" t="s">
        <v>155</v>
      </c>
      <c r="D1" s="1" t="s">
        <v>58</v>
      </c>
      <c r="E1" t="s">
        <v>67</v>
      </c>
      <c r="F1" s="3" t="s">
        <v>156</v>
      </c>
      <c r="G1" s="3" t="s">
        <v>157</v>
      </c>
      <c r="H1" s="3" t="s">
        <v>158</v>
      </c>
      <c r="I1" t="s">
        <v>159</v>
      </c>
      <c r="J1" t="s">
        <v>160</v>
      </c>
      <c r="K1" t="s">
        <v>161</v>
      </c>
      <c r="L1" t="s">
        <v>162</v>
      </c>
      <c r="M1" t="s">
        <v>163</v>
      </c>
      <c r="N1" t="s">
        <v>164</v>
      </c>
      <c r="O1" t="s">
        <v>165</v>
      </c>
    </row>
    <row r="2" spans="1:15" x14ac:dyDescent="0.25">
      <c r="A2">
        <v>515</v>
      </c>
      <c r="B2" t="s">
        <v>166</v>
      </c>
      <c r="C2">
        <v>16</v>
      </c>
      <c r="D2" s="1">
        <v>893.72900400000003</v>
      </c>
      <c r="E2" t="s">
        <v>30</v>
      </c>
      <c r="F2" s="3" t="s">
        <v>215</v>
      </c>
      <c r="G2" s="3">
        <v>11611</v>
      </c>
      <c r="H2" s="3">
        <v>140</v>
      </c>
      <c r="I2" t="s">
        <v>181</v>
      </c>
      <c r="J2">
        <v>1.07883</v>
      </c>
      <c r="K2" t="s">
        <v>182</v>
      </c>
      <c r="L2">
        <v>13.485378000000001</v>
      </c>
      <c r="M2">
        <v>2.0497779999999999</v>
      </c>
      <c r="N2">
        <v>12.5</v>
      </c>
      <c r="O2">
        <v>1.9</v>
      </c>
    </row>
    <row r="3" spans="1:15" x14ac:dyDescent="0.25">
      <c r="A3">
        <v>516</v>
      </c>
      <c r="B3" t="s">
        <v>166</v>
      </c>
      <c r="C3">
        <v>16</v>
      </c>
      <c r="D3" s="1">
        <v>893.72900400000003</v>
      </c>
      <c r="E3" t="s">
        <v>30</v>
      </c>
      <c r="F3" s="3" t="s">
        <v>215</v>
      </c>
      <c r="G3" s="3">
        <v>13916</v>
      </c>
      <c r="H3" s="3">
        <v>814</v>
      </c>
      <c r="I3" t="s">
        <v>209</v>
      </c>
      <c r="J3">
        <v>0.87337500000000001</v>
      </c>
      <c r="K3" t="s">
        <v>210</v>
      </c>
      <c r="L3">
        <v>7.1616759999999999</v>
      </c>
      <c r="M3">
        <v>1.1353880000000001</v>
      </c>
      <c r="N3">
        <v>8.1999999999999993</v>
      </c>
      <c r="O3">
        <v>1.3</v>
      </c>
    </row>
    <row r="4" spans="1:15" x14ac:dyDescent="0.25">
      <c r="A4">
        <v>517</v>
      </c>
      <c r="B4" t="s">
        <v>166</v>
      </c>
      <c r="C4">
        <v>16</v>
      </c>
      <c r="D4" s="1">
        <v>893.72900400000003</v>
      </c>
      <c r="E4" t="s">
        <v>30</v>
      </c>
      <c r="F4" s="3" t="s">
        <v>215</v>
      </c>
      <c r="G4" s="3">
        <v>13943</v>
      </c>
      <c r="H4" s="3">
        <v>811</v>
      </c>
      <c r="I4" t="s">
        <v>216</v>
      </c>
      <c r="J4">
        <v>272.82907699999998</v>
      </c>
      <c r="K4" t="s">
        <v>217</v>
      </c>
      <c r="L4">
        <v>1909.803539</v>
      </c>
      <c r="M4">
        <v>245.54616899999999</v>
      </c>
      <c r="N4">
        <v>7</v>
      </c>
      <c r="O4">
        <v>0.9</v>
      </c>
    </row>
    <row r="5" spans="1:15" x14ac:dyDescent="0.25">
      <c r="A5">
        <v>518</v>
      </c>
      <c r="B5" t="s">
        <v>166</v>
      </c>
      <c r="C5">
        <v>16</v>
      </c>
      <c r="D5" s="1">
        <v>893.72900400000003</v>
      </c>
      <c r="E5" t="s">
        <v>30</v>
      </c>
      <c r="F5" s="3" t="s">
        <v>215</v>
      </c>
      <c r="G5" s="3">
        <v>13948</v>
      </c>
      <c r="H5" s="3">
        <v>111</v>
      </c>
      <c r="I5" t="s">
        <v>175</v>
      </c>
      <c r="J5">
        <v>20.504524</v>
      </c>
      <c r="K5" t="s">
        <v>218</v>
      </c>
      <c r="L5">
        <v>211.19659300000001</v>
      </c>
      <c r="M5">
        <v>34.857689999999998</v>
      </c>
      <c r="N5">
        <v>10.3</v>
      </c>
      <c r="O5">
        <v>1.7</v>
      </c>
    </row>
    <row r="6" spans="1:15" x14ac:dyDescent="0.25">
      <c r="A6">
        <v>519</v>
      </c>
      <c r="B6" t="s">
        <v>166</v>
      </c>
      <c r="C6">
        <v>16</v>
      </c>
      <c r="D6" s="1">
        <v>893.72900400000003</v>
      </c>
      <c r="E6" t="s">
        <v>30</v>
      </c>
      <c r="F6" s="3" t="s">
        <v>215</v>
      </c>
      <c r="G6" s="3">
        <v>13987</v>
      </c>
      <c r="H6" s="3">
        <v>121</v>
      </c>
      <c r="I6" t="s">
        <v>175</v>
      </c>
      <c r="J6">
        <v>2.3397999999999999E-2</v>
      </c>
      <c r="K6" t="s">
        <v>219</v>
      </c>
      <c r="L6">
        <v>0.29247499999999998</v>
      </c>
      <c r="M6">
        <v>4.9135999999999999E-2</v>
      </c>
      <c r="N6">
        <v>12.5</v>
      </c>
      <c r="O6">
        <v>2.1</v>
      </c>
    </row>
    <row r="7" spans="1:15" x14ac:dyDescent="0.25">
      <c r="A7">
        <v>520</v>
      </c>
      <c r="B7" t="s">
        <v>166</v>
      </c>
      <c r="C7">
        <v>16</v>
      </c>
      <c r="D7" s="1">
        <v>893.72900400000003</v>
      </c>
      <c r="E7" t="s">
        <v>30</v>
      </c>
      <c r="F7" s="3" t="s">
        <v>215</v>
      </c>
      <c r="G7" s="3">
        <v>13991</v>
      </c>
      <c r="H7" s="3">
        <v>121</v>
      </c>
      <c r="I7" t="s">
        <v>175</v>
      </c>
      <c r="J7">
        <v>126.75093699999999</v>
      </c>
      <c r="K7" t="s">
        <v>219</v>
      </c>
      <c r="L7">
        <v>1584.3867150000001</v>
      </c>
      <c r="M7">
        <v>266.17696799999999</v>
      </c>
      <c r="N7">
        <v>12.5</v>
      </c>
      <c r="O7">
        <v>2.1</v>
      </c>
    </row>
    <row r="8" spans="1:15" x14ac:dyDescent="0.25">
      <c r="A8">
        <v>521</v>
      </c>
      <c r="B8" t="s">
        <v>166</v>
      </c>
      <c r="C8">
        <v>16</v>
      </c>
      <c r="D8" s="1">
        <v>893.72900400000003</v>
      </c>
      <c r="E8" t="s">
        <v>30</v>
      </c>
      <c r="F8" s="3" t="s">
        <v>215</v>
      </c>
      <c r="G8" s="3">
        <v>14031</v>
      </c>
      <c r="H8" s="3">
        <v>133</v>
      </c>
      <c r="I8" t="s">
        <v>179</v>
      </c>
      <c r="J8">
        <v>8.4366950000000003</v>
      </c>
      <c r="K8" t="s">
        <v>211</v>
      </c>
      <c r="L8">
        <v>102.084005</v>
      </c>
      <c r="M8">
        <v>20.248066999999999</v>
      </c>
      <c r="N8">
        <v>12.1</v>
      </c>
      <c r="O8">
        <v>2.4</v>
      </c>
    </row>
    <row r="9" spans="1:15" x14ac:dyDescent="0.25">
      <c r="A9">
        <v>522</v>
      </c>
      <c r="B9" t="s">
        <v>166</v>
      </c>
      <c r="C9">
        <v>16</v>
      </c>
      <c r="D9" s="1">
        <v>893.72900400000003</v>
      </c>
      <c r="E9" t="s">
        <v>30</v>
      </c>
      <c r="F9" s="3" t="s">
        <v>215</v>
      </c>
      <c r="G9" s="3">
        <v>14032</v>
      </c>
      <c r="H9" s="3">
        <v>133</v>
      </c>
      <c r="I9" t="s">
        <v>179</v>
      </c>
      <c r="J9">
        <v>96.593720000000005</v>
      </c>
      <c r="K9" t="s">
        <v>211</v>
      </c>
      <c r="L9">
        <v>1168.784015</v>
      </c>
      <c r="M9">
        <v>231.824929</v>
      </c>
      <c r="N9">
        <v>12.1</v>
      </c>
      <c r="O9">
        <v>2.4</v>
      </c>
    </row>
    <row r="10" spans="1:15" x14ac:dyDescent="0.25">
      <c r="A10">
        <v>523</v>
      </c>
      <c r="B10" t="s">
        <v>166</v>
      </c>
      <c r="C10">
        <v>16</v>
      </c>
      <c r="D10" s="1">
        <v>893.72900400000003</v>
      </c>
      <c r="E10" t="s">
        <v>30</v>
      </c>
      <c r="F10" s="3" t="s">
        <v>215</v>
      </c>
      <c r="G10" s="3">
        <v>14034</v>
      </c>
      <c r="H10" s="3">
        <v>134</v>
      </c>
      <c r="I10" t="s">
        <v>220</v>
      </c>
      <c r="J10">
        <v>10.880756</v>
      </c>
      <c r="K10" t="s">
        <v>221</v>
      </c>
      <c r="L10">
        <v>89.222194999999999</v>
      </c>
      <c r="M10">
        <v>15.233058</v>
      </c>
      <c r="N10">
        <v>8.1999999999999993</v>
      </c>
      <c r="O10">
        <v>1.4</v>
      </c>
    </row>
    <row r="11" spans="1:15" x14ac:dyDescent="0.25">
      <c r="A11">
        <v>524</v>
      </c>
      <c r="B11" t="s">
        <v>166</v>
      </c>
      <c r="C11">
        <v>16</v>
      </c>
      <c r="D11" s="1">
        <v>893.72900400000003</v>
      </c>
      <c r="E11" t="s">
        <v>30</v>
      </c>
      <c r="F11" s="3" t="s">
        <v>215</v>
      </c>
      <c r="G11" s="3">
        <v>14056</v>
      </c>
      <c r="H11" s="3">
        <v>140</v>
      </c>
      <c r="I11" t="s">
        <v>181</v>
      </c>
      <c r="J11">
        <v>1.3747400000000001</v>
      </c>
      <c r="K11" t="s">
        <v>212</v>
      </c>
      <c r="L11">
        <v>16.496873999999998</v>
      </c>
      <c r="M11">
        <v>2.4745309999999998</v>
      </c>
      <c r="N11">
        <v>12</v>
      </c>
      <c r="O11">
        <v>1.8</v>
      </c>
    </row>
    <row r="12" spans="1:15" x14ac:dyDescent="0.25">
      <c r="A12">
        <v>525</v>
      </c>
      <c r="B12" t="s">
        <v>166</v>
      </c>
      <c r="C12">
        <v>16</v>
      </c>
      <c r="D12" s="1">
        <v>893.72900400000003</v>
      </c>
      <c r="E12" t="s">
        <v>30</v>
      </c>
      <c r="F12" s="3" t="s">
        <v>215</v>
      </c>
      <c r="G12" s="3">
        <v>14057</v>
      </c>
      <c r="H12" s="3">
        <v>140</v>
      </c>
      <c r="I12" t="s">
        <v>181</v>
      </c>
      <c r="J12">
        <v>16.630517000000001</v>
      </c>
      <c r="K12" t="s">
        <v>212</v>
      </c>
      <c r="L12">
        <v>199.56620100000001</v>
      </c>
      <c r="M12">
        <v>29.934930000000001</v>
      </c>
      <c r="N12">
        <v>12</v>
      </c>
      <c r="O12">
        <v>1.8</v>
      </c>
    </row>
    <row r="13" spans="1:15" x14ac:dyDescent="0.25">
      <c r="A13">
        <v>526</v>
      </c>
      <c r="B13" t="s">
        <v>166</v>
      </c>
      <c r="C13">
        <v>16</v>
      </c>
      <c r="D13" s="1">
        <v>893.72900400000003</v>
      </c>
      <c r="E13" t="s">
        <v>30</v>
      </c>
      <c r="F13" s="3" t="s">
        <v>215</v>
      </c>
      <c r="G13" s="3">
        <v>14058</v>
      </c>
      <c r="H13" s="3">
        <v>140</v>
      </c>
      <c r="I13" t="s">
        <v>181</v>
      </c>
      <c r="J13">
        <v>41.122858000000001</v>
      </c>
      <c r="K13" t="s">
        <v>212</v>
      </c>
      <c r="L13">
        <v>493.47430200000002</v>
      </c>
      <c r="M13">
        <v>74.021145000000004</v>
      </c>
      <c r="N13">
        <v>12</v>
      </c>
      <c r="O13">
        <v>1.8</v>
      </c>
    </row>
    <row r="14" spans="1:15" x14ac:dyDescent="0.25">
      <c r="A14">
        <v>527</v>
      </c>
      <c r="B14" t="s">
        <v>166</v>
      </c>
      <c r="C14">
        <v>16</v>
      </c>
      <c r="D14" s="1">
        <v>893.72900400000003</v>
      </c>
      <c r="E14" t="s">
        <v>30</v>
      </c>
      <c r="F14" s="3" t="s">
        <v>215</v>
      </c>
      <c r="G14" s="3">
        <v>14069</v>
      </c>
      <c r="H14" s="3">
        <v>141</v>
      </c>
      <c r="I14" t="s">
        <v>183</v>
      </c>
      <c r="J14">
        <v>28.414273999999999</v>
      </c>
      <c r="K14" t="s">
        <v>213</v>
      </c>
      <c r="L14">
        <v>278.45988499999999</v>
      </c>
      <c r="M14">
        <v>42.621411000000002</v>
      </c>
      <c r="N14">
        <v>9.8000000000000007</v>
      </c>
      <c r="O14">
        <v>1.5</v>
      </c>
    </row>
    <row r="15" spans="1:15" x14ac:dyDescent="0.25">
      <c r="A15">
        <v>528</v>
      </c>
      <c r="B15" t="s">
        <v>166</v>
      </c>
      <c r="C15">
        <v>16</v>
      </c>
      <c r="D15" s="1">
        <v>893.72900400000003</v>
      </c>
      <c r="E15" t="s">
        <v>30</v>
      </c>
      <c r="F15" s="3" t="s">
        <v>215</v>
      </c>
      <c r="G15" s="3">
        <v>14070</v>
      </c>
      <c r="H15" s="3">
        <v>141</v>
      </c>
      <c r="I15" t="s">
        <v>183</v>
      </c>
      <c r="J15">
        <v>21.879854000000002</v>
      </c>
      <c r="K15" t="s">
        <v>213</v>
      </c>
      <c r="L15">
        <v>214.42256499999999</v>
      </c>
      <c r="M15">
        <v>32.819780000000002</v>
      </c>
      <c r="N15">
        <v>9.8000000000000007</v>
      </c>
      <c r="O15">
        <v>1.5</v>
      </c>
    </row>
    <row r="16" spans="1:15" x14ac:dyDescent="0.25">
      <c r="A16">
        <v>529</v>
      </c>
      <c r="B16" t="s">
        <v>166</v>
      </c>
      <c r="C16">
        <v>16</v>
      </c>
      <c r="D16" s="1">
        <v>893.72900400000003</v>
      </c>
      <c r="E16" t="s">
        <v>30</v>
      </c>
      <c r="F16" s="3" t="s">
        <v>215</v>
      </c>
      <c r="G16" s="3">
        <v>14081</v>
      </c>
      <c r="H16" s="3">
        <v>170</v>
      </c>
      <c r="I16" t="s">
        <v>185</v>
      </c>
      <c r="J16">
        <v>15.450799</v>
      </c>
      <c r="K16" t="s">
        <v>222</v>
      </c>
      <c r="L16">
        <v>162.23338899999999</v>
      </c>
      <c r="M16">
        <v>26.266358</v>
      </c>
      <c r="N16">
        <v>10.5</v>
      </c>
      <c r="O16">
        <v>1.7</v>
      </c>
    </row>
    <row r="17" spans="1:15" x14ac:dyDescent="0.25">
      <c r="A17">
        <v>530</v>
      </c>
      <c r="B17" t="s">
        <v>166</v>
      </c>
      <c r="C17">
        <v>16</v>
      </c>
      <c r="D17" s="1">
        <v>893.72900400000003</v>
      </c>
      <c r="E17" t="s">
        <v>30</v>
      </c>
      <c r="F17" s="3" t="s">
        <v>215</v>
      </c>
      <c r="G17" s="3">
        <v>14082</v>
      </c>
      <c r="H17" s="3">
        <v>170</v>
      </c>
      <c r="I17" t="s">
        <v>185</v>
      </c>
      <c r="J17">
        <v>2.7879999999999999E-2</v>
      </c>
      <c r="K17" t="s">
        <v>222</v>
      </c>
      <c r="L17">
        <v>0.29274499999999998</v>
      </c>
      <c r="M17">
        <v>4.7397000000000002E-2</v>
      </c>
      <c r="N17">
        <v>10.5</v>
      </c>
      <c r="O17">
        <v>1.7</v>
      </c>
    </row>
    <row r="18" spans="1:15" x14ac:dyDescent="0.25">
      <c r="A18">
        <v>531</v>
      </c>
      <c r="B18" t="s">
        <v>166</v>
      </c>
      <c r="C18">
        <v>16</v>
      </c>
      <c r="D18" s="1">
        <v>893.72900400000003</v>
      </c>
      <c r="E18" t="s">
        <v>30</v>
      </c>
      <c r="F18" s="3" t="s">
        <v>215</v>
      </c>
      <c r="G18" s="3">
        <v>14085</v>
      </c>
      <c r="H18" s="3">
        <v>170</v>
      </c>
      <c r="I18" t="s">
        <v>185</v>
      </c>
      <c r="J18">
        <v>5.027056</v>
      </c>
      <c r="K18" t="s">
        <v>222</v>
      </c>
      <c r="L18">
        <v>52.784087999999997</v>
      </c>
      <c r="M18">
        <v>8.5459949999999996</v>
      </c>
      <c r="N18">
        <v>10.5</v>
      </c>
      <c r="O18">
        <v>1.7</v>
      </c>
    </row>
    <row r="19" spans="1:15" x14ac:dyDescent="0.25">
      <c r="A19">
        <v>532</v>
      </c>
      <c r="B19" t="s">
        <v>166</v>
      </c>
      <c r="C19">
        <v>16</v>
      </c>
      <c r="D19" s="1">
        <v>893.72900400000003</v>
      </c>
      <c r="E19" t="s">
        <v>30</v>
      </c>
      <c r="F19" s="3" t="s">
        <v>215</v>
      </c>
      <c r="G19" s="3">
        <v>14090</v>
      </c>
      <c r="H19" s="3">
        <v>171</v>
      </c>
      <c r="I19" t="s">
        <v>223</v>
      </c>
      <c r="J19">
        <v>1.8466119999999999</v>
      </c>
      <c r="K19" t="s">
        <v>224</v>
      </c>
      <c r="L19">
        <v>23.636628999999999</v>
      </c>
      <c r="M19">
        <v>3.8778839999999999</v>
      </c>
      <c r="N19">
        <v>12.8</v>
      </c>
      <c r="O19">
        <v>2.1</v>
      </c>
    </row>
    <row r="20" spans="1:15" x14ac:dyDescent="0.25">
      <c r="A20">
        <v>533</v>
      </c>
      <c r="B20" t="s">
        <v>166</v>
      </c>
      <c r="C20">
        <v>16</v>
      </c>
      <c r="D20" s="1">
        <v>893.72900400000003</v>
      </c>
      <c r="E20" t="s">
        <v>30</v>
      </c>
      <c r="F20" s="3" t="s">
        <v>215</v>
      </c>
      <c r="G20" s="3">
        <v>14145</v>
      </c>
      <c r="H20" s="3">
        <v>190</v>
      </c>
      <c r="I20" t="s">
        <v>189</v>
      </c>
      <c r="J20">
        <v>8.9987720000000007</v>
      </c>
      <c r="K20" t="s">
        <v>225</v>
      </c>
      <c r="L20">
        <v>100.786252</v>
      </c>
      <c r="M20">
        <v>17.097667999999999</v>
      </c>
      <c r="N20">
        <v>11.2</v>
      </c>
      <c r="O20">
        <v>1.9</v>
      </c>
    </row>
    <row r="21" spans="1:15" x14ac:dyDescent="0.25">
      <c r="A21">
        <v>534</v>
      </c>
      <c r="B21" t="s">
        <v>166</v>
      </c>
      <c r="C21">
        <v>16</v>
      </c>
      <c r="D21" s="1">
        <v>893.72900400000003</v>
      </c>
      <c r="E21" t="s">
        <v>30</v>
      </c>
      <c r="F21" s="3" t="s">
        <v>215</v>
      </c>
      <c r="G21" s="3">
        <v>14146</v>
      </c>
      <c r="H21" s="3">
        <v>190</v>
      </c>
      <c r="I21" t="s">
        <v>189</v>
      </c>
      <c r="J21">
        <v>4.1878289999999998</v>
      </c>
      <c r="K21" t="s">
        <v>225</v>
      </c>
      <c r="L21">
        <v>46.903685000000003</v>
      </c>
      <c r="M21">
        <v>7.9568750000000001</v>
      </c>
      <c r="N21">
        <v>11.2</v>
      </c>
      <c r="O21">
        <v>1.9</v>
      </c>
    </row>
    <row r="22" spans="1:15" x14ac:dyDescent="0.25">
      <c r="A22">
        <v>535</v>
      </c>
      <c r="B22" t="s">
        <v>166</v>
      </c>
      <c r="C22">
        <v>16</v>
      </c>
      <c r="D22" s="1">
        <v>893.72900400000003</v>
      </c>
      <c r="E22" t="s">
        <v>30</v>
      </c>
      <c r="F22" s="3" t="s">
        <v>215</v>
      </c>
      <c r="G22" s="3">
        <v>14164</v>
      </c>
      <c r="H22" s="3">
        <v>320</v>
      </c>
      <c r="I22" t="s">
        <v>191</v>
      </c>
      <c r="J22">
        <v>7.2625190000000002</v>
      </c>
      <c r="K22" t="s">
        <v>226</v>
      </c>
      <c r="L22">
        <v>76.256450000000001</v>
      </c>
      <c r="M22">
        <v>14.525038</v>
      </c>
      <c r="N22">
        <v>10.5</v>
      </c>
      <c r="O22">
        <v>2</v>
      </c>
    </row>
    <row r="23" spans="1:15" x14ac:dyDescent="0.25">
      <c r="A23">
        <v>536</v>
      </c>
      <c r="B23" t="s">
        <v>166</v>
      </c>
      <c r="C23">
        <v>16</v>
      </c>
      <c r="D23" s="1">
        <v>893.72900400000003</v>
      </c>
      <c r="E23" t="s">
        <v>30</v>
      </c>
      <c r="F23" s="3" t="s">
        <v>215</v>
      </c>
      <c r="G23" s="3">
        <v>14224</v>
      </c>
      <c r="H23" s="3">
        <v>411</v>
      </c>
      <c r="I23" t="s">
        <v>193</v>
      </c>
      <c r="J23">
        <v>85.716746000000001</v>
      </c>
      <c r="K23" t="s">
        <v>227</v>
      </c>
      <c r="L23">
        <v>754.307366</v>
      </c>
      <c r="M23">
        <v>120.003445</v>
      </c>
      <c r="N23">
        <v>8.8000000000000007</v>
      </c>
      <c r="O23">
        <v>1.4</v>
      </c>
    </row>
    <row r="24" spans="1:15" x14ac:dyDescent="0.25">
      <c r="A24">
        <v>537</v>
      </c>
      <c r="B24" t="s">
        <v>166</v>
      </c>
      <c r="C24">
        <v>16</v>
      </c>
      <c r="D24" s="1">
        <v>893.72900400000003</v>
      </c>
      <c r="E24" t="s">
        <v>30</v>
      </c>
      <c r="F24" s="3" t="s">
        <v>215</v>
      </c>
      <c r="G24" s="3">
        <v>14225</v>
      </c>
      <c r="H24" s="3">
        <v>411</v>
      </c>
      <c r="I24" t="s">
        <v>193</v>
      </c>
      <c r="J24">
        <v>101.358402</v>
      </c>
      <c r="K24" t="s">
        <v>227</v>
      </c>
      <c r="L24">
        <v>891.953935</v>
      </c>
      <c r="M24">
        <v>141.90176199999999</v>
      </c>
      <c r="N24">
        <v>8.8000000000000007</v>
      </c>
      <c r="O24">
        <v>1.4</v>
      </c>
    </row>
    <row r="25" spans="1:15" x14ac:dyDescent="0.25">
      <c r="A25">
        <v>538</v>
      </c>
      <c r="B25" t="s">
        <v>166</v>
      </c>
      <c r="C25">
        <v>16</v>
      </c>
      <c r="D25" s="1">
        <v>893.72900400000003</v>
      </c>
      <c r="E25" t="s">
        <v>30</v>
      </c>
      <c r="F25" s="3" t="s">
        <v>215</v>
      </c>
      <c r="G25" s="3">
        <v>14556</v>
      </c>
      <c r="H25" s="3">
        <v>530</v>
      </c>
      <c r="I25" t="s">
        <v>199</v>
      </c>
      <c r="J25">
        <v>4.7316330000000004</v>
      </c>
      <c r="K25" t="s">
        <v>228</v>
      </c>
      <c r="L25">
        <v>59.145412</v>
      </c>
      <c r="M25">
        <v>10.409592999999999</v>
      </c>
      <c r="N25">
        <v>12.5</v>
      </c>
      <c r="O25">
        <v>2.2000000000000002</v>
      </c>
    </row>
    <row r="26" spans="1:15" x14ac:dyDescent="0.25">
      <c r="A26">
        <v>539</v>
      </c>
      <c r="B26" t="s">
        <v>166</v>
      </c>
      <c r="C26">
        <v>16</v>
      </c>
      <c r="D26" s="1">
        <v>893.72900400000003</v>
      </c>
      <c r="E26" t="s">
        <v>30</v>
      </c>
      <c r="F26" s="3" t="s">
        <v>215</v>
      </c>
      <c r="G26" s="3">
        <v>14667</v>
      </c>
      <c r="H26" s="3">
        <v>541</v>
      </c>
      <c r="I26" t="s">
        <v>201</v>
      </c>
      <c r="J26">
        <v>6.1921999999999998E-2</v>
      </c>
      <c r="K26" t="s">
        <v>229</v>
      </c>
      <c r="L26">
        <v>0.48918200000000001</v>
      </c>
      <c r="M26">
        <v>8.0498E-2</v>
      </c>
      <c r="N26">
        <v>7.9</v>
      </c>
      <c r="O26">
        <v>1.3</v>
      </c>
    </row>
    <row r="27" spans="1:15" x14ac:dyDescent="0.25">
      <c r="A27">
        <v>540</v>
      </c>
      <c r="B27" t="s">
        <v>166</v>
      </c>
      <c r="C27">
        <v>16</v>
      </c>
      <c r="D27" s="1">
        <v>893.72900400000003</v>
      </c>
      <c r="E27" t="s">
        <v>30</v>
      </c>
      <c r="F27" s="3" t="s">
        <v>215</v>
      </c>
      <c r="G27" s="3">
        <v>14772</v>
      </c>
      <c r="H27" s="3">
        <v>814</v>
      </c>
      <c r="I27" t="s">
        <v>209</v>
      </c>
      <c r="J27">
        <v>2.0182720000000001</v>
      </c>
      <c r="K27" t="s">
        <v>214</v>
      </c>
      <c r="L27">
        <v>23.411957999999998</v>
      </c>
      <c r="M27">
        <v>4.0365440000000001</v>
      </c>
      <c r="N27">
        <v>11.6</v>
      </c>
      <c r="O27">
        <v>2</v>
      </c>
    </row>
    <row r="28" spans="1:15" x14ac:dyDescent="0.25">
      <c r="A28">
        <v>656</v>
      </c>
      <c r="B28" t="s">
        <v>166</v>
      </c>
      <c r="C28">
        <v>16</v>
      </c>
      <c r="D28" s="1">
        <v>893.72900400000003</v>
      </c>
      <c r="E28" t="s">
        <v>30</v>
      </c>
      <c r="F28" s="3" t="s">
        <v>215</v>
      </c>
      <c r="G28" s="3">
        <v>13991</v>
      </c>
      <c r="H28" s="3">
        <v>121</v>
      </c>
      <c r="I28" t="s">
        <v>175</v>
      </c>
      <c r="J28">
        <v>0.49911</v>
      </c>
      <c r="K28" t="s">
        <v>219</v>
      </c>
      <c r="L28">
        <v>6.2388789999999998</v>
      </c>
      <c r="M28">
        <v>1.0481320000000001</v>
      </c>
      <c r="N28">
        <v>12.5</v>
      </c>
      <c r="O28">
        <v>2.1</v>
      </c>
    </row>
    <row r="29" spans="1:15" x14ac:dyDescent="0.25">
      <c r="A29">
        <v>658</v>
      </c>
      <c r="B29" t="s">
        <v>166</v>
      </c>
      <c r="C29">
        <v>16</v>
      </c>
      <c r="D29" s="1">
        <v>893.72900400000003</v>
      </c>
      <c r="E29" t="s">
        <v>30</v>
      </c>
      <c r="F29" s="3" t="s">
        <v>215</v>
      </c>
      <c r="G29" s="3">
        <v>14031</v>
      </c>
      <c r="H29" s="3">
        <v>133</v>
      </c>
      <c r="I29" t="s">
        <v>179</v>
      </c>
      <c r="J29">
        <v>0.50720200000000004</v>
      </c>
      <c r="K29" t="s">
        <v>211</v>
      </c>
      <c r="L29">
        <v>6.137149</v>
      </c>
      <c r="M29">
        <v>1.2172860000000001</v>
      </c>
      <c r="N29">
        <v>12.1</v>
      </c>
      <c r="O29">
        <v>2.4</v>
      </c>
    </row>
    <row r="30" spans="1:15" x14ac:dyDescent="0.25">
      <c r="A30">
        <v>660</v>
      </c>
      <c r="B30" t="s">
        <v>166</v>
      </c>
      <c r="C30">
        <v>16</v>
      </c>
      <c r="D30" s="1">
        <v>893.72900400000003</v>
      </c>
      <c r="E30" t="s">
        <v>30</v>
      </c>
      <c r="F30" s="3" t="s">
        <v>215</v>
      </c>
      <c r="G30" s="3">
        <v>14090</v>
      </c>
      <c r="H30" s="3">
        <v>171</v>
      </c>
      <c r="I30" t="s">
        <v>223</v>
      </c>
      <c r="J30">
        <v>1.012127</v>
      </c>
      <c r="K30" t="s">
        <v>224</v>
      </c>
      <c r="L30">
        <v>12.955232000000001</v>
      </c>
      <c r="M30">
        <v>2.1254680000000001</v>
      </c>
      <c r="N30">
        <v>12.8</v>
      </c>
      <c r="O30">
        <v>2.1</v>
      </c>
    </row>
    <row r="31" spans="1:15" x14ac:dyDescent="0.25">
      <c r="A31">
        <v>688</v>
      </c>
      <c r="B31" t="s">
        <v>166</v>
      </c>
      <c r="C31">
        <v>16</v>
      </c>
      <c r="D31" s="1">
        <v>893.72900400000003</v>
      </c>
      <c r="E31" t="s">
        <v>30</v>
      </c>
      <c r="F31" s="3" t="s">
        <v>215</v>
      </c>
      <c r="G31" s="3">
        <v>13991</v>
      </c>
      <c r="H31" s="3">
        <v>121</v>
      </c>
      <c r="I31" t="s">
        <v>175</v>
      </c>
      <c r="J31">
        <v>2.4563630000000001</v>
      </c>
      <c r="K31" t="s">
        <v>219</v>
      </c>
      <c r="L31">
        <v>30.704543999999999</v>
      </c>
      <c r="M31">
        <v>5.1583629999999996</v>
      </c>
      <c r="N31">
        <v>12.5</v>
      </c>
      <c r="O31">
        <v>2.1</v>
      </c>
    </row>
    <row r="32" spans="1:15" x14ac:dyDescent="0.25">
      <c r="A32">
        <v>690</v>
      </c>
      <c r="B32" t="s">
        <v>166</v>
      </c>
      <c r="C32">
        <v>16</v>
      </c>
      <c r="D32" s="1">
        <v>893.72900400000003</v>
      </c>
      <c r="E32" t="s">
        <v>30</v>
      </c>
      <c r="F32" s="3" t="s">
        <v>215</v>
      </c>
      <c r="G32" s="3">
        <v>14058</v>
      </c>
      <c r="H32" s="3">
        <v>140</v>
      </c>
      <c r="I32" t="s">
        <v>181</v>
      </c>
      <c r="J32">
        <v>5.172669</v>
      </c>
      <c r="K32" t="s">
        <v>212</v>
      </c>
      <c r="L32">
        <v>62.072032999999998</v>
      </c>
      <c r="M32">
        <v>9.3108050000000002</v>
      </c>
      <c r="N32">
        <v>12</v>
      </c>
      <c r="O32">
        <v>1.8</v>
      </c>
    </row>
    <row r="33" spans="10:13" x14ac:dyDescent="0.25">
      <c r="J33">
        <f>SUM(J2:J32)</f>
        <v>893.72946799999988</v>
      </c>
      <c r="L33">
        <f>SUM(L2:L32)</f>
        <v>8599.1453460000012</v>
      </c>
      <c r="M33">
        <f>SUM(M2:M32)</f>
        <v>1372.6020910000002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4"/>
  <sheetViews>
    <sheetView workbookViewId="0">
      <selection activeCell="M25" sqref="M25"/>
    </sheetView>
  </sheetViews>
  <sheetFormatPr defaultRowHeight="15" x14ac:dyDescent="0.25"/>
  <cols>
    <col min="1" max="1" width="14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1" bestFit="1" customWidth="1"/>
    <col min="7" max="7" width="12.140625" style="1" bestFit="1" customWidth="1"/>
    <col min="8" max="8" width="8.28515625" style="1" bestFit="1" customWidth="1"/>
    <col min="9" max="9" width="8" bestFit="1" customWidth="1"/>
    <col min="10" max="10" width="10" bestFit="1" customWidth="1"/>
    <col min="11" max="11" width="11.5703125" bestFit="1" customWidth="1"/>
    <col min="12" max="12" width="11" bestFit="1" customWidth="1"/>
    <col min="13" max="13" width="10" bestFit="1" customWidth="1"/>
  </cols>
  <sheetData>
    <row r="1" spans="1:15" x14ac:dyDescent="0.25">
      <c r="A1" s="7" t="s">
        <v>153</v>
      </c>
      <c r="B1" s="7" t="s">
        <v>154</v>
      </c>
      <c r="C1" s="7" t="s">
        <v>155</v>
      </c>
      <c r="D1" s="7" t="s">
        <v>58</v>
      </c>
      <c r="E1" s="4" t="s">
        <v>67</v>
      </c>
      <c r="F1" s="4" t="s">
        <v>156</v>
      </c>
      <c r="G1" s="4" t="s">
        <v>157</v>
      </c>
      <c r="H1" s="4" t="s">
        <v>158</v>
      </c>
      <c r="I1" s="4" t="s">
        <v>159</v>
      </c>
      <c r="J1" s="4" t="s">
        <v>160</v>
      </c>
      <c r="K1" s="4" t="s">
        <v>161</v>
      </c>
      <c r="L1" s="5" t="s">
        <v>162</v>
      </c>
      <c r="M1" s="6" t="s">
        <v>163</v>
      </c>
      <c r="N1" s="6" t="s">
        <v>164</v>
      </c>
      <c r="O1" t="s">
        <v>165</v>
      </c>
    </row>
    <row r="2" spans="1:15" s="1" customFormat="1" x14ac:dyDescent="0.25">
      <c r="A2" s="7">
        <v>189</v>
      </c>
      <c r="B2" s="7" t="s">
        <v>166</v>
      </c>
      <c r="C2" s="7">
        <v>9</v>
      </c>
      <c r="D2" s="7">
        <v>58.792639000000001</v>
      </c>
      <c r="E2" s="4" t="s">
        <v>3</v>
      </c>
      <c r="F2" s="4" t="s">
        <v>230</v>
      </c>
      <c r="G2" s="4">
        <v>11469</v>
      </c>
      <c r="H2" s="4">
        <v>121</v>
      </c>
      <c r="I2" s="4" t="s">
        <v>175</v>
      </c>
      <c r="J2" s="4">
        <v>16.762601</v>
      </c>
      <c r="K2" s="4" t="s">
        <v>176</v>
      </c>
      <c r="L2" s="1">
        <v>196.122432</v>
      </c>
      <c r="M2" s="1">
        <v>33.525202</v>
      </c>
      <c r="N2" s="1">
        <v>11.7</v>
      </c>
      <c r="O2" s="1">
        <v>2</v>
      </c>
    </row>
    <row r="3" spans="1:15" s="1" customFormat="1" x14ac:dyDescent="0.25">
      <c r="A3" s="7">
        <v>190</v>
      </c>
      <c r="B3" s="7" t="s">
        <v>166</v>
      </c>
      <c r="C3" s="7">
        <v>9</v>
      </c>
      <c r="D3" s="7">
        <v>58.792639000000001</v>
      </c>
      <c r="E3" s="4" t="s">
        <v>3</v>
      </c>
      <c r="F3" s="4" t="s">
        <v>230</v>
      </c>
      <c r="G3" s="4">
        <v>11612</v>
      </c>
      <c r="H3" s="4">
        <v>140</v>
      </c>
      <c r="I3" s="4" t="s">
        <v>181</v>
      </c>
      <c r="J3" s="4">
        <v>2.9781810000000002</v>
      </c>
      <c r="K3" s="4" t="s">
        <v>182</v>
      </c>
      <c r="L3" s="1">
        <v>37.227266999999998</v>
      </c>
      <c r="M3" s="1">
        <v>5.6585450000000002</v>
      </c>
      <c r="N3" s="1">
        <v>12.5</v>
      </c>
      <c r="O3" s="1">
        <v>1.9</v>
      </c>
    </row>
    <row r="4" spans="1:15" s="1" customFormat="1" x14ac:dyDescent="0.25">
      <c r="A4" s="7">
        <v>191</v>
      </c>
      <c r="B4" s="7" t="s">
        <v>166</v>
      </c>
      <c r="C4" s="7">
        <v>9</v>
      </c>
      <c r="D4" s="7">
        <v>58.792639000000001</v>
      </c>
      <c r="E4" s="4" t="s">
        <v>3</v>
      </c>
      <c r="F4" s="4" t="s">
        <v>230</v>
      </c>
      <c r="G4" s="4">
        <v>11643</v>
      </c>
      <c r="H4" s="4">
        <v>141</v>
      </c>
      <c r="I4" s="4" t="s">
        <v>183</v>
      </c>
      <c r="J4" s="4">
        <v>4.3600000000000003E-4</v>
      </c>
      <c r="K4" s="4" t="s">
        <v>184</v>
      </c>
      <c r="L4" s="1">
        <v>5.1910000000000003E-3</v>
      </c>
      <c r="M4" s="1">
        <v>7.85E-4</v>
      </c>
      <c r="N4" s="1">
        <v>11.9</v>
      </c>
      <c r="O4" s="1">
        <v>1.8</v>
      </c>
    </row>
    <row r="5" spans="1:15" s="1" customFormat="1" x14ac:dyDescent="0.25">
      <c r="A5" s="7">
        <v>192</v>
      </c>
      <c r="B5" s="7" t="s">
        <v>166</v>
      </c>
      <c r="C5" s="7">
        <v>9</v>
      </c>
      <c r="D5" s="7">
        <v>58.792639000000001</v>
      </c>
      <c r="E5" s="4" t="s">
        <v>3</v>
      </c>
      <c r="F5" s="4" t="s">
        <v>230</v>
      </c>
      <c r="G5" s="4">
        <v>12947</v>
      </c>
      <c r="H5" s="4">
        <v>541</v>
      </c>
      <c r="I5" s="4" t="s">
        <v>201</v>
      </c>
      <c r="J5" s="4">
        <v>1.9000000000000001E-5</v>
      </c>
      <c r="K5" s="4" t="s">
        <v>202</v>
      </c>
      <c r="L5" s="1">
        <v>1.21E-4</v>
      </c>
      <c r="M5" s="1">
        <v>2.0000000000000002E-5</v>
      </c>
      <c r="N5" s="1">
        <v>6.5</v>
      </c>
      <c r="O5" s="1">
        <v>1.1000000000000001</v>
      </c>
    </row>
    <row r="6" spans="1:15" s="1" customFormat="1" x14ac:dyDescent="0.25">
      <c r="A6" s="7">
        <v>193</v>
      </c>
      <c r="B6" s="7" t="s">
        <v>166</v>
      </c>
      <c r="C6" s="7">
        <v>9</v>
      </c>
      <c r="D6" s="7">
        <v>58.792639000000001</v>
      </c>
      <c r="E6" s="4" t="s">
        <v>3</v>
      </c>
      <c r="F6" s="4" t="s">
        <v>230</v>
      </c>
      <c r="G6" s="4">
        <v>12948</v>
      </c>
      <c r="H6" s="4">
        <v>541</v>
      </c>
      <c r="I6" s="4" t="s">
        <v>201</v>
      </c>
      <c r="J6" s="4">
        <v>3.173E-3</v>
      </c>
      <c r="K6" s="4" t="s">
        <v>202</v>
      </c>
      <c r="L6" s="1">
        <v>2.0625999999999999E-2</v>
      </c>
      <c r="M6" s="1">
        <v>3.4910000000000002E-3</v>
      </c>
      <c r="N6" s="1">
        <v>6.5</v>
      </c>
      <c r="O6" s="1">
        <v>1.1000000000000001</v>
      </c>
    </row>
    <row r="7" spans="1:15" s="1" customFormat="1" x14ac:dyDescent="0.25">
      <c r="A7" s="7">
        <v>194</v>
      </c>
      <c r="B7" s="7" t="s">
        <v>166</v>
      </c>
      <c r="C7" s="7">
        <v>9</v>
      </c>
      <c r="D7" s="7">
        <v>58.792639000000001</v>
      </c>
      <c r="E7" s="4" t="s">
        <v>3</v>
      </c>
      <c r="F7" s="4" t="s">
        <v>230</v>
      </c>
      <c r="G7" s="4">
        <v>12949</v>
      </c>
      <c r="H7" s="4">
        <v>541</v>
      </c>
      <c r="I7" s="4" t="s">
        <v>201</v>
      </c>
      <c r="J7" s="4">
        <v>4.4999999999999999E-4</v>
      </c>
      <c r="K7" s="4" t="s">
        <v>202</v>
      </c>
      <c r="L7" s="1">
        <v>2.9229999999999998E-3</v>
      </c>
      <c r="M7" s="1">
        <v>4.95E-4</v>
      </c>
      <c r="N7" s="1">
        <v>6.5</v>
      </c>
      <c r="O7" s="1">
        <v>1.1000000000000001</v>
      </c>
    </row>
    <row r="8" spans="1:15" s="1" customFormat="1" x14ac:dyDescent="0.25">
      <c r="A8" s="7">
        <v>195</v>
      </c>
      <c r="B8" s="7" t="s">
        <v>166</v>
      </c>
      <c r="C8" s="7">
        <v>9</v>
      </c>
      <c r="D8" s="7">
        <v>58.792639000000001</v>
      </c>
      <c r="E8" s="4" t="s">
        <v>3</v>
      </c>
      <c r="F8" s="4" t="s">
        <v>230</v>
      </c>
      <c r="G8" s="4">
        <v>12950</v>
      </c>
      <c r="H8" s="4">
        <v>541</v>
      </c>
      <c r="I8" s="4" t="s">
        <v>201</v>
      </c>
      <c r="J8" s="4">
        <v>3.9740000000000001E-3</v>
      </c>
      <c r="K8" s="4" t="s">
        <v>202</v>
      </c>
      <c r="L8" s="1">
        <v>2.5831E-2</v>
      </c>
      <c r="M8" s="1">
        <v>4.3709999999999999E-3</v>
      </c>
      <c r="N8" s="1">
        <v>6.5</v>
      </c>
      <c r="O8" s="1">
        <v>1.1000000000000001</v>
      </c>
    </row>
    <row r="9" spans="1:15" s="1" customFormat="1" x14ac:dyDescent="0.25">
      <c r="A9" s="7">
        <v>196</v>
      </c>
      <c r="B9" s="7" t="s">
        <v>166</v>
      </c>
      <c r="C9" s="7">
        <v>9</v>
      </c>
      <c r="D9" s="7">
        <v>58.792639000000001</v>
      </c>
      <c r="E9" s="4" t="s">
        <v>3</v>
      </c>
      <c r="F9" s="4" t="s">
        <v>230</v>
      </c>
      <c r="G9" s="4">
        <v>12951</v>
      </c>
      <c r="H9" s="4">
        <v>541</v>
      </c>
      <c r="I9" s="4" t="s">
        <v>201</v>
      </c>
      <c r="J9" s="4">
        <v>2.6668000000000001E-2</v>
      </c>
      <c r="K9" s="4" t="s">
        <v>202</v>
      </c>
      <c r="L9" s="1">
        <v>0.173341</v>
      </c>
      <c r="M9" s="1">
        <v>2.9335E-2</v>
      </c>
      <c r="N9" s="1">
        <v>6.5</v>
      </c>
      <c r="O9" s="1">
        <v>1.1000000000000001</v>
      </c>
    </row>
    <row r="10" spans="1:15" s="1" customFormat="1" x14ac:dyDescent="0.25">
      <c r="A10" s="7">
        <v>197</v>
      </c>
      <c r="B10" s="7" t="s">
        <v>166</v>
      </c>
      <c r="C10" s="7">
        <v>9</v>
      </c>
      <c r="D10" s="7">
        <v>58.792639000000001</v>
      </c>
      <c r="E10" s="4" t="s">
        <v>3</v>
      </c>
      <c r="F10" s="4" t="s">
        <v>230</v>
      </c>
      <c r="G10" s="4">
        <v>12952</v>
      </c>
      <c r="H10" s="4">
        <v>541</v>
      </c>
      <c r="I10" s="4" t="s">
        <v>201</v>
      </c>
      <c r="J10" s="4">
        <v>1.4300000000000001E-4</v>
      </c>
      <c r="K10" s="4" t="s">
        <v>202</v>
      </c>
      <c r="L10" s="1">
        <v>9.3199999999999999E-4</v>
      </c>
      <c r="M10" s="1">
        <v>1.5799999999999999E-4</v>
      </c>
      <c r="N10" s="1">
        <v>6.5</v>
      </c>
      <c r="O10" s="1">
        <v>1.1000000000000001</v>
      </c>
    </row>
    <row r="11" spans="1:15" x14ac:dyDescent="0.25">
      <c r="A11">
        <v>198</v>
      </c>
      <c r="B11" t="s">
        <v>166</v>
      </c>
      <c r="C11">
        <v>9</v>
      </c>
      <c r="D11" s="1">
        <v>58.792639000000001</v>
      </c>
      <c r="E11" t="s">
        <v>3</v>
      </c>
      <c r="F11" s="3" t="s">
        <v>230</v>
      </c>
      <c r="G11" s="3">
        <v>12953</v>
      </c>
      <c r="H11" s="3">
        <v>541</v>
      </c>
      <c r="I11" s="1" t="s">
        <v>201</v>
      </c>
      <c r="J11" s="1">
        <v>2.3035E-2</v>
      </c>
      <c r="K11" s="1" t="s">
        <v>202</v>
      </c>
      <c r="L11" s="1">
        <v>0.149725</v>
      </c>
      <c r="M11" s="1">
        <v>2.5337999999999999E-2</v>
      </c>
      <c r="N11">
        <v>6.5</v>
      </c>
      <c r="O11">
        <v>1.1000000000000001</v>
      </c>
    </row>
    <row r="12" spans="1:15" x14ac:dyDescent="0.25">
      <c r="A12">
        <v>199</v>
      </c>
      <c r="B12" t="s">
        <v>166</v>
      </c>
      <c r="C12">
        <v>9</v>
      </c>
      <c r="D12" s="1">
        <v>58.792639000000001</v>
      </c>
      <c r="E12" t="s">
        <v>3</v>
      </c>
      <c r="F12" s="1" t="s">
        <v>230</v>
      </c>
      <c r="G12" s="1">
        <v>12954</v>
      </c>
      <c r="H12" s="1">
        <v>541</v>
      </c>
      <c r="I12" t="s">
        <v>201</v>
      </c>
      <c r="J12">
        <v>9.5299999999999996E-4</v>
      </c>
      <c r="K12" t="s">
        <v>202</v>
      </c>
      <c r="L12">
        <v>6.1970000000000003E-3</v>
      </c>
      <c r="M12">
        <v>1.049E-3</v>
      </c>
      <c r="N12">
        <v>6.5</v>
      </c>
      <c r="O12">
        <v>1.1000000000000001</v>
      </c>
    </row>
    <row r="13" spans="1:15" x14ac:dyDescent="0.25">
      <c r="A13">
        <v>200</v>
      </c>
      <c r="B13" t="s">
        <v>166</v>
      </c>
      <c r="C13">
        <v>9</v>
      </c>
      <c r="D13" s="1">
        <v>58.792639000000001</v>
      </c>
      <c r="E13" t="s">
        <v>3</v>
      </c>
      <c r="F13" s="1" t="s">
        <v>230</v>
      </c>
      <c r="G13" s="1">
        <v>12956</v>
      </c>
      <c r="H13" s="1">
        <v>541</v>
      </c>
      <c r="I13" t="s">
        <v>201</v>
      </c>
      <c r="J13">
        <v>8.8999999999999995E-5</v>
      </c>
      <c r="K13" t="s">
        <v>202</v>
      </c>
      <c r="L13">
        <v>5.7700000000000004E-4</v>
      </c>
      <c r="M13">
        <v>9.7999999999999997E-5</v>
      </c>
      <c r="N13">
        <v>6.5</v>
      </c>
      <c r="O13">
        <v>1.1000000000000001</v>
      </c>
    </row>
    <row r="14" spans="1:15" x14ac:dyDescent="0.25">
      <c r="A14">
        <v>201</v>
      </c>
      <c r="B14" t="s">
        <v>166</v>
      </c>
      <c r="C14">
        <v>9</v>
      </c>
      <c r="D14" s="1">
        <v>58.792639000000001</v>
      </c>
      <c r="E14" t="s">
        <v>3</v>
      </c>
      <c r="F14" s="1" t="s">
        <v>230</v>
      </c>
      <c r="G14" s="1">
        <v>12957</v>
      </c>
      <c r="H14" s="1">
        <v>541</v>
      </c>
      <c r="I14" t="s">
        <v>201</v>
      </c>
      <c r="J14">
        <v>1.0690000000000001E-3</v>
      </c>
      <c r="K14" t="s">
        <v>202</v>
      </c>
      <c r="L14">
        <v>6.9499999999999996E-3</v>
      </c>
      <c r="M14">
        <v>1.176E-3</v>
      </c>
      <c r="N14">
        <v>6.5</v>
      </c>
      <c r="O14">
        <v>1.1000000000000001</v>
      </c>
    </row>
    <row r="15" spans="1:15" x14ac:dyDescent="0.25">
      <c r="A15">
        <v>202</v>
      </c>
      <c r="B15" t="s">
        <v>166</v>
      </c>
      <c r="C15">
        <v>9</v>
      </c>
      <c r="D15" s="1">
        <v>58.792639000000001</v>
      </c>
      <c r="E15" t="s">
        <v>3</v>
      </c>
      <c r="F15" s="1" t="s">
        <v>230</v>
      </c>
      <c r="G15" s="1">
        <v>12958</v>
      </c>
      <c r="H15" s="1">
        <v>541</v>
      </c>
      <c r="I15" t="s">
        <v>201</v>
      </c>
      <c r="J15">
        <v>3.7629999999999999E-3</v>
      </c>
      <c r="K15" t="s">
        <v>202</v>
      </c>
      <c r="L15">
        <v>2.4458000000000001E-2</v>
      </c>
      <c r="M15">
        <v>4.1390000000000003E-3</v>
      </c>
      <c r="N15">
        <v>6.5</v>
      </c>
      <c r="O15">
        <v>1.1000000000000001</v>
      </c>
    </row>
    <row r="16" spans="1:15" x14ac:dyDescent="0.25">
      <c r="A16">
        <v>203</v>
      </c>
      <c r="B16" t="s">
        <v>166</v>
      </c>
      <c r="C16">
        <v>9</v>
      </c>
      <c r="D16" s="1">
        <v>58.792639000000001</v>
      </c>
      <c r="E16" t="s">
        <v>3</v>
      </c>
      <c r="F16" s="1" t="s">
        <v>230</v>
      </c>
      <c r="G16" s="1">
        <v>12959</v>
      </c>
      <c r="H16" s="1">
        <v>541</v>
      </c>
      <c r="I16" t="s">
        <v>201</v>
      </c>
      <c r="J16">
        <v>8.1359999999999991E-3</v>
      </c>
      <c r="K16" t="s">
        <v>202</v>
      </c>
      <c r="L16">
        <v>5.2880999999999997E-2</v>
      </c>
      <c r="M16">
        <v>8.9490000000000004E-3</v>
      </c>
      <c r="N16">
        <v>6.5</v>
      </c>
      <c r="O16">
        <v>1.1000000000000001</v>
      </c>
    </row>
    <row r="17" spans="1:15" x14ac:dyDescent="0.25">
      <c r="A17">
        <v>204</v>
      </c>
      <c r="B17" t="s">
        <v>166</v>
      </c>
      <c r="C17">
        <v>9</v>
      </c>
      <c r="D17" s="1">
        <v>58.792639000000001</v>
      </c>
      <c r="E17" t="s">
        <v>3</v>
      </c>
      <c r="F17" s="1" t="s">
        <v>230</v>
      </c>
      <c r="G17" s="1">
        <v>12960</v>
      </c>
      <c r="H17" s="1">
        <v>541</v>
      </c>
      <c r="I17" t="s">
        <v>201</v>
      </c>
      <c r="J17">
        <v>3.7269999999999998E-3</v>
      </c>
      <c r="K17" t="s">
        <v>202</v>
      </c>
      <c r="L17">
        <v>2.4223000000000001E-2</v>
      </c>
      <c r="M17">
        <v>4.0990000000000002E-3</v>
      </c>
      <c r="N17">
        <v>6.5</v>
      </c>
      <c r="O17">
        <v>1.1000000000000001</v>
      </c>
    </row>
    <row r="18" spans="1:15" x14ac:dyDescent="0.25">
      <c r="A18">
        <v>205</v>
      </c>
      <c r="B18" t="s">
        <v>166</v>
      </c>
      <c r="C18">
        <v>9</v>
      </c>
      <c r="D18" s="1">
        <v>58.792639000000001</v>
      </c>
      <c r="E18" t="s">
        <v>3</v>
      </c>
      <c r="F18" s="1" t="s">
        <v>230</v>
      </c>
      <c r="G18" s="1">
        <v>12961</v>
      </c>
      <c r="H18" s="1">
        <v>541</v>
      </c>
      <c r="I18" t="s">
        <v>201</v>
      </c>
      <c r="J18">
        <v>1.0321E-2</v>
      </c>
      <c r="K18" t="s">
        <v>202</v>
      </c>
      <c r="L18">
        <v>6.7088999999999996E-2</v>
      </c>
      <c r="M18">
        <v>1.1354E-2</v>
      </c>
      <c r="N18">
        <v>6.5</v>
      </c>
      <c r="O18">
        <v>1.1000000000000001</v>
      </c>
    </row>
    <row r="19" spans="1:15" x14ac:dyDescent="0.25">
      <c r="A19">
        <v>206</v>
      </c>
      <c r="B19" t="s">
        <v>166</v>
      </c>
      <c r="C19">
        <v>9</v>
      </c>
      <c r="D19" s="1">
        <v>58.792639000000001</v>
      </c>
      <c r="E19" t="s">
        <v>3</v>
      </c>
      <c r="F19" s="1" t="s">
        <v>230</v>
      </c>
      <c r="G19" s="1">
        <v>12962</v>
      </c>
      <c r="H19" s="1">
        <v>541</v>
      </c>
      <c r="I19" t="s">
        <v>201</v>
      </c>
      <c r="J19">
        <v>4.1975999999999999E-2</v>
      </c>
      <c r="K19" t="s">
        <v>202</v>
      </c>
      <c r="L19">
        <v>0.27284399999999998</v>
      </c>
      <c r="M19">
        <v>4.6174E-2</v>
      </c>
      <c r="N19">
        <v>6.5</v>
      </c>
      <c r="O19">
        <v>1.1000000000000001</v>
      </c>
    </row>
    <row r="20" spans="1:15" x14ac:dyDescent="0.25">
      <c r="A20">
        <v>207</v>
      </c>
      <c r="B20" t="s">
        <v>166</v>
      </c>
      <c r="C20">
        <v>9</v>
      </c>
      <c r="D20" s="1">
        <v>58.792639000000001</v>
      </c>
      <c r="E20" t="s">
        <v>3</v>
      </c>
      <c r="F20" s="1" t="s">
        <v>230</v>
      </c>
      <c r="G20" s="1">
        <v>13916</v>
      </c>
      <c r="H20" s="1">
        <v>814</v>
      </c>
      <c r="I20" t="s">
        <v>209</v>
      </c>
      <c r="J20">
        <v>1.0392999999999999</v>
      </c>
      <c r="K20" t="s">
        <v>210</v>
      </c>
      <c r="L20">
        <v>8.5222619999999996</v>
      </c>
      <c r="M20">
        <v>1.3510899999999999</v>
      </c>
      <c r="N20">
        <v>8.1999999999999993</v>
      </c>
      <c r="O20">
        <v>1.3</v>
      </c>
    </row>
    <row r="21" spans="1:15" x14ac:dyDescent="0.25">
      <c r="A21">
        <v>624</v>
      </c>
      <c r="B21" t="s">
        <v>166</v>
      </c>
      <c r="C21">
        <v>9</v>
      </c>
      <c r="D21" s="1">
        <v>58.792639000000001</v>
      </c>
      <c r="E21" t="s">
        <v>3</v>
      </c>
      <c r="F21" s="1" t="s">
        <v>230</v>
      </c>
      <c r="G21" s="1">
        <v>11469</v>
      </c>
      <c r="H21" s="1">
        <v>121</v>
      </c>
      <c r="I21" t="s">
        <v>175</v>
      </c>
      <c r="J21">
        <v>28.802105999999998</v>
      </c>
      <c r="K21" t="s">
        <v>176</v>
      </c>
      <c r="L21">
        <v>336.98464000000001</v>
      </c>
      <c r="M21">
        <v>57.604211999999997</v>
      </c>
      <c r="N21">
        <v>11.7</v>
      </c>
      <c r="O21">
        <v>2</v>
      </c>
    </row>
    <row r="22" spans="1:15" x14ac:dyDescent="0.25">
      <c r="A22">
        <v>626</v>
      </c>
      <c r="B22" t="s">
        <v>166</v>
      </c>
      <c r="C22">
        <v>9</v>
      </c>
      <c r="D22" s="1">
        <v>58.792639000000001</v>
      </c>
      <c r="E22" t="s">
        <v>3</v>
      </c>
      <c r="F22" s="1" t="s">
        <v>230</v>
      </c>
      <c r="G22" s="1">
        <v>11612</v>
      </c>
      <c r="H22" s="1">
        <v>140</v>
      </c>
      <c r="I22" t="s">
        <v>181</v>
      </c>
      <c r="J22">
        <v>8.8078590000000005</v>
      </c>
      <c r="K22" t="s">
        <v>182</v>
      </c>
      <c r="L22">
        <v>110.098243</v>
      </c>
      <c r="M22">
        <v>16.734933000000002</v>
      </c>
      <c r="N22">
        <v>12.5</v>
      </c>
      <c r="O22">
        <v>1.9</v>
      </c>
    </row>
    <row r="23" spans="1:15" x14ac:dyDescent="0.25">
      <c r="A23">
        <v>628</v>
      </c>
      <c r="B23" t="s">
        <v>166</v>
      </c>
      <c r="C23">
        <v>9</v>
      </c>
      <c r="D23" s="1">
        <v>58.792639000000001</v>
      </c>
      <c r="E23" t="s">
        <v>3</v>
      </c>
      <c r="F23" s="1" t="s">
        <v>230</v>
      </c>
      <c r="G23" s="1">
        <v>13916</v>
      </c>
      <c r="H23" s="1">
        <v>814</v>
      </c>
      <c r="I23" t="s">
        <v>209</v>
      </c>
      <c r="J23">
        <v>7.3999999999999996E-5</v>
      </c>
      <c r="K23" t="s">
        <v>210</v>
      </c>
      <c r="L23">
        <v>6.0999999999999997E-4</v>
      </c>
      <c r="M23">
        <v>9.7E-5</v>
      </c>
      <c r="N23">
        <v>8.1999999999999993</v>
      </c>
      <c r="O23">
        <v>1.3</v>
      </c>
    </row>
    <row r="24" spans="1:15" x14ac:dyDescent="0.25">
      <c r="J24" s="4">
        <f>SUM(J2:J23)</f>
        <v>58.518053000000002</v>
      </c>
      <c r="L24">
        <f>SUM(L2:L23)</f>
        <v>689.78936300000009</v>
      </c>
      <c r="M24">
        <f>SUM(M2:M23)</f>
        <v>115.01510999999999</v>
      </c>
    </row>
  </sheetData>
  <sortState xmlns:xlrd2="http://schemas.microsoft.com/office/spreadsheetml/2017/richdata2" ref="A2:F10">
    <sortCondition ref="C2:C10"/>
    <sortCondition ref="E2:E1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0"/>
  <sheetViews>
    <sheetView workbookViewId="0">
      <selection activeCell="L30" sqref="L30:M30"/>
    </sheetView>
  </sheetViews>
  <sheetFormatPr defaultRowHeight="15" x14ac:dyDescent="0.25"/>
  <cols>
    <col min="1" max="1" width="19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1" bestFit="1" customWidth="1"/>
    <col min="7" max="7" width="12.140625" style="1" bestFit="1" customWidth="1"/>
    <col min="8" max="8" width="8.28515625" style="1" bestFit="1" customWidth="1"/>
    <col min="9" max="9" width="8" bestFit="1" customWidth="1"/>
    <col min="10" max="10" width="10" bestFit="1" customWidth="1"/>
    <col min="11" max="11" width="11.5703125" bestFit="1" customWidth="1"/>
    <col min="12" max="12" width="12" customWidth="1"/>
    <col min="13" max="13" width="11" bestFit="1" customWidth="1"/>
  </cols>
  <sheetData>
    <row r="1" spans="1:15" x14ac:dyDescent="0.25">
      <c r="A1" s="7" t="s">
        <v>153</v>
      </c>
      <c r="B1" s="7" t="s">
        <v>154</v>
      </c>
      <c r="C1" s="7" t="s">
        <v>155</v>
      </c>
      <c r="D1" s="7" t="s">
        <v>58</v>
      </c>
      <c r="E1" s="4" t="s">
        <v>67</v>
      </c>
      <c r="F1" s="4" t="s">
        <v>156</v>
      </c>
      <c r="G1" s="4" t="s">
        <v>157</v>
      </c>
      <c r="H1" s="4" t="s">
        <v>158</v>
      </c>
      <c r="I1" s="4" t="s">
        <v>159</v>
      </c>
      <c r="J1" s="4" t="s">
        <v>160</v>
      </c>
      <c r="K1" s="4" t="s">
        <v>161</v>
      </c>
      <c r="L1" s="5" t="s">
        <v>162</v>
      </c>
      <c r="M1" s="6" t="s">
        <v>163</v>
      </c>
      <c r="N1" s="6" t="s">
        <v>164</v>
      </c>
      <c r="O1" t="s">
        <v>165</v>
      </c>
    </row>
    <row r="2" spans="1:15" s="1" customFormat="1" x14ac:dyDescent="0.25">
      <c r="A2" s="7">
        <v>112</v>
      </c>
      <c r="B2" s="7" t="s">
        <v>166</v>
      </c>
      <c r="C2" s="7">
        <v>7</v>
      </c>
      <c r="D2" s="7">
        <v>309.68431800000002</v>
      </c>
      <c r="E2" s="4" t="s">
        <v>5</v>
      </c>
      <c r="F2" s="4" t="s">
        <v>231</v>
      </c>
      <c r="G2" s="4">
        <v>13989</v>
      </c>
      <c r="H2" s="4">
        <v>121</v>
      </c>
      <c r="I2" s="4" t="s">
        <v>175</v>
      </c>
      <c r="J2" s="4">
        <v>7.4813679999999998</v>
      </c>
      <c r="K2" s="4" t="s">
        <v>219</v>
      </c>
      <c r="L2" s="1">
        <v>93.517103000000006</v>
      </c>
      <c r="M2" s="1">
        <v>15.710872999999999</v>
      </c>
      <c r="N2" s="1">
        <v>12.5</v>
      </c>
      <c r="O2" s="1">
        <v>2.1</v>
      </c>
    </row>
    <row r="3" spans="1:15" s="1" customFormat="1" x14ac:dyDescent="0.25">
      <c r="A3" s="7">
        <v>113</v>
      </c>
      <c r="B3" s="7" t="s">
        <v>166</v>
      </c>
      <c r="C3" s="7">
        <v>7</v>
      </c>
      <c r="D3" s="7">
        <v>309.68431800000002</v>
      </c>
      <c r="E3" s="4" t="s">
        <v>5</v>
      </c>
      <c r="F3" s="4" t="s">
        <v>231</v>
      </c>
      <c r="G3" s="4">
        <v>13991</v>
      </c>
      <c r="H3" s="4">
        <v>121</v>
      </c>
      <c r="I3" s="4" t="s">
        <v>175</v>
      </c>
      <c r="J3" s="4">
        <v>80.610101999999998</v>
      </c>
      <c r="K3" s="4" t="s">
        <v>219</v>
      </c>
      <c r="L3" s="1">
        <v>1007.626272</v>
      </c>
      <c r="M3" s="1">
        <v>169.28121400000001</v>
      </c>
      <c r="N3" s="1">
        <v>12.5</v>
      </c>
      <c r="O3" s="1">
        <v>2.1</v>
      </c>
    </row>
    <row r="4" spans="1:15" s="1" customFormat="1" x14ac:dyDescent="0.25">
      <c r="A4" s="7">
        <v>114</v>
      </c>
      <c r="B4" s="7" t="s">
        <v>166</v>
      </c>
      <c r="C4" s="7">
        <v>7</v>
      </c>
      <c r="D4" s="7">
        <v>309.68431800000002</v>
      </c>
      <c r="E4" s="4" t="s">
        <v>5</v>
      </c>
      <c r="F4" s="4" t="s">
        <v>231</v>
      </c>
      <c r="G4" s="4">
        <v>14031</v>
      </c>
      <c r="H4" s="4">
        <v>133</v>
      </c>
      <c r="I4" s="4" t="s">
        <v>179</v>
      </c>
      <c r="J4" s="4">
        <v>1.9408270000000001</v>
      </c>
      <c r="K4" s="4" t="s">
        <v>211</v>
      </c>
      <c r="L4" s="1">
        <v>23.484003999999999</v>
      </c>
      <c r="M4" s="1">
        <v>4.6579839999999999</v>
      </c>
      <c r="N4" s="1">
        <v>12.1</v>
      </c>
      <c r="O4" s="1">
        <v>2.4</v>
      </c>
    </row>
    <row r="5" spans="1:15" s="1" customFormat="1" x14ac:dyDescent="0.25">
      <c r="A5" s="7">
        <v>115</v>
      </c>
      <c r="B5" s="7" t="s">
        <v>166</v>
      </c>
      <c r="C5" s="7">
        <v>7</v>
      </c>
      <c r="D5" s="7">
        <v>309.68431800000002</v>
      </c>
      <c r="E5" s="4" t="s">
        <v>5</v>
      </c>
      <c r="F5" s="4" t="s">
        <v>231</v>
      </c>
      <c r="G5" s="4">
        <v>14058</v>
      </c>
      <c r="H5" s="4">
        <v>140</v>
      </c>
      <c r="I5" s="4" t="s">
        <v>181</v>
      </c>
      <c r="J5" s="4">
        <v>1.8356319999999999</v>
      </c>
      <c r="K5" s="4" t="s">
        <v>212</v>
      </c>
      <c r="L5" s="1">
        <v>22.02759</v>
      </c>
      <c r="M5" s="1">
        <v>3.304138</v>
      </c>
      <c r="N5" s="1">
        <v>12</v>
      </c>
      <c r="O5" s="1">
        <v>1.8</v>
      </c>
    </row>
    <row r="6" spans="1:15" s="1" customFormat="1" x14ac:dyDescent="0.25">
      <c r="A6" s="7">
        <v>116</v>
      </c>
      <c r="B6" s="7" t="s">
        <v>166</v>
      </c>
      <c r="C6" s="7">
        <v>7</v>
      </c>
      <c r="D6" s="7">
        <v>309.68431800000002</v>
      </c>
      <c r="E6" s="4" t="s">
        <v>5</v>
      </c>
      <c r="F6" s="4" t="s">
        <v>231</v>
      </c>
      <c r="G6" s="4">
        <v>14060</v>
      </c>
      <c r="H6" s="4">
        <v>140</v>
      </c>
      <c r="I6" s="4" t="s">
        <v>181</v>
      </c>
      <c r="J6" s="4">
        <v>1.5011019999999999</v>
      </c>
      <c r="K6" s="4" t="s">
        <v>212</v>
      </c>
      <c r="L6" s="1">
        <v>18.013228000000002</v>
      </c>
      <c r="M6" s="1">
        <v>2.7019839999999999</v>
      </c>
      <c r="N6" s="1">
        <v>12</v>
      </c>
      <c r="O6" s="1">
        <v>1.8</v>
      </c>
    </row>
    <row r="7" spans="1:15" s="1" customFormat="1" x14ac:dyDescent="0.25">
      <c r="A7" s="7">
        <v>117</v>
      </c>
      <c r="B7" s="7" t="s">
        <v>166</v>
      </c>
      <c r="C7" s="7">
        <v>7</v>
      </c>
      <c r="D7" s="7">
        <v>309.68431800000002</v>
      </c>
      <c r="E7" s="4" t="s">
        <v>5</v>
      </c>
      <c r="F7" s="4" t="s">
        <v>231</v>
      </c>
      <c r="G7" s="4">
        <v>14083</v>
      </c>
      <c r="H7" s="4">
        <v>170</v>
      </c>
      <c r="I7" s="4" t="s">
        <v>185</v>
      </c>
      <c r="J7" s="4">
        <v>6.6517000000000007E-2</v>
      </c>
      <c r="K7" s="4" t="s">
        <v>222</v>
      </c>
      <c r="L7" s="1">
        <v>0.69842599999999999</v>
      </c>
      <c r="M7" s="1">
        <v>0.113078</v>
      </c>
      <c r="N7" s="1">
        <v>10.5</v>
      </c>
      <c r="O7" s="1">
        <v>1.7</v>
      </c>
    </row>
    <row r="8" spans="1:15" s="1" customFormat="1" x14ac:dyDescent="0.25">
      <c r="A8" s="7">
        <v>118</v>
      </c>
      <c r="B8" s="7" t="s">
        <v>166</v>
      </c>
      <c r="C8" s="7">
        <v>7</v>
      </c>
      <c r="D8" s="7">
        <v>309.68431800000002</v>
      </c>
      <c r="E8" s="4" t="s">
        <v>5</v>
      </c>
      <c r="F8" s="4" t="s">
        <v>231</v>
      </c>
      <c r="G8" s="4">
        <v>14090</v>
      </c>
      <c r="H8" s="4">
        <v>171</v>
      </c>
      <c r="I8" s="4" t="s">
        <v>223</v>
      </c>
      <c r="J8" s="4">
        <v>11.699826</v>
      </c>
      <c r="K8" s="4" t="s">
        <v>224</v>
      </c>
      <c r="L8" s="1">
        <v>149.757777</v>
      </c>
      <c r="M8" s="1">
        <v>24.569635000000002</v>
      </c>
      <c r="N8" s="1">
        <v>12.8</v>
      </c>
      <c r="O8" s="1">
        <v>2.1</v>
      </c>
    </row>
    <row r="9" spans="1:15" s="1" customFormat="1" x14ac:dyDescent="0.25">
      <c r="A9" s="7">
        <v>119</v>
      </c>
      <c r="B9" s="7" t="s">
        <v>166</v>
      </c>
      <c r="C9" s="7">
        <v>7</v>
      </c>
      <c r="D9" s="7">
        <v>309.68431800000002</v>
      </c>
      <c r="E9" s="4" t="s">
        <v>5</v>
      </c>
      <c r="F9" s="4" t="s">
        <v>231</v>
      </c>
      <c r="G9" s="4">
        <v>14400</v>
      </c>
      <c r="H9" s="4">
        <v>511</v>
      </c>
      <c r="I9" s="4" t="s">
        <v>197</v>
      </c>
      <c r="J9" s="4">
        <v>0.89973099999999995</v>
      </c>
      <c r="K9" s="4" t="s">
        <v>232</v>
      </c>
      <c r="L9" s="1">
        <v>10.706804</v>
      </c>
      <c r="M9" s="1">
        <v>1.799463</v>
      </c>
      <c r="N9" s="1">
        <v>11.9</v>
      </c>
      <c r="O9" s="1">
        <v>2</v>
      </c>
    </row>
    <row r="10" spans="1:15" s="1" customFormat="1" x14ac:dyDescent="0.25">
      <c r="A10" s="7">
        <v>120</v>
      </c>
      <c r="B10" s="7" t="s">
        <v>166</v>
      </c>
      <c r="C10" s="7">
        <v>7</v>
      </c>
      <c r="D10" s="7">
        <v>309.68431800000002</v>
      </c>
      <c r="E10" s="4" t="s">
        <v>5</v>
      </c>
      <c r="F10" s="4" t="s">
        <v>231</v>
      </c>
      <c r="G10" s="4">
        <v>14688</v>
      </c>
      <c r="H10" s="4">
        <v>541</v>
      </c>
      <c r="I10" s="4" t="s">
        <v>201</v>
      </c>
      <c r="J10" s="4">
        <v>6.1089999999999998E-3</v>
      </c>
      <c r="K10" s="4" t="s">
        <v>229</v>
      </c>
      <c r="L10" s="1">
        <v>4.8265000000000002E-2</v>
      </c>
      <c r="M10" s="1">
        <v>7.9419999999999994E-3</v>
      </c>
      <c r="N10" s="1">
        <v>7.9</v>
      </c>
      <c r="O10" s="1">
        <v>1.3</v>
      </c>
    </row>
    <row r="11" spans="1:15" s="1" customFormat="1" x14ac:dyDescent="0.25">
      <c r="A11" s="7">
        <v>121</v>
      </c>
      <c r="B11" s="7" t="s">
        <v>166</v>
      </c>
      <c r="C11" s="7">
        <v>7</v>
      </c>
      <c r="D11" s="7">
        <v>309.68431800000002</v>
      </c>
      <c r="E11" s="4" t="s">
        <v>5</v>
      </c>
      <c r="F11" s="4" t="s">
        <v>231</v>
      </c>
      <c r="G11" s="4">
        <v>14690</v>
      </c>
      <c r="H11" s="4">
        <v>541</v>
      </c>
      <c r="I11" s="4" t="s">
        <v>201</v>
      </c>
      <c r="J11" s="4">
        <v>4.4640000000000001E-3</v>
      </c>
      <c r="K11" s="4" t="s">
        <v>229</v>
      </c>
      <c r="L11" s="1">
        <v>3.5263000000000003E-2</v>
      </c>
      <c r="M11" s="1">
        <v>5.803E-3</v>
      </c>
      <c r="N11" s="1">
        <v>7.9</v>
      </c>
      <c r="O11" s="1">
        <v>1.3</v>
      </c>
    </row>
    <row r="12" spans="1:15" s="1" customFormat="1" x14ac:dyDescent="0.25">
      <c r="A12" s="7">
        <v>122</v>
      </c>
      <c r="B12" s="7" t="s">
        <v>166</v>
      </c>
      <c r="C12" s="7">
        <v>7</v>
      </c>
      <c r="D12" s="7">
        <v>309.68431800000002</v>
      </c>
      <c r="E12" s="4" t="s">
        <v>5</v>
      </c>
      <c r="F12" s="4" t="s">
        <v>231</v>
      </c>
      <c r="G12" s="4">
        <v>14692</v>
      </c>
      <c r="H12" s="4">
        <v>541</v>
      </c>
      <c r="I12" s="4" t="s">
        <v>201</v>
      </c>
      <c r="J12" s="4">
        <v>2.8448999999999999E-2</v>
      </c>
      <c r="K12" s="4" t="s">
        <v>229</v>
      </c>
      <c r="L12" s="1">
        <v>0.224746</v>
      </c>
      <c r="M12" s="1">
        <v>3.6983000000000002E-2</v>
      </c>
      <c r="N12" s="1">
        <v>7.9</v>
      </c>
      <c r="O12" s="1">
        <v>1.3</v>
      </c>
    </row>
    <row r="13" spans="1:15" s="1" customFormat="1" x14ac:dyDescent="0.25">
      <c r="A13" s="7">
        <v>123</v>
      </c>
      <c r="B13" s="7" t="s">
        <v>166</v>
      </c>
      <c r="C13" s="7">
        <v>7</v>
      </c>
      <c r="D13" s="7">
        <v>309.68431800000002</v>
      </c>
      <c r="E13" s="4" t="s">
        <v>5</v>
      </c>
      <c r="F13" s="4" t="s">
        <v>231</v>
      </c>
      <c r="G13" s="4">
        <v>14694</v>
      </c>
      <c r="H13" s="4">
        <v>541</v>
      </c>
      <c r="I13" s="4" t="s">
        <v>201</v>
      </c>
      <c r="J13" s="4">
        <v>5.0035999999999997E-2</v>
      </c>
      <c r="K13" s="4" t="s">
        <v>229</v>
      </c>
      <c r="L13" s="1">
        <v>0.39528600000000003</v>
      </c>
      <c r="M13" s="1">
        <v>6.5046999999999994E-2</v>
      </c>
      <c r="N13" s="1">
        <v>7.9</v>
      </c>
      <c r="O13" s="1">
        <v>1.3</v>
      </c>
    </row>
    <row r="14" spans="1:15" s="1" customFormat="1" x14ac:dyDescent="0.25">
      <c r="A14" s="7">
        <v>558</v>
      </c>
      <c r="B14" s="7" t="s">
        <v>166</v>
      </c>
      <c r="C14" s="7">
        <v>7</v>
      </c>
      <c r="D14" s="7">
        <v>309.68431800000002</v>
      </c>
      <c r="E14" s="4" t="s">
        <v>5</v>
      </c>
      <c r="F14" s="4" t="s">
        <v>231</v>
      </c>
      <c r="G14" s="4">
        <v>13991</v>
      </c>
      <c r="H14" s="4">
        <v>121</v>
      </c>
      <c r="I14" s="4" t="s">
        <v>175</v>
      </c>
      <c r="J14" s="4">
        <v>56.268160000000002</v>
      </c>
      <c r="K14" s="4" t="s">
        <v>219</v>
      </c>
      <c r="L14" s="1">
        <v>703.35199799999998</v>
      </c>
      <c r="M14" s="1">
        <v>118.16313599999999</v>
      </c>
      <c r="N14" s="1">
        <v>12.5</v>
      </c>
      <c r="O14" s="1">
        <v>2.1</v>
      </c>
    </row>
    <row r="15" spans="1:15" s="1" customFormat="1" x14ac:dyDescent="0.25">
      <c r="A15" s="7">
        <v>560</v>
      </c>
      <c r="B15" s="7" t="s">
        <v>166</v>
      </c>
      <c r="C15" s="7">
        <v>7</v>
      </c>
      <c r="D15" s="7">
        <v>309.68431800000002</v>
      </c>
      <c r="E15" s="4" t="s">
        <v>5</v>
      </c>
      <c r="F15" s="4" t="s">
        <v>231</v>
      </c>
      <c r="G15" s="4">
        <v>14031</v>
      </c>
      <c r="H15" s="4">
        <v>133</v>
      </c>
      <c r="I15" s="4" t="s">
        <v>179</v>
      </c>
      <c r="J15" s="4">
        <v>1.632646</v>
      </c>
      <c r="K15" s="4" t="s">
        <v>211</v>
      </c>
      <c r="L15" s="1">
        <v>19.755018</v>
      </c>
      <c r="M15" s="1">
        <v>3.9183509999999999</v>
      </c>
      <c r="N15" s="1">
        <v>12.1</v>
      </c>
      <c r="O15" s="1">
        <v>2.4</v>
      </c>
    </row>
    <row r="16" spans="1:15" s="1" customFormat="1" x14ac:dyDescent="0.25">
      <c r="A16" s="7">
        <v>562</v>
      </c>
      <c r="B16" s="7" t="s">
        <v>166</v>
      </c>
      <c r="C16" s="7">
        <v>7</v>
      </c>
      <c r="D16" s="7">
        <v>309.68431800000002</v>
      </c>
      <c r="E16" s="4" t="s">
        <v>5</v>
      </c>
      <c r="F16" s="4" t="s">
        <v>231</v>
      </c>
      <c r="G16" s="4">
        <v>14058</v>
      </c>
      <c r="H16" s="4">
        <v>140</v>
      </c>
      <c r="I16" s="4" t="s">
        <v>181</v>
      </c>
      <c r="J16" s="4">
        <v>2.5350809999999999</v>
      </c>
      <c r="K16" s="4" t="s">
        <v>212</v>
      </c>
      <c r="L16" s="1">
        <v>30.420978000000002</v>
      </c>
      <c r="M16" s="1">
        <v>4.5631469999999998</v>
      </c>
      <c r="N16" s="1">
        <v>12</v>
      </c>
      <c r="O16" s="1">
        <v>1.8</v>
      </c>
    </row>
    <row r="17" spans="1:15" s="1" customFormat="1" x14ac:dyDescent="0.25">
      <c r="A17" s="7">
        <v>564</v>
      </c>
      <c r="B17" s="7" t="s">
        <v>166</v>
      </c>
      <c r="C17" s="7">
        <v>7</v>
      </c>
      <c r="D17" s="7">
        <v>309.68431800000002</v>
      </c>
      <c r="E17" s="4" t="s">
        <v>5</v>
      </c>
      <c r="F17" s="4" t="s">
        <v>231</v>
      </c>
      <c r="G17" s="4">
        <v>14060</v>
      </c>
      <c r="H17" s="4">
        <v>140</v>
      </c>
      <c r="I17" s="4" t="s">
        <v>181</v>
      </c>
      <c r="J17" s="4">
        <v>0.51411200000000001</v>
      </c>
      <c r="K17" s="4" t="s">
        <v>212</v>
      </c>
      <c r="L17" s="1">
        <v>6.1693429999999996</v>
      </c>
      <c r="M17" s="1">
        <v>0.92540100000000003</v>
      </c>
      <c r="N17" s="1">
        <v>12</v>
      </c>
      <c r="O17" s="1">
        <v>1.8</v>
      </c>
    </row>
    <row r="18" spans="1:15" s="1" customFormat="1" x14ac:dyDescent="0.25">
      <c r="A18" s="7">
        <v>566</v>
      </c>
      <c r="B18" s="7" t="s">
        <v>166</v>
      </c>
      <c r="C18" s="7">
        <v>7</v>
      </c>
      <c r="D18" s="7">
        <v>309.68431800000002</v>
      </c>
      <c r="E18" s="4" t="s">
        <v>5</v>
      </c>
      <c r="F18" s="4" t="s">
        <v>231</v>
      </c>
      <c r="G18" s="4">
        <v>14083</v>
      </c>
      <c r="H18" s="4">
        <v>170</v>
      </c>
      <c r="I18" s="4" t="s">
        <v>185</v>
      </c>
      <c r="J18" s="4">
        <v>0.55879000000000001</v>
      </c>
      <c r="K18" s="4" t="s">
        <v>222</v>
      </c>
      <c r="L18" s="1">
        <v>5.867292</v>
      </c>
      <c r="M18" s="1">
        <v>0.94994299999999998</v>
      </c>
      <c r="N18" s="1">
        <v>10.5</v>
      </c>
      <c r="O18" s="1">
        <v>1.7</v>
      </c>
    </row>
    <row r="19" spans="1:15" x14ac:dyDescent="0.25">
      <c r="A19">
        <v>568</v>
      </c>
      <c r="B19" t="s">
        <v>166</v>
      </c>
      <c r="C19">
        <v>7</v>
      </c>
      <c r="D19" s="1">
        <v>309.68431800000002</v>
      </c>
      <c r="E19" t="s">
        <v>5</v>
      </c>
      <c r="F19" s="1" t="s">
        <v>231</v>
      </c>
      <c r="G19" s="1">
        <v>14090</v>
      </c>
      <c r="H19" s="1">
        <v>171</v>
      </c>
      <c r="I19" t="s">
        <v>223</v>
      </c>
      <c r="J19">
        <v>24.782245</v>
      </c>
      <c r="K19" s="1" t="s">
        <v>224</v>
      </c>
      <c r="L19" s="1">
        <v>317.21273100000002</v>
      </c>
      <c r="M19" s="1">
        <v>52.042713999999997</v>
      </c>
      <c r="N19">
        <v>12.8</v>
      </c>
      <c r="O19">
        <v>2.1</v>
      </c>
    </row>
    <row r="20" spans="1:15" x14ac:dyDescent="0.25">
      <c r="A20">
        <v>666</v>
      </c>
      <c r="B20" t="s">
        <v>166</v>
      </c>
      <c r="C20">
        <v>7</v>
      </c>
      <c r="D20" s="1">
        <v>309.68431800000002</v>
      </c>
      <c r="E20" t="s">
        <v>5</v>
      </c>
      <c r="F20" s="1" t="s">
        <v>231</v>
      </c>
      <c r="G20" s="1">
        <v>11470</v>
      </c>
      <c r="H20" s="1">
        <v>121</v>
      </c>
      <c r="I20" t="s">
        <v>175</v>
      </c>
      <c r="J20">
        <v>0.17882999999999999</v>
      </c>
      <c r="K20" t="s">
        <v>176</v>
      </c>
      <c r="L20">
        <v>2.0923159999999998</v>
      </c>
      <c r="M20">
        <v>0.35766100000000001</v>
      </c>
      <c r="N20">
        <v>11.7</v>
      </c>
      <c r="O20">
        <v>2</v>
      </c>
    </row>
    <row r="21" spans="1:15" x14ac:dyDescent="0.25">
      <c r="A21">
        <v>668</v>
      </c>
      <c r="B21" t="s">
        <v>166</v>
      </c>
      <c r="C21">
        <v>7</v>
      </c>
      <c r="D21" s="1">
        <v>309.68431800000002</v>
      </c>
      <c r="E21" t="s">
        <v>5</v>
      </c>
      <c r="F21" s="1" t="s">
        <v>231</v>
      </c>
      <c r="G21" s="1">
        <v>13989</v>
      </c>
      <c r="H21" s="1">
        <v>121</v>
      </c>
      <c r="I21" t="s">
        <v>175</v>
      </c>
      <c r="J21">
        <v>5.9329020000000003</v>
      </c>
      <c r="K21" t="s">
        <v>219</v>
      </c>
      <c r="L21">
        <v>74.161276999999998</v>
      </c>
      <c r="M21">
        <v>12.459094</v>
      </c>
      <c r="N21">
        <v>12.5</v>
      </c>
      <c r="O21">
        <v>2.1</v>
      </c>
    </row>
    <row r="22" spans="1:15" x14ac:dyDescent="0.25">
      <c r="A22">
        <v>670</v>
      </c>
      <c r="B22" t="s">
        <v>166</v>
      </c>
      <c r="C22">
        <v>7</v>
      </c>
      <c r="D22" s="1">
        <v>309.68431800000002</v>
      </c>
      <c r="E22" t="s">
        <v>5</v>
      </c>
      <c r="F22" s="1" t="s">
        <v>231</v>
      </c>
      <c r="G22" s="1">
        <v>13991</v>
      </c>
      <c r="H22" s="1">
        <v>121</v>
      </c>
      <c r="I22" t="s">
        <v>175</v>
      </c>
      <c r="J22">
        <v>73.265884999999997</v>
      </c>
      <c r="K22" t="s">
        <v>219</v>
      </c>
      <c r="L22">
        <v>915.82355700000005</v>
      </c>
      <c r="M22">
        <v>153.85835800000001</v>
      </c>
      <c r="N22">
        <v>12.5</v>
      </c>
      <c r="O22">
        <v>2.1</v>
      </c>
    </row>
    <row r="23" spans="1:15" x14ac:dyDescent="0.25">
      <c r="A23">
        <v>672</v>
      </c>
      <c r="B23" t="s">
        <v>166</v>
      </c>
      <c r="C23">
        <v>7</v>
      </c>
      <c r="D23" s="1">
        <v>309.68431800000002</v>
      </c>
      <c r="E23" t="s">
        <v>5</v>
      </c>
      <c r="F23" s="1" t="s">
        <v>231</v>
      </c>
      <c r="G23" s="1">
        <v>14058</v>
      </c>
      <c r="H23" s="1">
        <v>140</v>
      </c>
      <c r="I23" t="s">
        <v>181</v>
      </c>
      <c r="J23">
        <v>0.384633</v>
      </c>
      <c r="K23" t="s">
        <v>212</v>
      </c>
      <c r="L23">
        <v>4.6155989999999996</v>
      </c>
      <c r="M23">
        <v>0.69233999999999996</v>
      </c>
      <c r="N23">
        <v>12</v>
      </c>
      <c r="O23">
        <v>1.8</v>
      </c>
    </row>
    <row r="24" spans="1:15" x14ac:dyDescent="0.25">
      <c r="A24">
        <v>674</v>
      </c>
      <c r="B24" t="s">
        <v>166</v>
      </c>
      <c r="C24">
        <v>7</v>
      </c>
      <c r="D24" s="1">
        <v>309.68431800000002</v>
      </c>
      <c r="E24" t="s">
        <v>5</v>
      </c>
      <c r="F24" s="1" t="s">
        <v>231</v>
      </c>
      <c r="G24" s="1">
        <v>14060</v>
      </c>
      <c r="H24" s="1">
        <v>140</v>
      </c>
      <c r="I24" t="s">
        <v>181</v>
      </c>
      <c r="J24">
        <v>19.371119</v>
      </c>
      <c r="K24" t="s">
        <v>212</v>
      </c>
      <c r="L24">
        <v>232.45343099999999</v>
      </c>
      <c r="M24">
        <v>34.868015</v>
      </c>
      <c r="N24">
        <v>12</v>
      </c>
      <c r="O24">
        <v>1.8</v>
      </c>
    </row>
    <row r="25" spans="1:15" x14ac:dyDescent="0.25">
      <c r="A25">
        <v>676</v>
      </c>
      <c r="B25" t="s">
        <v>166</v>
      </c>
      <c r="C25">
        <v>7</v>
      </c>
      <c r="D25" s="1">
        <v>309.68431800000002</v>
      </c>
      <c r="E25" t="s">
        <v>5</v>
      </c>
      <c r="F25" s="1" t="s">
        <v>231</v>
      </c>
      <c r="G25" s="1">
        <v>14083</v>
      </c>
      <c r="H25" s="1">
        <v>170</v>
      </c>
      <c r="I25" t="s">
        <v>185</v>
      </c>
      <c r="J25">
        <v>4.5532919999999999</v>
      </c>
      <c r="K25" t="s">
        <v>222</v>
      </c>
      <c r="L25">
        <v>47.809564999999999</v>
      </c>
      <c r="M25">
        <v>7.740596</v>
      </c>
      <c r="N25">
        <v>10.5</v>
      </c>
      <c r="O25">
        <v>1.7</v>
      </c>
    </row>
    <row r="26" spans="1:15" x14ac:dyDescent="0.25">
      <c r="A26">
        <v>678</v>
      </c>
      <c r="B26" t="s">
        <v>166</v>
      </c>
      <c r="C26">
        <v>7</v>
      </c>
      <c r="D26" s="1">
        <v>309.68431800000002</v>
      </c>
      <c r="E26" t="s">
        <v>5</v>
      </c>
      <c r="F26" s="1" t="s">
        <v>231</v>
      </c>
      <c r="G26" s="1">
        <v>14557</v>
      </c>
      <c r="H26" s="1">
        <v>530</v>
      </c>
      <c r="I26" t="s">
        <v>199</v>
      </c>
      <c r="J26">
        <v>2.0612339999999998</v>
      </c>
      <c r="K26" t="s">
        <v>228</v>
      </c>
      <c r="L26">
        <v>25.765429999999999</v>
      </c>
      <c r="M26">
        <v>4.5347160000000004</v>
      </c>
      <c r="N26">
        <v>12.5</v>
      </c>
      <c r="O26">
        <v>2.2000000000000002</v>
      </c>
    </row>
    <row r="27" spans="1:15" x14ac:dyDescent="0.25">
      <c r="A27">
        <v>706</v>
      </c>
      <c r="B27" t="s">
        <v>166</v>
      </c>
      <c r="C27">
        <v>7</v>
      </c>
      <c r="D27" s="1">
        <v>309.68431800000002</v>
      </c>
      <c r="E27" t="s">
        <v>5</v>
      </c>
      <c r="F27" s="1" t="s">
        <v>231</v>
      </c>
      <c r="G27" s="1">
        <v>13989</v>
      </c>
      <c r="H27" s="1">
        <v>121</v>
      </c>
      <c r="I27" t="s">
        <v>175</v>
      </c>
      <c r="J27">
        <v>9.9214839999999995</v>
      </c>
      <c r="K27" t="s">
        <v>219</v>
      </c>
      <c r="L27">
        <v>124.018547</v>
      </c>
      <c r="M27">
        <v>20.835115999999999</v>
      </c>
      <c r="N27">
        <v>12.5</v>
      </c>
      <c r="O27">
        <v>2.1</v>
      </c>
    </row>
    <row r="28" spans="1:15" x14ac:dyDescent="0.25">
      <c r="A28">
        <v>708</v>
      </c>
      <c r="B28" t="s">
        <v>166</v>
      </c>
      <c r="C28">
        <v>7</v>
      </c>
      <c r="D28" s="1">
        <v>309.68431800000002</v>
      </c>
      <c r="E28" t="s">
        <v>5</v>
      </c>
      <c r="F28" s="1" t="s">
        <v>231</v>
      </c>
      <c r="G28" s="1">
        <v>13991</v>
      </c>
      <c r="H28" s="1">
        <v>121</v>
      </c>
      <c r="I28" t="s">
        <v>175</v>
      </c>
      <c r="J28">
        <v>1.2303390000000001</v>
      </c>
      <c r="K28" t="s">
        <v>219</v>
      </c>
      <c r="L28">
        <v>15.379239999999999</v>
      </c>
      <c r="M28">
        <v>2.5837119999999998</v>
      </c>
      <c r="N28">
        <v>12.5</v>
      </c>
      <c r="O28">
        <v>2.1</v>
      </c>
    </row>
    <row r="29" spans="1:15" x14ac:dyDescent="0.25">
      <c r="A29">
        <v>710</v>
      </c>
      <c r="B29" t="s">
        <v>166</v>
      </c>
      <c r="C29">
        <v>7</v>
      </c>
      <c r="D29" s="1">
        <v>309.68431800000002</v>
      </c>
      <c r="E29" t="s">
        <v>5</v>
      </c>
      <c r="F29" s="1" t="s">
        <v>231</v>
      </c>
      <c r="G29" s="1">
        <v>14060</v>
      </c>
      <c r="H29" s="1">
        <v>140</v>
      </c>
      <c r="I29" t="s">
        <v>181</v>
      </c>
      <c r="J29">
        <v>0.29460700000000001</v>
      </c>
      <c r="K29" t="s">
        <v>212</v>
      </c>
      <c r="L29">
        <v>3.5352839999999999</v>
      </c>
      <c r="M29">
        <v>0.53029300000000001</v>
      </c>
      <c r="N29">
        <v>12</v>
      </c>
      <c r="O29">
        <v>1.8</v>
      </c>
    </row>
    <row r="30" spans="1:15" x14ac:dyDescent="0.25">
      <c r="J30" s="4">
        <f>SUM(J2:J29)</f>
        <v>309.60952200000008</v>
      </c>
      <c r="L30">
        <f>SUM(L2:L29)</f>
        <v>3854.9663700000006</v>
      </c>
      <c r="M30" s="13">
        <f>SUM(M2:M29)</f>
        <v>641.27673699999991</v>
      </c>
    </row>
  </sheetData>
  <sortState xmlns:xlrd2="http://schemas.microsoft.com/office/spreadsheetml/2017/richdata2" ref="A2:F16">
    <sortCondition ref="C2:C16"/>
    <sortCondition ref="E2:E1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G11"/>
  <sheetViews>
    <sheetView workbookViewId="0">
      <selection activeCell="D27" sqref="D27"/>
    </sheetView>
  </sheetViews>
  <sheetFormatPr defaultRowHeight="15" x14ac:dyDescent="0.25"/>
  <cols>
    <col min="3" max="3" width="20" customWidth="1"/>
    <col min="4" max="4" width="16" customWidth="1"/>
    <col min="7" max="7" width="28.85546875" customWidth="1"/>
  </cols>
  <sheetData>
    <row r="1" spans="1:7" ht="36" x14ac:dyDescent="0.25">
      <c r="A1" s="20" t="s">
        <v>129</v>
      </c>
      <c r="B1" s="20" t="s">
        <v>113</v>
      </c>
      <c r="C1" s="20" t="s">
        <v>114</v>
      </c>
      <c r="D1" s="20" t="s">
        <v>130</v>
      </c>
      <c r="E1" s="20" t="s">
        <v>117</v>
      </c>
      <c r="F1" s="20" t="s">
        <v>131</v>
      </c>
      <c r="G1" s="20" t="s">
        <v>132</v>
      </c>
    </row>
    <row r="2" spans="1:7" ht="24.75" x14ac:dyDescent="0.25">
      <c r="A2" s="22">
        <v>2013</v>
      </c>
      <c r="B2" s="22" t="s">
        <v>120</v>
      </c>
      <c r="C2" s="22" t="s">
        <v>121</v>
      </c>
      <c r="D2" s="22" t="s">
        <v>26</v>
      </c>
      <c r="E2" s="22">
        <v>275</v>
      </c>
      <c r="F2" s="22">
        <v>176</v>
      </c>
      <c r="G2" s="22"/>
    </row>
    <row r="3" spans="1:7" ht="24.75" x14ac:dyDescent="0.25">
      <c r="A3" s="22">
        <v>2014</v>
      </c>
      <c r="B3" s="22" t="s">
        <v>120</v>
      </c>
      <c r="C3" s="22" t="s">
        <v>121</v>
      </c>
      <c r="D3" s="22" t="s">
        <v>26</v>
      </c>
      <c r="E3" s="22">
        <v>275</v>
      </c>
      <c r="F3" s="22">
        <v>176</v>
      </c>
      <c r="G3" s="22"/>
    </row>
    <row r="4" spans="1:7" ht="24.75" x14ac:dyDescent="0.25">
      <c r="A4" s="22">
        <v>2015</v>
      </c>
      <c r="B4" s="22" t="s">
        <v>120</v>
      </c>
      <c r="C4" s="22" t="s">
        <v>121</v>
      </c>
      <c r="D4" s="22" t="s">
        <v>26</v>
      </c>
      <c r="E4" s="22">
        <v>275</v>
      </c>
      <c r="F4" s="22">
        <v>176</v>
      </c>
      <c r="G4" s="22"/>
    </row>
    <row r="5" spans="1:7" ht="24.75" x14ac:dyDescent="0.25">
      <c r="A5" s="22">
        <v>2016</v>
      </c>
      <c r="B5" s="22" t="s">
        <v>120</v>
      </c>
      <c r="C5" s="22" t="s">
        <v>122</v>
      </c>
      <c r="D5" s="22" t="s">
        <v>26</v>
      </c>
      <c r="E5" s="22">
        <v>111</v>
      </c>
      <c r="F5" s="22">
        <v>71</v>
      </c>
      <c r="G5" s="22" t="s">
        <v>123</v>
      </c>
    </row>
    <row r="6" spans="1:7" s="13" customFormat="1" x14ac:dyDescent="0.25">
      <c r="A6" s="28" t="s">
        <v>133</v>
      </c>
      <c r="B6" s="22"/>
      <c r="C6" s="22"/>
      <c r="D6" s="22"/>
      <c r="E6" s="22"/>
      <c r="F6" s="22"/>
      <c r="G6" s="22"/>
    </row>
    <row r="7" spans="1:7" ht="36.75" x14ac:dyDescent="0.25">
      <c r="A7" s="22">
        <v>2013</v>
      </c>
      <c r="B7" s="22" t="s">
        <v>124</v>
      </c>
      <c r="C7" s="22" t="s">
        <v>125</v>
      </c>
      <c r="D7" s="22" t="s">
        <v>126</v>
      </c>
      <c r="E7" s="22">
        <v>54</v>
      </c>
      <c r="F7" s="22">
        <v>33</v>
      </c>
      <c r="G7" s="22"/>
    </row>
    <row r="8" spans="1:7" ht="36.75" x14ac:dyDescent="0.25">
      <c r="A8" s="22">
        <v>2014</v>
      </c>
      <c r="B8" s="22" t="s">
        <v>124</v>
      </c>
      <c r="C8" s="22" t="s">
        <v>125</v>
      </c>
      <c r="D8" s="22" t="s">
        <v>126</v>
      </c>
      <c r="E8" s="22">
        <v>54</v>
      </c>
      <c r="F8" s="22">
        <v>33</v>
      </c>
      <c r="G8" s="22"/>
    </row>
    <row r="9" spans="1:7" ht="36.75" x14ac:dyDescent="0.25">
      <c r="A9" s="22">
        <v>2015</v>
      </c>
      <c r="B9" s="22" t="s">
        <v>124</v>
      </c>
      <c r="C9" s="22" t="s">
        <v>125</v>
      </c>
      <c r="D9" s="22" t="s">
        <v>126</v>
      </c>
      <c r="E9" s="22">
        <v>54</v>
      </c>
      <c r="F9" s="22">
        <v>33</v>
      </c>
      <c r="G9" s="22"/>
    </row>
    <row r="10" spans="1:7" ht="36.75" x14ac:dyDescent="0.25">
      <c r="A10" s="22">
        <v>2016</v>
      </c>
      <c r="B10" s="27" t="s">
        <v>124</v>
      </c>
      <c r="C10" s="27" t="s">
        <v>127</v>
      </c>
      <c r="D10" s="27" t="s">
        <v>126</v>
      </c>
      <c r="E10" s="27">
        <v>97</v>
      </c>
      <c r="F10" s="27">
        <v>59</v>
      </c>
      <c r="G10" s="27" t="s">
        <v>128</v>
      </c>
    </row>
    <row r="11" spans="1:7" x14ac:dyDescent="0.25">
      <c r="A11" s="28" t="s">
        <v>133</v>
      </c>
      <c r="B11" s="29"/>
      <c r="C11" s="29"/>
      <c r="D11" s="29"/>
      <c r="E11" s="29"/>
      <c r="F11" s="29"/>
      <c r="G11" s="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A1:M439"/>
  <sheetViews>
    <sheetView workbookViewId="0">
      <pane ySplit="1" topLeftCell="A413" activePane="bottomLeft" state="frozen"/>
      <selection pane="bottomLeft" activeCell="H437" sqref="H437"/>
    </sheetView>
  </sheetViews>
  <sheetFormatPr defaultColWidth="9.140625" defaultRowHeight="15" x14ac:dyDescent="0.25"/>
  <cols>
    <col min="1" max="1" width="12.85546875" style="7" bestFit="1" customWidth="1"/>
    <col min="2" max="2" width="12.7109375" style="7" bestFit="1" customWidth="1"/>
    <col min="3" max="3" width="8.140625" style="7" bestFit="1" customWidth="1"/>
    <col min="4" max="4" width="13.7109375" style="9" customWidth="1"/>
    <col min="5" max="5" width="14.7109375" style="9" bestFit="1" customWidth="1"/>
    <col min="6" max="9" width="13.7109375" style="9" customWidth="1"/>
    <col min="10" max="10" width="22" style="8" bestFit="1" customWidth="1"/>
    <col min="11" max="11" width="14.140625" style="1" customWidth="1"/>
    <col min="12" max="16384" width="9.140625" style="1"/>
  </cols>
  <sheetData>
    <row r="1" spans="1:13" x14ac:dyDescent="0.25">
      <c r="A1" s="7" t="s">
        <v>68</v>
      </c>
      <c r="B1" s="7" t="s">
        <v>96</v>
      </c>
      <c r="C1" s="7" t="s">
        <v>70</v>
      </c>
      <c r="D1" s="9" t="s">
        <v>93</v>
      </c>
      <c r="E1" s="9" t="s">
        <v>94</v>
      </c>
      <c r="F1" s="9" t="s">
        <v>95</v>
      </c>
      <c r="G1" s="9" t="s">
        <v>74</v>
      </c>
      <c r="H1" s="9" t="s">
        <v>75</v>
      </c>
      <c r="I1" s="9" t="s">
        <v>76</v>
      </c>
      <c r="J1" s="8" t="s">
        <v>58</v>
      </c>
      <c r="K1" s="5" t="s">
        <v>86</v>
      </c>
      <c r="L1" s="6" t="s">
        <v>87</v>
      </c>
      <c r="M1" s="6" t="s">
        <v>88</v>
      </c>
    </row>
    <row r="2" spans="1:13" x14ac:dyDescent="0.25">
      <c r="A2" s="7">
        <v>1210</v>
      </c>
      <c r="B2" s="7" t="s">
        <v>78</v>
      </c>
      <c r="D2" s="9">
        <v>0.19</v>
      </c>
      <c r="E2" s="9">
        <v>57.7</v>
      </c>
      <c r="F2" s="9">
        <v>0</v>
      </c>
      <c r="G2" s="9">
        <v>1.2450000000000001</v>
      </c>
      <c r="H2" s="9">
        <v>0.21299999999999999</v>
      </c>
      <c r="I2" s="9">
        <v>0.28799999999999998</v>
      </c>
      <c r="J2" s="8">
        <v>3.8720019117995101</v>
      </c>
      <c r="K2" s="1">
        <f>(E2*I2*J2/12)+(F2*J2)</f>
        <v>5.3619482474599609</v>
      </c>
      <c r="L2" s="1">
        <f>ROUND(2.721*G2*K2,1)</f>
        <v>18.2</v>
      </c>
      <c r="M2" s="1">
        <f>ROUND((2.721*H2*K2)+(D2*J2),1)</f>
        <v>3.8</v>
      </c>
    </row>
    <row r="3" spans="1:13" x14ac:dyDescent="0.25">
      <c r="A3" s="7">
        <v>1210</v>
      </c>
      <c r="B3" s="7" t="s">
        <v>78</v>
      </c>
      <c r="C3" s="7" t="s">
        <v>55</v>
      </c>
      <c r="D3" s="9">
        <v>0.19</v>
      </c>
      <c r="E3" s="9">
        <v>57.7</v>
      </c>
      <c r="F3" s="9">
        <v>0</v>
      </c>
      <c r="G3" s="9">
        <v>1.2450000000000001</v>
      </c>
      <c r="H3" s="9">
        <v>0.21299999999999999</v>
      </c>
      <c r="I3" s="9">
        <v>0.28799999999999998</v>
      </c>
      <c r="J3" s="8">
        <v>0.52696484965380597</v>
      </c>
      <c r="K3" s="1">
        <f t="shared" ref="K3:K66" si="0">(E3*I3*J3/12)+(F3*J3)</f>
        <v>0.72974092380059041</v>
      </c>
      <c r="L3" s="1">
        <f t="shared" ref="L3:L66" si="1">ROUND(2.721*G3*K3,1)</f>
        <v>2.5</v>
      </c>
      <c r="M3" s="1">
        <f t="shared" ref="M3:M66" si="2">ROUND((2.721*H3*K3)+(D3*J3),1)</f>
        <v>0.5</v>
      </c>
    </row>
    <row r="4" spans="1:13" x14ac:dyDescent="0.25">
      <c r="A4" s="7">
        <v>1210</v>
      </c>
      <c r="B4" s="7" t="s">
        <v>78</v>
      </c>
      <c r="C4" s="7" t="s">
        <v>55</v>
      </c>
      <c r="D4" s="9">
        <v>0.19</v>
      </c>
      <c r="E4" s="9">
        <v>57.7</v>
      </c>
      <c r="F4" s="9">
        <v>0</v>
      </c>
      <c r="G4" s="9">
        <v>1.2450000000000001</v>
      </c>
      <c r="H4" s="9">
        <v>0.21299999999999999</v>
      </c>
      <c r="I4" s="9">
        <v>0.28799999999999998</v>
      </c>
      <c r="J4" s="8">
        <v>58.325100548199998</v>
      </c>
      <c r="K4" s="1">
        <f t="shared" si="0"/>
        <v>80.768599239147349</v>
      </c>
      <c r="L4" s="1">
        <f t="shared" si="1"/>
        <v>273.60000000000002</v>
      </c>
      <c r="M4" s="1">
        <f t="shared" si="2"/>
        <v>57.9</v>
      </c>
    </row>
    <row r="5" spans="1:13" x14ac:dyDescent="0.25">
      <c r="A5" s="7">
        <v>1210</v>
      </c>
      <c r="B5" s="7" t="s">
        <v>78</v>
      </c>
      <c r="C5" s="7" t="s">
        <v>55</v>
      </c>
      <c r="D5" s="9">
        <v>0.19</v>
      </c>
      <c r="E5" s="9">
        <v>57.7</v>
      </c>
      <c r="F5" s="9">
        <v>0</v>
      </c>
      <c r="G5" s="9">
        <v>1.2450000000000001</v>
      </c>
      <c r="H5" s="9">
        <v>0.21299999999999999</v>
      </c>
      <c r="I5" s="9">
        <v>0.28799999999999998</v>
      </c>
      <c r="J5" s="8">
        <v>3.3184071717340702</v>
      </c>
      <c r="K5" s="1">
        <f t="shared" si="0"/>
        <v>4.59533025141734</v>
      </c>
      <c r="L5" s="1">
        <f t="shared" si="1"/>
        <v>15.6</v>
      </c>
      <c r="M5" s="1">
        <f t="shared" si="2"/>
        <v>3.3</v>
      </c>
    </row>
    <row r="6" spans="1:13" x14ac:dyDescent="0.25">
      <c r="A6" s="7">
        <v>1400</v>
      </c>
      <c r="B6" s="7" t="s">
        <v>78</v>
      </c>
      <c r="C6" s="7" t="s">
        <v>56</v>
      </c>
      <c r="D6" s="9">
        <v>0.19</v>
      </c>
      <c r="E6" s="9">
        <v>57.7</v>
      </c>
      <c r="F6" s="9">
        <v>0</v>
      </c>
      <c r="G6" s="9">
        <v>0.70899999999999996</v>
      </c>
      <c r="H6" s="9">
        <v>0.11700000000000001</v>
      </c>
      <c r="I6" s="9">
        <v>0.43099999999999999</v>
      </c>
      <c r="J6" s="8">
        <v>1.0561400707872799</v>
      </c>
      <c r="K6" s="1">
        <f t="shared" si="0"/>
        <v>2.1887358815323021</v>
      </c>
      <c r="L6" s="1">
        <f t="shared" si="1"/>
        <v>4.2</v>
      </c>
      <c r="M6" s="1">
        <f t="shared" si="2"/>
        <v>0.9</v>
      </c>
    </row>
    <row r="7" spans="1:13" x14ac:dyDescent="0.25">
      <c r="A7" s="7">
        <v>1400</v>
      </c>
      <c r="B7" s="7" t="s">
        <v>78</v>
      </c>
      <c r="C7" s="7" t="s">
        <v>56</v>
      </c>
      <c r="D7" s="9">
        <v>0.19</v>
      </c>
      <c r="E7" s="9">
        <v>57.7</v>
      </c>
      <c r="F7" s="9">
        <v>0</v>
      </c>
      <c r="G7" s="9">
        <v>0.70899999999999996</v>
      </c>
      <c r="H7" s="9">
        <v>0.11700000000000001</v>
      </c>
      <c r="I7" s="9">
        <v>0.43099999999999999</v>
      </c>
      <c r="J7" s="8">
        <v>10.471887006399999</v>
      </c>
      <c r="K7" s="1">
        <f t="shared" si="0"/>
        <v>21.701851366338307</v>
      </c>
      <c r="L7" s="1">
        <f t="shared" si="1"/>
        <v>41.9</v>
      </c>
      <c r="M7" s="1">
        <f t="shared" si="2"/>
        <v>8.9</v>
      </c>
    </row>
    <row r="8" spans="1:13" x14ac:dyDescent="0.25">
      <c r="A8" s="7">
        <v>1330</v>
      </c>
      <c r="B8" s="7" t="s">
        <v>83</v>
      </c>
      <c r="C8" s="7" t="s">
        <v>56</v>
      </c>
      <c r="D8" s="9">
        <v>0.22</v>
      </c>
      <c r="E8" s="9">
        <v>50.8</v>
      </c>
      <c r="F8" s="9">
        <v>0</v>
      </c>
      <c r="G8" s="9">
        <v>1.395</v>
      </c>
      <c r="H8" s="9">
        <v>0.33900000000000002</v>
      </c>
      <c r="I8" s="9">
        <v>0.39300000000000002</v>
      </c>
      <c r="J8" s="8">
        <v>0.36975941962463299</v>
      </c>
      <c r="K8" s="1">
        <f t="shared" si="0"/>
        <v>0.61516874642950192</v>
      </c>
      <c r="L8" s="1">
        <f t="shared" si="1"/>
        <v>2.2999999999999998</v>
      </c>
      <c r="M8" s="1">
        <f t="shared" si="2"/>
        <v>0.6</v>
      </c>
    </row>
    <row r="9" spans="1:13" x14ac:dyDescent="0.25">
      <c r="A9" s="7">
        <v>1330</v>
      </c>
      <c r="B9" s="7" t="s">
        <v>83</v>
      </c>
      <c r="C9" s="7" t="s">
        <v>56</v>
      </c>
      <c r="D9" s="9">
        <v>0.22</v>
      </c>
      <c r="E9" s="9">
        <v>50.8</v>
      </c>
      <c r="F9" s="9">
        <v>0</v>
      </c>
      <c r="G9" s="9">
        <v>1.395</v>
      </c>
      <c r="H9" s="9">
        <v>0.33900000000000002</v>
      </c>
      <c r="I9" s="9">
        <v>0.39300000000000002</v>
      </c>
      <c r="J9" s="8">
        <v>0.246842882238135</v>
      </c>
      <c r="K9" s="1">
        <f t="shared" si="0"/>
        <v>0.41067250317958526</v>
      </c>
      <c r="L9" s="1">
        <f t="shared" si="1"/>
        <v>1.6</v>
      </c>
      <c r="M9" s="1">
        <f t="shared" si="2"/>
        <v>0.4</v>
      </c>
    </row>
    <row r="10" spans="1:13" x14ac:dyDescent="0.25">
      <c r="A10" s="7">
        <v>1330</v>
      </c>
      <c r="B10" s="7" t="s">
        <v>83</v>
      </c>
      <c r="C10" s="7" t="s">
        <v>56</v>
      </c>
      <c r="D10" s="9">
        <v>0.22</v>
      </c>
      <c r="E10" s="9">
        <v>50.8</v>
      </c>
      <c r="F10" s="9">
        <v>0</v>
      </c>
      <c r="G10" s="9">
        <v>1.395</v>
      </c>
      <c r="H10" s="9">
        <v>0.33900000000000002</v>
      </c>
      <c r="I10" s="9">
        <v>0.39300000000000002</v>
      </c>
      <c r="J10" s="8">
        <v>0.35557433653290599</v>
      </c>
      <c r="K10" s="1">
        <f t="shared" si="0"/>
        <v>0.5915690236897958</v>
      </c>
      <c r="L10" s="1">
        <f t="shared" si="1"/>
        <v>2.2000000000000002</v>
      </c>
      <c r="M10" s="1">
        <f t="shared" si="2"/>
        <v>0.6</v>
      </c>
    </row>
    <row r="11" spans="1:13" x14ac:dyDescent="0.25">
      <c r="A11" s="7">
        <v>1330</v>
      </c>
      <c r="B11" s="7" t="s">
        <v>83</v>
      </c>
      <c r="C11" s="7" t="s">
        <v>56</v>
      </c>
      <c r="D11" s="9">
        <v>0.22</v>
      </c>
      <c r="E11" s="9">
        <v>50.8</v>
      </c>
      <c r="F11" s="9">
        <v>0</v>
      </c>
      <c r="G11" s="9">
        <v>1.395</v>
      </c>
      <c r="H11" s="9">
        <v>0.33900000000000002</v>
      </c>
      <c r="I11" s="9">
        <v>0.39300000000000002</v>
      </c>
      <c r="J11" s="8">
        <v>20.5147464237</v>
      </c>
      <c r="K11" s="1">
        <f t="shared" si="0"/>
        <v>34.130383625109694</v>
      </c>
      <c r="L11" s="1">
        <f t="shared" si="1"/>
        <v>129.6</v>
      </c>
      <c r="M11" s="1">
        <f t="shared" si="2"/>
        <v>36</v>
      </c>
    </row>
    <row r="12" spans="1:13" x14ac:dyDescent="0.25">
      <c r="A12" s="7">
        <v>1210</v>
      </c>
      <c r="B12" s="7" t="s">
        <v>83</v>
      </c>
      <c r="C12" s="7" t="s">
        <v>56</v>
      </c>
      <c r="D12" s="9">
        <v>0.22</v>
      </c>
      <c r="E12" s="9">
        <v>50.8</v>
      </c>
      <c r="F12" s="9">
        <v>0</v>
      </c>
      <c r="G12" s="9">
        <v>1.2450000000000001</v>
      </c>
      <c r="H12" s="9">
        <v>0.21299999999999999</v>
      </c>
      <c r="I12" s="9">
        <v>0.28799999999999998</v>
      </c>
      <c r="J12" s="8">
        <v>3.4553061471795099E-2</v>
      </c>
      <c r="K12" s="1">
        <f t="shared" si="0"/>
        <v>4.212709254641258E-2</v>
      </c>
      <c r="L12" s="1">
        <f t="shared" si="1"/>
        <v>0.1</v>
      </c>
      <c r="M12" s="1">
        <f t="shared" si="2"/>
        <v>0</v>
      </c>
    </row>
    <row r="13" spans="1:13" x14ac:dyDescent="0.25">
      <c r="A13" s="7">
        <v>1210</v>
      </c>
      <c r="B13" s="7" t="s">
        <v>83</v>
      </c>
      <c r="C13" s="7" t="s">
        <v>55</v>
      </c>
      <c r="D13" s="9">
        <v>0.22</v>
      </c>
      <c r="E13" s="9">
        <v>50.8</v>
      </c>
      <c r="F13" s="9">
        <v>0</v>
      </c>
      <c r="G13" s="9">
        <v>1.2450000000000001</v>
      </c>
      <c r="H13" s="9">
        <v>0.21299999999999999</v>
      </c>
      <c r="I13" s="9">
        <v>0.28799999999999998</v>
      </c>
      <c r="J13" s="8">
        <v>1.4868575026708499</v>
      </c>
      <c r="K13" s="1">
        <f t="shared" si="0"/>
        <v>1.8127766672563002</v>
      </c>
      <c r="L13" s="1">
        <f t="shared" si="1"/>
        <v>6.1</v>
      </c>
      <c r="M13" s="1">
        <f t="shared" si="2"/>
        <v>1.4</v>
      </c>
    </row>
    <row r="14" spans="1:13" x14ac:dyDescent="0.25">
      <c r="A14" s="7">
        <v>1210</v>
      </c>
      <c r="B14" s="7" t="s">
        <v>83</v>
      </c>
      <c r="C14" s="7" t="s">
        <v>56</v>
      </c>
      <c r="D14" s="9">
        <v>0.22</v>
      </c>
      <c r="E14" s="9">
        <v>50.8</v>
      </c>
      <c r="F14" s="9">
        <v>0</v>
      </c>
      <c r="G14" s="9">
        <v>1.2450000000000001</v>
      </c>
      <c r="H14" s="9">
        <v>0.21299999999999999</v>
      </c>
      <c r="I14" s="9">
        <v>0.28799999999999998</v>
      </c>
      <c r="J14" s="8">
        <v>8.5991763191010095E-2</v>
      </c>
      <c r="K14" s="1">
        <f t="shared" si="0"/>
        <v>0.10484115768247949</v>
      </c>
      <c r="L14" s="1">
        <f t="shared" si="1"/>
        <v>0.4</v>
      </c>
      <c r="M14" s="1">
        <f t="shared" si="2"/>
        <v>0.1</v>
      </c>
    </row>
    <row r="15" spans="1:13" x14ac:dyDescent="0.25">
      <c r="A15" s="7">
        <v>1210</v>
      </c>
      <c r="B15" s="7" t="s">
        <v>83</v>
      </c>
      <c r="C15" s="7" t="s">
        <v>56</v>
      </c>
      <c r="D15" s="9">
        <v>0.22</v>
      </c>
      <c r="E15" s="9">
        <v>50.8</v>
      </c>
      <c r="F15" s="9">
        <v>0</v>
      </c>
      <c r="G15" s="9">
        <v>1.2450000000000001</v>
      </c>
      <c r="H15" s="9">
        <v>0.21299999999999999</v>
      </c>
      <c r="I15" s="9">
        <v>0.28799999999999998</v>
      </c>
      <c r="J15" s="8">
        <v>0.17903925498636</v>
      </c>
      <c r="K15" s="1">
        <f t="shared" si="0"/>
        <v>0.21828465967937008</v>
      </c>
      <c r="L15" s="1">
        <f t="shared" si="1"/>
        <v>0.7</v>
      </c>
      <c r="M15" s="1">
        <f t="shared" si="2"/>
        <v>0.2</v>
      </c>
    </row>
    <row r="16" spans="1:13" x14ac:dyDescent="0.25">
      <c r="A16" s="7">
        <v>1210</v>
      </c>
      <c r="B16" s="7" t="s">
        <v>83</v>
      </c>
      <c r="C16" s="7" t="s">
        <v>56</v>
      </c>
      <c r="D16" s="9">
        <v>0.22</v>
      </c>
      <c r="E16" s="9">
        <v>50.8</v>
      </c>
      <c r="F16" s="9">
        <v>0</v>
      </c>
      <c r="G16" s="9">
        <v>1.2450000000000001</v>
      </c>
      <c r="H16" s="9">
        <v>0.21299999999999999</v>
      </c>
      <c r="I16" s="9">
        <v>0.28799999999999998</v>
      </c>
      <c r="J16" s="8">
        <v>0.15702705431323599</v>
      </c>
      <c r="K16" s="1">
        <f t="shared" si="0"/>
        <v>0.19144738461869729</v>
      </c>
      <c r="L16" s="1">
        <f t="shared" si="1"/>
        <v>0.6</v>
      </c>
      <c r="M16" s="1">
        <f t="shared" si="2"/>
        <v>0.1</v>
      </c>
    </row>
    <row r="17" spans="1:13" x14ac:dyDescent="0.25">
      <c r="A17" s="7">
        <v>1210</v>
      </c>
      <c r="B17" s="7" t="s">
        <v>83</v>
      </c>
      <c r="C17" s="7" t="s">
        <v>56</v>
      </c>
      <c r="D17" s="9">
        <v>0.22</v>
      </c>
      <c r="E17" s="9">
        <v>50.8</v>
      </c>
      <c r="F17" s="9">
        <v>0</v>
      </c>
      <c r="G17" s="9">
        <v>1.2450000000000001</v>
      </c>
      <c r="H17" s="9">
        <v>0.21299999999999999</v>
      </c>
      <c r="I17" s="9">
        <v>0.28799999999999998</v>
      </c>
      <c r="J17" s="8">
        <v>3.1262336330491997E-2</v>
      </c>
      <c r="K17" s="1">
        <f t="shared" si="0"/>
        <v>3.8115040454135836E-2</v>
      </c>
      <c r="L17" s="1">
        <f t="shared" si="1"/>
        <v>0.1</v>
      </c>
      <c r="M17" s="1">
        <f t="shared" si="2"/>
        <v>0</v>
      </c>
    </row>
    <row r="18" spans="1:13" x14ac:dyDescent="0.25">
      <c r="A18" s="7">
        <v>1210</v>
      </c>
      <c r="B18" s="7" t="s">
        <v>83</v>
      </c>
      <c r="C18" s="7" t="s">
        <v>56</v>
      </c>
      <c r="D18" s="9">
        <v>0.22</v>
      </c>
      <c r="E18" s="9">
        <v>50.8</v>
      </c>
      <c r="F18" s="9">
        <v>0</v>
      </c>
      <c r="G18" s="9">
        <v>1.2450000000000001</v>
      </c>
      <c r="H18" s="9">
        <v>0.21299999999999999</v>
      </c>
      <c r="I18" s="9">
        <v>0.28799999999999998</v>
      </c>
      <c r="J18" s="8">
        <v>1.5659463687440499E-2</v>
      </c>
      <c r="K18" s="1">
        <f t="shared" si="0"/>
        <v>1.9092018127727452E-2</v>
      </c>
      <c r="L18" s="1">
        <f t="shared" si="1"/>
        <v>0.1</v>
      </c>
      <c r="M18" s="1">
        <f t="shared" si="2"/>
        <v>0</v>
      </c>
    </row>
    <row r="19" spans="1:13" x14ac:dyDescent="0.25">
      <c r="A19" s="7">
        <v>1210</v>
      </c>
      <c r="B19" s="7" t="s">
        <v>83</v>
      </c>
      <c r="C19" s="7" t="s">
        <v>56</v>
      </c>
      <c r="D19" s="9">
        <v>0.22</v>
      </c>
      <c r="E19" s="9">
        <v>50.8</v>
      </c>
      <c r="F19" s="9">
        <v>0</v>
      </c>
      <c r="G19" s="9">
        <v>1.2450000000000001</v>
      </c>
      <c r="H19" s="9">
        <v>0.21299999999999999</v>
      </c>
      <c r="I19" s="9">
        <v>0.28799999999999998</v>
      </c>
      <c r="J19" s="8">
        <v>75.791667852000003</v>
      </c>
      <c r="K19" s="1">
        <f t="shared" si="0"/>
        <v>92.405201445158397</v>
      </c>
      <c r="L19" s="1">
        <f t="shared" si="1"/>
        <v>313</v>
      </c>
      <c r="M19" s="1">
        <f t="shared" si="2"/>
        <v>70.2</v>
      </c>
    </row>
    <row r="20" spans="1:13" x14ac:dyDescent="0.25">
      <c r="A20" s="7">
        <v>1210</v>
      </c>
      <c r="B20" s="7" t="s">
        <v>83</v>
      </c>
      <c r="C20" s="7" t="s">
        <v>56</v>
      </c>
      <c r="D20" s="9">
        <v>0.22</v>
      </c>
      <c r="E20" s="9">
        <v>50.8</v>
      </c>
      <c r="F20" s="9">
        <v>0</v>
      </c>
      <c r="G20" s="9">
        <v>1.2450000000000001</v>
      </c>
      <c r="H20" s="9">
        <v>0.21299999999999999</v>
      </c>
      <c r="I20" s="9">
        <v>0.28799999999999998</v>
      </c>
      <c r="J20" s="8">
        <v>11.405849121199999</v>
      </c>
      <c r="K20" s="1">
        <f t="shared" si="0"/>
        <v>13.906011248567038</v>
      </c>
      <c r="L20" s="1">
        <f t="shared" si="1"/>
        <v>47.1</v>
      </c>
      <c r="M20" s="1">
        <f t="shared" si="2"/>
        <v>10.6</v>
      </c>
    </row>
    <row r="21" spans="1:13" x14ac:dyDescent="0.25">
      <c r="A21" s="7">
        <v>1210</v>
      </c>
      <c r="B21" s="7" t="s">
        <v>83</v>
      </c>
      <c r="C21" s="7" t="s">
        <v>56</v>
      </c>
      <c r="D21" s="9">
        <v>0.22</v>
      </c>
      <c r="E21" s="9">
        <v>50.8</v>
      </c>
      <c r="F21" s="9">
        <v>0</v>
      </c>
      <c r="G21" s="9">
        <v>1.2450000000000001</v>
      </c>
      <c r="H21" s="9">
        <v>0.21299999999999999</v>
      </c>
      <c r="I21" s="9">
        <v>0.28799999999999998</v>
      </c>
      <c r="J21" s="8">
        <v>2.303699462724E-5</v>
      </c>
      <c r="K21" s="1">
        <f t="shared" si="0"/>
        <v>2.8086703849531005E-5</v>
      </c>
      <c r="L21" s="1">
        <f t="shared" si="1"/>
        <v>0</v>
      </c>
      <c r="M21" s="1">
        <f t="shared" si="2"/>
        <v>0</v>
      </c>
    </row>
    <row r="22" spans="1:13" x14ac:dyDescent="0.25">
      <c r="A22" s="7">
        <v>1320</v>
      </c>
      <c r="B22" s="7" t="s">
        <v>83</v>
      </c>
      <c r="C22" s="7" t="s">
        <v>55</v>
      </c>
      <c r="D22" s="9">
        <v>0.22</v>
      </c>
      <c r="E22" s="9">
        <v>50.8</v>
      </c>
      <c r="F22" s="9">
        <v>0</v>
      </c>
      <c r="G22" s="9">
        <v>1.395</v>
      </c>
      <c r="H22" s="9">
        <v>0.33900000000000002</v>
      </c>
      <c r="I22" s="9">
        <v>0.39300000000000002</v>
      </c>
      <c r="J22" s="8">
        <v>0.103642819902694</v>
      </c>
      <c r="K22" s="1">
        <f t="shared" si="0"/>
        <v>0.17243055947211203</v>
      </c>
      <c r="L22" s="1">
        <f t="shared" si="1"/>
        <v>0.7</v>
      </c>
      <c r="M22" s="1">
        <f t="shared" si="2"/>
        <v>0.2</v>
      </c>
    </row>
    <row r="23" spans="1:13" x14ac:dyDescent="0.25">
      <c r="A23" s="7">
        <v>1320</v>
      </c>
      <c r="B23" s="7" t="s">
        <v>83</v>
      </c>
      <c r="C23" s="7" t="s">
        <v>55</v>
      </c>
      <c r="D23" s="9">
        <v>0.22</v>
      </c>
      <c r="E23" s="9">
        <v>50.8</v>
      </c>
      <c r="F23" s="9">
        <v>0</v>
      </c>
      <c r="G23" s="9">
        <v>1.395</v>
      </c>
      <c r="H23" s="9">
        <v>0.33900000000000002</v>
      </c>
      <c r="I23" s="9">
        <v>0.39300000000000002</v>
      </c>
      <c r="J23" s="8">
        <v>1.3862545847844E-2</v>
      </c>
      <c r="K23" s="1">
        <f t="shared" si="0"/>
        <v>2.3063117527058061E-2</v>
      </c>
      <c r="L23" s="1">
        <f t="shared" si="1"/>
        <v>0.1</v>
      </c>
      <c r="M23" s="1">
        <f t="shared" si="2"/>
        <v>0</v>
      </c>
    </row>
    <row r="24" spans="1:13" x14ac:dyDescent="0.25">
      <c r="A24" s="7">
        <v>1850</v>
      </c>
      <c r="B24" s="7" t="s">
        <v>78</v>
      </c>
      <c r="D24" s="9">
        <v>0.19</v>
      </c>
      <c r="E24" s="9">
        <v>57.7</v>
      </c>
      <c r="F24" s="9">
        <v>0</v>
      </c>
      <c r="G24" s="9">
        <v>0.96799999999999997</v>
      </c>
      <c r="H24" s="9">
        <v>0.125</v>
      </c>
      <c r="I24" s="9">
        <v>0.34100000000000003</v>
      </c>
      <c r="J24" s="8">
        <v>4.6637991193222499</v>
      </c>
      <c r="K24" s="1">
        <f t="shared" si="0"/>
        <v>7.6469593610040674</v>
      </c>
      <c r="L24" s="1">
        <f t="shared" si="1"/>
        <v>20.100000000000001</v>
      </c>
      <c r="M24" s="1">
        <f t="shared" si="2"/>
        <v>3.5</v>
      </c>
    </row>
    <row r="25" spans="1:13" x14ac:dyDescent="0.25">
      <c r="A25" s="7">
        <v>1850</v>
      </c>
      <c r="B25" s="7" t="s">
        <v>78</v>
      </c>
      <c r="D25" s="9">
        <v>0.19</v>
      </c>
      <c r="E25" s="9">
        <v>57.7</v>
      </c>
      <c r="F25" s="9">
        <v>0</v>
      </c>
      <c r="G25" s="9">
        <v>0.96799999999999997</v>
      </c>
      <c r="H25" s="9">
        <v>0.125</v>
      </c>
      <c r="I25" s="9">
        <v>0.34100000000000003</v>
      </c>
      <c r="J25" s="8">
        <v>0.11317038866234901</v>
      </c>
      <c r="K25" s="1">
        <f t="shared" si="0"/>
        <v>0.18555888468364837</v>
      </c>
      <c r="L25" s="1">
        <f t="shared" si="1"/>
        <v>0.5</v>
      </c>
      <c r="M25" s="1">
        <f t="shared" si="2"/>
        <v>0.1</v>
      </c>
    </row>
    <row r="26" spans="1:13" x14ac:dyDescent="0.25">
      <c r="A26" s="7">
        <v>1850</v>
      </c>
      <c r="B26" s="7" t="s">
        <v>78</v>
      </c>
      <c r="D26" s="9">
        <v>0.19</v>
      </c>
      <c r="E26" s="9">
        <v>57.7</v>
      </c>
      <c r="F26" s="9">
        <v>0</v>
      </c>
      <c r="G26" s="9">
        <v>0.96799999999999997</v>
      </c>
      <c r="H26" s="9">
        <v>0.125</v>
      </c>
      <c r="I26" s="9">
        <v>0.34100000000000003</v>
      </c>
      <c r="J26" s="8">
        <v>0.10641325949260499</v>
      </c>
      <c r="K26" s="1">
        <f t="shared" si="0"/>
        <v>0.17447961414988736</v>
      </c>
      <c r="L26" s="1">
        <f t="shared" si="1"/>
        <v>0.5</v>
      </c>
      <c r="M26" s="1">
        <f t="shared" si="2"/>
        <v>0.1</v>
      </c>
    </row>
    <row r="27" spans="1:13" x14ac:dyDescent="0.25">
      <c r="A27" s="7">
        <v>1850</v>
      </c>
      <c r="B27" s="7" t="s">
        <v>78</v>
      </c>
      <c r="D27" s="9">
        <v>0.19</v>
      </c>
      <c r="E27" s="9">
        <v>57.7</v>
      </c>
      <c r="F27" s="9">
        <v>0</v>
      </c>
      <c r="G27" s="9">
        <v>0.96799999999999997</v>
      </c>
      <c r="H27" s="9">
        <v>0.125</v>
      </c>
      <c r="I27" s="9">
        <v>0.34100000000000003</v>
      </c>
      <c r="J27" s="8">
        <v>2.3334335565868901E-3</v>
      </c>
      <c r="K27" s="1">
        <f t="shared" si="0"/>
        <v>3.8259948857780565E-3</v>
      </c>
      <c r="L27" s="1">
        <f t="shared" si="1"/>
        <v>0</v>
      </c>
      <c r="M27" s="1">
        <f t="shared" si="2"/>
        <v>0</v>
      </c>
    </row>
    <row r="28" spans="1:13" x14ac:dyDescent="0.25">
      <c r="A28" s="7">
        <v>1400</v>
      </c>
      <c r="B28" s="7" t="s">
        <v>78</v>
      </c>
      <c r="D28" s="9">
        <v>0.19</v>
      </c>
      <c r="E28" s="9">
        <v>57.7</v>
      </c>
      <c r="F28" s="9">
        <v>0</v>
      </c>
      <c r="G28" s="9">
        <v>0.70899999999999996</v>
      </c>
      <c r="H28" s="9">
        <v>0.11700000000000001</v>
      </c>
      <c r="I28" s="9">
        <v>0.43099999999999999</v>
      </c>
      <c r="J28" s="8">
        <v>2.6958240806923599</v>
      </c>
      <c r="K28" s="1">
        <f t="shared" si="0"/>
        <v>5.5868033596261739</v>
      </c>
      <c r="L28" s="1">
        <f t="shared" si="1"/>
        <v>10.8</v>
      </c>
      <c r="M28" s="1">
        <f t="shared" si="2"/>
        <v>2.2999999999999998</v>
      </c>
    </row>
    <row r="29" spans="1:13" x14ac:dyDescent="0.25">
      <c r="A29" s="7">
        <v>1400</v>
      </c>
      <c r="B29" s="7" t="s">
        <v>78</v>
      </c>
      <c r="C29" s="7" t="s">
        <v>56</v>
      </c>
      <c r="D29" s="9">
        <v>0.19</v>
      </c>
      <c r="E29" s="9">
        <v>57.7</v>
      </c>
      <c r="F29" s="9">
        <v>0</v>
      </c>
      <c r="G29" s="9">
        <v>0.70899999999999996</v>
      </c>
      <c r="H29" s="9">
        <v>0.11700000000000001</v>
      </c>
      <c r="I29" s="9">
        <v>0.43099999999999999</v>
      </c>
      <c r="J29" s="8">
        <v>23.822292701999999</v>
      </c>
      <c r="K29" s="1">
        <f t="shared" si="0"/>
        <v>49.369120876518942</v>
      </c>
      <c r="L29" s="1">
        <f t="shared" si="1"/>
        <v>95.2</v>
      </c>
      <c r="M29" s="1">
        <f t="shared" si="2"/>
        <v>20.2</v>
      </c>
    </row>
    <row r="30" spans="1:13" x14ac:dyDescent="0.25">
      <c r="A30" s="7">
        <v>1840</v>
      </c>
      <c r="B30" s="7" t="s">
        <v>83</v>
      </c>
      <c r="C30" s="7" t="s">
        <v>56</v>
      </c>
      <c r="D30" s="9">
        <v>0.22</v>
      </c>
      <c r="E30" s="9">
        <v>50.8</v>
      </c>
      <c r="F30" s="9">
        <v>0</v>
      </c>
      <c r="G30" s="9">
        <v>0.70899999999999996</v>
      </c>
      <c r="H30" s="9">
        <v>0.11700000000000001</v>
      </c>
      <c r="I30" s="9">
        <v>0.28799999999999998</v>
      </c>
      <c r="J30" s="8">
        <v>1.4660995953190099</v>
      </c>
      <c r="K30" s="1">
        <f t="shared" si="0"/>
        <v>1.7874686266129365</v>
      </c>
      <c r="L30" s="1">
        <f t="shared" si="1"/>
        <v>3.4</v>
      </c>
      <c r="M30" s="1">
        <f t="shared" si="2"/>
        <v>0.9</v>
      </c>
    </row>
    <row r="31" spans="1:13" x14ac:dyDescent="0.25">
      <c r="A31" s="7">
        <v>1840</v>
      </c>
      <c r="B31" s="7" t="s">
        <v>83</v>
      </c>
      <c r="C31" s="7" t="s">
        <v>55</v>
      </c>
      <c r="D31" s="9">
        <v>0.22</v>
      </c>
      <c r="E31" s="9">
        <v>50.8</v>
      </c>
      <c r="F31" s="9">
        <v>0</v>
      </c>
      <c r="G31" s="9">
        <v>0.70899999999999996</v>
      </c>
      <c r="H31" s="9">
        <v>0.11700000000000001</v>
      </c>
      <c r="I31" s="9">
        <v>0.28799999999999998</v>
      </c>
      <c r="J31" s="8">
        <v>5.3542792555991996</v>
      </c>
      <c r="K31" s="1">
        <f t="shared" si="0"/>
        <v>6.5279372684265438</v>
      </c>
      <c r="L31" s="1">
        <f t="shared" si="1"/>
        <v>12.6</v>
      </c>
      <c r="M31" s="1">
        <f t="shared" si="2"/>
        <v>3.3</v>
      </c>
    </row>
    <row r="32" spans="1:13" x14ac:dyDescent="0.25">
      <c r="A32" s="7">
        <v>1840</v>
      </c>
      <c r="B32" s="7" t="s">
        <v>83</v>
      </c>
      <c r="C32" s="7" t="s">
        <v>56</v>
      </c>
      <c r="D32" s="9">
        <v>0.22</v>
      </c>
      <c r="E32" s="9">
        <v>50.8</v>
      </c>
      <c r="F32" s="9">
        <v>0</v>
      </c>
      <c r="G32" s="9">
        <v>0.70899999999999996</v>
      </c>
      <c r="H32" s="9">
        <v>0.11700000000000001</v>
      </c>
      <c r="I32" s="9">
        <v>0.28799999999999998</v>
      </c>
      <c r="J32" s="8">
        <v>3.5214593032568998E-2</v>
      </c>
      <c r="K32" s="1">
        <f t="shared" si="0"/>
        <v>4.293363182530812E-2</v>
      </c>
      <c r="L32" s="1">
        <f t="shared" si="1"/>
        <v>0.1</v>
      </c>
      <c r="M32" s="1">
        <f t="shared" si="2"/>
        <v>0</v>
      </c>
    </row>
    <row r="33" spans="1:13" x14ac:dyDescent="0.25">
      <c r="A33" s="7">
        <v>1840</v>
      </c>
      <c r="B33" s="7" t="s">
        <v>83</v>
      </c>
      <c r="C33" s="7" t="s">
        <v>56</v>
      </c>
      <c r="D33" s="9">
        <v>0.22</v>
      </c>
      <c r="E33" s="9">
        <v>50.8</v>
      </c>
      <c r="F33" s="9">
        <v>0</v>
      </c>
      <c r="G33" s="9">
        <v>0.70899999999999996</v>
      </c>
      <c r="H33" s="9">
        <v>0.11700000000000001</v>
      </c>
      <c r="I33" s="9">
        <v>0.28799999999999998</v>
      </c>
      <c r="J33" s="8">
        <v>0.111540902794076</v>
      </c>
      <c r="K33" s="1">
        <f t="shared" si="0"/>
        <v>0.13599066868653745</v>
      </c>
      <c r="L33" s="1">
        <f t="shared" si="1"/>
        <v>0.3</v>
      </c>
      <c r="M33" s="1">
        <f t="shared" si="2"/>
        <v>0.1</v>
      </c>
    </row>
    <row r="34" spans="1:13" x14ac:dyDescent="0.25">
      <c r="A34" s="7">
        <v>1840</v>
      </c>
      <c r="B34" s="7" t="s">
        <v>83</v>
      </c>
      <c r="C34" s="7" t="s">
        <v>56</v>
      </c>
      <c r="D34" s="9">
        <v>0.22</v>
      </c>
      <c r="E34" s="9">
        <v>50.8</v>
      </c>
      <c r="F34" s="9">
        <v>0</v>
      </c>
      <c r="G34" s="9">
        <v>0.70899999999999996</v>
      </c>
      <c r="H34" s="9">
        <v>0.11700000000000001</v>
      </c>
      <c r="I34" s="9">
        <v>0.28799999999999998</v>
      </c>
      <c r="J34" s="8">
        <v>8.8792867188470501E-2</v>
      </c>
      <c r="K34" s="1">
        <f t="shared" si="0"/>
        <v>0.10825626367618323</v>
      </c>
      <c r="L34" s="1">
        <f t="shared" si="1"/>
        <v>0.2</v>
      </c>
      <c r="M34" s="1">
        <f t="shared" si="2"/>
        <v>0.1</v>
      </c>
    </row>
    <row r="35" spans="1:13" x14ac:dyDescent="0.25">
      <c r="A35" s="7">
        <v>1840</v>
      </c>
      <c r="B35" s="7" t="s">
        <v>83</v>
      </c>
      <c r="C35" s="7" t="s">
        <v>56</v>
      </c>
      <c r="D35" s="9">
        <v>0.22</v>
      </c>
      <c r="E35" s="9">
        <v>50.8</v>
      </c>
      <c r="F35" s="9">
        <v>0</v>
      </c>
      <c r="G35" s="9">
        <v>0.70899999999999996</v>
      </c>
      <c r="H35" s="9">
        <v>0.11700000000000001</v>
      </c>
      <c r="I35" s="9">
        <v>0.28799999999999998</v>
      </c>
      <c r="J35" s="8">
        <v>2.44108734173092</v>
      </c>
      <c r="K35" s="1">
        <f t="shared" si="0"/>
        <v>2.9761736870383371</v>
      </c>
      <c r="L35" s="1">
        <f t="shared" si="1"/>
        <v>5.7</v>
      </c>
      <c r="M35" s="1">
        <f t="shared" si="2"/>
        <v>1.5</v>
      </c>
    </row>
    <row r="36" spans="1:13" x14ac:dyDescent="0.25">
      <c r="A36" s="7">
        <v>1840</v>
      </c>
      <c r="B36" s="7" t="s">
        <v>83</v>
      </c>
      <c r="C36" s="7" t="s">
        <v>56</v>
      </c>
      <c r="D36" s="9">
        <v>0.22</v>
      </c>
      <c r="E36" s="9">
        <v>50.8</v>
      </c>
      <c r="F36" s="9">
        <v>0</v>
      </c>
      <c r="G36" s="9">
        <v>0.70899999999999996</v>
      </c>
      <c r="H36" s="9">
        <v>0.11700000000000001</v>
      </c>
      <c r="I36" s="9">
        <v>0.28799999999999998</v>
      </c>
      <c r="J36" s="8">
        <v>1.744054768098E-5</v>
      </c>
      <c r="K36" s="1">
        <f t="shared" si="0"/>
        <v>2.1263515732650816E-5</v>
      </c>
      <c r="L36" s="1">
        <f t="shared" si="1"/>
        <v>0</v>
      </c>
      <c r="M36" s="1">
        <f t="shared" si="2"/>
        <v>0</v>
      </c>
    </row>
    <row r="37" spans="1:13" x14ac:dyDescent="0.25">
      <c r="A37" s="7">
        <v>1840</v>
      </c>
      <c r="B37" s="7" t="s">
        <v>83</v>
      </c>
      <c r="D37" s="9">
        <v>0.22</v>
      </c>
      <c r="E37" s="9">
        <v>50.8</v>
      </c>
      <c r="F37" s="9">
        <v>0</v>
      </c>
      <c r="G37" s="9">
        <v>0.70899999999999996</v>
      </c>
      <c r="H37" s="9">
        <v>0.11700000000000001</v>
      </c>
      <c r="I37" s="9">
        <v>0.28799999999999998</v>
      </c>
      <c r="J37" s="8">
        <v>0.75385125315600299</v>
      </c>
      <c r="K37" s="1">
        <f t="shared" si="0"/>
        <v>0.91909544784779873</v>
      </c>
      <c r="L37" s="1">
        <f t="shared" si="1"/>
        <v>1.8</v>
      </c>
      <c r="M37" s="1">
        <f t="shared" si="2"/>
        <v>0.5</v>
      </c>
    </row>
    <row r="38" spans="1:13" x14ac:dyDescent="0.25">
      <c r="A38" s="7">
        <v>1840</v>
      </c>
      <c r="B38" s="7" t="s">
        <v>83</v>
      </c>
      <c r="D38" s="9">
        <v>0.22</v>
      </c>
      <c r="E38" s="9">
        <v>50.8</v>
      </c>
      <c r="F38" s="9">
        <v>0</v>
      </c>
      <c r="G38" s="9">
        <v>0.70899999999999996</v>
      </c>
      <c r="H38" s="9">
        <v>0.11700000000000001</v>
      </c>
      <c r="I38" s="9">
        <v>0.28799999999999998</v>
      </c>
      <c r="J38" s="8">
        <v>2.6319018799203101E-3</v>
      </c>
      <c r="K38" s="1">
        <f t="shared" si="0"/>
        <v>3.208814771998842E-3</v>
      </c>
      <c r="L38" s="1">
        <f t="shared" si="1"/>
        <v>0</v>
      </c>
      <c r="M38" s="1">
        <f t="shared" si="2"/>
        <v>0</v>
      </c>
    </row>
    <row r="39" spans="1:13" x14ac:dyDescent="0.25">
      <c r="A39" s="7">
        <v>8110</v>
      </c>
      <c r="B39" s="7" t="s">
        <v>78</v>
      </c>
      <c r="C39" s="7" t="s">
        <v>55</v>
      </c>
      <c r="D39" s="9">
        <v>0.19</v>
      </c>
      <c r="E39" s="9">
        <v>57.7</v>
      </c>
      <c r="F39" s="9">
        <v>0</v>
      </c>
      <c r="G39" s="9">
        <v>1.4430000000000001</v>
      </c>
      <c r="H39" s="9">
        <v>0.22500000000000001</v>
      </c>
      <c r="I39" s="9">
        <v>0.34100000000000003</v>
      </c>
      <c r="J39" s="8">
        <v>5.8160185963172198E-2</v>
      </c>
      <c r="K39" s="1">
        <f t="shared" si="0"/>
        <v>9.5361864246298944E-2</v>
      </c>
      <c r="L39" s="1">
        <f t="shared" si="1"/>
        <v>0.4</v>
      </c>
      <c r="M39" s="1">
        <f t="shared" si="2"/>
        <v>0.1</v>
      </c>
    </row>
    <row r="40" spans="1:13" x14ac:dyDescent="0.25">
      <c r="A40" s="7">
        <v>8110</v>
      </c>
      <c r="B40" s="7" t="s">
        <v>78</v>
      </c>
      <c r="C40" s="7" t="s">
        <v>56</v>
      </c>
      <c r="D40" s="9">
        <v>0.19</v>
      </c>
      <c r="E40" s="9">
        <v>57.7</v>
      </c>
      <c r="F40" s="9">
        <v>0</v>
      </c>
      <c r="G40" s="9">
        <v>1.4430000000000001</v>
      </c>
      <c r="H40" s="9">
        <v>0.22500000000000001</v>
      </c>
      <c r="I40" s="9">
        <v>0.34100000000000003</v>
      </c>
      <c r="J40" s="8">
        <v>1.33218335121693E-2</v>
      </c>
      <c r="K40" s="1">
        <f t="shared" si="0"/>
        <v>2.1843033302949125E-2</v>
      </c>
      <c r="L40" s="1">
        <f t="shared" si="1"/>
        <v>0.1</v>
      </c>
      <c r="M40" s="1">
        <f t="shared" si="2"/>
        <v>0</v>
      </c>
    </row>
    <row r="41" spans="1:13" x14ac:dyDescent="0.25">
      <c r="A41" s="7">
        <v>1411</v>
      </c>
      <c r="B41" s="7" t="s">
        <v>83</v>
      </c>
      <c r="C41" s="7" t="s">
        <v>56</v>
      </c>
      <c r="D41" s="9">
        <v>0.22</v>
      </c>
      <c r="E41" s="9">
        <v>50.8</v>
      </c>
      <c r="F41" s="9">
        <v>0</v>
      </c>
      <c r="G41" s="9">
        <v>1.4430000000000001</v>
      </c>
      <c r="H41" s="9">
        <v>0.22500000000000001</v>
      </c>
      <c r="I41" s="9">
        <v>0.43099999999999999</v>
      </c>
      <c r="J41" s="8">
        <v>4.3424598926326299</v>
      </c>
      <c r="K41" s="1">
        <f t="shared" si="0"/>
        <v>7.9231075714344081</v>
      </c>
      <c r="L41" s="1">
        <f t="shared" si="1"/>
        <v>31.1</v>
      </c>
      <c r="M41" s="1">
        <f t="shared" si="2"/>
        <v>5.8</v>
      </c>
    </row>
    <row r="42" spans="1:13" x14ac:dyDescent="0.25">
      <c r="A42" s="7">
        <v>1411</v>
      </c>
      <c r="B42" s="7" t="s">
        <v>83</v>
      </c>
      <c r="C42" s="7" t="s">
        <v>56</v>
      </c>
      <c r="D42" s="9">
        <v>0.22</v>
      </c>
      <c r="E42" s="9">
        <v>50.8</v>
      </c>
      <c r="F42" s="9">
        <v>0</v>
      </c>
      <c r="G42" s="9">
        <v>1.4430000000000001</v>
      </c>
      <c r="H42" s="9">
        <v>0.22500000000000001</v>
      </c>
      <c r="I42" s="9">
        <v>0.43099999999999999</v>
      </c>
      <c r="J42" s="8">
        <v>2.49519902883601</v>
      </c>
      <c r="K42" s="1">
        <f t="shared" si="0"/>
        <v>4.5526569747132228</v>
      </c>
      <c r="L42" s="1">
        <f t="shared" si="1"/>
        <v>17.899999999999999</v>
      </c>
      <c r="M42" s="1">
        <f t="shared" si="2"/>
        <v>3.3</v>
      </c>
    </row>
    <row r="43" spans="1:13" x14ac:dyDescent="0.25">
      <c r="A43" s="7">
        <v>1411</v>
      </c>
      <c r="B43" s="7" t="s">
        <v>83</v>
      </c>
      <c r="C43" s="7" t="s">
        <v>56</v>
      </c>
      <c r="D43" s="9">
        <v>0.22</v>
      </c>
      <c r="E43" s="9">
        <v>50.8</v>
      </c>
      <c r="F43" s="9">
        <v>0</v>
      </c>
      <c r="G43" s="9">
        <v>1.4430000000000001</v>
      </c>
      <c r="H43" s="9">
        <v>0.22500000000000001</v>
      </c>
      <c r="I43" s="9">
        <v>0.43099999999999999</v>
      </c>
      <c r="J43" s="8">
        <v>10.5766210265</v>
      </c>
      <c r="K43" s="1">
        <f t="shared" si="0"/>
        <v>19.297750170917684</v>
      </c>
      <c r="L43" s="1">
        <f t="shared" si="1"/>
        <v>75.8</v>
      </c>
      <c r="M43" s="1">
        <f t="shared" si="2"/>
        <v>14.1</v>
      </c>
    </row>
    <row r="44" spans="1:13" x14ac:dyDescent="0.25">
      <c r="A44" s="7">
        <v>1400</v>
      </c>
      <c r="B44" s="7" t="s">
        <v>78</v>
      </c>
      <c r="C44" s="7" t="s">
        <v>55</v>
      </c>
      <c r="D44" s="9">
        <v>0.19</v>
      </c>
      <c r="E44" s="9">
        <v>57.7</v>
      </c>
      <c r="F44" s="9">
        <v>0</v>
      </c>
      <c r="G44" s="9">
        <v>0.70899999999999996</v>
      </c>
      <c r="H44" s="9">
        <v>0.11700000000000001</v>
      </c>
      <c r="I44" s="9">
        <v>0.43099999999999999</v>
      </c>
      <c r="J44" s="8">
        <v>5.1785750603342304</v>
      </c>
      <c r="K44" s="1">
        <f t="shared" si="0"/>
        <v>10.732035800244489</v>
      </c>
      <c r="L44" s="1">
        <f t="shared" si="1"/>
        <v>20.7</v>
      </c>
      <c r="M44" s="1">
        <f t="shared" si="2"/>
        <v>4.4000000000000004</v>
      </c>
    </row>
    <row r="45" spans="1:13" x14ac:dyDescent="0.25">
      <c r="A45" s="7">
        <v>1400</v>
      </c>
      <c r="B45" s="7" t="s">
        <v>78</v>
      </c>
      <c r="C45" s="7" t="s">
        <v>56</v>
      </c>
      <c r="D45" s="9">
        <v>0.19</v>
      </c>
      <c r="E45" s="9">
        <v>57.7</v>
      </c>
      <c r="F45" s="9">
        <v>0</v>
      </c>
      <c r="G45" s="9">
        <v>0.70899999999999996</v>
      </c>
      <c r="H45" s="9">
        <v>0.11700000000000001</v>
      </c>
      <c r="I45" s="9">
        <v>0.43099999999999999</v>
      </c>
      <c r="J45" s="8">
        <v>18.4350032398</v>
      </c>
      <c r="K45" s="1">
        <f t="shared" si="0"/>
        <v>38.204547089134522</v>
      </c>
      <c r="L45" s="1">
        <f t="shared" si="1"/>
        <v>73.7</v>
      </c>
      <c r="M45" s="1">
        <f t="shared" si="2"/>
        <v>15.7</v>
      </c>
    </row>
    <row r="46" spans="1:13" x14ac:dyDescent="0.25">
      <c r="A46" s="7">
        <v>1110</v>
      </c>
      <c r="B46" s="7" t="s">
        <v>78</v>
      </c>
      <c r="C46" s="7" t="s">
        <v>55</v>
      </c>
      <c r="D46" s="9">
        <v>0.19</v>
      </c>
      <c r="E46" s="9">
        <v>57.7</v>
      </c>
      <c r="F46" s="9">
        <v>0</v>
      </c>
      <c r="G46" s="9">
        <v>0.96799999999999997</v>
      </c>
      <c r="H46" s="9">
        <v>0.125</v>
      </c>
      <c r="I46" s="9">
        <v>0.28799999999999998</v>
      </c>
      <c r="J46" s="8">
        <v>3.8225098281462202</v>
      </c>
      <c r="K46" s="1">
        <f t="shared" si="0"/>
        <v>5.2934116100168858</v>
      </c>
      <c r="L46" s="1">
        <f t="shared" si="1"/>
        <v>13.9</v>
      </c>
      <c r="M46" s="1">
        <f t="shared" si="2"/>
        <v>2.5</v>
      </c>
    </row>
    <row r="47" spans="1:13" x14ac:dyDescent="0.25">
      <c r="A47" s="7">
        <v>1110</v>
      </c>
      <c r="B47" s="7" t="s">
        <v>78</v>
      </c>
      <c r="C47" s="7" t="s">
        <v>56</v>
      </c>
      <c r="D47" s="9">
        <v>0.19</v>
      </c>
      <c r="E47" s="9">
        <v>57.7</v>
      </c>
      <c r="F47" s="9">
        <v>0</v>
      </c>
      <c r="G47" s="9">
        <v>0.96799999999999997</v>
      </c>
      <c r="H47" s="9">
        <v>0.125</v>
      </c>
      <c r="I47" s="9">
        <v>0.28799999999999998</v>
      </c>
      <c r="J47" s="8">
        <v>0.73630433460531097</v>
      </c>
      <c r="K47" s="1">
        <f t="shared" si="0"/>
        <v>1.0196342425614346</v>
      </c>
      <c r="L47" s="1">
        <f t="shared" si="1"/>
        <v>2.7</v>
      </c>
      <c r="M47" s="1">
        <f t="shared" si="2"/>
        <v>0.5</v>
      </c>
    </row>
    <row r="48" spans="1:13" x14ac:dyDescent="0.25">
      <c r="A48" s="7">
        <v>1710</v>
      </c>
      <c r="B48" s="7" t="s">
        <v>83</v>
      </c>
      <c r="C48" s="7" t="s">
        <v>56</v>
      </c>
      <c r="D48" s="9">
        <v>0.22</v>
      </c>
      <c r="E48" s="9">
        <v>50.8</v>
      </c>
      <c r="F48" s="9">
        <v>0</v>
      </c>
      <c r="G48" s="9">
        <v>0.96799999999999997</v>
      </c>
      <c r="H48" s="9">
        <v>0.125</v>
      </c>
      <c r="I48" s="9">
        <v>0.34100000000000003</v>
      </c>
      <c r="J48" s="8">
        <v>1.2413853534962299E-2</v>
      </c>
      <c r="K48" s="1">
        <f t="shared" si="0"/>
        <v>1.7920225167953743E-2</v>
      </c>
      <c r="L48" s="1">
        <f t="shared" si="1"/>
        <v>0</v>
      </c>
      <c r="M48" s="1">
        <f t="shared" si="2"/>
        <v>0</v>
      </c>
    </row>
    <row r="49" spans="1:13" x14ac:dyDescent="0.25">
      <c r="A49" s="7">
        <v>1710</v>
      </c>
      <c r="B49" s="7" t="s">
        <v>83</v>
      </c>
      <c r="C49" s="7" t="s">
        <v>56</v>
      </c>
      <c r="D49" s="9">
        <v>0.22</v>
      </c>
      <c r="E49" s="9">
        <v>50.8</v>
      </c>
      <c r="F49" s="9">
        <v>0</v>
      </c>
      <c r="G49" s="9">
        <v>0.96799999999999997</v>
      </c>
      <c r="H49" s="9">
        <v>0.125</v>
      </c>
      <c r="I49" s="9">
        <v>0.34100000000000003</v>
      </c>
      <c r="J49" s="8">
        <v>0.211235856908254</v>
      </c>
      <c r="K49" s="1">
        <f t="shared" si="0"/>
        <v>0.30493304183752523</v>
      </c>
      <c r="L49" s="1">
        <f t="shared" si="1"/>
        <v>0.8</v>
      </c>
      <c r="M49" s="1">
        <f t="shared" si="2"/>
        <v>0.2</v>
      </c>
    </row>
    <row r="50" spans="1:13" x14ac:dyDescent="0.25">
      <c r="A50" s="7">
        <v>1411</v>
      </c>
      <c r="B50" s="7" t="s">
        <v>78</v>
      </c>
      <c r="C50" s="7" t="s">
        <v>55</v>
      </c>
      <c r="D50" s="9">
        <v>0.19</v>
      </c>
      <c r="E50" s="9">
        <v>57.7</v>
      </c>
      <c r="F50" s="9">
        <v>0</v>
      </c>
      <c r="G50" s="9">
        <v>1.4430000000000001</v>
      </c>
      <c r="H50" s="9">
        <v>0.22500000000000001</v>
      </c>
      <c r="I50" s="9">
        <v>0.43099999999999999</v>
      </c>
      <c r="J50" s="8">
        <v>0.345948669649636</v>
      </c>
      <c r="K50" s="1">
        <f t="shared" si="0"/>
        <v>0.71694114007632515</v>
      </c>
      <c r="L50" s="1">
        <f t="shared" si="1"/>
        <v>2.8</v>
      </c>
      <c r="M50" s="1">
        <f t="shared" si="2"/>
        <v>0.5</v>
      </c>
    </row>
    <row r="51" spans="1:13" x14ac:dyDescent="0.25">
      <c r="A51" s="7">
        <v>1411</v>
      </c>
      <c r="B51" s="7" t="s">
        <v>78</v>
      </c>
      <c r="C51" s="7" t="s">
        <v>55</v>
      </c>
      <c r="D51" s="9">
        <v>0.19</v>
      </c>
      <c r="E51" s="9">
        <v>57.7</v>
      </c>
      <c r="F51" s="9">
        <v>0</v>
      </c>
      <c r="G51" s="9">
        <v>1.4430000000000001</v>
      </c>
      <c r="H51" s="9">
        <v>0.22500000000000001</v>
      </c>
      <c r="I51" s="9">
        <v>0.43099999999999999</v>
      </c>
      <c r="J51" s="8">
        <v>2.5514540127080698</v>
      </c>
      <c r="K51" s="1">
        <f t="shared" si="0"/>
        <v>5.287612033819431</v>
      </c>
      <c r="L51" s="1">
        <f t="shared" si="1"/>
        <v>20.8</v>
      </c>
      <c r="M51" s="1">
        <f t="shared" si="2"/>
        <v>3.7</v>
      </c>
    </row>
    <row r="52" spans="1:13" x14ac:dyDescent="0.25">
      <c r="A52" s="7">
        <v>1700</v>
      </c>
      <c r="B52" s="7" t="s">
        <v>78</v>
      </c>
      <c r="C52" s="7" t="s">
        <v>55</v>
      </c>
      <c r="D52" s="9">
        <v>0.19</v>
      </c>
      <c r="E52" s="9">
        <v>57.7</v>
      </c>
      <c r="F52" s="9">
        <v>0</v>
      </c>
      <c r="G52" s="9">
        <v>0.96799999999999997</v>
      </c>
      <c r="H52" s="9">
        <v>0.125</v>
      </c>
      <c r="I52" s="9">
        <v>0.34100000000000003</v>
      </c>
      <c r="J52" s="8">
        <v>4.1415534108676697</v>
      </c>
      <c r="K52" s="1">
        <f t="shared" si="0"/>
        <v>6.7906635371840851</v>
      </c>
      <c r="L52" s="1">
        <f t="shared" si="1"/>
        <v>17.899999999999999</v>
      </c>
      <c r="M52" s="1">
        <f t="shared" si="2"/>
        <v>3.1</v>
      </c>
    </row>
    <row r="53" spans="1:13" x14ac:dyDescent="0.25">
      <c r="A53" s="7">
        <v>1700</v>
      </c>
      <c r="B53" s="7" t="s">
        <v>78</v>
      </c>
      <c r="C53" s="7" t="s">
        <v>55</v>
      </c>
      <c r="D53" s="9">
        <v>0.19</v>
      </c>
      <c r="E53" s="9">
        <v>57.7</v>
      </c>
      <c r="F53" s="9">
        <v>0</v>
      </c>
      <c r="G53" s="9">
        <v>0.96799999999999997</v>
      </c>
      <c r="H53" s="9">
        <v>0.125</v>
      </c>
      <c r="I53" s="9">
        <v>0.34100000000000003</v>
      </c>
      <c r="J53" s="8">
        <v>5.1966787794885398</v>
      </c>
      <c r="K53" s="1">
        <f t="shared" si="0"/>
        <v>8.5206910551318895</v>
      </c>
      <c r="L53" s="1">
        <f t="shared" si="1"/>
        <v>22.4</v>
      </c>
      <c r="M53" s="1">
        <f t="shared" si="2"/>
        <v>3.9</v>
      </c>
    </row>
    <row r="54" spans="1:13" x14ac:dyDescent="0.25">
      <c r="A54" s="7">
        <v>1700</v>
      </c>
      <c r="B54" s="7" t="s">
        <v>78</v>
      </c>
      <c r="C54" s="7" t="s">
        <v>55</v>
      </c>
      <c r="D54" s="9">
        <v>0.19</v>
      </c>
      <c r="E54" s="9">
        <v>57.7</v>
      </c>
      <c r="F54" s="9">
        <v>0</v>
      </c>
      <c r="G54" s="9">
        <v>0.96799999999999997</v>
      </c>
      <c r="H54" s="9">
        <v>0.125</v>
      </c>
      <c r="I54" s="9">
        <v>0.34100000000000003</v>
      </c>
      <c r="J54" s="8">
        <v>2.92082190977286E-2</v>
      </c>
      <c r="K54" s="1">
        <f t="shared" si="0"/>
        <v>4.7891013041764886E-2</v>
      </c>
      <c r="L54" s="1">
        <f t="shared" si="1"/>
        <v>0.1</v>
      </c>
      <c r="M54" s="1">
        <f t="shared" si="2"/>
        <v>0</v>
      </c>
    </row>
    <row r="55" spans="1:13" x14ac:dyDescent="0.25">
      <c r="A55" s="7">
        <v>1480</v>
      </c>
      <c r="B55" s="7" t="s">
        <v>78</v>
      </c>
      <c r="C55" s="7" t="s">
        <v>56</v>
      </c>
      <c r="D55" s="9">
        <v>0.19</v>
      </c>
      <c r="E55" s="9">
        <v>57.7</v>
      </c>
      <c r="F55" s="9">
        <v>0</v>
      </c>
      <c r="G55" s="9">
        <v>1.2450000000000001</v>
      </c>
      <c r="H55" s="9">
        <v>0.21299999999999999</v>
      </c>
      <c r="I55" s="9">
        <v>0.28799999999999998</v>
      </c>
      <c r="J55" s="8">
        <v>0.13639776092564701</v>
      </c>
      <c r="K55" s="1">
        <f t="shared" si="0"/>
        <v>0.18888361932983597</v>
      </c>
      <c r="L55" s="1">
        <f t="shared" si="1"/>
        <v>0.6</v>
      </c>
      <c r="M55" s="1">
        <f t="shared" si="2"/>
        <v>0.1</v>
      </c>
    </row>
    <row r="56" spans="1:13" x14ac:dyDescent="0.25">
      <c r="A56" s="7">
        <v>1480</v>
      </c>
      <c r="B56" s="7" t="s">
        <v>78</v>
      </c>
      <c r="C56" s="7" t="s">
        <v>55</v>
      </c>
      <c r="D56" s="9">
        <v>0.19</v>
      </c>
      <c r="E56" s="9">
        <v>57.7</v>
      </c>
      <c r="F56" s="9">
        <v>0</v>
      </c>
      <c r="G56" s="9">
        <v>1.2450000000000001</v>
      </c>
      <c r="H56" s="9">
        <v>0.21299999999999999</v>
      </c>
      <c r="I56" s="9">
        <v>0.28799999999999998</v>
      </c>
      <c r="J56" s="8">
        <v>17.8474261048</v>
      </c>
      <c r="K56" s="1">
        <f t="shared" si="0"/>
        <v>24.715115669927041</v>
      </c>
      <c r="L56" s="1">
        <f t="shared" si="1"/>
        <v>83.7</v>
      </c>
      <c r="M56" s="1">
        <f t="shared" si="2"/>
        <v>17.7</v>
      </c>
    </row>
    <row r="57" spans="1:13" x14ac:dyDescent="0.25">
      <c r="A57" s="7">
        <v>1480</v>
      </c>
      <c r="B57" s="7" t="s">
        <v>78</v>
      </c>
      <c r="C57" s="7" t="s">
        <v>56</v>
      </c>
      <c r="D57" s="9">
        <v>0.19</v>
      </c>
      <c r="E57" s="9">
        <v>57.7</v>
      </c>
      <c r="F57" s="9">
        <v>0</v>
      </c>
      <c r="G57" s="9">
        <v>1.2450000000000001</v>
      </c>
      <c r="H57" s="9">
        <v>0.21299999999999999</v>
      </c>
      <c r="I57" s="9">
        <v>0.28799999999999998</v>
      </c>
      <c r="J57" s="8">
        <v>0.61221688977917699</v>
      </c>
      <c r="K57" s="1">
        <f t="shared" si="0"/>
        <v>0.8477979489662042</v>
      </c>
      <c r="L57" s="1">
        <f t="shared" si="1"/>
        <v>2.9</v>
      </c>
      <c r="M57" s="1">
        <f t="shared" si="2"/>
        <v>0.6</v>
      </c>
    </row>
    <row r="58" spans="1:13" x14ac:dyDescent="0.25">
      <c r="A58" s="7">
        <v>1210</v>
      </c>
      <c r="B58" s="7" t="s">
        <v>78</v>
      </c>
      <c r="D58" s="9">
        <v>0.19</v>
      </c>
      <c r="E58" s="9">
        <v>57.7</v>
      </c>
      <c r="F58" s="9">
        <v>0</v>
      </c>
      <c r="G58" s="9">
        <v>1.2450000000000001</v>
      </c>
      <c r="H58" s="9">
        <v>0.21299999999999999</v>
      </c>
      <c r="I58" s="9">
        <v>0.28799999999999998</v>
      </c>
      <c r="J58" s="8">
        <v>4.0517120232245896</v>
      </c>
      <c r="K58" s="1">
        <f t="shared" si="0"/>
        <v>5.6108108097614116</v>
      </c>
      <c r="L58" s="1">
        <f t="shared" si="1"/>
        <v>19</v>
      </c>
      <c r="M58" s="1">
        <f t="shared" si="2"/>
        <v>4</v>
      </c>
    </row>
    <row r="59" spans="1:13" x14ac:dyDescent="0.25">
      <c r="A59" s="7">
        <v>1210</v>
      </c>
      <c r="B59" s="7" t="s">
        <v>78</v>
      </c>
      <c r="C59" s="7" t="s">
        <v>56</v>
      </c>
      <c r="D59" s="9">
        <v>0.19</v>
      </c>
      <c r="E59" s="9">
        <v>57.7</v>
      </c>
      <c r="F59" s="9">
        <v>0</v>
      </c>
      <c r="G59" s="9">
        <v>1.2450000000000001</v>
      </c>
      <c r="H59" s="9">
        <v>0.21299999999999999</v>
      </c>
      <c r="I59" s="9">
        <v>0.28799999999999998</v>
      </c>
      <c r="J59" s="8">
        <v>0.42098129874067802</v>
      </c>
      <c r="K59" s="1">
        <f t="shared" si="0"/>
        <v>0.58297490249609096</v>
      </c>
      <c r="L59" s="1">
        <f t="shared" si="1"/>
        <v>2</v>
      </c>
      <c r="M59" s="1">
        <f t="shared" si="2"/>
        <v>0.4</v>
      </c>
    </row>
    <row r="60" spans="1:13" x14ac:dyDescent="0.25">
      <c r="A60" s="7">
        <v>1210</v>
      </c>
      <c r="B60" s="7" t="s">
        <v>78</v>
      </c>
      <c r="C60" s="7" t="s">
        <v>56</v>
      </c>
      <c r="D60" s="9">
        <v>0.19</v>
      </c>
      <c r="E60" s="9">
        <v>57.7</v>
      </c>
      <c r="F60" s="9">
        <v>0</v>
      </c>
      <c r="G60" s="9">
        <v>1.2450000000000001</v>
      </c>
      <c r="H60" s="9">
        <v>0.21299999999999999</v>
      </c>
      <c r="I60" s="9">
        <v>0.28799999999999998</v>
      </c>
      <c r="J60" s="8">
        <v>2.7207017716471198E-2</v>
      </c>
      <c r="K60" s="1">
        <f t="shared" si="0"/>
        <v>3.7676278133769316E-2</v>
      </c>
      <c r="L60" s="1">
        <f t="shared" si="1"/>
        <v>0.1</v>
      </c>
      <c r="M60" s="1">
        <f t="shared" si="2"/>
        <v>0</v>
      </c>
    </row>
    <row r="61" spans="1:13" x14ac:dyDescent="0.25">
      <c r="A61" s="7">
        <v>1210</v>
      </c>
      <c r="B61" s="7" t="s">
        <v>78</v>
      </c>
      <c r="C61" s="7" t="s">
        <v>55</v>
      </c>
      <c r="D61" s="9">
        <v>0.19</v>
      </c>
      <c r="E61" s="9">
        <v>57.7</v>
      </c>
      <c r="F61" s="9">
        <v>0</v>
      </c>
      <c r="G61" s="9">
        <v>1.2450000000000001</v>
      </c>
      <c r="H61" s="9">
        <v>0.21299999999999999</v>
      </c>
      <c r="I61" s="9">
        <v>0.28799999999999998</v>
      </c>
      <c r="J61" s="8">
        <v>25.705347897799999</v>
      </c>
      <c r="K61" s="1">
        <f t="shared" si="0"/>
        <v>35.596765768873439</v>
      </c>
      <c r="L61" s="1">
        <f t="shared" si="1"/>
        <v>120.6</v>
      </c>
      <c r="M61" s="1">
        <f t="shared" si="2"/>
        <v>25.5</v>
      </c>
    </row>
    <row r="62" spans="1:13" x14ac:dyDescent="0.25">
      <c r="A62" s="7">
        <v>1210</v>
      </c>
      <c r="B62" s="7" t="s">
        <v>78</v>
      </c>
      <c r="C62" s="7" t="s">
        <v>55</v>
      </c>
      <c r="D62" s="9">
        <v>0.19</v>
      </c>
      <c r="E62" s="9">
        <v>57.7</v>
      </c>
      <c r="F62" s="9">
        <v>0</v>
      </c>
      <c r="G62" s="9">
        <v>1.2450000000000001</v>
      </c>
      <c r="H62" s="9">
        <v>0.21299999999999999</v>
      </c>
      <c r="I62" s="9">
        <v>0.28799999999999998</v>
      </c>
      <c r="J62" s="8">
        <v>3.9863090972180701E-2</v>
      </c>
      <c r="K62" s="1">
        <f t="shared" si="0"/>
        <v>5.5202408378275836E-2</v>
      </c>
      <c r="L62" s="1">
        <f t="shared" si="1"/>
        <v>0.2</v>
      </c>
      <c r="M62" s="1">
        <f t="shared" si="2"/>
        <v>0</v>
      </c>
    </row>
    <row r="63" spans="1:13" x14ac:dyDescent="0.25">
      <c r="A63" s="7">
        <v>1210</v>
      </c>
      <c r="B63" s="7" t="s">
        <v>78</v>
      </c>
      <c r="C63" s="7" t="s">
        <v>57</v>
      </c>
      <c r="D63" s="9">
        <v>0.19</v>
      </c>
      <c r="E63" s="9">
        <v>57.7</v>
      </c>
      <c r="F63" s="9">
        <v>0</v>
      </c>
      <c r="G63" s="9">
        <v>1.2450000000000001</v>
      </c>
      <c r="H63" s="9">
        <v>0.21299999999999999</v>
      </c>
      <c r="I63" s="9">
        <v>0.28799999999999998</v>
      </c>
      <c r="J63" s="8">
        <v>0.428885777158373</v>
      </c>
      <c r="K63" s="1">
        <f t="shared" si="0"/>
        <v>0.5939210242089149</v>
      </c>
      <c r="L63" s="1">
        <f t="shared" si="1"/>
        <v>2</v>
      </c>
      <c r="M63" s="1">
        <f t="shared" si="2"/>
        <v>0.4</v>
      </c>
    </row>
    <row r="64" spans="1:13" x14ac:dyDescent="0.25">
      <c r="A64" s="7">
        <v>1210</v>
      </c>
      <c r="B64" s="7" t="s">
        <v>78</v>
      </c>
      <c r="C64" s="7" t="s">
        <v>57</v>
      </c>
      <c r="D64" s="9">
        <v>0.19</v>
      </c>
      <c r="E64" s="9">
        <v>57.7</v>
      </c>
      <c r="F64" s="9">
        <v>0</v>
      </c>
      <c r="G64" s="9">
        <v>1.2450000000000001</v>
      </c>
      <c r="H64" s="9">
        <v>0.21299999999999999</v>
      </c>
      <c r="I64" s="9">
        <v>0.28799999999999998</v>
      </c>
      <c r="J64" s="8">
        <v>8.9936854975657302E-2</v>
      </c>
      <c r="K64" s="1">
        <f t="shared" si="0"/>
        <v>0.12454455677029024</v>
      </c>
      <c r="L64" s="1">
        <f t="shared" si="1"/>
        <v>0.4</v>
      </c>
      <c r="M64" s="1">
        <f t="shared" si="2"/>
        <v>0.1</v>
      </c>
    </row>
    <row r="65" spans="1:13" x14ac:dyDescent="0.25">
      <c r="A65" s="7">
        <v>1550</v>
      </c>
      <c r="B65" s="7" t="s">
        <v>78</v>
      </c>
      <c r="D65" s="9">
        <v>0.19</v>
      </c>
      <c r="E65" s="9">
        <v>57.7</v>
      </c>
      <c r="F65" s="9">
        <v>0</v>
      </c>
      <c r="G65" s="9">
        <v>0.72099999999999997</v>
      </c>
      <c r="H65" s="9">
        <v>0.17</v>
      </c>
      <c r="I65" s="9">
        <v>0.34100000000000003</v>
      </c>
      <c r="J65" s="8">
        <v>17.615529844899999</v>
      </c>
      <c r="K65" s="1">
        <f t="shared" si="0"/>
        <v>28.883156714108249</v>
      </c>
      <c r="L65" s="1">
        <f t="shared" si="1"/>
        <v>56.7</v>
      </c>
      <c r="M65" s="1">
        <f t="shared" si="2"/>
        <v>16.7</v>
      </c>
    </row>
    <row r="66" spans="1:13" x14ac:dyDescent="0.25">
      <c r="A66" s="7">
        <v>1550</v>
      </c>
      <c r="B66" s="7" t="s">
        <v>78</v>
      </c>
      <c r="D66" s="9">
        <v>0.19</v>
      </c>
      <c r="E66" s="9">
        <v>57.7</v>
      </c>
      <c r="F66" s="9">
        <v>0</v>
      </c>
      <c r="G66" s="9">
        <v>0.72099999999999997</v>
      </c>
      <c r="H66" s="9">
        <v>0.17</v>
      </c>
      <c r="I66" s="9">
        <v>0.34100000000000003</v>
      </c>
      <c r="J66" s="8">
        <v>1.1614458749125101</v>
      </c>
      <c r="K66" s="1">
        <f t="shared" si="0"/>
        <v>1.9043550500846731</v>
      </c>
      <c r="L66" s="1">
        <f t="shared" si="1"/>
        <v>3.7</v>
      </c>
      <c r="M66" s="1">
        <f t="shared" si="2"/>
        <v>1.1000000000000001</v>
      </c>
    </row>
    <row r="67" spans="1:13" x14ac:dyDescent="0.25">
      <c r="A67" s="7">
        <v>1550</v>
      </c>
      <c r="B67" s="7" t="s">
        <v>78</v>
      </c>
      <c r="C67" s="7" t="s">
        <v>55</v>
      </c>
      <c r="D67" s="9">
        <v>0.19</v>
      </c>
      <c r="E67" s="9">
        <v>57.7</v>
      </c>
      <c r="F67" s="9">
        <v>0</v>
      </c>
      <c r="G67" s="9">
        <v>0.72099999999999997</v>
      </c>
      <c r="H67" s="9">
        <v>0.17</v>
      </c>
      <c r="I67" s="9">
        <v>0.34100000000000003</v>
      </c>
      <c r="J67" s="8">
        <v>5.3477376557027902</v>
      </c>
      <c r="K67" s="1">
        <f t="shared" ref="K67:K130" si="3">(E67*I67*J67/12)+(F67*J67)</f>
        <v>8.768373482692617</v>
      </c>
      <c r="L67" s="1">
        <f t="shared" ref="L67:L130" si="4">ROUND(2.721*G67*K67,1)</f>
        <v>17.2</v>
      </c>
      <c r="M67" s="1">
        <f t="shared" ref="M67:M130" si="5">ROUND((2.721*H67*K67)+(D67*J67),1)</f>
        <v>5.0999999999999996</v>
      </c>
    </row>
    <row r="68" spans="1:13" x14ac:dyDescent="0.25">
      <c r="A68" s="7">
        <v>1550</v>
      </c>
      <c r="B68" s="7" t="s">
        <v>78</v>
      </c>
      <c r="C68" s="7" t="s">
        <v>55</v>
      </c>
      <c r="D68" s="9">
        <v>0.19</v>
      </c>
      <c r="E68" s="9">
        <v>57.7</v>
      </c>
      <c r="F68" s="9">
        <v>0</v>
      </c>
      <c r="G68" s="9">
        <v>0.72099999999999997</v>
      </c>
      <c r="H68" s="9">
        <v>0.17</v>
      </c>
      <c r="I68" s="9">
        <v>0.34100000000000003</v>
      </c>
      <c r="J68" s="8">
        <v>0.24515715151123199</v>
      </c>
      <c r="K68" s="1">
        <f t="shared" si="3"/>
        <v>0.40196988049912896</v>
      </c>
      <c r="L68" s="1">
        <f t="shared" si="4"/>
        <v>0.8</v>
      </c>
      <c r="M68" s="1">
        <f t="shared" si="5"/>
        <v>0.2</v>
      </c>
    </row>
    <row r="69" spans="1:13" x14ac:dyDescent="0.25">
      <c r="A69" s="7">
        <v>1550</v>
      </c>
      <c r="B69" s="7" t="s">
        <v>78</v>
      </c>
      <c r="C69" s="7" t="s">
        <v>56</v>
      </c>
      <c r="D69" s="9">
        <v>0.19</v>
      </c>
      <c r="E69" s="9">
        <v>57.7</v>
      </c>
      <c r="F69" s="9">
        <v>0</v>
      </c>
      <c r="G69" s="9">
        <v>0.72099999999999997</v>
      </c>
      <c r="H69" s="9">
        <v>0.17</v>
      </c>
      <c r="I69" s="9">
        <v>0.34100000000000003</v>
      </c>
      <c r="J69" s="8">
        <v>40.129045022900002</v>
      </c>
      <c r="K69" s="1">
        <f t="shared" si="3"/>
        <v>65.797254263089471</v>
      </c>
      <c r="L69" s="1">
        <f t="shared" si="4"/>
        <v>129.1</v>
      </c>
      <c r="M69" s="1">
        <f t="shared" si="5"/>
        <v>38.1</v>
      </c>
    </row>
    <row r="70" spans="1:13" x14ac:dyDescent="0.25">
      <c r="A70" s="7">
        <v>1700</v>
      </c>
      <c r="B70" s="7" t="s">
        <v>78</v>
      </c>
      <c r="C70" s="7" t="s">
        <v>55</v>
      </c>
      <c r="D70" s="9">
        <v>0.19</v>
      </c>
      <c r="E70" s="9">
        <v>57.7</v>
      </c>
      <c r="F70" s="9">
        <v>0</v>
      </c>
      <c r="G70" s="9">
        <v>0.96799999999999997</v>
      </c>
      <c r="H70" s="9">
        <v>0.125</v>
      </c>
      <c r="I70" s="9">
        <v>0.34100000000000003</v>
      </c>
      <c r="J70" s="8">
        <v>7.1213182001464697</v>
      </c>
      <c r="K70" s="1">
        <f t="shared" si="3"/>
        <v>11.676410042551828</v>
      </c>
      <c r="L70" s="1">
        <f t="shared" si="4"/>
        <v>30.8</v>
      </c>
      <c r="M70" s="1">
        <f t="shared" si="5"/>
        <v>5.3</v>
      </c>
    </row>
    <row r="71" spans="1:13" x14ac:dyDescent="0.25">
      <c r="A71" s="7">
        <v>1700</v>
      </c>
      <c r="B71" s="7" t="s">
        <v>78</v>
      </c>
      <c r="C71" s="7" t="s">
        <v>55</v>
      </c>
      <c r="D71" s="9">
        <v>0.19</v>
      </c>
      <c r="E71" s="9">
        <v>57.7</v>
      </c>
      <c r="F71" s="9">
        <v>0</v>
      </c>
      <c r="G71" s="9">
        <v>0.96799999999999997</v>
      </c>
      <c r="H71" s="9">
        <v>0.125</v>
      </c>
      <c r="I71" s="9">
        <v>0.34100000000000003</v>
      </c>
      <c r="J71" s="8">
        <v>0.17402360296485</v>
      </c>
      <c r="K71" s="1">
        <f t="shared" si="3"/>
        <v>0.28533635040462496</v>
      </c>
      <c r="L71" s="1">
        <f t="shared" si="4"/>
        <v>0.8</v>
      </c>
      <c r="M71" s="1">
        <f t="shared" si="5"/>
        <v>0.1</v>
      </c>
    </row>
    <row r="72" spans="1:13" x14ac:dyDescent="0.25">
      <c r="A72" s="7">
        <v>1411</v>
      </c>
      <c r="B72" s="7" t="s">
        <v>78</v>
      </c>
      <c r="C72" s="7" t="s">
        <v>56</v>
      </c>
      <c r="D72" s="9">
        <v>0.19</v>
      </c>
      <c r="E72" s="9">
        <v>57.7</v>
      </c>
      <c r="F72" s="9">
        <v>0</v>
      </c>
      <c r="G72" s="9">
        <v>1.4430000000000001</v>
      </c>
      <c r="H72" s="9">
        <v>0.22500000000000001</v>
      </c>
      <c r="I72" s="9">
        <v>0.43099999999999999</v>
      </c>
      <c r="J72" s="8">
        <v>1.05459093738777</v>
      </c>
      <c r="K72" s="1">
        <f t="shared" si="3"/>
        <v>2.185525470384603</v>
      </c>
      <c r="L72" s="1">
        <f t="shared" si="4"/>
        <v>8.6</v>
      </c>
      <c r="M72" s="1">
        <f t="shared" si="5"/>
        <v>1.5</v>
      </c>
    </row>
    <row r="73" spans="1:13" x14ac:dyDescent="0.25">
      <c r="A73" s="7">
        <v>1411</v>
      </c>
      <c r="B73" s="7" t="s">
        <v>78</v>
      </c>
      <c r="C73" s="7" t="s">
        <v>56</v>
      </c>
      <c r="D73" s="9">
        <v>0.19</v>
      </c>
      <c r="E73" s="9">
        <v>57.7</v>
      </c>
      <c r="F73" s="9">
        <v>0</v>
      </c>
      <c r="G73" s="9">
        <v>1.4430000000000001</v>
      </c>
      <c r="H73" s="9">
        <v>0.22500000000000001</v>
      </c>
      <c r="I73" s="9">
        <v>0.43099999999999999</v>
      </c>
      <c r="J73" s="8">
        <v>0.52185801048554503</v>
      </c>
      <c r="K73" s="1">
        <f t="shared" si="3"/>
        <v>1.0814941921134895</v>
      </c>
      <c r="L73" s="1">
        <f t="shared" si="4"/>
        <v>4.2</v>
      </c>
      <c r="M73" s="1">
        <f t="shared" si="5"/>
        <v>0.8</v>
      </c>
    </row>
    <row r="74" spans="1:13" x14ac:dyDescent="0.25">
      <c r="A74" s="7">
        <v>1411</v>
      </c>
      <c r="B74" s="7" t="s">
        <v>78</v>
      </c>
      <c r="C74" s="7" t="s">
        <v>56</v>
      </c>
      <c r="D74" s="9">
        <v>0.19</v>
      </c>
      <c r="E74" s="9">
        <v>57.7</v>
      </c>
      <c r="F74" s="9">
        <v>0</v>
      </c>
      <c r="G74" s="9">
        <v>1.4430000000000001</v>
      </c>
      <c r="H74" s="9">
        <v>0.22500000000000001</v>
      </c>
      <c r="I74" s="9">
        <v>0.43099999999999999</v>
      </c>
      <c r="J74" s="8">
        <v>5.76442841298792</v>
      </c>
      <c r="K74" s="1">
        <f t="shared" si="3"/>
        <v>11.946153406172725</v>
      </c>
      <c r="L74" s="1">
        <f t="shared" si="4"/>
        <v>46.9</v>
      </c>
      <c r="M74" s="1">
        <f t="shared" si="5"/>
        <v>8.4</v>
      </c>
    </row>
    <row r="75" spans="1:13" x14ac:dyDescent="0.25">
      <c r="A75" s="7">
        <v>1411</v>
      </c>
      <c r="B75" s="7" t="s">
        <v>78</v>
      </c>
      <c r="C75" s="7" t="s">
        <v>56</v>
      </c>
      <c r="D75" s="9">
        <v>0.19</v>
      </c>
      <c r="E75" s="9">
        <v>57.7</v>
      </c>
      <c r="F75" s="9">
        <v>0</v>
      </c>
      <c r="G75" s="9">
        <v>1.4430000000000001</v>
      </c>
      <c r="H75" s="9">
        <v>0.22500000000000001</v>
      </c>
      <c r="I75" s="9">
        <v>0.43099999999999999</v>
      </c>
      <c r="J75" s="8">
        <v>53.967418466700003</v>
      </c>
      <c r="K75" s="1">
        <f t="shared" si="3"/>
        <v>111.84162830190188</v>
      </c>
      <c r="L75" s="1">
        <f t="shared" si="4"/>
        <v>439.1</v>
      </c>
      <c r="M75" s="1">
        <f t="shared" si="5"/>
        <v>78.7</v>
      </c>
    </row>
    <row r="76" spans="1:13" x14ac:dyDescent="0.25">
      <c r="A76" s="7">
        <v>1400</v>
      </c>
      <c r="B76" s="7" t="s">
        <v>78</v>
      </c>
      <c r="C76" s="7" t="s">
        <v>56</v>
      </c>
      <c r="D76" s="9">
        <v>0.19</v>
      </c>
      <c r="E76" s="9">
        <v>57.7</v>
      </c>
      <c r="F76" s="9">
        <v>0</v>
      </c>
      <c r="G76" s="9">
        <v>0.70899999999999996</v>
      </c>
      <c r="H76" s="9">
        <v>0.11700000000000001</v>
      </c>
      <c r="I76" s="9">
        <v>0.43099999999999999</v>
      </c>
      <c r="J76" s="8">
        <v>0.20715790706289799</v>
      </c>
      <c r="K76" s="1">
        <f t="shared" si="3"/>
        <v>0.42931232028125765</v>
      </c>
      <c r="L76" s="1">
        <f t="shared" si="4"/>
        <v>0.8</v>
      </c>
      <c r="M76" s="1">
        <f t="shared" si="5"/>
        <v>0.2</v>
      </c>
    </row>
    <row r="77" spans="1:13" x14ac:dyDescent="0.25">
      <c r="A77" s="7">
        <v>1400</v>
      </c>
      <c r="B77" s="7" t="s">
        <v>78</v>
      </c>
      <c r="C77" s="7" t="s">
        <v>56</v>
      </c>
      <c r="D77" s="9">
        <v>0.19</v>
      </c>
      <c r="E77" s="9">
        <v>57.7</v>
      </c>
      <c r="F77" s="9">
        <v>0</v>
      </c>
      <c r="G77" s="9">
        <v>0.70899999999999996</v>
      </c>
      <c r="H77" s="9">
        <v>0.11700000000000001</v>
      </c>
      <c r="I77" s="9">
        <v>0.43099999999999999</v>
      </c>
      <c r="J77" s="8">
        <v>9.2823233100574303</v>
      </c>
      <c r="K77" s="1">
        <f t="shared" si="3"/>
        <v>19.236609475068768</v>
      </c>
      <c r="L77" s="1">
        <f t="shared" si="4"/>
        <v>37.1</v>
      </c>
      <c r="M77" s="1">
        <f t="shared" si="5"/>
        <v>7.9</v>
      </c>
    </row>
    <row r="78" spans="1:13" x14ac:dyDescent="0.25">
      <c r="A78" s="7">
        <v>1700</v>
      </c>
      <c r="B78" s="7" t="s">
        <v>78</v>
      </c>
      <c r="C78" s="7" t="s">
        <v>55</v>
      </c>
      <c r="D78" s="9">
        <v>0.19</v>
      </c>
      <c r="E78" s="9">
        <v>57.7</v>
      </c>
      <c r="F78" s="9">
        <v>0</v>
      </c>
      <c r="G78" s="9">
        <v>0.96799999999999997</v>
      </c>
      <c r="H78" s="9">
        <v>0.125</v>
      </c>
      <c r="I78" s="9">
        <v>0.34100000000000003</v>
      </c>
      <c r="J78" s="8">
        <v>3.8959004789055101</v>
      </c>
      <c r="K78" s="1">
        <f t="shared" si="3"/>
        <v>6.3878807544000962</v>
      </c>
      <c r="L78" s="1">
        <f t="shared" si="4"/>
        <v>16.8</v>
      </c>
      <c r="M78" s="1">
        <f t="shared" si="5"/>
        <v>2.9</v>
      </c>
    </row>
    <row r="79" spans="1:13" x14ac:dyDescent="0.25">
      <c r="A79" s="7">
        <v>1700</v>
      </c>
      <c r="B79" s="7" t="s">
        <v>78</v>
      </c>
      <c r="C79" s="7" t="s">
        <v>55</v>
      </c>
      <c r="D79" s="9">
        <v>0.19</v>
      </c>
      <c r="E79" s="9">
        <v>57.7</v>
      </c>
      <c r="F79" s="9">
        <v>0</v>
      </c>
      <c r="G79" s="9">
        <v>0.96799999999999997</v>
      </c>
      <c r="H79" s="9">
        <v>0.125</v>
      </c>
      <c r="I79" s="9">
        <v>0.34100000000000003</v>
      </c>
      <c r="J79" s="8">
        <v>0.57812244787967904</v>
      </c>
      <c r="K79" s="1">
        <f t="shared" si="3"/>
        <v>0.9479136539788503</v>
      </c>
      <c r="L79" s="1">
        <f t="shared" si="4"/>
        <v>2.5</v>
      </c>
      <c r="M79" s="1">
        <f t="shared" si="5"/>
        <v>0.4</v>
      </c>
    </row>
    <row r="80" spans="1:13" x14ac:dyDescent="0.25">
      <c r="A80" s="7">
        <v>1700</v>
      </c>
      <c r="B80" s="7" t="s">
        <v>78</v>
      </c>
      <c r="C80" s="7" t="s">
        <v>56</v>
      </c>
      <c r="D80" s="9">
        <v>0.19</v>
      </c>
      <c r="E80" s="9">
        <v>57.7</v>
      </c>
      <c r="F80" s="9">
        <v>0</v>
      </c>
      <c r="G80" s="9">
        <v>0.96799999999999997</v>
      </c>
      <c r="H80" s="9">
        <v>0.125</v>
      </c>
      <c r="I80" s="9">
        <v>0.34100000000000003</v>
      </c>
      <c r="J80" s="8">
        <v>0.461202329919357</v>
      </c>
      <c r="K80" s="1">
        <f t="shared" si="3"/>
        <v>0.75620655689952443</v>
      </c>
      <c r="L80" s="1">
        <f t="shared" si="4"/>
        <v>2</v>
      </c>
      <c r="M80" s="1">
        <f t="shared" si="5"/>
        <v>0.3</v>
      </c>
    </row>
    <row r="81" spans="1:13" x14ac:dyDescent="0.25">
      <c r="A81" s="7">
        <v>8340</v>
      </c>
      <c r="B81" s="7" t="s">
        <v>78</v>
      </c>
      <c r="D81" s="9">
        <v>0.19</v>
      </c>
      <c r="E81" s="9">
        <v>57.7</v>
      </c>
      <c r="F81" s="9">
        <v>0</v>
      </c>
      <c r="G81" s="9">
        <v>0.72099999999999997</v>
      </c>
      <c r="H81" s="9">
        <v>0.17</v>
      </c>
      <c r="I81" s="9">
        <v>0.43099999999999999</v>
      </c>
      <c r="J81" s="8">
        <v>4.6881518263132103</v>
      </c>
      <c r="K81" s="1">
        <f t="shared" si="3"/>
        <v>9.7156867769196111</v>
      </c>
      <c r="L81" s="1">
        <f t="shared" si="4"/>
        <v>19.100000000000001</v>
      </c>
      <c r="M81" s="1">
        <f t="shared" si="5"/>
        <v>5.4</v>
      </c>
    </row>
    <row r="82" spans="1:13" x14ac:dyDescent="0.25">
      <c r="A82" s="7">
        <v>1411</v>
      </c>
      <c r="B82" s="7" t="s">
        <v>83</v>
      </c>
      <c r="C82" s="7" t="s">
        <v>56</v>
      </c>
      <c r="D82" s="9">
        <v>0.22</v>
      </c>
      <c r="E82" s="9">
        <v>50.8</v>
      </c>
      <c r="F82" s="9">
        <v>0</v>
      </c>
      <c r="G82" s="9">
        <v>1.4430000000000001</v>
      </c>
      <c r="H82" s="9">
        <v>0.22500000000000001</v>
      </c>
      <c r="I82" s="9">
        <v>0.43099999999999999</v>
      </c>
      <c r="J82" s="8">
        <v>7.6264628317331403E-3</v>
      </c>
      <c r="K82" s="1">
        <f t="shared" si="3"/>
        <v>1.3914989867352562E-2</v>
      </c>
      <c r="L82" s="1">
        <f t="shared" si="4"/>
        <v>0.1</v>
      </c>
      <c r="M82" s="1">
        <f t="shared" si="5"/>
        <v>0</v>
      </c>
    </row>
    <row r="83" spans="1:13" x14ac:dyDescent="0.25">
      <c r="A83" s="7">
        <v>1411</v>
      </c>
      <c r="B83" s="7" t="s">
        <v>83</v>
      </c>
      <c r="C83" s="7" t="s">
        <v>56</v>
      </c>
      <c r="D83" s="9">
        <v>0.22</v>
      </c>
      <c r="E83" s="9">
        <v>50.8</v>
      </c>
      <c r="F83" s="9">
        <v>0</v>
      </c>
      <c r="G83" s="9">
        <v>1.4430000000000001</v>
      </c>
      <c r="H83" s="9">
        <v>0.22500000000000001</v>
      </c>
      <c r="I83" s="9">
        <v>0.43099999999999999</v>
      </c>
      <c r="J83" s="8">
        <v>7.3459793542677398E-2</v>
      </c>
      <c r="K83" s="1">
        <f t="shared" si="3"/>
        <v>0.13403229063818442</v>
      </c>
      <c r="L83" s="1">
        <f t="shared" si="4"/>
        <v>0.5</v>
      </c>
      <c r="M83" s="1">
        <f t="shared" si="5"/>
        <v>0.1</v>
      </c>
    </row>
    <row r="84" spans="1:13" x14ac:dyDescent="0.25">
      <c r="A84" s="7">
        <v>1400</v>
      </c>
      <c r="B84" s="7" t="s">
        <v>83</v>
      </c>
      <c r="C84" s="7" t="s">
        <v>55</v>
      </c>
      <c r="D84" s="9">
        <v>0.22</v>
      </c>
      <c r="E84" s="9">
        <v>50.8</v>
      </c>
      <c r="F84" s="9">
        <v>0</v>
      </c>
      <c r="G84" s="9">
        <v>0.70899999999999996</v>
      </c>
      <c r="H84" s="9">
        <v>0.11700000000000001</v>
      </c>
      <c r="I84" s="9">
        <v>0.43099999999999999</v>
      </c>
      <c r="J84" s="8">
        <v>7.4904613078709898</v>
      </c>
      <c r="K84" s="1">
        <f t="shared" si="3"/>
        <v>13.666846020297813</v>
      </c>
      <c r="L84" s="1">
        <f t="shared" si="4"/>
        <v>26.4</v>
      </c>
      <c r="M84" s="1">
        <f t="shared" si="5"/>
        <v>6</v>
      </c>
    </row>
    <row r="85" spans="1:13" x14ac:dyDescent="0.25">
      <c r="A85" s="7">
        <v>1400</v>
      </c>
      <c r="B85" s="7" t="s">
        <v>83</v>
      </c>
      <c r="D85" s="9">
        <v>0.22</v>
      </c>
      <c r="E85" s="9">
        <v>50.8</v>
      </c>
      <c r="F85" s="9">
        <v>0</v>
      </c>
      <c r="G85" s="9">
        <v>0.70899999999999996</v>
      </c>
      <c r="H85" s="9">
        <v>0.11700000000000001</v>
      </c>
      <c r="I85" s="9">
        <v>0.43099999999999999</v>
      </c>
      <c r="J85" s="8">
        <v>3.2231995913250002E-3</v>
      </c>
      <c r="K85" s="1">
        <f t="shared" si="3"/>
        <v>5.8809425343452175E-3</v>
      </c>
      <c r="L85" s="1">
        <f t="shared" si="4"/>
        <v>0</v>
      </c>
      <c r="M85" s="1">
        <f t="shared" si="5"/>
        <v>0</v>
      </c>
    </row>
    <row r="86" spans="1:13" x14ac:dyDescent="0.25">
      <c r="A86" s="7">
        <v>1400</v>
      </c>
      <c r="B86" s="7" t="s">
        <v>83</v>
      </c>
      <c r="C86" s="7" t="s">
        <v>56</v>
      </c>
      <c r="D86" s="9">
        <v>0.22</v>
      </c>
      <c r="E86" s="9">
        <v>50.8</v>
      </c>
      <c r="F86" s="9">
        <v>0</v>
      </c>
      <c r="G86" s="9">
        <v>0.70899999999999996</v>
      </c>
      <c r="H86" s="9">
        <v>0.11700000000000001</v>
      </c>
      <c r="I86" s="9">
        <v>0.43099999999999999</v>
      </c>
      <c r="J86" s="8">
        <v>0.228453075807342</v>
      </c>
      <c r="K86" s="1">
        <f t="shared" si="3"/>
        <v>0.41682786701554936</v>
      </c>
      <c r="L86" s="1">
        <f t="shared" si="4"/>
        <v>0.8</v>
      </c>
      <c r="M86" s="1">
        <f t="shared" si="5"/>
        <v>0.2</v>
      </c>
    </row>
    <row r="87" spans="1:13" x14ac:dyDescent="0.25">
      <c r="A87" s="7">
        <v>1400</v>
      </c>
      <c r="B87" s="7" t="s">
        <v>83</v>
      </c>
      <c r="C87" s="7" t="s">
        <v>55</v>
      </c>
      <c r="D87" s="9">
        <v>0.22</v>
      </c>
      <c r="E87" s="9">
        <v>50.8</v>
      </c>
      <c r="F87" s="9">
        <v>0</v>
      </c>
      <c r="G87" s="9">
        <v>0.70899999999999996</v>
      </c>
      <c r="H87" s="9">
        <v>0.11700000000000001</v>
      </c>
      <c r="I87" s="9">
        <v>0.43099999999999999</v>
      </c>
      <c r="J87" s="8">
        <v>1.3886877532119699</v>
      </c>
      <c r="K87" s="1">
        <f t="shared" si="3"/>
        <v>2.5337533849187865</v>
      </c>
      <c r="L87" s="1">
        <f t="shared" si="4"/>
        <v>4.9000000000000004</v>
      </c>
      <c r="M87" s="1">
        <f t="shared" si="5"/>
        <v>1.1000000000000001</v>
      </c>
    </row>
    <row r="88" spans="1:13" x14ac:dyDescent="0.25">
      <c r="A88" s="7">
        <v>1210</v>
      </c>
      <c r="B88" s="7" t="s">
        <v>83</v>
      </c>
      <c r="C88" s="7" t="s">
        <v>56</v>
      </c>
      <c r="D88" s="9">
        <v>0.22</v>
      </c>
      <c r="E88" s="9">
        <v>50.8</v>
      </c>
      <c r="F88" s="9">
        <v>0</v>
      </c>
      <c r="G88" s="9">
        <v>1.2450000000000001</v>
      </c>
      <c r="H88" s="9">
        <v>0.21299999999999999</v>
      </c>
      <c r="I88" s="9">
        <v>0.28799999999999998</v>
      </c>
      <c r="J88" s="8">
        <v>0.16628817607768201</v>
      </c>
      <c r="K88" s="1">
        <f t="shared" si="3"/>
        <v>0.20273854427390989</v>
      </c>
      <c r="L88" s="1">
        <f t="shared" si="4"/>
        <v>0.7</v>
      </c>
      <c r="M88" s="1">
        <f t="shared" si="5"/>
        <v>0.2</v>
      </c>
    </row>
    <row r="89" spans="1:13" x14ac:dyDescent="0.25">
      <c r="A89" s="7">
        <v>1210</v>
      </c>
      <c r="B89" s="7" t="s">
        <v>83</v>
      </c>
      <c r="C89" s="7" t="s">
        <v>55</v>
      </c>
      <c r="D89" s="9">
        <v>0.22</v>
      </c>
      <c r="E89" s="9">
        <v>50.8</v>
      </c>
      <c r="F89" s="9">
        <v>0</v>
      </c>
      <c r="G89" s="9">
        <v>1.2450000000000001</v>
      </c>
      <c r="H89" s="9">
        <v>0.21299999999999999</v>
      </c>
      <c r="I89" s="9">
        <v>0.28799999999999998</v>
      </c>
      <c r="J89" s="8">
        <v>16.468845756299999</v>
      </c>
      <c r="K89" s="1">
        <f t="shared" si="3"/>
        <v>20.078816746080957</v>
      </c>
      <c r="L89" s="1">
        <f t="shared" si="4"/>
        <v>68</v>
      </c>
      <c r="M89" s="1">
        <f t="shared" si="5"/>
        <v>15.3</v>
      </c>
    </row>
    <row r="90" spans="1:13" x14ac:dyDescent="0.25">
      <c r="A90" s="7">
        <v>1210</v>
      </c>
      <c r="B90" s="7" t="s">
        <v>83</v>
      </c>
      <c r="C90" s="7" t="s">
        <v>55</v>
      </c>
      <c r="D90" s="9">
        <v>0.22</v>
      </c>
      <c r="E90" s="9">
        <v>50.8</v>
      </c>
      <c r="F90" s="9">
        <v>0</v>
      </c>
      <c r="G90" s="9">
        <v>1.2450000000000001</v>
      </c>
      <c r="H90" s="9">
        <v>0.21299999999999999</v>
      </c>
      <c r="I90" s="9">
        <v>0.28799999999999998</v>
      </c>
      <c r="J90" s="8">
        <v>9.3112375399349804E-3</v>
      </c>
      <c r="K90" s="1">
        <f t="shared" si="3"/>
        <v>1.1352260808688728E-2</v>
      </c>
      <c r="L90" s="1">
        <f t="shared" si="4"/>
        <v>0</v>
      </c>
      <c r="M90" s="1">
        <f t="shared" si="5"/>
        <v>0</v>
      </c>
    </row>
    <row r="91" spans="1:13" x14ac:dyDescent="0.25">
      <c r="A91" s="7">
        <v>1210</v>
      </c>
      <c r="B91" s="7" t="s">
        <v>83</v>
      </c>
      <c r="C91" s="7" t="s">
        <v>55</v>
      </c>
      <c r="D91" s="9">
        <v>0.22</v>
      </c>
      <c r="E91" s="9">
        <v>50.8</v>
      </c>
      <c r="F91" s="9">
        <v>0</v>
      </c>
      <c r="G91" s="9">
        <v>1.2450000000000001</v>
      </c>
      <c r="H91" s="9">
        <v>0.21299999999999999</v>
      </c>
      <c r="I91" s="9">
        <v>0.28799999999999998</v>
      </c>
      <c r="J91" s="8">
        <v>2.73057520787451</v>
      </c>
      <c r="K91" s="1">
        <f t="shared" si="3"/>
        <v>3.3291172934406021</v>
      </c>
      <c r="L91" s="1">
        <f t="shared" si="4"/>
        <v>11.3</v>
      </c>
      <c r="M91" s="1">
        <f t="shared" si="5"/>
        <v>2.5</v>
      </c>
    </row>
    <row r="92" spans="1:13" x14ac:dyDescent="0.25">
      <c r="A92" s="7">
        <v>1210</v>
      </c>
      <c r="B92" s="7" t="s">
        <v>83</v>
      </c>
      <c r="D92" s="9">
        <v>0.22</v>
      </c>
      <c r="E92" s="9">
        <v>50.8</v>
      </c>
      <c r="F92" s="9">
        <v>0</v>
      </c>
      <c r="G92" s="9">
        <v>1.2450000000000001</v>
      </c>
      <c r="H92" s="9">
        <v>0.21299999999999999</v>
      </c>
      <c r="I92" s="9">
        <v>0.28799999999999998</v>
      </c>
      <c r="J92" s="8">
        <v>7.4475736134326899E-3</v>
      </c>
      <c r="K92" s="1">
        <f t="shared" si="3"/>
        <v>9.0800817494971348E-3</v>
      </c>
      <c r="L92" s="1">
        <f t="shared" si="4"/>
        <v>0</v>
      </c>
      <c r="M92" s="1">
        <f t="shared" si="5"/>
        <v>0</v>
      </c>
    </row>
    <row r="93" spans="1:13" x14ac:dyDescent="0.25">
      <c r="A93" s="7">
        <v>1400</v>
      </c>
      <c r="B93" s="7" t="s">
        <v>83</v>
      </c>
      <c r="C93" s="7" t="s">
        <v>55</v>
      </c>
      <c r="D93" s="9">
        <v>0.22</v>
      </c>
      <c r="E93" s="9">
        <v>50.8</v>
      </c>
      <c r="F93" s="9">
        <v>0</v>
      </c>
      <c r="G93" s="9">
        <v>0.70899999999999996</v>
      </c>
      <c r="H93" s="9">
        <v>0.11700000000000001</v>
      </c>
      <c r="I93" s="9">
        <v>0.43099999999999999</v>
      </c>
      <c r="J93" s="8">
        <v>10.0416575023</v>
      </c>
      <c r="K93" s="1">
        <f t="shared" si="3"/>
        <v>18.321673556779835</v>
      </c>
      <c r="L93" s="1">
        <f t="shared" si="4"/>
        <v>35.299999999999997</v>
      </c>
      <c r="M93" s="1">
        <f t="shared" si="5"/>
        <v>8</v>
      </c>
    </row>
    <row r="94" spans="1:13" x14ac:dyDescent="0.25">
      <c r="A94" s="7">
        <v>1400</v>
      </c>
      <c r="B94" s="7" t="s">
        <v>83</v>
      </c>
      <c r="D94" s="9">
        <v>0.22</v>
      </c>
      <c r="E94" s="9">
        <v>50.8</v>
      </c>
      <c r="F94" s="9">
        <v>0</v>
      </c>
      <c r="G94" s="9">
        <v>0.70899999999999996</v>
      </c>
      <c r="H94" s="9">
        <v>0.11700000000000001</v>
      </c>
      <c r="I94" s="9">
        <v>0.43099999999999999</v>
      </c>
      <c r="J94" s="8">
        <v>1.06767930263282</v>
      </c>
      <c r="K94" s="1">
        <f t="shared" si="3"/>
        <v>1.9480520662737557</v>
      </c>
      <c r="L94" s="1">
        <f t="shared" si="4"/>
        <v>3.8</v>
      </c>
      <c r="M94" s="1">
        <f t="shared" si="5"/>
        <v>0.9</v>
      </c>
    </row>
    <row r="95" spans="1:13" x14ac:dyDescent="0.25">
      <c r="A95" s="7">
        <v>1400</v>
      </c>
      <c r="B95" s="7" t="s">
        <v>83</v>
      </c>
      <c r="C95" s="7" t="s">
        <v>55</v>
      </c>
      <c r="D95" s="9">
        <v>0.22</v>
      </c>
      <c r="E95" s="9">
        <v>50.8</v>
      </c>
      <c r="F95" s="9">
        <v>0</v>
      </c>
      <c r="G95" s="9">
        <v>0.70899999999999996</v>
      </c>
      <c r="H95" s="9">
        <v>0.11700000000000001</v>
      </c>
      <c r="I95" s="9">
        <v>0.43099999999999999</v>
      </c>
      <c r="J95" s="8">
        <v>1.44857317875034</v>
      </c>
      <c r="K95" s="1">
        <f t="shared" si="3"/>
        <v>2.6430183361752451</v>
      </c>
      <c r="L95" s="1">
        <f t="shared" si="4"/>
        <v>5.0999999999999996</v>
      </c>
      <c r="M95" s="1">
        <f t="shared" si="5"/>
        <v>1.2</v>
      </c>
    </row>
    <row r="96" spans="1:13" x14ac:dyDescent="0.25">
      <c r="A96" s="7">
        <v>1400</v>
      </c>
      <c r="B96" s="7" t="s">
        <v>83</v>
      </c>
      <c r="C96" s="7" t="s">
        <v>56</v>
      </c>
      <c r="D96" s="9">
        <v>0.22</v>
      </c>
      <c r="E96" s="9">
        <v>50.8</v>
      </c>
      <c r="F96" s="9">
        <v>0</v>
      </c>
      <c r="G96" s="9">
        <v>0.70899999999999996</v>
      </c>
      <c r="H96" s="9">
        <v>0.11700000000000001</v>
      </c>
      <c r="I96" s="9">
        <v>0.43099999999999999</v>
      </c>
      <c r="J96" s="8">
        <v>7.50495124676016</v>
      </c>
      <c r="K96" s="1">
        <f t="shared" si="3"/>
        <v>13.693283879797029</v>
      </c>
      <c r="L96" s="1">
        <f t="shared" si="4"/>
        <v>26.4</v>
      </c>
      <c r="M96" s="1">
        <f t="shared" si="5"/>
        <v>6</v>
      </c>
    </row>
    <row r="97" spans="1:13" x14ac:dyDescent="0.25">
      <c r="A97" s="7">
        <v>1400</v>
      </c>
      <c r="B97" s="7" t="s">
        <v>83</v>
      </c>
      <c r="C97" s="7" t="s">
        <v>55</v>
      </c>
      <c r="D97" s="9">
        <v>0.22</v>
      </c>
      <c r="E97" s="9">
        <v>50.8</v>
      </c>
      <c r="F97" s="9">
        <v>0</v>
      </c>
      <c r="G97" s="9">
        <v>0.70899999999999996</v>
      </c>
      <c r="H97" s="9">
        <v>0.11700000000000001</v>
      </c>
      <c r="I97" s="9">
        <v>0.43099999999999999</v>
      </c>
      <c r="J97" s="8">
        <v>2.2487672711487501</v>
      </c>
      <c r="K97" s="1">
        <f t="shared" si="3"/>
        <v>4.1030258040289711</v>
      </c>
      <c r="L97" s="1">
        <f t="shared" si="4"/>
        <v>7.9</v>
      </c>
      <c r="M97" s="1">
        <f t="shared" si="5"/>
        <v>1.8</v>
      </c>
    </row>
    <row r="98" spans="1:13" x14ac:dyDescent="0.25">
      <c r="A98" s="7">
        <v>1400</v>
      </c>
      <c r="B98" s="7" t="s">
        <v>83</v>
      </c>
      <c r="C98" s="7" t="s">
        <v>56</v>
      </c>
      <c r="D98" s="9">
        <v>0.22</v>
      </c>
      <c r="E98" s="9">
        <v>50.8</v>
      </c>
      <c r="F98" s="9">
        <v>0</v>
      </c>
      <c r="G98" s="9">
        <v>0.70899999999999996</v>
      </c>
      <c r="H98" s="9">
        <v>0.11700000000000001</v>
      </c>
      <c r="I98" s="9">
        <v>0.43099999999999999</v>
      </c>
      <c r="J98" s="8">
        <v>0.46996155195516898</v>
      </c>
      <c r="K98" s="1">
        <f t="shared" si="3"/>
        <v>0.85747618231233613</v>
      </c>
      <c r="L98" s="1">
        <f t="shared" si="4"/>
        <v>1.7</v>
      </c>
      <c r="M98" s="1">
        <f t="shared" si="5"/>
        <v>0.4</v>
      </c>
    </row>
    <row r="99" spans="1:13" x14ac:dyDescent="0.25">
      <c r="A99" s="7">
        <v>1400</v>
      </c>
      <c r="B99" s="7" t="s">
        <v>83</v>
      </c>
      <c r="C99" s="7" t="s">
        <v>55</v>
      </c>
      <c r="D99" s="9">
        <v>0.22</v>
      </c>
      <c r="E99" s="9">
        <v>50.8</v>
      </c>
      <c r="F99" s="9">
        <v>0</v>
      </c>
      <c r="G99" s="9">
        <v>0.70899999999999996</v>
      </c>
      <c r="H99" s="9">
        <v>0.11700000000000001</v>
      </c>
      <c r="I99" s="9">
        <v>0.43099999999999999</v>
      </c>
      <c r="J99" s="8">
        <v>1.51620299726134</v>
      </c>
      <c r="K99" s="1">
        <f t="shared" si="3"/>
        <v>2.766413448703132</v>
      </c>
      <c r="L99" s="1">
        <f t="shared" si="4"/>
        <v>5.3</v>
      </c>
      <c r="M99" s="1">
        <f t="shared" si="5"/>
        <v>1.2</v>
      </c>
    </row>
    <row r="100" spans="1:13" x14ac:dyDescent="0.25">
      <c r="A100" s="7">
        <v>1330</v>
      </c>
      <c r="B100" s="7" t="s">
        <v>83</v>
      </c>
      <c r="C100" s="7" t="s">
        <v>55</v>
      </c>
      <c r="D100" s="9">
        <v>0.22</v>
      </c>
      <c r="E100" s="9">
        <v>50.8</v>
      </c>
      <c r="F100" s="9">
        <v>0</v>
      </c>
      <c r="G100" s="9">
        <v>1.395</v>
      </c>
      <c r="H100" s="9">
        <v>0.33900000000000002</v>
      </c>
      <c r="I100" s="9">
        <v>0.39300000000000002</v>
      </c>
      <c r="J100" s="8">
        <v>6.2279020415398296</v>
      </c>
      <c r="K100" s="1">
        <f t="shared" si="3"/>
        <v>10.361360626509816</v>
      </c>
      <c r="L100" s="1">
        <f t="shared" si="4"/>
        <v>39.299999999999997</v>
      </c>
      <c r="M100" s="1">
        <f t="shared" si="5"/>
        <v>10.9</v>
      </c>
    </row>
    <row r="101" spans="1:13" x14ac:dyDescent="0.25">
      <c r="A101" s="7">
        <v>1330</v>
      </c>
      <c r="B101" s="7" t="s">
        <v>83</v>
      </c>
      <c r="D101" s="9">
        <v>0.22</v>
      </c>
      <c r="E101" s="9">
        <v>50.8</v>
      </c>
      <c r="F101" s="9">
        <v>0</v>
      </c>
      <c r="G101" s="9">
        <v>1.395</v>
      </c>
      <c r="H101" s="9">
        <v>0.33900000000000002</v>
      </c>
      <c r="I101" s="9">
        <v>0.39300000000000002</v>
      </c>
      <c r="J101" s="8">
        <v>0.51282482413178099</v>
      </c>
      <c r="K101" s="1">
        <f t="shared" si="3"/>
        <v>0.8531866599080441</v>
      </c>
      <c r="L101" s="1">
        <f t="shared" si="4"/>
        <v>3.2</v>
      </c>
      <c r="M101" s="1">
        <f t="shared" si="5"/>
        <v>0.9</v>
      </c>
    </row>
    <row r="102" spans="1:13" x14ac:dyDescent="0.25">
      <c r="A102" s="7">
        <v>1330</v>
      </c>
      <c r="B102" s="7" t="s">
        <v>83</v>
      </c>
      <c r="C102" s="7" t="s">
        <v>55</v>
      </c>
      <c r="D102" s="9">
        <v>0.22</v>
      </c>
      <c r="E102" s="9">
        <v>50.8</v>
      </c>
      <c r="F102" s="9">
        <v>0</v>
      </c>
      <c r="G102" s="9">
        <v>1.395</v>
      </c>
      <c r="H102" s="9">
        <v>0.33900000000000002</v>
      </c>
      <c r="I102" s="9">
        <v>0.39300000000000002</v>
      </c>
      <c r="J102" s="8">
        <v>2.8275945487940399</v>
      </c>
      <c r="K102" s="1">
        <f t="shared" si="3"/>
        <v>4.7042690508286444</v>
      </c>
      <c r="L102" s="1">
        <f t="shared" si="4"/>
        <v>17.899999999999999</v>
      </c>
      <c r="M102" s="1">
        <f t="shared" si="5"/>
        <v>5</v>
      </c>
    </row>
    <row r="103" spans="1:13" x14ac:dyDescent="0.25">
      <c r="A103" s="7">
        <v>1330</v>
      </c>
      <c r="B103" s="7" t="s">
        <v>83</v>
      </c>
      <c r="C103" s="7" t="s">
        <v>56</v>
      </c>
      <c r="D103" s="9">
        <v>0.22</v>
      </c>
      <c r="E103" s="9">
        <v>50.8</v>
      </c>
      <c r="F103" s="9">
        <v>0</v>
      </c>
      <c r="G103" s="9">
        <v>1.395</v>
      </c>
      <c r="H103" s="9">
        <v>0.33900000000000002</v>
      </c>
      <c r="I103" s="9">
        <v>0.39300000000000002</v>
      </c>
      <c r="J103" s="8">
        <v>2.9554350337911801</v>
      </c>
      <c r="K103" s="1">
        <f t="shared" si="3"/>
        <v>4.9169572657183869</v>
      </c>
      <c r="L103" s="1">
        <f t="shared" si="4"/>
        <v>18.7</v>
      </c>
      <c r="M103" s="1">
        <f t="shared" si="5"/>
        <v>5.2</v>
      </c>
    </row>
    <row r="104" spans="1:13" x14ac:dyDescent="0.25">
      <c r="A104" s="7">
        <v>1330</v>
      </c>
      <c r="B104" s="7" t="s">
        <v>83</v>
      </c>
      <c r="C104" s="7" t="s">
        <v>55</v>
      </c>
      <c r="D104" s="9">
        <v>0.22</v>
      </c>
      <c r="E104" s="9">
        <v>50.8</v>
      </c>
      <c r="F104" s="9">
        <v>0</v>
      </c>
      <c r="G104" s="9">
        <v>1.395</v>
      </c>
      <c r="H104" s="9">
        <v>0.33900000000000002</v>
      </c>
      <c r="I104" s="9">
        <v>0.39300000000000002</v>
      </c>
      <c r="J104" s="8">
        <v>5.2804815695916898E-2</v>
      </c>
      <c r="K104" s="1">
        <f t="shared" si="3"/>
        <v>8.7851371873296946E-2</v>
      </c>
      <c r="L104" s="1">
        <f t="shared" si="4"/>
        <v>0.3</v>
      </c>
      <c r="M104" s="1">
        <f t="shared" si="5"/>
        <v>0.1</v>
      </c>
    </row>
    <row r="105" spans="1:13" x14ac:dyDescent="0.25">
      <c r="A105" s="7">
        <v>1330</v>
      </c>
      <c r="B105" s="7" t="s">
        <v>83</v>
      </c>
      <c r="C105" s="7" t="s">
        <v>56</v>
      </c>
      <c r="D105" s="9">
        <v>0.22</v>
      </c>
      <c r="E105" s="9">
        <v>50.8</v>
      </c>
      <c r="F105" s="9">
        <v>0</v>
      </c>
      <c r="G105" s="9">
        <v>1.395</v>
      </c>
      <c r="H105" s="9">
        <v>0.33900000000000002</v>
      </c>
      <c r="I105" s="9">
        <v>0.39300000000000002</v>
      </c>
      <c r="J105" s="8">
        <v>6.8904900862553797E-2</v>
      </c>
      <c r="K105" s="1">
        <f t="shared" si="3"/>
        <v>0.11463708356503076</v>
      </c>
      <c r="L105" s="1">
        <f t="shared" si="4"/>
        <v>0.4</v>
      </c>
      <c r="M105" s="1">
        <f t="shared" si="5"/>
        <v>0.1</v>
      </c>
    </row>
    <row r="106" spans="1:13" x14ac:dyDescent="0.25">
      <c r="A106" s="7">
        <v>1330</v>
      </c>
      <c r="B106" s="7" t="s">
        <v>83</v>
      </c>
      <c r="C106" s="7" t="s">
        <v>56</v>
      </c>
      <c r="D106" s="9">
        <v>0.22</v>
      </c>
      <c r="E106" s="9">
        <v>50.8</v>
      </c>
      <c r="F106" s="9">
        <v>0</v>
      </c>
      <c r="G106" s="9">
        <v>1.395</v>
      </c>
      <c r="H106" s="9">
        <v>0.33900000000000002</v>
      </c>
      <c r="I106" s="9">
        <v>0.39300000000000002</v>
      </c>
      <c r="J106" s="8">
        <v>1.5097035640445</v>
      </c>
      <c r="K106" s="1">
        <f t="shared" si="3"/>
        <v>2.5116938195008349</v>
      </c>
      <c r="L106" s="1">
        <f t="shared" si="4"/>
        <v>9.5</v>
      </c>
      <c r="M106" s="1">
        <f t="shared" si="5"/>
        <v>2.6</v>
      </c>
    </row>
    <row r="107" spans="1:13" x14ac:dyDescent="0.25">
      <c r="A107" s="7">
        <v>1330</v>
      </c>
      <c r="B107" s="7" t="s">
        <v>83</v>
      </c>
      <c r="C107" s="7" t="s">
        <v>55</v>
      </c>
      <c r="D107" s="9">
        <v>0.22</v>
      </c>
      <c r="E107" s="9">
        <v>50.8</v>
      </c>
      <c r="F107" s="9">
        <v>0</v>
      </c>
      <c r="G107" s="9">
        <v>1.395</v>
      </c>
      <c r="H107" s="9">
        <v>0.33900000000000002</v>
      </c>
      <c r="I107" s="9">
        <v>0.39300000000000002</v>
      </c>
      <c r="J107" s="8">
        <v>3.0581974978190298</v>
      </c>
      <c r="K107" s="1">
        <f t="shared" si="3"/>
        <v>5.0879231771215201</v>
      </c>
      <c r="L107" s="1">
        <f t="shared" si="4"/>
        <v>19.3</v>
      </c>
      <c r="M107" s="1">
        <f t="shared" si="5"/>
        <v>5.4</v>
      </c>
    </row>
    <row r="108" spans="1:13" x14ac:dyDescent="0.25">
      <c r="A108" s="7">
        <v>1710</v>
      </c>
      <c r="B108" s="7" t="s">
        <v>83</v>
      </c>
      <c r="C108" s="7" t="s">
        <v>56</v>
      </c>
      <c r="D108" s="9">
        <v>0.22</v>
      </c>
      <c r="E108" s="9">
        <v>50.8</v>
      </c>
      <c r="F108" s="9">
        <v>0</v>
      </c>
      <c r="G108" s="9">
        <v>0.96799999999999997</v>
      </c>
      <c r="H108" s="9">
        <v>0.125</v>
      </c>
      <c r="I108" s="9">
        <v>0.34100000000000003</v>
      </c>
      <c r="J108" s="8">
        <v>7.4986819388780004E-2</v>
      </c>
      <c r="K108" s="1">
        <f t="shared" si="3"/>
        <v>0.10824847290899653</v>
      </c>
      <c r="L108" s="1">
        <f t="shared" si="4"/>
        <v>0.3</v>
      </c>
      <c r="M108" s="1">
        <f t="shared" si="5"/>
        <v>0.1</v>
      </c>
    </row>
    <row r="109" spans="1:13" x14ac:dyDescent="0.25">
      <c r="A109" s="7">
        <v>1210</v>
      </c>
      <c r="B109" s="7" t="s">
        <v>78</v>
      </c>
      <c r="C109" s="7" t="s">
        <v>55</v>
      </c>
      <c r="D109" s="9">
        <v>0.19</v>
      </c>
      <c r="E109" s="9">
        <v>57.7</v>
      </c>
      <c r="F109" s="9">
        <v>0</v>
      </c>
      <c r="G109" s="9">
        <v>1.2450000000000001</v>
      </c>
      <c r="H109" s="9">
        <v>0.21299999999999999</v>
      </c>
      <c r="I109" s="9">
        <v>0.28799999999999998</v>
      </c>
      <c r="J109" s="8">
        <v>55.761513297</v>
      </c>
      <c r="K109" s="1">
        <f t="shared" si="3"/>
        <v>77.218543613685597</v>
      </c>
      <c r="L109" s="1">
        <f t="shared" si="4"/>
        <v>261.60000000000002</v>
      </c>
      <c r="M109" s="1">
        <f t="shared" si="5"/>
        <v>55.3</v>
      </c>
    </row>
    <row r="110" spans="1:13" x14ac:dyDescent="0.25">
      <c r="A110" s="7">
        <v>1210</v>
      </c>
      <c r="B110" s="7" t="s">
        <v>78</v>
      </c>
      <c r="C110" s="7" t="s">
        <v>55</v>
      </c>
      <c r="D110" s="9">
        <v>0.19</v>
      </c>
      <c r="E110" s="9">
        <v>57.7</v>
      </c>
      <c r="F110" s="9">
        <v>0</v>
      </c>
      <c r="G110" s="9">
        <v>1.2450000000000001</v>
      </c>
      <c r="H110" s="9">
        <v>0.21299999999999999</v>
      </c>
      <c r="I110" s="9">
        <v>0.28799999999999998</v>
      </c>
      <c r="J110" s="8">
        <v>0.142262007461957</v>
      </c>
      <c r="K110" s="1">
        <f t="shared" si="3"/>
        <v>0.19700442793331804</v>
      </c>
      <c r="L110" s="1">
        <f t="shared" si="4"/>
        <v>0.7</v>
      </c>
      <c r="M110" s="1">
        <f t="shared" si="5"/>
        <v>0.1</v>
      </c>
    </row>
    <row r="111" spans="1:13" x14ac:dyDescent="0.25">
      <c r="A111" s="7">
        <v>1210</v>
      </c>
      <c r="B111" s="7" t="s">
        <v>78</v>
      </c>
      <c r="D111" s="9">
        <v>0.19</v>
      </c>
      <c r="E111" s="9">
        <v>57.7</v>
      </c>
      <c r="F111" s="9">
        <v>0</v>
      </c>
      <c r="G111" s="9">
        <v>1.2450000000000001</v>
      </c>
      <c r="H111" s="9">
        <v>0.21299999999999999</v>
      </c>
      <c r="I111" s="9">
        <v>0.28799999999999998</v>
      </c>
      <c r="J111" s="8">
        <v>0.876066044744095</v>
      </c>
      <c r="K111" s="1">
        <f t="shared" si="3"/>
        <v>1.2131762587616228</v>
      </c>
      <c r="L111" s="1">
        <f t="shared" si="4"/>
        <v>4.0999999999999996</v>
      </c>
      <c r="M111" s="1">
        <f t="shared" si="5"/>
        <v>0.9</v>
      </c>
    </row>
    <row r="112" spans="1:13" x14ac:dyDescent="0.25">
      <c r="A112" s="7">
        <v>1210</v>
      </c>
      <c r="B112" s="7" t="s">
        <v>78</v>
      </c>
      <c r="D112" s="9">
        <v>0.19</v>
      </c>
      <c r="E112" s="9">
        <v>57.7</v>
      </c>
      <c r="F112" s="9">
        <v>0</v>
      </c>
      <c r="G112" s="9">
        <v>1.2450000000000001</v>
      </c>
      <c r="H112" s="9">
        <v>0.21299999999999999</v>
      </c>
      <c r="I112" s="9">
        <v>0.28799999999999998</v>
      </c>
      <c r="J112" s="8">
        <v>6.7663326038236202E-2</v>
      </c>
      <c r="K112" s="1">
        <f t="shared" si="3"/>
        <v>9.3700173897749484E-2</v>
      </c>
      <c r="L112" s="1">
        <f t="shared" si="4"/>
        <v>0.3</v>
      </c>
      <c r="M112" s="1">
        <f t="shared" si="5"/>
        <v>0.1</v>
      </c>
    </row>
    <row r="113" spans="1:13" x14ac:dyDescent="0.25">
      <c r="A113" s="7">
        <v>1700</v>
      </c>
      <c r="B113" s="7" t="s">
        <v>78</v>
      </c>
      <c r="C113" s="7" t="s">
        <v>55</v>
      </c>
      <c r="D113" s="9">
        <v>0.19</v>
      </c>
      <c r="E113" s="9">
        <v>57.7</v>
      </c>
      <c r="F113" s="9">
        <v>0</v>
      </c>
      <c r="G113" s="9">
        <v>0.96799999999999997</v>
      </c>
      <c r="H113" s="9">
        <v>0.125</v>
      </c>
      <c r="I113" s="9">
        <v>0.34100000000000003</v>
      </c>
      <c r="J113" s="8">
        <v>0.160422992550694</v>
      </c>
      <c r="K113" s="1">
        <f t="shared" si="3"/>
        <v>0.26303622287747419</v>
      </c>
      <c r="L113" s="1">
        <f t="shared" si="4"/>
        <v>0.7</v>
      </c>
      <c r="M113" s="1">
        <f t="shared" si="5"/>
        <v>0.1</v>
      </c>
    </row>
    <row r="114" spans="1:13" x14ac:dyDescent="0.25">
      <c r="A114" s="7">
        <v>1700</v>
      </c>
      <c r="B114" s="7" t="s">
        <v>78</v>
      </c>
      <c r="C114" s="7" t="s">
        <v>56</v>
      </c>
      <c r="D114" s="9">
        <v>0.19</v>
      </c>
      <c r="E114" s="9">
        <v>57.7</v>
      </c>
      <c r="F114" s="9">
        <v>0</v>
      </c>
      <c r="G114" s="9">
        <v>0.96799999999999997</v>
      </c>
      <c r="H114" s="9">
        <v>0.125</v>
      </c>
      <c r="I114" s="9">
        <v>0.34100000000000003</v>
      </c>
      <c r="J114" s="8">
        <v>5.1256568710931596</v>
      </c>
      <c r="K114" s="1">
        <f t="shared" si="3"/>
        <v>8.4042405748806406</v>
      </c>
      <c r="L114" s="1">
        <f t="shared" si="4"/>
        <v>22.1</v>
      </c>
      <c r="M114" s="1">
        <f t="shared" si="5"/>
        <v>3.8</v>
      </c>
    </row>
    <row r="115" spans="1:13" x14ac:dyDescent="0.25">
      <c r="A115" s="7">
        <v>1330</v>
      </c>
      <c r="B115" s="7" t="s">
        <v>78</v>
      </c>
      <c r="C115" s="7" t="s">
        <v>56</v>
      </c>
      <c r="D115" s="9">
        <v>0.19</v>
      </c>
      <c r="E115" s="9">
        <v>57.7</v>
      </c>
      <c r="F115" s="9">
        <v>0</v>
      </c>
      <c r="G115" s="9">
        <v>1.395</v>
      </c>
      <c r="H115" s="9">
        <v>0.33900000000000002</v>
      </c>
      <c r="I115" s="9">
        <v>0.39300000000000002</v>
      </c>
      <c r="J115" s="8">
        <v>2.3158132426513701E-2</v>
      </c>
      <c r="K115" s="1">
        <f t="shared" si="3"/>
        <v>4.3761343893072284E-2</v>
      </c>
      <c r="L115" s="1">
        <f t="shared" si="4"/>
        <v>0.2</v>
      </c>
      <c r="M115" s="1">
        <f t="shared" si="5"/>
        <v>0</v>
      </c>
    </row>
    <row r="116" spans="1:13" x14ac:dyDescent="0.25">
      <c r="A116" s="7">
        <v>1330</v>
      </c>
      <c r="B116" s="7" t="s">
        <v>78</v>
      </c>
      <c r="D116" s="9">
        <v>0.19</v>
      </c>
      <c r="E116" s="9">
        <v>57.7</v>
      </c>
      <c r="F116" s="9">
        <v>0</v>
      </c>
      <c r="G116" s="9">
        <v>1.395</v>
      </c>
      <c r="H116" s="9">
        <v>0.33900000000000002</v>
      </c>
      <c r="I116" s="9">
        <v>0.39300000000000002</v>
      </c>
      <c r="J116" s="8">
        <v>0.16808037675961299</v>
      </c>
      <c r="K116" s="1">
        <f t="shared" si="3"/>
        <v>0.3176172859532217</v>
      </c>
      <c r="L116" s="1">
        <f t="shared" si="4"/>
        <v>1.2</v>
      </c>
      <c r="M116" s="1">
        <f t="shared" si="5"/>
        <v>0.3</v>
      </c>
    </row>
    <row r="117" spans="1:13" x14ac:dyDescent="0.25">
      <c r="A117" s="7">
        <v>1330</v>
      </c>
      <c r="B117" s="7" t="s">
        <v>78</v>
      </c>
      <c r="C117" s="7" t="s">
        <v>55</v>
      </c>
      <c r="D117" s="9">
        <v>0.19</v>
      </c>
      <c r="E117" s="9">
        <v>57.7</v>
      </c>
      <c r="F117" s="9">
        <v>0</v>
      </c>
      <c r="G117" s="9">
        <v>1.395</v>
      </c>
      <c r="H117" s="9">
        <v>0.33900000000000002</v>
      </c>
      <c r="I117" s="9">
        <v>0.39300000000000002</v>
      </c>
      <c r="J117" s="8">
        <v>5.0723606284053598E-2</v>
      </c>
      <c r="K117" s="1">
        <f t="shared" si="3"/>
        <v>9.5851130704818988E-2</v>
      </c>
      <c r="L117" s="1">
        <f t="shared" si="4"/>
        <v>0.4</v>
      </c>
      <c r="M117" s="1">
        <f t="shared" si="5"/>
        <v>0.1</v>
      </c>
    </row>
    <row r="118" spans="1:13" x14ac:dyDescent="0.25">
      <c r="A118" s="7">
        <v>1330</v>
      </c>
      <c r="B118" s="7" t="s">
        <v>78</v>
      </c>
      <c r="C118" s="7" t="s">
        <v>56</v>
      </c>
      <c r="D118" s="9">
        <v>0.19</v>
      </c>
      <c r="E118" s="9">
        <v>57.7</v>
      </c>
      <c r="F118" s="9">
        <v>0</v>
      </c>
      <c r="G118" s="9">
        <v>1.395</v>
      </c>
      <c r="H118" s="9">
        <v>0.33900000000000002</v>
      </c>
      <c r="I118" s="9">
        <v>0.39300000000000002</v>
      </c>
      <c r="J118" s="8">
        <v>1.7296465659558499E-2</v>
      </c>
      <c r="K118" s="1">
        <f t="shared" si="3"/>
        <v>3.2684698745226205E-2</v>
      </c>
      <c r="L118" s="1">
        <f t="shared" si="4"/>
        <v>0.1</v>
      </c>
      <c r="M118" s="1">
        <f t="shared" si="5"/>
        <v>0</v>
      </c>
    </row>
    <row r="119" spans="1:13" x14ac:dyDescent="0.25">
      <c r="A119" s="7">
        <v>1330</v>
      </c>
      <c r="B119" s="7" t="s">
        <v>78</v>
      </c>
      <c r="C119" s="7" t="s">
        <v>56</v>
      </c>
      <c r="D119" s="9">
        <v>0.19</v>
      </c>
      <c r="E119" s="9">
        <v>57.7</v>
      </c>
      <c r="F119" s="9">
        <v>0</v>
      </c>
      <c r="G119" s="9">
        <v>1.395</v>
      </c>
      <c r="H119" s="9">
        <v>0.33900000000000002</v>
      </c>
      <c r="I119" s="9">
        <v>0.39300000000000002</v>
      </c>
      <c r="J119" s="8">
        <v>58.695943024800002</v>
      </c>
      <c r="K119" s="1">
        <f t="shared" si="3"/>
        <v>110.91625613538895</v>
      </c>
      <c r="L119" s="1">
        <f t="shared" si="4"/>
        <v>421</v>
      </c>
      <c r="M119" s="1">
        <f t="shared" si="5"/>
        <v>113.5</v>
      </c>
    </row>
    <row r="120" spans="1:13" x14ac:dyDescent="0.25">
      <c r="A120" s="7">
        <v>8100</v>
      </c>
      <c r="B120" s="7" t="s">
        <v>83</v>
      </c>
      <c r="C120" s="7" t="s">
        <v>56</v>
      </c>
      <c r="D120" s="9">
        <v>0.22</v>
      </c>
      <c r="E120" s="9">
        <v>50.8</v>
      </c>
      <c r="F120" s="9">
        <v>0</v>
      </c>
      <c r="G120" s="9">
        <v>0.98599999999999999</v>
      </c>
      <c r="H120" s="9">
        <v>0.14299999999999999</v>
      </c>
      <c r="I120" s="9">
        <v>0.44600000000000001</v>
      </c>
      <c r="J120" s="8">
        <v>1.0607563240445099</v>
      </c>
      <c r="K120" s="1">
        <f t="shared" si="3"/>
        <v>2.0027786568843045</v>
      </c>
      <c r="L120" s="1">
        <f t="shared" si="4"/>
        <v>5.4</v>
      </c>
      <c r="M120" s="1">
        <f t="shared" si="5"/>
        <v>1</v>
      </c>
    </row>
    <row r="121" spans="1:13" x14ac:dyDescent="0.25">
      <c r="A121" s="7">
        <v>8100</v>
      </c>
      <c r="B121" s="7" t="s">
        <v>83</v>
      </c>
      <c r="C121" s="7" t="s">
        <v>55</v>
      </c>
      <c r="D121" s="9">
        <v>0.22</v>
      </c>
      <c r="E121" s="9">
        <v>50.8</v>
      </c>
      <c r="F121" s="9">
        <v>0</v>
      </c>
      <c r="G121" s="9">
        <v>0.98599999999999999</v>
      </c>
      <c r="H121" s="9">
        <v>0.14299999999999999</v>
      </c>
      <c r="I121" s="9">
        <v>0.44600000000000001</v>
      </c>
      <c r="J121" s="8">
        <v>2.6414173038643098</v>
      </c>
      <c r="K121" s="1">
        <f t="shared" si="3"/>
        <v>4.9871719641827417</v>
      </c>
      <c r="L121" s="1">
        <f t="shared" si="4"/>
        <v>13.4</v>
      </c>
      <c r="M121" s="1">
        <f t="shared" si="5"/>
        <v>2.5</v>
      </c>
    </row>
    <row r="122" spans="1:13" x14ac:dyDescent="0.25">
      <c r="A122" s="7">
        <v>1850</v>
      </c>
      <c r="B122" s="7" t="s">
        <v>78</v>
      </c>
      <c r="C122" s="7" t="s">
        <v>55</v>
      </c>
      <c r="D122" s="9">
        <v>0.19</v>
      </c>
      <c r="E122" s="9">
        <v>57.7</v>
      </c>
      <c r="F122" s="9">
        <v>0</v>
      </c>
      <c r="G122" s="9">
        <v>0.96799999999999997</v>
      </c>
      <c r="H122" s="9">
        <v>0.125</v>
      </c>
      <c r="I122" s="9">
        <v>0.34100000000000003</v>
      </c>
      <c r="J122" s="8">
        <v>18.366942137999999</v>
      </c>
      <c r="K122" s="1">
        <f t="shared" si="3"/>
        <v>30.115203618720553</v>
      </c>
      <c r="L122" s="1">
        <f t="shared" si="4"/>
        <v>79.3</v>
      </c>
      <c r="M122" s="1">
        <f t="shared" si="5"/>
        <v>13.7</v>
      </c>
    </row>
    <row r="123" spans="1:13" x14ac:dyDescent="0.25">
      <c r="A123" s="7">
        <v>1850</v>
      </c>
      <c r="B123" s="7" t="s">
        <v>78</v>
      </c>
      <c r="C123" s="7" t="s">
        <v>55</v>
      </c>
      <c r="D123" s="9">
        <v>0.19</v>
      </c>
      <c r="E123" s="9">
        <v>57.7</v>
      </c>
      <c r="F123" s="9">
        <v>0</v>
      </c>
      <c r="G123" s="9">
        <v>0.96799999999999997</v>
      </c>
      <c r="H123" s="9">
        <v>0.125</v>
      </c>
      <c r="I123" s="9">
        <v>0.34100000000000003</v>
      </c>
      <c r="J123" s="8">
        <v>1.5535995513636001</v>
      </c>
      <c r="K123" s="1">
        <f t="shared" si="3"/>
        <v>2.5473465577303993</v>
      </c>
      <c r="L123" s="1">
        <f t="shared" si="4"/>
        <v>6.7</v>
      </c>
      <c r="M123" s="1">
        <f t="shared" si="5"/>
        <v>1.2</v>
      </c>
    </row>
    <row r="124" spans="1:13" x14ac:dyDescent="0.25">
      <c r="A124" s="7">
        <v>1310</v>
      </c>
      <c r="B124" s="7" t="s">
        <v>78</v>
      </c>
      <c r="D124" s="9">
        <v>0.19</v>
      </c>
      <c r="E124" s="9">
        <v>57.7</v>
      </c>
      <c r="F124" s="9">
        <v>0</v>
      </c>
      <c r="G124" s="9">
        <v>1.2450000000000001</v>
      </c>
      <c r="H124" s="9">
        <v>0.21299999999999999</v>
      </c>
      <c r="I124" s="9">
        <v>0.39300000000000002</v>
      </c>
      <c r="J124" s="8">
        <v>9.4632622344335804</v>
      </c>
      <c r="K124" s="1">
        <f t="shared" si="3"/>
        <v>17.882490062853275</v>
      </c>
      <c r="L124" s="1">
        <f t="shared" si="4"/>
        <v>60.6</v>
      </c>
      <c r="M124" s="1">
        <f t="shared" si="5"/>
        <v>12.2</v>
      </c>
    </row>
    <row r="125" spans="1:13" x14ac:dyDescent="0.25">
      <c r="A125" s="7">
        <v>1310</v>
      </c>
      <c r="B125" s="7" t="s">
        <v>78</v>
      </c>
      <c r="D125" s="9">
        <v>0.19</v>
      </c>
      <c r="E125" s="9">
        <v>57.7</v>
      </c>
      <c r="F125" s="9">
        <v>0</v>
      </c>
      <c r="G125" s="9">
        <v>1.2450000000000001</v>
      </c>
      <c r="H125" s="9">
        <v>0.21299999999999999</v>
      </c>
      <c r="I125" s="9">
        <v>0.39300000000000002</v>
      </c>
      <c r="J125" s="8">
        <v>6.1771292115928604E-3</v>
      </c>
      <c r="K125" s="1">
        <f t="shared" si="3"/>
        <v>1.167276664291674E-2</v>
      </c>
      <c r="L125" s="1">
        <f t="shared" si="4"/>
        <v>0</v>
      </c>
      <c r="M125" s="1">
        <f t="shared" si="5"/>
        <v>0</v>
      </c>
    </row>
    <row r="126" spans="1:13" x14ac:dyDescent="0.25">
      <c r="A126" s="7">
        <v>1550</v>
      </c>
      <c r="B126" s="7" t="s">
        <v>83</v>
      </c>
      <c r="C126" s="7" t="s">
        <v>56</v>
      </c>
      <c r="D126" s="9">
        <v>0.22</v>
      </c>
      <c r="E126" s="9">
        <v>50.8</v>
      </c>
      <c r="F126" s="9">
        <v>0</v>
      </c>
      <c r="G126" s="9">
        <v>0.72099999999999997</v>
      </c>
      <c r="H126" s="9">
        <v>0.17</v>
      </c>
      <c r="I126" s="9">
        <v>0.34100000000000003</v>
      </c>
      <c r="J126" s="8">
        <v>0.30435589874792901</v>
      </c>
      <c r="K126" s="1">
        <f t="shared" si="3"/>
        <v>0.43935803023588543</v>
      </c>
      <c r="L126" s="1">
        <f t="shared" si="4"/>
        <v>0.9</v>
      </c>
      <c r="M126" s="1">
        <f t="shared" si="5"/>
        <v>0.3</v>
      </c>
    </row>
    <row r="127" spans="1:13" x14ac:dyDescent="0.25">
      <c r="A127" s="7">
        <v>1550</v>
      </c>
      <c r="B127" s="7" t="s">
        <v>83</v>
      </c>
      <c r="C127" s="7" t="s">
        <v>56</v>
      </c>
      <c r="D127" s="9">
        <v>0.22</v>
      </c>
      <c r="E127" s="9">
        <v>50.8</v>
      </c>
      <c r="F127" s="9">
        <v>0</v>
      </c>
      <c r="G127" s="9">
        <v>0.72099999999999997</v>
      </c>
      <c r="H127" s="9">
        <v>0.17</v>
      </c>
      <c r="I127" s="9">
        <v>0.34100000000000003</v>
      </c>
      <c r="J127" s="8">
        <v>0.69611304486099101</v>
      </c>
      <c r="K127" s="1">
        <f t="shared" si="3"/>
        <v>1.0048855877931646</v>
      </c>
      <c r="L127" s="1">
        <f t="shared" si="4"/>
        <v>2</v>
      </c>
      <c r="M127" s="1">
        <f t="shared" si="5"/>
        <v>0.6</v>
      </c>
    </row>
    <row r="128" spans="1:13" x14ac:dyDescent="0.25">
      <c r="A128" s="7">
        <v>1550</v>
      </c>
      <c r="B128" s="7" t="s">
        <v>83</v>
      </c>
      <c r="C128" s="7" t="s">
        <v>55</v>
      </c>
      <c r="D128" s="9">
        <v>0.22</v>
      </c>
      <c r="E128" s="9">
        <v>50.8</v>
      </c>
      <c r="F128" s="9">
        <v>0</v>
      </c>
      <c r="G128" s="9">
        <v>0.72099999999999997</v>
      </c>
      <c r="H128" s="9">
        <v>0.17</v>
      </c>
      <c r="I128" s="9">
        <v>0.34100000000000003</v>
      </c>
      <c r="J128" s="8">
        <v>0.203270334859498</v>
      </c>
      <c r="K128" s="1">
        <f t="shared" si="3"/>
        <v>0.29343427972534269</v>
      </c>
      <c r="L128" s="1">
        <f t="shared" si="4"/>
        <v>0.6</v>
      </c>
      <c r="M128" s="1">
        <f t="shared" si="5"/>
        <v>0.2</v>
      </c>
    </row>
    <row r="129" spans="1:13" x14ac:dyDescent="0.25">
      <c r="A129" s="7">
        <v>1550</v>
      </c>
      <c r="B129" s="7" t="s">
        <v>83</v>
      </c>
      <c r="C129" s="7" t="s">
        <v>56</v>
      </c>
      <c r="D129" s="9">
        <v>0.22</v>
      </c>
      <c r="E129" s="9">
        <v>50.8</v>
      </c>
      <c r="F129" s="9">
        <v>0</v>
      </c>
      <c r="G129" s="9">
        <v>0.72099999999999997</v>
      </c>
      <c r="H129" s="9">
        <v>0.17</v>
      </c>
      <c r="I129" s="9">
        <v>0.34100000000000003</v>
      </c>
      <c r="J129" s="8">
        <v>28.650510150399999</v>
      </c>
      <c r="K129" s="1">
        <f t="shared" si="3"/>
        <v>41.358921436112425</v>
      </c>
      <c r="L129" s="1">
        <f t="shared" si="4"/>
        <v>81.099999999999994</v>
      </c>
      <c r="M129" s="1">
        <f t="shared" si="5"/>
        <v>25.4</v>
      </c>
    </row>
    <row r="130" spans="1:13" x14ac:dyDescent="0.25">
      <c r="A130" s="7">
        <v>1550</v>
      </c>
      <c r="B130" s="7" t="s">
        <v>83</v>
      </c>
      <c r="C130" s="7" t="s">
        <v>56</v>
      </c>
      <c r="D130" s="9">
        <v>0.22</v>
      </c>
      <c r="E130" s="9">
        <v>50.8</v>
      </c>
      <c r="F130" s="9">
        <v>0</v>
      </c>
      <c r="G130" s="9">
        <v>0.72099999999999997</v>
      </c>
      <c r="H130" s="9">
        <v>0.17</v>
      </c>
      <c r="I130" s="9">
        <v>0.34100000000000003</v>
      </c>
      <c r="J130" s="8">
        <v>0.80271124263899696</v>
      </c>
      <c r="K130" s="1">
        <f t="shared" si="3"/>
        <v>1.1587671928322347</v>
      </c>
      <c r="L130" s="1">
        <f t="shared" si="4"/>
        <v>2.2999999999999998</v>
      </c>
      <c r="M130" s="1">
        <f t="shared" si="5"/>
        <v>0.7</v>
      </c>
    </row>
    <row r="131" spans="1:13" x14ac:dyDescent="0.25">
      <c r="A131" s="7">
        <v>1400</v>
      </c>
      <c r="B131" s="7" t="s">
        <v>78</v>
      </c>
      <c r="C131" s="7" t="s">
        <v>55</v>
      </c>
      <c r="D131" s="9">
        <v>0.19</v>
      </c>
      <c r="E131" s="9">
        <v>57.7</v>
      </c>
      <c r="F131" s="9">
        <v>0</v>
      </c>
      <c r="G131" s="9">
        <v>0.70899999999999996</v>
      </c>
      <c r="H131" s="9">
        <v>0.11700000000000001</v>
      </c>
      <c r="I131" s="9">
        <v>0.43099999999999999</v>
      </c>
      <c r="J131" s="8">
        <v>1.32847957049267</v>
      </c>
      <c r="K131" s="1">
        <f t="shared" ref="K131:K194" si="6">(E131*I131*J131/12)+(F131*J131)</f>
        <v>2.7531299912259217</v>
      </c>
      <c r="L131" s="1">
        <f t="shared" ref="L131:L194" si="7">ROUND(2.721*G131*K131,1)</f>
        <v>5.3</v>
      </c>
      <c r="M131" s="1">
        <f t="shared" ref="M131:M194" si="8">ROUND((2.721*H131*K131)+(D131*J131),1)</f>
        <v>1.1000000000000001</v>
      </c>
    </row>
    <row r="132" spans="1:13" x14ac:dyDescent="0.25">
      <c r="A132" s="7">
        <v>1400</v>
      </c>
      <c r="B132" s="7" t="s">
        <v>78</v>
      </c>
      <c r="C132" s="7" t="s">
        <v>56</v>
      </c>
      <c r="D132" s="9">
        <v>0.19</v>
      </c>
      <c r="E132" s="9">
        <v>57.7</v>
      </c>
      <c r="F132" s="9">
        <v>0</v>
      </c>
      <c r="G132" s="9">
        <v>0.70899999999999996</v>
      </c>
      <c r="H132" s="9">
        <v>0.11700000000000001</v>
      </c>
      <c r="I132" s="9">
        <v>0.43099999999999999</v>
      </c>
      <c r="J132" s="8">
        <v>0.72189849716711796</v>
      </c>
      <c r="K132" s="1">
        <f t="shared" si="6"/>
        <v>1.4960564297083254</v>
      </c>
      <c r="L132" s="1">
        <f t="shared" si="7"/>
        <v>2.9</v>
      </c>
      <c r="M132" s="1">
        <f t="shared" si="8"/>
        <v>0.6</v>
      </c>
    </row>
    <row r="133" spans="1:13" x14ac:dyDescent="0.25">
      <c r="A133" s="7">
        <v>1800</v>
      </c>
      <c r="B133" s="7" t="s">
        <v>78</v>
      </c>
      <c r="D133" s="9">
        <v>0.19</v>
      </c>
      <c r="E133" s="9">
        <v>57.7</v>
      </c>
      <c r="F133" s="9">
        <v>0</v>
      </c>
      <c r="G133" s="9">
        <v>1.2450000000000001</v>
      </c>
      <c r="H133" s="9">
        <v>0.21299999999999999</v>
      </c>
      <c r="I133" s="9">
        <v>0.28899999999999998</v>
      </c>
      <c r="J133" s="8">
        <v>24.204713451100002</v>
      </c>
      <c r="K133" s="1">
        <f t="shared" si="6"/>
        <v>33.635071517593992</v>
      </c>
      <c r="L133" s="1">
        <f t="shared" si="7"/>
        <v>113.9</v>
      </c>
      <c r="M133" s="1">
        <f t="shared" si="8"/>
        <v>24.1</v>
      </c>
    </row>
    <row r="134" spans="1:13" x14ac:dyDescent="0.25">
      <c r="A134" s="7">
        <v>1310</v>
      </c>
      <c r="B134" s="7" t="s">
        <v>83</v>
      </c>
      <c r="C134" s="7" t="s">
        <v>55</v>
      </c>
      <c r="D134" s="9">
        <v>0.22</v>
      </c>
      <c r="E134" s="9">
        <v>50.8</v>
      </c>
      <c r="F134" s="9">
        <v>0</v>
      </c>
      <c r="G134" s="9">
        <v>1.2450000000000001</v>
      </c>
      <c r="H134" s="9">
        <v>0.21299999999999999</v>
      </c>
      <c r="I134" s="9">
        <v>0.39300000000000002</v>
      </c>
      <c r="J134" s="8">
        <v>0.72496746944709201</v>
      </c>
      <c r="K134" s="1">
        <f t="shared" si="6"/>
        <v>1.2061283789191271</v>
      </c>
      <c r="L134" s="1">
        <f t="shared" si="7"/>
        <v>4.0999999999999996</v>
      </c>
      <c r="M134" s="1">
        <f t="shared" si="8"/>
        <v>0.9</v>
      </c>
    </row>
    <row r="135" spans="1:13" x14ac:dyDescent="0.25">
      <c r="A135" s="7">
        <v>1310</v>
      </c>
      <c r="B135" s="7" t="s">
        <v>83</v>
      </c>
      <c r="C135" s="7" t="s">
        <v>56</v>
      </c>
      <c r="D135" s="9">
        <v>0.22</v>
      </c>
      <c r="E135" s="9">
        <v>50.8</v>
      </c>
      <c r="F135" s="9">
        <v>0</v>
      </c>
      <c r="G135" s="9">
        <v>1.2450000000000001</v>
      </c>
      <c r="H135" s="9">
        <v>0.21299999999999999</v>
      </c>
      <c r="I135" s="9">
        <v>0.39300000000000002</v>
      </c>
      <c r="J135" s="8">
        <v>1.9771868520217899</v>
      </c>
      <c r="K135" s="1">
        <f t="shared" si="6"/>
        <v>3.2894457657086522</v>
      </c>
      <c r="L135" s="1">
        <f t="shared" si="7"/>
        <v>11.1</v>
      </c>
      <c r="M135" s="1">
        <f t="shared" si="8"/>
        <v>2.2999999999999998</v>
      </c>
    </row>
    <row r="136" spans="1:13" x14ac:dyDescent="0.25">
      <c r="A136" s="7">
        <v>1310</v>
      </c>
      <c r="B136" s="7" t="s">
        <v>83</v>
      </c>
      <c r="C136" s="7" t="s">
        <v>56</v>
      </c>
      <c r="D136" s="9">
        <v>0.22</v>
      </c>
      <c r="E136" s="9">
        <v>50.8</v>
      </c>
      <c r="F136" s="9">
        <v>0</v>
      </c>
      <c r="G136" s="9">
        <v>1.2450000000000001</v>
      </c>
      <c r="H136" s="9">
        <v>0.21299999999999999</v>
      </c>
      <c r="I136" s="9">
        <v>0.39300000000000002</v>
      </c>
      <c r="J136" s="8">
        <v>1.09157960485349</v>
      </c>
      <c r="K136" s="1">
        <f t="shared" si="6"/>
        <v>1.8160609885947514</v>
      </c>
      <c r="L136" s="1">
        <f t="shared" si="7"/>
        <v>6.2</v>
      </c>
      <c r="M136" s="1">
        <f t="shared" si="8"/>
        <v>1.3</v>
      </c>
    </row>
    <row r="137" spans="1:13" x14ac:dyDescent="0.25">
      <c r="A137" s="7">
        <v>1310</v>
      </c>
      <c r="B137" s="7" t="s">
        <v>83</v>
      </c>
      <c r="C137" s="7" t="s">
        <v>56</v>
      </c>
      <c r="D137" s="9">
        <v>0.22</v>
      </c>
      <c r="E137" s="9">
        <v>50.8</v>
      </c>
      <c r="F137" s="9">
        <v>0</v>
      </c>
      <c r="G137" s="9">
        <v>1.2450000000000001</v>
      </c>
      <c r="H137" s="9">
        <v>0.21299999999999999</v>
      </c>
      <c r="I137" s="9">
        <v>0.39300000000000002</v>
      </c>
      <c r="J137" s="8">
        <v>8.4151246085035394E-2</v>
      </c>
      <c r="K137" s="1">
        <f t="shared" si="6"/>
        <v>0.14000242811167338</v>
      </c>
      <c r="L137" s="1">
        <f t="shared" si="7"/>
        <v>0.5</v>
      </c>
      <c r="M137" s="1">
        <f t="shared" si="8"/>
        <v>0.1</v>
      </c>
    </row>
    <row r="138" spans="1:13" x14ac:dyDescent="0.25">
      <c r="A138" s="7">
        <v>1310</v>
      </c>
      <c r="B138" s="7" t="s">
        <v>83</v>
      </c>
      <c r="C138" s="7" t="s">
        <v>56</v>
      </c>
      <c r="D138" s="9">
        <v>0.22</v>
      </c>
      <c r="E138" s="9">
        <v>50.8</v>
      </c>
      <c r="F138" s="9">
        <v>0</v>
      </c>
      <c r="G138" s="9">
        <v>1.2450000000000001</v>
      </c>
      <c r="H138" s="9">
        <v>0.21299999999999999</v>
      </c>
      <c r="I138" s="9">
        <v>0.39300000000000002</v>
      </c>
      <c r="J138" s="8">
        <v>0.41103612631169401</v>
      </c>
      <c r="K138" s="1">
        <f t="shared" si="6"/>
        <v>0.68384080334476538</v>
      </c>
      <c r="L138" s="1">
        <f t="shared" si="7"/>
        <v>2.2999999999999998</v>
      </c>
      <c r="M138" s="1">
        <f t="shared" si="8"/>
        <v>0.5</v>
      </c>
    </row>
    <row r="139" spans="1:13" x14ac:dyDescent="0.25">
      <c r="A139" s="7">
        <v>1310</v>
      </c>
      <c r="B139" s="7" t="s">
        <v>83</v>
      </c>
      <c r="C139" s="7" t="s">
        <v>56</v>
      </c>
      <c r="D139" s="9">
        <v>0.22</v>
      </c>
      <c r="E139" s="9">
        <v>50.8</v>
      </c>
      <c r="F139" s="9">
        <v>0</v>
      </c>
      <c r="G139" s="9">
        <v>1.2450000000000001</v>
      </c>
      <c r="H139" s="9">
        <v>0.21299999999999999</v>
      </c>
      <c r="I139" s="9">
        <v>0.39300000000000002</v>
      </c>
      <c r="J139" s="8">
        <v>17.096519466099998</v>
      </c>
      <c r="K139" s="1">
        <f t="shared" si="6"/>
        <v>28.443479435750572</v>
      </c>
      <c r="L139" s="1">
        <f t="shared" si="7"/>
        <v>96.4</v>
      </c>
      <c r="M139" s="1">
        <f t="shared" si="8"/>
        <v>20.2</v>
      </c>
    </row>
    <row r="140" spans="1:13" x14ac:dyDescent="0.25">
      <c r="A140" s="7">
        <v>1210</v>
      </c>
      <c r="B140" s="7" t="s">
        <v>78</v>
      </c>
      <c r="D140" s="9">
        <v>0.19</v>
      </c>
      <c r="E140" s="9">
        <v>57.7</v>
      </c>
      <c r="F140" s="9">
        <v>0</v>
      </c>
      <c r="G140" s="9">
        <v>1.2450000000000001</v>
      </c>
      <c r="H140" s="9">
        <v>0.21299999999999999</v>
      </c>
      <c r="I140" s="9">
        <v>0.28799999999999998</v>
      </c>
      <c r="J140" s="8">
        <v>3.9944352749849599</v>
      </c>
      <c r="K140" s="1">
        <f t="shared" si="6"/>
        <v>5.5314939687991718</v>
      </c>
      <c r="L140" s="1">
        <f t="shared" si="7"/>
        <v>18.7</v>
      </c>
      <c r="M140" s="1">
        <f t="shared" si="8"/>
        <v>4</v>
      </c>
    </row>
    <row r="141" spans="1:13" x14ac:dyDescent="0.25">
      <c r="A141" s="7">
        <v>1210</v>
      </c>
      <c r="B141" s="7" t="s">
        <v>78</v>
      </c>
      <c r="D141" s="9">
        <v>0.19</v>
      </c>
      <c r="E141" s="9">
        <v>57.7</v>
      </c>
      <c r="F141" s="9">
        <v>0</v>
      </c>
      <c r="G141" s="9">
        <v>1.2450000000000001</v>
      </c>
      <c r="H141" s="9">
        <v>0.21299999999999999</v>
      </c>
      <c r="I141" s="9">
        <v>0.28799999999999998</v>
      </c>
      <c r="J141" s="8">
        <v>0.55020339879742997</v>
      </c>
      <c r="K141" s="1">
        <f t="shared" si="6"/>
        <v>0.76192166665468097</v>
      </c>
      <c r="L141" s="1">
        <f t="shared" si="7"/>
        <v>2.6</v>
      </c>
      <c r="M141" s="1">
        <f t="shared" si="8"/>
        <v>0.5</v>
      </c>
    </row>
    <row r="142" spans="1:13" x14ac:dyDescent="0.25">
      <c r="A142" s="7">
        <v>1210</v>
      </c>
      <c r="B142" s="7" t="s">
        <v>78</v>
      </c>
      <c r="D142" s="9">
        <v>0.19</v>
      </c>
      <c r="E142" s="9">
        <v>57.7</v>
      </c>
      <c r="F142" s="9">
        <v>0</v>
      </c>
      <c r="G142" s="9">
        <v>1.2450000000000001</v>
      </c>
      <c r="H142" s="9">
        <v>0.21299999999999999</v>
      </c>
      <c r="I142" s="9">
        <v>0.28799999999999998</v>
      </c>
      <c r="J142" s="8">
        <v>2.1382979646762501E-2</v>
      </c>
      <c r="K142" s="1">
        <f t="shared" si="6"/>
        <v>2.961115021483671E-2</v>
      </c>
      <c r="L142" s="1">
        <f t="shared" si="7"/>
        <v>0.1</v>
      </c>
      <c r="M142" s="1">
        <f t="shared" si="8"/>
        <v>0</v>
      </c>
    </row>
    <row r="143" spans="1:13" x14ac:dyDescent="0.25">
      <c r="A143" s="7">
        <v>1411</v>
      </c>
      <c r="B143" s="7" t="s">
        <v>83</v>
      </c>
      <c r="C143" s="7" t="s">
        <v>56</v>
      </c>
      <c r="D143" s="9">
        <v>0.22</v>
      </c>
      <c r="E143" s="9">
        <v>50.8</v>
      </c>
      <c r="F143" s="9">
        <v>0</v>
      </c>
      <c r="G143" s="9">
        <v>1.4430000000000001</v>
      </c>
      <c r="H143" s="9">
        <v>0.22500000000000001</v>
      </c>
      <c r="I143" s="9">
        <v>0.43099999999999999</v>
      </c>
      <c r="J143" s="8">
        <v>1.5565752364587199E-2</v>
      </c>
      <c r="K143" s="1">
        <f t="shared" si="6"/>
        <v>2.8400752906013651E-2</v>
      </c>
      <c r="L143" s="1">
        <f t="shared" si="7"/>
        <v>0.1</v>
      </c>
      <c r="M143" s="1">
        <f t="shared" si="8"/>
        <v>0</v>
      </c>
    </row>
    <row r="144" spans="1:13" x14ac:dyDescent="0.25">
      <c r="A144" s="7">
        <v>1411</v>
      </c>
      <c r="B144" s="7" t="s">
        <v>83</v>
      </c>
      <c r="C144" s="7" t="s">
        <v>56</v>
      </c>
      <c r="D144" s="9">
        <v>0.22</v>
      </c>
      <c r="E144" s="9">
        <v>50.8</v>
      </c>
      <c r="F144" s="9">
        <v>0</v>
      </c>
      <c r="G144" s="9">
        <v>1.4430000000000001</v>
      </c>
      <c r="H144" s="9">
        <v>0.22500000000000001</v>
      </c>
      <c r="I144" s="9">
        <v>0.43099999999999999</v>
      </c>
      <c r="J144" s="8">
        <v>7.3652731441846804</v>
      </c>
      <c r="K144" s="1">
        <f t="shared" si="6"/>
        <v>13.438431869774561</v>
      </c>
      <c r="L144" s="1">
        <f t="shared" si="7"/>
        <v>52.8</v>
      </c>
      <c r="M144" s="1">
        <f t="shared" si="8"/>
        <v>9.8000000000000007</v>
      </c>
    </row>
    <row r="145" spans="1:13" x14ac:dyDescent="0.25">
      <c r="A145" s="7">
        <v>1210</v>
      </c>
      <c r="B145" s="7" t="s">
        <v>78</v>
      </c>
      <c r="C145" s="7" t="s">
        <v>55</v>
      </c>
      <c r="D145" s="9">
        <v>0.19</v>
      </c>
      <c r="E145" s="9">
        <v>57.7</v>
      </c>
      <c r="F145" s="9">
        <v>0</v>
      </c>
      <c r="G145" s="9">
        <v>1.2450000000000001</v>
      </c>
      <c r="H145" s="9">
        <v>0.21299999999999999</v>
      </c>
      <c r="I145" s="9">
        <v>0.28799999999999998</v>
      </c>
      <c r="J145" s="8">
        <v>6.9514136592786704</v>
      </c>
      <c r="K145" s="1">
        <f t="shared" si="6"/>
        <v>9.6263176353691033</v>
      </c>
      <c r="L145" s="1">
        <f t="shared" si="7"/>
        <v>32.6</v>
      </c>
      <c r="M145" s="1">
        <f t="shared" si="8"/>
        <v>6.9</v>
      </c>
    </row>
    <row r="146" spans="1:13" x14ac:dyDescent="0.25">
      <c r="A146" s="7">
        <v>1210</v>
      </c>
      <c r="B146" s="7" t="s">
        <v>78</v>
      </c>
      <c r="D146" s="9">
        <v>0.19</v>
      </c>
      <c r="E146" s="9">
        <v>57.7</v>
      </c>
      <c r="F146" s="9">
        <v>0</v>
      </c>
      <c r="G146" s="9">
        <v>1.2450000000000001</v>
      </c>
      <c r="H146" s="9">
        <v>0.21299999999999999</v>
      </c>
      <c r="I146" s="9">
        <v>0.28799999999999998</v>
      </c>
      <c r="J146" s="8">
        <v>4.4302787852948097E-2</v>
      </c>
      <c r="K146" s="1">
        <f t="shared" si="6"/>
        <v>6.1350500618762523E-2</v>
      </c>
      <c r="L146" s="1">
        <f t="shared" si="7"/>
        <v>0.2</v>
      </c>
      <c r="M146" s="1">
        <f t="shared" si="8"/>
        <v>0</v>
      </c>
    </row>
    <row r="147" spans="1:13" x14ac:dyDescent="0.25">
      <c r="A147" s="7">
        <v>1110</v>
      </c>
      <c r="B147" s="7" t="s">
        <v>78</v>
      </c>
      <c r="C147" s="7" t="s">
        <v>55</v>
      </c>
      <c r="D147" s="9">
        <v>0.19</v>
      </c>
      <c r="E147" s="9">
        <v>57.7</v>
      </c>
      <c r="F147" s="9">
        <v>0</v>
      </c>
      <c r="G147" s="9">
        <v>0.96799999999999997</v>
      </c>
      <c r="H147" s="9">
        <v>0.125</v>
      </c>
      <c r="I147" s="9">
        <v>0.28799999999999998</v>
      </c>
      <c r="J147" s="8">
        <v>0.38187008768473601</v>
      </c>
      <c r="K147" s="1">
        <f t="shared" si="6"/>
        <v>0.5288136974258224</v>
      </c>
      <c r="L147" s="1">
        <f t="shared" si="7"/>
        <v>1.4</v>
      </c>
      <c r="M147" s="1">
        <f t="shared" si="8"/>
        <v>0.3</v>
      </c>
    </row>
    <row r="148" spans="1:13" x14ac:dyDescent="0.25">
      <c r="A148" s="7">
        <v>1110</v>
      </c>
      <c r="B148" s="7" t="s">
        <v>78</v>
      </c>
      <c r="C148" s="7" t="s">
        <v>55</v>
      </c>
      <c r="D148" s="9">
        <v>0.19</v>
      </c>
      <c r="E148" s="9">
        <v>57.7</v>
      </c>
      <c r="F148" s="9">
        <v>0</v>
      </c>
      <c r="G148" s="9">
        <v>0.96799999999999997</v>
      </c>
      <c r="H148" s="9">
        <v>0.125</v>
      </c>
      <c r="I148" s="9">
        <v>0.28799999999999998</v>
      </c>
      <c r="J148" s="8">
        <v>0.22739512557949701</v>
      </c>
      <c r="K148" s="1">
        <f t="shared" si="6"/>
        <v>0.31489676990248744</v>
      </c>
      <c r="L148" s="1">
        <f t="shared" si="7"/>
        <v>0.8</v>
      </c>
      <c r="M148" s="1">
        <f t="shared" si="8"/>
        <v>0.2</v>
      </c>
    </row>
    <row r="149" spans="1:13" x14ac:dyDescent="0.25">
      <c r="A149" s="7">
        <v>1110</v>
      </c>
      <c r="B149" s="7" t="s">
        <v>78</v>
      </c>
      <c r="C149" s="7" t="s">
        <v>55</v>
      </c>
      <c r="D149" s="9">
        <v>0.19</v>
      </c>
      <c r="E149" s="9">
        <v>57.7</v>
      </c>
      <c r="F149" s="9">
        <v>0</v>
      </c>
      <c r="G149" s="9">
        <v>0.96799999999999997</v>
      </c>
      <c r="H149" s="9">
        <v>0.125</v>
      </c>
      <c r="I149" s="9">
        <v>0.28799999999999998</v>
      </c>
      <c r="J149" s="8">
        <v>7.7149655820411498</v>
      </c>
      <c r="K149" s="1">
        <f t="shared" si="6"/>
        <v>10.683684338010584</v>
      </c>
      <c r="L149" s="1">
        <f t="shared" si="7"/>
        <v>28.1</v>
      </c>
      <c r="M149" s="1">
        <f t="shared" si="8"/>
        <v>5.0999999999999996</v>
      </c>
    </row>
    <row r="150" spans="1:13" x14ac:dyDescent="0.25">
      <c r="A150" s="7">
        <v>1110</v>
      </c>
      <c r="B150" s="7" t="s">
        <v>78</v>
      </c>
      <c r="D150" s="9">
        <v>0.19</v>
      </c>
      <c r="E150" s="9">
        <v>57.7</v>
      </c>
      <c r="F150" s="9">
        <v>0</v>
      </c>
      <c r="G150" s="9">
        <v>0.96799999999999997</v>
      </c>
      <c r="H150" s="9">
        <v>0.125</v>
      </c>
      <c r="I150" s="9">
        <v>0.28799999999999998</v>
      </c>
      <c r="J150" s="8">
        <v>4.7525576579737799E-2</v>
      </c>
      <c r="K150" s="1">
        <f t="shared" si="6"/>
        <v>6.5813418447620911E-2</v>
      </c>
      <c r="L150" s="1">
        <f t="shared" si="7"/>
        <v>0.2</v>
      </c>
      <c r="M150" s="1">
        <f t="shared" si="8"/>
        <v>0</v>
      </c>
    </row>
    <row r="151" spans="1:13" x14ac:dyDescent="0.25">
      <c r="A151" s="7">
        <v>1110</v>
      </c>
      <c r="B151" s="7" t="s">
        <v>78</v>
      </c>
      <c r="C151" s="7" t="s">
        <v>56</v>
      </c>
      <c r="D151" s="9">
        <v>0.19</v>
      </c>
      <c r="E151" s="9">
        <v>57.7</v>
      </c>
      <c r="F151" s="9">
        <v>0</v>
      </c>
      <c r="G151" s="9">
        <v>0.96799999999999997</v>
      </c>
      <c r="H151" s="9">
        <v>0.125</v>
      </c>
      <c r="I151" s="9">
        <v>0.28799999999999998</v>
      </c>
      <c r="J151" s="8">
        <v>2.4627825569306899E-2</v>
      </c>
      <c r="K151" s="1">
        <f t="shared" si="6"/>
        <v>3.4104612848376195E-2</v>
      </c>
      <c r="L151" s="1">
        <f t="shared" si="7"/>
        <v>0.1</v>
      </c>
      <c r="M151" s="1">
        <f t="shared" si="8"/>
        <v>0</v>
      </c>
    </row>
    <row r="152" spans="1:13" x14ac:dyDescent="0.25">
      <c r="A152" s="7">
        <v>1700</v>
      </c>
      <c r="B152" s="7" t="s">
        <v>78</v>
      </c>
      <c r="C152" s="7" t="s">
        <v>56</v>
      </c>
      <c r="D152" s="9">
        <v>0.19</v>
      </c>
      <c r="E152" s="9">
        <v>57.7</v>
      </c>
      <c r="F152" s="9">
        <v>0</v>
      </c>
      <c r="G152" s="9">
        <v>0.96799999999999997</v>
      </c>
      <c r="H152" s="9">
        <v>0.125</v>
      </c>
      <c r="I152" s="9">
        <v>0.34100000000000003</v>
      </c>
      <c r="J152" s="8">
        <v>6.7504965469628999</v>
      </c>
      <c r="K152" s="1">
        <f t="shared" si="6"/>
        <v>11.068395409089829</v>
      </c>
      <c r="L152" s="1">
        <f t="shared" si="7"/>
        <v>29.2</v>
      </c>
      <c r="M152" s="1">
        <f t="shared" si="8"/>
        <v>5</v>
      </c>
    </row>
    <row r="153" spans="1:13" x14ac:dyDescent="0.25">
      <c r="A153" s="7">
        <v>1400</v>
      </c>
      <c r="B153" s="7" t="s">
        <v>83</v>
      </c>
      <c r="D153" s="9">
        <v>0.22</v>
      </c>
      <c r="E153" s="9">
        <v>50.8</v>
      </c>
      <c r="F153" s="9">
        <v>0</v>
      </c>
      <c r="G153" s="9">
        <v>0.70899999999999996</v>
      </c>
      <c r="H153" s="9">
        <v>0.11700000000000001</v>
      </c>
      <c r="I153" s="9">
        <v>0.43099999999999999</v>
      </c>
      <c r="J153" s="8">
        <v>1.5678075670960301</v>
      </c>
      <c r="K153" s="1">
        <f t="shared" si="6"/>
        <v>2.8605694266711801</v>
      </c>
      <c r="L153" s="1">
        <f t="shared" si="7"/>
        <v>5.5</v>
      </c>
      <c r="M153" s="1">
        <f t="shared" si="8"/>
        <v>1.3</v>
      </c>
    </row>
    <row r="154" spans="1:13" x14ac:dyDescent="0.25">
      <c r="A154" s="7">
        <v>1400</v>
      </c>
      <c r="B154" s="7" t="s">
        <v>83</v>
      </c>
      <c r="C154" s="7" t="s">
        <v>56</v>
      </c>
      <c r="D154" s="9">
        <v>0.22</v>
      </c>
      <c r="E154" s="9">
        <v>50.8</v>
      </c>
      <c r="F154" s="9">
        <v>0</v>
      </c>
      <c r="G154" s="9">
        <v>0.70899999999999996</v>
      </c>
      <c r="H154" s="9">
        <v>0.11700000000000001</v>
      </c>
      <c r="I154" s="9">
        <v>0.43099999999999999</v>
      </c>
      <c r="J154" s="8">
        <v>4.0852186608894296</v>
      </c>
      <c r="K154" s="1">
        <f t="shared" si="6"/>
        <v>7.4537537947034904</v>
      </c>
      <c r="L154" s="1">
        <f t="shared" si="7"/>
        <v>14.4</v>
      </c>
      <c r="M154" s="1">
        <f t="shared" si="8"/>
        <v>3.3</v>
      </c>
    </row>
    <row r="155" spans="1:13" x14ac:dyDescent="0.25">
      <c r="A155" s="7">
        <v>1400</v>
      </c>
      <c r="B155" s="7" t="s">
        <v>83</v>
      </c>
      <c r="D155" s="9">
        <v>0.22</v>
      </c>
      <c r="E155" s="9">
        <v>50.8</v>
      </c>
      <c r="F155" s="9">
        <v>0</v>
      </c>
      <c r="G155" s="9">
        <v>0.70899999999999996</v>
      </c>
      <c r="H155" s="9">
        <v>0.11700000000000001</v>
      </c>
      <c r="I155" s="9">
        <v>0.43099999999999999</v>
      </c>
      <c r="J155" s="8">
        <v>0.73600913707926596</v>
      </c>
      <c r="K155" s="1">
        <f t="shared" si="6"/>
        <v>1.3428977378769262</v>
      </c>
      <c r="L155" s="1">
        <f t="shared" si="7"/>
        <v>2.6</v>
      </c>
      <c r="M155" s="1">
        <f t="shared" si="8"/>
        <v>0.6</v>
      </c>
    </row>
    <row r="156" spans="1:13" x14ac:dyDescent="0.25">
      <c r="A156" s="7">
        <v>1400</v>
      </c>
      <c r="B156" s="7" t="s">
        <v>83</v>
      </c>
      <c r="D156" s="9">
        <v>0.22</v>
      </c>
      <c r="E156" s="9">
        <v>50.8</v>
      </c>
      <c r="F156" s="9">
        <v>0</v>
      </c>
      <c r="G156" s="9">
        <v>0.70899999999999996</v>
      </c>
      <c r="H156" s="9">
        <v>0.11700000000000001</v>
      </c>
      <c r="I156" s="9">
        <v>0.43099999999999999</v>
      </c>
      <c r="J156" s="8">
        <v>3.4465516452347703E-2</v>
      </c>
      <c r="K156" s="1">
        <f t="shared" si="6"/>
        <v>6.2884632468405213E-2</v>
      </c>
      <c r="L156" s="1">
        <f t="shared" si="7"/>
        <v>0.1</v>
      </c>
      <c r="M156" s="1">
        <f t="shared" si="8"/>
        <v>0</v>
      </c>
    </row>
    <row r="157" spans="1:13" x14ac:dyDescent="0.25">
      <c r="A157" s="7">
        <v>1400</v>
      </c>
      <c r="B157" s="7" t="s">
        <v>78</v>
      </c>
      <c r="C157" s="7" t="s">
        <v>55</v>
      </c>
      <c r="D157" s="9">
        <v>0.19</v>
      </c>
      <c r="E157" s="9">
        <v>57.7</v>
      </c>
      <c r="F157" s="9">
        <v>0</v>
      </c>
      <c r="G157" s="9">
        <v>0.70899999999999996</v>
      </c>
      <c r="H157" s="9">
        <v>0.11700000000000001</v>
      </c>
      <c r="I157" s="9">
        <v>0.43099999999999999</v>
      </c>
      <c r="J157" s="8">
        <v>3.1240164787039699</v>
      </c>
      <c r="K157" s="1">
        <f t="shared" si="6"/>
        <v>6.4741857169954509</v>
      </c>
      <c r="L157" s="1">
        <f t="shared" si="7"/>
        <v>12.5</v>
      </c>
      <c r="M157" s="1">
        <f t="shared" si="8"/>
        <v>2.7</v>
      </c>
    </row>
    <row r="158" spans="1:13" x14ac:dyDescent="0.25">
      <c r="A158" s="7">
        <v>1400</v>
      </c>
      <c r="B158" s="7" t="s">
        <v>78</v>
      </c>
      <c r="C158" s="7" t="s">
        <v>55</v>
      </c>
      <c r="D158" s="9">
        <v>0.19</v>
      </c>
      <c r="E158" s="9">
        <v>57.7</v>
      </c>
      <c r="F158" s="9">
        <v>0</v>
      </c>
      <c r="G158" s="9">
        <v>0.70899999999999996</v>
      </c>
      <c r="H158" s="9">
        <v>0.11700000000000001</v>
      </c>
      <c r="I158" s="9">
        <v>0.43099999999999999</v>
      </c>
      <c r="J158" s="8">
        <v>3.3100631768280602</v>
      </c>
      <c r="K158" s="1">
        <f t="shared" si="6"/>
        <v>6.8597473437986656</v>
      </c>
      <c r="L158" s="1">
        <f t="shared" si="7"/>
        <v>13.2</v>
      </c>
      <c r="M158" s="1">
        <f t="shared" si="8"/>
        <v>2.8</v>
      </c>
    </row>
    <row r="159" spans="1:13" x14ac:dyDescent="0.25">
      <c r="A159" s="7">
        <v>1400</v>
      </c>
      <c r="B159" s="7" t="s">
        <v>78</v>
      </c>
      <c r="C159" s="7" t="s">
        <v>56</v>
      </c>
      <c r="D159" s="9">
        <v>0.19</v>
      </c>
      <c r="E159" s="9">
        <v>57.7</v>
      </c>
      <c r="F159" s="9">
        <v>0</v>
      </c>
      <c r="G159" s="9">
        <v>0.70899999999999996</v>
      </c>
      <c r="H159" s="9">
        <v>0.11700000000000001</v>
      </c>
      <c r="I159" s="9">
        <v>0.43099999999999999</v>
      </c>
      <c r="J159" s="8">
        <v>7.2805499871196204</v>
      </c>
      <c r="K159" s="1">
        <f t="shared" si="6"/>
        <v>15.088151122056809</v>
      </c>
      <c r="L159" s="1">
        <f t="shared" si="7"/>
        <v>29.1</v>
      </c>
      <c r="M159" s="1">
        <f t="shared" si="8"/>
        <v>6.2</v>
      </c>
    </row>
    <row r="160" spans="1:13" x14ac:dyDescent="0.25">
      <c r="A160" s="7">
        <v>1330</v>
      </c>
      <c r="B160" s="7" t="s">
        <v>78</v>
      </c>
      <c r="C160" s="7" t="s">
        <v>56</v>
      </c>
      <c r="D160" s="9">
        <v>0.19</v>
      </c>
      <c r="E160" s="9">
        <v>57.7</v>
      </c>
      <c r="F160" s="9">
        <v>0</v>
      </c>
      <c r="G160" s="9">
        <v>1.395</v>
      </c>
      <c r="H160" s="9">
        <v>0.33900000000000002</v>
      </c>
      <c r="I160" s="9">
        <v>0.39300000000000002</v>
      </c>
      <c r="J160" s="8">
        <v>4.2061807895741996</v>
      </c>
      <c r="K160" s="1">
        <f t="shared" si="6"/>
        <v>7.9483146835386265</v>
      </c>
      <c r="L160" s="1">
        <f t="shared" si="7"/>
        <v>30.2</v>
      </c>
      <c r="M160" s="1">
        <f t="shared" si="8"/>
        <v>8.1</v>
      </c>
    </row>
    <row r="161" spans="1:13" x14ac:dyDescent="0.25">
      <c r="A161" s="7">
        <v>1330</v>
      </c>
      <c r="B161" s="7" t="s">
        <v>78</v>
      </c>
      <c r="C161" s="7" t="s">
        <v>55</v>
      </c>
      <c r="D161" s="9">
        <v>0.19</v>
      </c>
      <c r="E161" s="9">
        <v>57.7</v>
      </c>
      <c r="F161" s="9">
        <v>0</v>
      </c>
      <c r="G161" s="9">
        <v>1.395</v>
      </c>
      <c r="H161" s="9">
        <v>0.33900000000000002</v>
      </c>
      <c r="I161" s="9">
        <v>0.39300000000000002</v>
      </c>
      <c r="J161" s="8">
        <v>4.3065172479043401</v>
      </c>
      <c r="K161" s="1">
        <f t="shared" si="6"/>
        <v>8.1379179804336346</v>
      </c>
      <c r="L161" s="1">
        <f t="shared" si="7"/>
        <v>30.9</v>
      </c>
      <c r="M161" s="1">
        <f t="shared" si="8"/>
        <v>8.3000000000000007</v>
      </c>
    </row>
    <row r="162" spans="1:13" x14ac:dyDescent="0.25">
      <c r="A162" s="7">
        <v>1330</v>
      </c>
      <c r="B162" s="7" t="s">
        <v>78</v>
      </c>
      <c r="C162" s="7" t="s">
        <v>55</v>
      </c>
      <c r="D162" s="9">
        <v>0.19</v>
      </c>
      <c r="E162" s="9">
        <v>57.7</v>
      </c>
      <c r="F162" s="9">
        <v>0</v>
      </c>
      <c r="G162" s="9">
        <v>1.395</v>
      </c>
      <c r="H162" s="9">
        <v>0.33900000000000002</v>
      </c>
      <c r="I162" s="9">
        <v>0.39300000000000002</v>
      </c>
      <c r="J162" s="8">
        <v>9.6476427176999202</v>
      </c>
      <c r="K162" s="1">
        <f t="shared" si="6"/>
        <v>18.230909252569599</v>
      </c>
      <c r="L162" s="1">
        <f t="shared" si="7"/>
        <v>69.2</v>
      </c>
      <c r="M162" s="1">
        <f t="shared" si="8"/>
        <v>18.600000000000001</v>
      </c>
    </row>
    <row r="163" spans="1:13" x14ac:dyDescent="0.25">
      <c r="A163" s="7">
        <v>1330</v>
      </c>
      <c r="B163" s="7" t="s">
        <v>78</v>
      </c>
      <c r="C163" s="7" t="s">
        <v>55</v>
      </c>
      <c r="D163" s="9">
        <v>0.19</v>
      </c>
      <c r="E163" s="9">
        <v>57.7</v>
      </c>
      <c r="F163" s="9">
        <v>0</v>
      </c>
      <c r="G163" s="9">
        <v>1.395</v>
      </c>
      <c r="H163" s="9">
        <v>0.33900000000000002</v>
      </c>
      <c r="I163" s="9">
        <v>0.39300000000000002</v>
      </c>
      <c r="J163" s="8">
        <v>59.464268124199997</v>
      </c>
      <c r="K163" s="1">
        <f t="shared" si="6"/>
        <v>112.36814086759763</v>
      </c>
      <c r="L163" s="1">
        <f t="shared" si="7"/>
        <v>426.5</v>
      </c>
      <c r="M163" s="1">
        <f t="shared" si="8"/>
        <v>114.9</v>
      </c>
    </row>
    <row r="164" spans="1:13" x14ac:dyDescent="0.25">
      <c r="A164" s="7">
        <v>1330</v>
      </c>
      <c r="B164" s="7" t="s">
        <v>78</v>
      </c>
      <c r="D164" s="9">
        <v>0.19</v>
      </c>
      <c r="E164" s="9">
        <v>57.7</v>
      </c>
      <c r="F164" s="9">
        <v>0</v>
      </c>
      <c r="G164" s="9">
        <v>1.395</v>
      </c>
      <c r="H164" s="9">
        <v>0.33900000000000002</v>
      </c>
      <c r="I164" s="9">
        <v>0.39300000000000002</v>
      </c>
      <c r="J164" s="8">
        <v>8.8325654819223803E-2</v>
      </c>
      <c r="K164" s="1">
        <f t="shared" si="6"/>
        <v>0.16690678177051677</v>
      </c>
      <c r="L164" s="1">
        <f t="shared" si="7"/>
        <v>0.6</v>
      </c>
      <c r="M164" s="1">
        <f t="shared" si="8"/>
        <v>0.2</v>
      </c>
    </row>
    <row r="165" spans="1:13" x14ac:dyDescent="0.25">
      <c r="A165" s="7">
        <v>1330</v>
      </c>
      <c r="B165" s="7" t="s">
        <v>78</v>
      </c>
      <c r="C165" s="7" t="s">
        <v>55</v>
      </c>
      <c r="D165" s="9">
        <v>0.19</v>
      </c>
      <c r="E165" s="9">
        <v>57.7</v>
      </c>
      <c r="F165" s="9">
        <v>0</v>
      </c>
      <c r="G165" s="9">
        <v>1.395</v>
      </c>
      <c r="H165" s="9">
        <v>0.33900000000000002</v>
      </c>
      <c r="I165" s="9">
        <v>0.39300000000000002</v>
      </c>
      <c r="J165" s="8">
        <v>39.940778741099997</v>
      </c>
      <c r="K165" s="1">
        <f t="shared" si="6"/>
        <v>75.475091067588139</v>
      </c>
      <c r="L165" s="1">
        <f t="shared" si="7"/>
        <v>286.5</v>
      </c>
      <c r="M165" s="1">
        <f t="shared" si="8"/>
        <v>77.2</v>
      </c>
    </row>
    <row r="166" spans="1:13" x14ac:dyDescent="0.25">
      <c r="A166" s="7">
        <v>1330</v>
      </c>
      <c r="B166" s="7" t="s">
        <v>78</v>
      </c>
      <c r="D166" s="9">
        <v>0.19</v>
      </c>
      <c r="E166" s="9">
        <v>57.7</v>
      </c>
      <c r="F166" s="9">
        <v>0</v>
      </c>
      <c r="G166" s="9">
        <v>1.395</v>
      </c>
      <c r="H166" s="9">
        <v>0.33900000000000002</v>
      </c>
      <c r="I166" s="9">
        <v>0.39300000000000002</v>
      </c>
      <c r="J166" s="8">
        <v>1.5855916167024101E-2</v>
      </c>
      <c r="K166" s="1">
        <f t="shared" si="6"/>
        <v>2.996252838292127E-2</v>
      </c>
      <c r="L166" s="1">
        <f t="shared" si="7"/>
        <v>0.1</v>
      </c>
      <c r="M166" s="1">
        <f t="shared" si="8"/>
        <v>0</v>
      </c>
    </row>
    <row r="167" spans="1:13" x14ac:dyDescent="0.25">
      <c r="A167" s="7">
        <v>1330</v>
      </c>
      <c r="B167" s="7" t="s">
        <v>78</v>
      </c>
      <c r="D167" s="9">
        <v>0.19</v>
      </c>
      <c r="E167" s="9">
        <v>57.7</v>
      </c>
      <c r="F167" s="9">
        <v>0</v>
      </c>
      <c r="G167" s="9">
        <v>1.395</v>
      </c>
      <c r="H167" s="9">
        <v>0.33900000000000002</v>
      </c>
      <c r="I167" s="9">
        <v>0.39300000000000002</v>
      </c>
      <c r="J167" s="8">
        <v>15.6572608967</v>
      </c>
      <c r="K167" s="1">
        <f t="shared" si="6"/>
        <v>29.587134484971575</v>
      </c>
      <c r="L167" s="1">
        <f t="shared" si="7"/>
        <v>112.3</v>
      </c>
      <c r="M167" s="1">
        <f t="shared" si="8"/>
        <v>30.3</v>
      </c>
    </row>
    <row r="168" spans="1:13" x14ac:dyDescent="0.25">
      <c r="A168" s="7">
        <v>1330</v>
      </c>
      <c r="B168" s="7" t="s">
        <v>78</v>
      </c>
      <c r="C168" s="7" t="s">
        <v>56</v>
      </c>
      <c r="D168" s="9">
        <v>0.19</v>
      </c>
      <c r="E168" s="9">
        <v>57.7</v>
      </c>
      <c r="F168" s="9">
        <v>0</v>
      </c>
      <c r="G168" s="9">
        <v>1.395</v>
      </c>
      <c r="H168" s="9">
        <v>0.33900000000000002</v>
      </c>
      <c r="I168" s="9">
        <v>0.39300000000000002</v>
      </c>
      <c r="J168" s="8">
        <v>20.235371886799999</v>
      </c>
      <c r="K168" s="1">
        <f t="shared" si="6"/>
        <v>38.238276370188792</v>
      </c>
      <c r="L168" s="1">
        <f t="shared" si="7"/>
        <v>145.1</v>
      </c>
      <c r="M168" s="1">
        <f t="shared" si="8"/>
        <v>39.1</v>
      </c>
    </row>
    <row r="169" spans="1:13" x14ac:dyDescent="0.25">
      <c r="A169" s="7">
        <v>1330</v>
      </c>
      <c r="B169" s="7" t="s">
        <v>78</v>
      </c>
      <c r="C169" s="7" t="s">
        <v>56</v>
      </c>
      <c r="D169" s="9">
        <v>0.19</v>
      </c>
      <c r="E169" s="9">
        <v>57.7</v>
      </c>
      <c r="F169" s="9">
        <v>0</v>
      </c>
      <c r="G169" s="9">
        <v>1.395</v>
      </c>
      <c r="H169" s="9">
        <v>0.33900000000000002</v>
      </c>
      <c r="I169" s="9">
        <v>0.39300000000000002</v>
      </c>
      <c r="J169" s="8">
        <v>0.73734570963722001</v>
      </c>
      <c r="K169" s="1">
        <f t="shared" si="6"/>
        <v>1.3933437538587139</v>
      </c>
      <c r="L169" s="1">
        <f t="shared" si="7"/>
        <v>5.3</v>
      </c>
      <c r="M169" s="1">
        <f t="shared" si="8"/>
        <v>1.4</v>
      </c>
    </row>
    <row r="170" spans="1:13" x14ac:dyDescent="0.25">
      <c r="A170" s="7">
        <v>1330</v>
      </c>
      <c r="B170" s="7" t="s">
        <v>78</v>
      </c>
      <c r="C170" s="7" t="s">
        <v>56</v>
      </c>
      <c r="D170" s="9">
        <v>0.19</v>
      </c>
      <c r="E170" s="9">
        <v>57.7</v>
      </c>
      <c r="F170" s="9">
        <v>0</v>
      </c>
      <c r="G170" s="9">
        <v>1.395</v>
      </c>
      <c r="H170" s="9">
        <v>0.33900000000000002</v>
      </c>
      <c r="I170" s="9">
        <v>0.39300000000000002</v>
      </c>
      <c r="J170" s="8">
        <v>6.98630745597508</v>
      </c>
      <c r="K170" s="1">
        <f t="shared" si="6"/>
        <v>13.20185054186971</v>
      </c>
      <c r="L170" s="1">
        <f t="shared" si="7"/>
        <v>50.1</v>
      </c>
      <c r="M170" s="1">
        <f t="shared" si="8"/>
        <v>13.5</v>
      </c>
    </row>
    <row r="171" spans="1:13" x14ac:dyDescent="0.25">
      <c r="A171" s="7">
        <v>1330</v>
      </c>
      <c r="B171" s="7" t="s">
        <v>78</v>
      </c>
      <c r="D171" s="9">
        <v>0.19</v>
      </c>
      <c r="E171" s="9">
        <v>57.7</v>
      </c>
      <c r="F171" s="9">
        <v>0</v>
      </c>
      <c r="G171" s="9">
        <v>1.395</v>
      </c>
      <c r="H171" s="9">
        <v>0.33900000000000002</v>
      </c>
      <c r="I171" s="9">
        <v>0.39300000000000002</v>
      </c>
      <c r="J171" s="8">
        <v>0.12536315019865499</v>
      </c>
      <c r="K171" s="1">
        <f t="shared" si="6"/>
        <v>0.23689561085164337</v>
      </c>
      <c r="L171" s="1">
        <f t="shared" si="7"/>
        <v>0.9</v>
      </c>
      <c r="M171" s="1">
        <f t="shared" si="8"/>
        <v>0.2</v>
      </c>
    </row>
    <row r="172" spans="1:13" x14ac:dyDescent="0.25">
      <c r="A172" s="7">
        <v>1400</v>
      </c>
      <c r="B172" s="7" t="s">
        <v>78</v>
      </c>
      <c r="C172" s="7" t="s">
        <v>56</v>
      </c>
      <c r="D172" s="9">
        <v>0.19</v>
      </c>
      <c r="E172" s="9">
        <v>57.7</v>
      </c>
      <c r="F172" s="9">
        <v>0</v>
      </c>
      <c r="G172" s="9">
        <v>0.70899999999999996</v>
      </c>
      <c r="H172" s="9">
        <v>0.11700000000000001</v>
      </c>
      <c r="I172" s="9">
        <v>0.43099999999999999</v>
      </c>
      <c r="J172" s="8">
        <v>2.74887484919826</v>
      </c>
      <c r="K172" s="1">
        <f t="shared" si="6"/>
        <v>5.6967453301880644</v>
      </c>
      <c r="L172" s="1">
        <f t="shared" si="7"/>
        <v>11</v>
      </c>
      <c r="M172" s="1">
        <f t="shared" si="8"/>
        <v>2.2999999999999998</v>
      </c>
    </row>
    <row r="173" spans="1:13" x14ac:dyDescent="0.25">
      <c r="A173" s="7">
        <v>1400</v>
      </c>
      <c r="B173" s="7" t="s">
        <v>78</v>
      </c>
      <c r="C173" s="7" t="s">
        <v>55</v>
      </c>
      <c r="D173" s="9">
        <v>0.19</v>
      </c>
      <c r="E173" s="9">
        <v>57.7</v>
      </c>
      <c r="F173" s="9">
        <v>0</v>
      </c>
      <c r="G173" s="9">
        <v>0.70899999999999996</v>
      </c>
      <c r="H173" s="9">
        <v>0.11700000000000001</v>
      </c>
      <c r="I173" s="9">
        <v>0.43099999999999999</v>
      </c>
      <c r="J173" s="8">
        <v>4.2230870463867296</v>
      </c>
      <c r="K173" s="1">
        <f t="shared" si="6"/>
        <v>8.7518904025398054</v>
      </c>
      <c r="L173" s="1">
        <f t="shared" si="7"/>
        <v>16.899999999999999</v>
      </c>
      <c r="M173" s="1">
        <f t="shared" si="8"/>
        <v>3.6</v>
      </c>
    </row>
    <row r="174" spans="1:13" x14ac:dyDescent="0.25">
      <c r="A174" s="7">
        <v>1400</v>
      </c>
      <c r="B174" s="7" t="s">
        <v>78</v>
      </c>
      <c r="C174" s="7" t="s">
        <v>56</v>
      </c>
      <c r="D174" s="9">
        <v>0.19</v>
      </c>
      <c r="E174" s="9">
        <v>57.7</v>
      </c>
      <c r="F174" s="9">
        <v>0</v>
      </c>
      <c r="G174" s="9">
        <v>0.70899999999999996</v>
      </c>
      <c r="H174" s="9">
        <v>0.11700000000000001</v>
      </c>
      <c r="I174" s="9">
        <v>0.43099999999999999</v>
      </c>
      <c r="J174" s="8">
        <v>2.2606872812062</v>
      </c>
      <c r="K174" s="1">
        <f t="shared" si="6"/>
        <v>4.6850294825110526</v>
      </c>
      <c r="L174" s="1">
        <f t="shared" si="7"/>
        <v>9</v>
      </c>
      <c r="M174" s="1">
        <f t="shared" si="8"/>
        <v>1.9</v>
      </c>
    </row>
    <row r="175" spans="1:13" x14ac:dyDescent="0.25">
      <c r="A175" s="7">
        <v>1400</v>
      </c>
      <c r="B175" s="7" t="s">
        <v>78</v>
      </c>
      <c r="C175" s="7" t="s">
        <v>55</v>
      </c>
      <c r="D175" s="9">
        <v>0.19</v>
      </c>
      <c r="E175" s="9">
        <v>57.7</v>
      </c>
      <c r="F175" s="9">
        <v>0</v>
      </c>
      <c r="G175" s="9">
        <v>0.70899999999999996</v>
      </c>
      <c r="H175" s="9">
        <v>0.11700000000000001</v>
      </c>
      <c r="I175" s="9">
        <v>0.43099999999999999</v>
      </c>
      <c r="J175" s="8">
        <v>1.204691079826E-5</v>
      </c>
      <c r="K175" s="1">
        <f t="shared" si="6"/>
        <v>2.4965917547390703E-5</v>
      </c>
      <c r="L175" s="1">
        <f t="shared" si="7"/>
        <v>0</v>
      </c>
      <c r="M175" s="1">
        <f t="shared" si="8"/>
        <v>0</v>
      </c>
    </row>
    <row r="176" spans="1:13" x14ac:dyDescent="0.25">
      <c r="A176" s="7">
        <v>1400</v>
      </c>
      <c r="B176" s="7" t="s">
        <v>78</v>
      </c>
      <c r="C176" s="7" t="s">
        <v>55</v>
      </c>
      <c r="D176" s="9">
        <v>0.19</v>
      </c>
      <c r="E176" s="9">
        <v>57.7</v>
      </c>
      <c r="F176" s="9">
        <v>0</v>
      </c>
      <c r="G176" s="9">
        <v>0.70899999999999996</v>
      </c>
      <c r="H176" s="9">
        <v>0.11700000000000001</v>
      </c>
      <c r="I176" s="9">
        <v>0.43099999999999999</v>
      </c>
      <c r="J176" s="8">
        <v>1.3612818590845599</v>
      </c>
      <c r="K176" s="1">
        <f t="shared" si="6"/>
        <v>2.8211091807513498</v>
      </c>
      <c r="L176" s="1">
        <f t="shared" si="7"/>
        <v>5.4</v>
      </c>
      <c r="M176" s="1">
        <f t="shared" si="8"/>
        <v>1.2</v>
      </c>
    </row>
    <row r="177" spans="1:13" x14ac:dyDescent="0.25">
      <c r="A177" s="7">
        <v>1400</v>
      </c>
      <c r="B177" s="7" t="s">
        <v>78</v>
      </c>
      <c r="C177" s="7" t="s">
        <v>55</v>
      </c>
      <c r="D177" s="9">
        <v>0.19</v>
      </c>
      <c r="E177" s="9">
        <v>57.7</v>
      </c>
      <c r="F177" s="9">
        <v>0</v>
      </c>
      <c r="G177" s="9">
        <v>0.70899999999999996</v>
      </c>
      <c r="H177" s="9">
        <v>0.11700000000000001</v>
      </c>
      <c r="I177" s="9">
        <v>0.43099999999999999</v>
      </c>
      <c r="J177" s="8">
        <v>11.4006973793</v>
      </c>
      <c r="K177" s="1">
        <f t="shared" si="6"/>
        <v>23.626710243049828</v>
      </c>
      <c r="L177" s="1">
        <f t="shared" si="7"/>
        <v>45.6</v>
      </c>
      <c r="M177" s="1">
        <f t="shared" si="8"/>
        <v>9.6999999999999993</v>
      </c>
    </row>
    <row r="178" spans="1:13" x14ac:dyDescent="0.25">
      <c r="A178" s="7">
        <v>1400</v>
      </c>
      <c r="B178" s="7" t="s">
        <v>78</v>
      </c>
      <c r="C178" s="7" t="s">
        <v>55</v>
      </c>
      <c r="D178" s="9">
        <v>0.19</v>
      </c>
      <c r="E178" s="9">
        <v>57.7</v>
      </c>
      <c r="F178" s="9">
        <v>0</v>
      </c>
      <c r="G178" s="9">
        <v>0.70899999999999996</v>
      </c>
      <c r="H178" s="9">
        <v>0.11700000000000001</v>
      </c>
      <c r="I178" s="9">
        <v>0.43099999999999999</v>
      </c>
      <c r="J178" s="8">
        <v>1.99699642733031</v>
      </c>
      <c r="K178" s="1">
        <f t="shared" si="6"/>
        <v>4.1385587543624398</v>
      </c>
      <c r="L178" s="1">
        <f t="shared" si="7"/>
        <v>8</v>
      </c>
      <c r="M178" s="1">
        <f t="shared" si="8"/>
        <v>1.7</v>
      </c>
    </row>
    <row r="179" spans="1:13" x14ac:dyDescent="0.25">
      <c r="A179" s="7">
        <v>1400</v>
      </c>
      <c r="B179" s="7" t="s">
        <v>78</v>
      </c>
      <c r="C179" s="7" t="s">
        <v>56</v>
      </c>
      <c r="D179" s="9">
        <v>0.19</v>
      </c>
      <c r="E179" s="9">
        <v>57.7</v>
      </c>
      <c r="F179" s="9">
        <v>0</v>
      </c>
      <c r="G179" s="9">
        <v>0.70899999999999996</v>
      </c>
      <c r="H179" s="9">
        <v>0.11700000000000001</v>
      </c>
      <c r="I179" s="9">
        <v>0.43099999999999999</v>
      </c>
      <c r="J179" s="8">
        <v>1.43847241664813</v>
      </c>
      <c r="K179" s="1">
        <f t="shared" si="6"/>
        <v>2.9810782489914458</v>
      </c>
      <c r="L179" s="1">
        <f t="shared" si="7"/>
        <v>5.8</v>
      </c>
      <c r="M179" s="1">
        <f t="shared" si="8"/>
        <v>1.2</v>
      </c>
    </row>
    <row r="180" spans="1:13" x14ac:dyDescent="0.25">
      <c r="A180" s="7">
        <v>1110</v>
      </c>
      <c r="B180" s="7" t="s">
        <v>78</v>
      </c>
      <c r="C180" s="7" t="s">
        <v>56</v>
      </c>
      <c r="D180" s="9">
        <v>0.19</v>
      </c>
      <c r="E180" s="9">
        <v>57.7</v>
      </c>
      <c r="F180" s="9">
        <v>0</v>
      </c>
      <c r="G180" s="9">
        <v>0.96799999999999997</v>
      </c>
      <c r="H180" s="9">
        <v>0.125</v>
      </c>
      <c r="I180" s="9">
        <v>0.28799999999999998</v>
      </c>
      <c r="J180" s="8">
        <v>4.5864934946079199</v>
      </c>
      <c r="K180" s="1">
        <f t="shared" si="6"/>
        <v>6.3513761913330464</v>
      </c>
      <c r="L180" s="1">
        <f t="shared" si="7"/>
        <v>16.7</v>
      </c>
      <c r="M180" s="1">
        <f t="shared" si="8"/>
        <v>3</v>
      </c>
    </row>
    <row r="181" spans="1:13" x14ac:dyDescent="0.25">
      <c r="A181" s="7">
        <v>1330</v>
      </c>
      <c r="B181" s="7" t="s">
        <v>78</v>
      </c>
      <c r="D181" s="9">
        <v>0.19</v>
      </c>
      <c r="E181" s="9">
        <v>57.7</v>
      </c>
      <c r="F181" s="9">
        <v>0</v>
      </c>
      <c r="G181" s="9">
        <v>1.395</v>
      </c>
      <c r="H181" s="9">
        <v>0.33900000000000002</v>
      </c>
      <c r="I181" s="9">
        <v>0.39300000000000002</v>
      </c>
      <c r="J181" s="8">
        <v>4.2897466169215104</v>
      </c>
      <c r="K181" s="1">
        <f t="shared" si="6"/>
        <v>8.1062269383311563</v>
      </c>
      <c r="L181" s="1">
        <f t="shared" si="7"/>
        <v>30.8</v>
      </c>
      <c r="M181" s="1">
        <f t="shared" si="8"/>
        <v>8.3000000000000007</v>
      </c>
    </row>
    <row r="182" spans="1:13" x14ac:dyDescent="0.25">
      <c r="A182" s="7">
        <v>1330</v>
      </c>
      <c r="B182" s="7" t="s">
        <v>78</v>
      </c>
      <c r="C182" s="7" t="s">
        <v>55</v>
      </c>
      <c r="D182" s="9">
        <v>0.19</v>
      </c>
      <c r="E182" s="9">
        <v>57.7</v>
      </c>
      <c r="F182" s="9">
        <v>0</v>
      </c>
      <c r="G182" s="9">
        <v>1.395</v>
      </c>
      <c r="H182" s="9">
        <v>0.33900000000000002</v>
      </c>
      <c r="I182" s="9">
        <v>0.39300000000000002</v>
      </c>
      <c r="J182" s="8">
        <v>3.9734978108250698</v>
      </c>
      <c r="K182" s="1">
        <f t="shared" si="6"/>
        <v>7.5086194756708649</v>
      </c>
      <c r="L182" s="1">
        <f t="shared" si="7"/>
        <v>28.5</v>
      </c>
      <c r="M182" s="1">
        <f t="shared" si="8"/>
        <v>7.7</v>
      </c>
    </row>
    <row r="183" spans="1:13" x14ac:dyDescent="0.25">
      <c r="A183" s="7">
        <v>1330</v>
      </c>
      <c r="B183" s="7" t="s">
        <v>78</v>
      </c>
      <c r="C183" s="7" t="s">
        <v>55</v>
      </c>
      <c r="D183" s="9">
        <v>0.19</v>
      </c>
      <c r="E183" s="9">
        <v>57.7</v>
      </c>
      <c r="F183" s="9">
        <v>0</v>
      </c>
      <c r="G183" s="9">
        <v>1.395</v>
      </c>
      <c r="H183" s="9">
        <v>0.33900000000000002</v>
      </c>
      <c r="I183" s="9">
        <v>0.39300000000000002</v>
      </c>
      <c r="J183" s="8">
        <v>3.8245757723092701</v>
      </c>
      <c r="K183" s="1">
        <f t="shared" si="6"/>
        <v>7.2272052225385215</v>
      </c>
      <c r="L183" s="1">
        <f t="shared" si="7"/>
        <v>27.4</v>
      </c>
      <c r="M183" s="1">
        <f t="shared" si="8"/>
        <v>7.4</v>
      </c>
    </row>
    <row r="184" spans="1:13" x14ac:dyDescent="0.25">
      <c r="A184" s="7">
        <v>1330</v>
      </c>
      <c r="B184" s="7" t="s">
        <v>78</v>
      </c>
      <c r="C184" s="7" t="s">
        <v>56</v>
      </c>
      <c r="D184" s="9">
        <v>0.19</v>
      </c>
      <c r="E184" s="9">
        <v>57.7</v>
      </c>
      <c r="F184" s="9">
        <v>0</v>
      </c>
      <c r="G184" s="9">
        <v>1.395</v>
      </c>
      <c r="H184" s="9">
        <v>0.33900000000000002</v>
      </c>
      <c r="I184" s="9">
        <v>0.39300000000000002</v>
      </c>
      <c r="J184" s="8">
        <v>0.48126739420687298</v>
      </c>
      <c r="K184" s="1">
        <f t="shared" si="6"/>
        <v>0.90943896314787276</v>
      </c>
      <c r="L184" s="1">
        <f t="shared" si="7"/>
        <v>3.5</v>
      </c>
      <c r="M184" s="1">
        <f t="shared" si="8"/>
        <v>0.9</v>
      </c>
    </row>
    <row r="185" spans="1:13" x14ac:dyDescent="0.25">
      <c r="A185" s="7">
        <v>1411</v>
      </c>
      <c r="B185" s="7" t="s">
        <v>78</v>
      </c>
      <c r="D185" s="9">
        <v>0.19</v>
      </c>
      <c r="E185" s="9">
        <v>57.7</v>
      </c>
      <c r="F185" s="9">
        <v>0</v>
      </c>
      <c r="G185" s="9">
        <v>1.4430000000000001</v>
      </c>
      <c r="H185" s="9">
        <v>0.22500000000000001</v>
      </c>
      <c r="I185" s="9">
        <v>0.43099999999999999</v>
      </c>
      <c r="J185" s="8">
        <v>16.365548281100001</v>
      </c>
      <c r="K185" s="1">
        <f t="shared" si="6"/>
        <v>33.915825878182631</v>
      </c>
      <c r="L185" s="1">
        <f t="shared" si="7"/>
        <v>133.19999999999999</v>
      </c>
      <c r="M185" s="1">
        <f t="shared" si="8"/>
        <v>23.9</v>
      </c>
    </row>
    <row r="186" spans="1:13" x14ac:dyDescent="0.25">
      <c r="A186" s="7">
        <v>1411</v>
      </c>
      <c r="B186" s="7" t="s">
        <v>78</v>
      </c>
      <c r="C186" s="7" t="s">
        <v>55</v>
      </c>
      <c r="D186" s="9">
        <v>0.19</v>
      </c>
      <c r="E186" s="9">
        <v>57.7</v>
      </c>
      <c r="F186" s="9">
        <v>0</v>
      </c>
      <c r="G186" s="9">
        <v>1.4430000000000001</v>
      </c>
      <c r="H186" s="9">
        <v>0.22500000000000001</v>
      </c>
      <c r="I186" s="9">
        <v>0.43099999999999999</v>
      </c>
      <c r="J186" s="8">
        <v>0.51370237546957698</v>
      </c>
      <c r="K186" s="1">
        <f t="shared" si="6"/>
        <v>1.0645925220700223</v>
      </c>
      <c r="L186" s="1">
        <f t="shared" si="7"/>
        <v>4.2</v>
      </c>
      <c r="M186" s="1">
        <f t="shared" si="8"/>
        <v>0.7</v>
      </c>
    </row>
    <row r="187" spans="1:13" x14ac:dyDescent="0.25">
      <c r="A187" s="7">
        <v>1411</v>
      </c>
      <c r="B187" s="7" t="s">
        <v>78</v>
      </c>
      <c r="C187" s="7" t="s">
        <v>55</v>
      </c>
      <c r="D187" s="9">
        <v>0.19</v>
      </c>
      <c r="E187" s="9">
        <v>57.7</v>
      </c>
      <c r="F187" s="9">
        <v>0</v>
      </c>
      <c r="G187" s="9">
        <v>1.4430000000000001</v>
      </c>
      <c r="H187" s="9">
        <v>0.22500000000000001</v>
      </c>
      <c r="I187" s="9">
        <v>0.43099999999999999</v>
      </c>
      <c r="J187" s="8">
        <v>0.45928566050515102</v>
      </c>
      <c r="K187" s="1">
        <f t="shared" si="6"/>
        <v>0.95181977545037066</v>
      </c>
      <c r="L187" s="1">
        <f t="shared" si="7"/>
        <v>3.7</v>
      </c>
      <c r="M187" s="1">
        <f t="shared" si="8"/>
        <v>0.7</v>
      </c>
    </row>
    <row r="188" spans="1:13" x14ac:dyDescent="0.25">
      <c r="A188" s="7">
        <v>1330</v>
      </c>
      <c r="B188" s="7" t="s">
        <v>78</v>
      </c>
      <c r="C188" s="7" t="s">
        <v>56</v>
      </c>
      <c r="D188" s="9">
        <v>0.19</v>
      </c>
      <c r="E188" s="9">
        <v>57.7</v>
      </c>
      <c r="F188" s="9">
        <v>0</v>
      </c>
      <c r="G188" s="9">
        <v>1.395</v>
      </c>
      <c r="H188" s="9">
        <v>0.33900000000000002</v>
      </c>
      <c r="I188" s="9">
        <v>0.39300000000000002</v>
      </c>
      <c r="J188" s="8">
        <v>4.9537963754579497</v>
      </c>
      <c r="K188" s="1">
        <f t="shared" si="6"/>
        <v>9.3610651657935016</v>
      </c>
      <c r="L188" s="1">
        <f t="shared" si="7"/>
        <v>35.5</v>
      </c>
      <c r="M188" s="1">
        <f t="shared" si="8"/>
        <v>9.6</v>
      </c>
    </row>
    <row r="189" spans="1:13" x14ac:dyDescent="0.25">
      <c r="A189" s="7">
        <v>1330</v>
      </c>
      <c r="B189" s="7" t="s">
        <v>78</v>
      </c>
      <c r="C189" s="7" t="s">
        <v>55</v>
      </c>
      <c r="D189" s="9">
        <v>0.19</v>
      </c>
      <c r="E189" s="9">
        <v>57.7</v>
      </c>
      <c r="F189" s="9">
        <v>0</v>
      </c>
      <c r="G189" s="9">
        <v>1.395</v>
      </c>
      <c r="H189" s="9">
        <v>0.33900000000000002</v>
      </c>
      <c r="I189" s="9">
        <v>0.39300000000000002</v>
      </c>
      <c r="J189" s="8">
        <v>18.462062634599999</v>
      </c>
      <c r="K189" s="1">
        <f t="shared" si="6"/>
        <v>34.887298209037759</v>
      </c>
      <c r="L189" s="1">
        <f t="shared" si="7"/>
        <v>132.4</v>
      </c>
      <c r="M189" s="1">
        <f t="shared" si="8"/>
        <v>35.700000000000003</v>
      </c>
    </row>
    <row r="190" spans="1:13" x14ac:dyDescent="0.25">
      <c r="A190" s="7">
        <v>1330</v>
      </c>
      <c r="B190" s="7" t="s">
        <v>78</v>
      </c>
      <c r="C190" s="7" t="s">
        <v>55</v>
      </c>
      <c r="D190" s="9">
        <v>0.19</v>
      </c>
      <c r="E190" s="9">
        <v>57.7</v>
      </c>
      <c r="F190" s="9">
        <v>0</v>
      </c>
      <c r="G190" s="9">
        <v>1.395</v>
      </c>
      <c r="H190" s="9">
        <v>0.33900000000000002</v>
      </c>
      <c r="I190" s="9">
        <v>0.39300000000000002</v>
      </c>
      <c r="J190" s="8">
        <v>6.2234214921600497</v>
      </c>
      <c r="K190" s="1">
        <f t="shared" si="6"/>
        <v>11.760244008197544</v>
      </c>
      <c r="L190" s="1">
        <f t="shared" si="7"/>
        <v>44.6</v>
      </c>
      <c r="M190" s="1">
        <f t="shared" si="8"/>
        <v>12</v>
      </c>
    </row>
    <row r="191" spans="1:13" x14ac:dyDescent="0.25">
      <c r="A191" s="7">
        <v>1400</v>
      </c>
      <c r="B191" s="7" t="s">
        <v>78</v>
      </c>
      <c r="C191" s="7" t="s">
        <v>56</v>
      </c>
      <c r="D191" s="9">
        <v>0.19</v>
      </c>
      <c r="E191" s="9">
        <v>57.7</v>
      </c>
      <c r="F191" s="9">
        <v>0</v>
      </c>
      <c r="G191" s="9">
        <v>0.70899999999999996</v>
      </c>
      <c r="H191" s="9">
        <v>0.11700000000000001</v>
      </c>
      <c r="I191" s="9">
        <v>0.43099999999999999</v>
      </c>
      <c r="J191" s="8">
        <v>2.61800021059083</v>
      </c>
      <c r="K191" s="1">
        <f t="shared" si="6"/>
        <v>5.4255218197600144</v>
      </c>
      <c r="L191" s="1">
        <f t="shared" si="7"/>
        <v>10.5</v>
      </c>
      <c r="M191" s="1">
        <f t="shared" si="8"/>
        <v>2.2000000000000002</v>
      </c>
    </row>
    <row r="192" spans="1:13" x14ac:dyDescent="0.25">
      <c r="A192" s="7">
        <v>1400</v>
      </c>
      <c r="B192" s="7" t="s">
        <v>78</v>
      </c>
      <c r="C192" s="7" t="s">
        <v>56</v>
      </c>
      <c r="D192" s="9">
        <v>0.19</v>
      </c>
      <c r="E192" s="9">
        <v>57.7</v>
      </c>
      <c r="F192" s="9">
        <v>0</v>
      </c>
      <c r="G192" s="9">
        <v>0.70899999999999996</v>
      </c>
      <c r="H192" s="9">
        <v>0.11700000000000001</v>
      </c>
      <c r="I192" s="9">
        <v>0.43099999999999999</v>
      </c>
      <c r="J192" s="8">
        <v>9.3735924322975102</v>
      </c>
      <c r="K192" s="1">
        <f t="shared" si="6"/>
        <v>19.425754843423089</v>
      </c>
      <c r="L192" s="1">
        <f t="shared" si="7"/>
        <v>37.5</v>
      </c>
      <c r="M192" s="1">
        <f t="shared" si="8"/>
        <v>8</v>
      </c>
    </row>
    <row r="193" spans="1:13" x14ac:dyDescent="0.25">
      <c r="A193" s="7">
        <v>1320</v>
      </c>
      <c r="B193" s="7" t="s">
        <v>78</v>
      </c>
      <c r="D193" s="9">
        <v>0.19</v>
      </c>
      <c r="E193" s="9">
        <v>57.7</v>
      </c>
      <c r="F193" s="9">
        <v>0</v>
      </c>
      <c r="G193" s="9">
        <v>1.395</v>
      </c>
      <c r="H193" s="9">
        <v>0.33900000000000002</v>
      </c>
      <c r="I193" s="9">
        <v>0.39300000000000002</v>
      </c>
      <c r="J193" s="8">
        <v>4.7064637140500301</v>
      </c>
      <c r="K193" s="1">
        <f t="shared" si="6"/>
        <v>8.8936868188474918</v>
      </c>
      <c r="L193" s="1">
        <f t="shared" si="7"/>
        <v>33.799999999999997</v>
      </c>
      <c r="M193" s="1">
        <f t="shared" si="8"/>
        <v>9.1</v>
      </c>
    </row>
    <row r="194" spans="1:13" x14ac:dyDescent="0.25">
      <c r="A194" s="7">
        <v>1400</v>
      </c>
      <c r="B194" s="7" t="s">
        <v>78</v>
      </c>
      <c r="D194" s="9">
        <v>0.19</v>
      </c>
      <c r="E194" s="9">
        <v>57.7</v>
      </c>
      <c r="F194" s="9">
        <v>0</v>
      </c>
      <c r="G194" s="9">
        <v>0.70899999999999996</v>
      </c>
      <c r="H194" s="9">
        <v>0.11700000000000001</v>
      </c>
      <c r="I194" s="9">
        <v>0.43099999999999999</v>
      </c>
      <c r="J194" s="8">
        <v>0.36962460677579401</v>
      </c>
      <c r="K194" s="1">
        <f t="shared" si="6"/>
        <v>0.76600695487709902</v>
      </c>
      <c r="L194" s="1">
        <f t="shared" si="7"/>
        <v>1.5</v>
      </c>
      <c r="M194" s="1">
        <f t="shared" si="8"/>
        <v>0.3</v>
      </c>
    </row>
    <row r="195" spans="1:13" x14ac:dyDescent="0.25">
      <c r="A195" s="7">
        <v>1400</v>
      </c>
      <c r="B195" s="7" t="s">
        <v>78</v>
      </c>
      <c r="D195" s="9">
        <v>0.19</v>
      </c>
      <c r="E195" s="9">
        <v>57.7</v>
      </c>
      <c r="F195" s="9">
        <v>0</v>
      </c>
      <c r="G195" s="9">
        <v>0.70899999999999996</v>
      </c>
      <c r="H195" s="9">
        <v>0.11700000000000001</v>
      </c>
      <c r="I195" s="9">
        <v>0.43099999999999999</v>
      </c>
      <c r="J195" s="8">
        <v>9.53205538755947E-3</v>
      </c>
      <c r="K195" s="1">
        <f t="shared" ref="K195:K258" si="9">(E195*I195*J195/12)+(F195*J195)</f>
        <v>1.9754152151383351E-2</v>
      </c>
      <c r="L195" s="1">
        <f t="shared" ref="L195:L258" si="10">ROUND(2.721*G195*K195,1)</f>
        <v>0</v>
      </c>
      <c r="M195" s="1">
        <f t="shared" ref="M195:M258" si="11">ROUND((2.721*H195*K195)+(D195*J195),1)</f>
        <v>0</v>
      </c>
    </row>
    <row r="196" spans="1:13" x14ac:dyDescent="0.25">
      <c r="A196" s="7">
        <v>1400</v>
      </c>
      <c r="B196" s="7" t="s">
        <v>78</v>
      </c>
      <c r="C196" s="7" t="s">
        <v>55</v>
      </c>
      <c r="D196" s="9">
        <v>0.19</v>
      </c>
      <c r="E196" s="9">
        <v>57.7</v>
      </c>
      <c r="F196" s="9">
        <v>0</v>
      </c>
      <c r="G196" s="9">
        <v>0.70899999999999996</v>
      </c>
      <c r="H196" s="9">
        <v>0.11700000000000001</v>
      </c>
      <c r="I196" s="9">
        <v>0.43099999999999999</v>
      </c>
      <c r="J196" s="8">
        <v>16.2037219443</v>
      </c>
      <c r="K196" s="1">
        <f t="shared" si="9"/>
        <v>33.580458326351113</v>
      </c>
      <c r="L196" s="1">
        <f t="shared" si="10"/>
        <v>64.8</v>
      </c>
      <c r="M196" s="1">
        <f t="shared" si="11"/>
        <v>13.8</v>
      </c>
    </row>
    <row r="197" spans="1:13" x14ac:dyDescent="0.25">
      <c r="A197" s="7">
        <v>1400</v>
      </c>
      <c r="B197" s="7" t="s">
        <v>78</v>
      </c>
      <c r="C197" s="7" t="s">
        <v>55</v>
      </c>
      <c r="D197" s="9">
        <v>0.19</v>
      </c>
      <c r="E197" s="9">
        <v>57.7</v>
      </c>
      <c r="F197" s="9">
        <v>0</v>
      </c>
      <c r="G197" s="9">
        <v>0.70899999999999996</v>
      </c>
      <c r="H197" s="9">
        <v>0.11700000000000001</v>
      </c>
      <c r="I197" s="9">
        <v>0.43099999999999999</v>
      </c>
      <c r="J197" s="8">
        <v>5.6889649146117403E-2</v>
      </c>
      <c r="K197" s="1">
        <f t="shared" si="9"/>
        <v>0.11789763481000416</v>
      </c>
      <c r="L197" s="1">
        <f t="shared" si="10"/>
        <v>0.2</v>
      </c>
      <c r="M197" s="1">
        <f t="shared" si="11"/>
        <v>0</v>
      </c>
    </row>
    <row r="198" spans="1:13" x14ac:dyDescent="0.25">
      <c r="A198" s="7">
        <v>1400</v>
      </c>
      <c r="B198" s="7" t="s">
        <v>78</v>
      </c>
      <c r="D198" s="9">
        <v>0.19</v>
      </c>
      <c r="E198" s="9">
        <v>57.7</v>
      </c>
      <c r="F198" s="9">
        <v>0</v>
      </c>
      <c r="G198" s="9">
        <v>0.70899999999999996</v>
      </c>
      <c r="H198" s="9">
        <v>0.11700000000000001</v>
      </c>
      <c r="I198" s="9">
        <v>0.43099999999999999</v>
      </c>
      <c r="J198" s="8">
        <v>3.8616059821894803E-2</v>
      </c>
      <c r="K198" s="1">
        <f t="shared" si="9"/>
        <v>8.0027600574396271E-2</v>
      </c>
      <c r="L198" s="1">
        <f t="shared" si="10"/>
        <v>0.2</v>
      </c>
      <c r="M198" s="1">
        <f t="shared" si="11"/>
        <v>0</v>
      </c>
    </row>
    <row r="199" spans="1:13" x14ac:dyDescent="0.25">
      <c r="A199" s="7">
        <v>1400</v>
      </c>
      <c r="B199" s="7" t="s">
        <v>78</v>
      </c>
      <c r="D199" s="9">
        <v>0.19</v>
      </c>
      <c r="E199" s="9">
        <v>57.7</v>
      </c>
      <c r="F199" s="9">
        <v>0</v>
      </c>
      <c r="G199" s="9">
        <v>0.70899999999999996</v>
      </c>
      <c r="H199" s="9">
        <v>0.11700000000000001</v>
      </c>
      <c r="I199" s="9">
        <v>0.43099999999999999</v>
      </c>
      <c r="J199" s="8">
        <v>6.4063160152252902E-3</v>
      </c>
      <c r="K199" s="1">
        <f t="shared" si="9"/>
        <v>1.3276395923986099E-2</v>
      </c>
      <c r="L199" s="1">
        <f t="shared" si="10"/>
        <v>0</v>
      </c>
      <c r="M199" s="1">
        <f t="shared" si="11"/>
        <v>0</v>
      </c>
    </row>
    <row r="200" spans="1:13" x14ac:dyDescent="0.25">
      <c r="A200" s="7">
        <v>1550</v>
      </c>
      <c r="B200" s="7" t="s">
        <v>78</v>
      </c>
      <c r="C200" s="7" t="s">
        <v>56</v>
      </c>
      <c r="D200" s="9">
        <v>0.19</v>
      </c>
      <c r="E200" s="9">
        <v>57.7</v>
      </c>
      <c r="F200" s="9">
        <v>0</v>
      </c>
      <c r="G200" s="9">
        <v>0.72099999999999997</v>
      </c>
      <c r="H200" s="9">
        <v>0.17</v>
      </c>
      <c r="I200" s="9">
        <v>0.34100000000000003</v>
      </c>
      <c r="J200" s="8">
        <v>0.14859706237201101</v>
      </c>
      <c r="K200" s="1">
        <f t="shared" si="9"/>
        <v>0.24364593500941478</v>
      </c>
      <c r="L200" s="1">
        <f t="shared" si="10"/>
        <v>0.5</v>
      </c>
      <c r="M200" s="1">
        <f t="shared" si="11"/>
        <v>0.1</v>
      </c>
    </row>
    <row r="201" spans="1:13" x14ac:dyDescent="0.25">
      <c r="A201" s="7">
        <v>1550</v>
      </c>
      <c r="B201" s="7" t="s">
        <v>78</v>
      </c>
      <c r="C201" s="7" t="s">
        <v>56</v>
      </c>
      <c r="D201" s="9">
        <v>0.19</v>
      </c>
      <c r="E201" s="9">
        <v>57.7</v>
      </c>
      <c r="F201" s="9">
        <v>0</v>
      </c>
      <c r="G201" s="9">
        <v>0.72099999999999997</v>
      </c>
      <c r="H201" s="9">
        <v>0.17</v>
      </c>
      <c r="I201" s="9">
        <v>0.34100000000000003</v>
      </c>
      <c r="J201" s="8">
        <v>0.32050492619399701</v>
      </c>
      <c r="K201" s="1">
        <f t="shared" si="9"/>
        <v>0.52551323135960237</v>
      </c>
      <c r="L201" s="1">
        <f t="shared" si="10"/>
        <v>1</v>
      </c>
      <c r="M201" s="1">
        <f t="shared" si="11"/>
        <v>0.3</v>
      </c>
    </row>
    <row r="202" spans="1:13" x14ac:dyDescent="0.25">
      <c r="A202" s="7">
        <v>1400</v>
      </c>
      <c r="B202" s="7" t="s">
        <v>78</v>
      </c>
      <c r="D202" s="9">
        <v>0.19</v>
      </c>
      <c r="E202" s="9">
        <v>57.7</v>
      </c>
      <c r="F202" s="9">
        <v>0</v>
      </c>
      <c r="G202" s="9">
        <v>0.70899999999999996</v>
      </c>
      <c r="H202" s="9">
        <v>0.11700000000000001</v>
      </c>
      <c r="I202" s="9">
        <v>0.43099999999999999</v>
      </c>
      <c r="J202" s="8">
        <v>214.573268085</v>
      </c>
      <c r="K202" s="1">
        <f t="shared" si="9"/>
        <v>444.67985266878662</v>
      </c>
      <c r="L202" s="1">
        <f t="shared" si="10"/>
        <v>857.9</v>
      </c>
      <c r="M202" s="1">
        <f t="shared" si="11"/>
        <v>182.3</v>
      </c>
    </row>
    <row r="203" spans="1:13" x14ac:dyDescent="0.25">
      <c r="A203" s="7">
        <v>1400</v>
      </c>
      <c r="B203" s="7" t="s">
        <v>78</v>
      </c>
      <c r="D203" s="9">
        <v>0.19</v>
      </c>
      <c r="E203" s="9">
        <v>57.7</v>
      </c>
      <c r="F203" s="9">
        <v>0</v>
      </c>
      <c r="G203" s="9">
        <v>0.70899999999999996</v>
      </c>
      <c r="H203" s="9">
        <v>0.11700000000000001</v>
      </c>
      <c r="I203" s="9">
        <v>0.43099999999999999</v>
      </c>
      <c r="J203" s="8">
        <v>0.228151542117152</v>
      </c>
      <c r="K203" s="1">
        <f t="shared" si="9"/>
        <v>0.47281935462073482</v>
      </c>
      <c r="L203" s="1">
        <f t="shared" si="10"/>
        <v>0.9</v>
      </c>
      <c r="M203" s="1">
        <f t="shared" si="11"/>
        <v>0.2</v>
      </c>
    </row>
    <row r="204" spans="1:13" x14ac:dyDescent="0.25">
      <c r="A204" s="7">
        <v>1400</v>
      </c>
      <c r="B204" s="7" t="s">
        <v>78</v>
      </c>
      <c r="C204" s="7" t="s">
        <v>55</v>
      </c>
      <c r="D204" s="9">
        <v>0.19</v>
      </c>
      <c r="E204" s="9">
        <v>57.7</v>
      </c>
      <c r="F204" s="9">
        <v>0</v>
      </c>
      <c r="G204" s="9">
        <v>0.70899999999999996</v>
      </c>
      <c r="H204" s="9">
        <v>0.11700000000000001</v>
      </c>
      <c r="I204" s="9">
        <v>0.43099999999999999</v>
      </c>
      <c r="J204" s="8">
        <v>9.5599020353214001</v>
      </c>
      <c r="K204" s="1">
        <f t="shared" si="9"/>
        <v>19.811861312149777</v>
      </c>
      <c r="L204" s="1">
        <f t="shared" si="10"/>
        <v>38.200000000000003</v>
      </c>
      <c r="M204" s="1">
        <f t="shared" si="11"/>
        <v>8.1</v>
      </c>
    </row>
    <row r="205" spans="1:13" x14ac:dyDescent="0.25">
      <c r="A205" s="7">
        <v>1400</v>
      </c>
      <c r="B205" s="7" t="s">
        <v>78</v>
      </c>
      <c r="C205" s="7" t="s">
        <v>55</v>
      </c>
      <c r="D205" s="9">
        <v>0.19</v>
      </c>
      <c r="E205" s="9">
        <v>57.7</v>
      </c>
      <c r="F205" s="9">
        <v>0</v>
      </c>
      <c r="G205" s="9">
        <v>0.70899999999999996</v>
      </c>
      <c r="H205" s="9">
        <v>0.11700000000000001</v>
      </c>
      <c r="I205" s="9">
        <v>0.43099999999999999</v>
      </c>
      <c r="J205" s="8">
        <v>7.1638816295190804</v>
      </c>
      <c r="K205" s="1">
        <f t="shared" si="9"/>
        <v>14.846368590001765</v>
      </c>
      <c r="L205" s="1">
        <f t="shared" si="10"/>
        <v>28.6</v>
      </c>
      <c r="M205" s="1">
        <f t="shared" si="11"/>
        <v>6.1</v>
      </c>
    </row>
    <row r="206" spans="1:13" x14ac:dyDescent="0.25">
      <c r="A206" s="7">
        <v>1400</v>
      </c>
      <c r="B206" s="7" t="s">
        <v>78</v>
      </c>
      <c r="C206" s="7" t="s">
        <v>55</v>
      </c>
      <c r="D206" s="9">
        <v>0.19</v>
      </c>
      <c r="E206" s="9">
        <v>57.7</v>
      </c>
      <c r="F206" s="9">
        <v>0</v>
      </c>
      <c r="G206" s="9">
        <v>0.70899999999999996</v>
      </c>
      <c r="H206" s="9">
        <v>0.11700000000000001</v>
      </c>
      <c r="I206" s="9">
        <v>0.43099999999999999</v>
      </c>
      <c r="J206" s="8">
        <v>7.5967535536113601E-2</v>
      </c>
      <c r="K206" s="1">
        <f t="shared" si="9"/>
        <v>0.15743448758224568</v>
      </c>
      <c r="L206" s="1">
        <f t="shared" si="10"/>
        <v>0.3</v>
      </c>
      <c r="M206" s="1">
        <f t="shared" si="11"/>
        <v>0.1</v>
      </c>
    </row>
    <row r="207" spans="1:13" x14ac:dyDescent="0.25">
      <c r="A207" s="7">
        <v>1400</v>
      </c>
      <c r="B207" s="7" t="s">
        <v>78</v>
      </c>
      <c r="C207" s="7" t="s">
        <v>55</v>
      </c>
      <c r="D207" s="9">
        <v>0.19</v>
      </c>
      <c r="E207" s="9">
        <v>57.7</v>
      </c>
      <c r="F207" s="9">
        <v>0</v>
      </c>
      <c r="G207" s="9">
        <v>0.70899999999999996</v>
      </c>
      <c r="H207" s="9">
        <v>0.11700000000000001</v>
      </c>
      <c r="I207" s="9">
        <v>0.43099999999999999</v>
      </c>
      <c r="J207" s="8">
        <v>0.81848921164057098</v>
      </c>
      <c r="K207" s="1">
        <f t="shared" si="9"/>
        <v>1.696230221460489</v>
      </c>
      <c r="L207" s="1">
        <f t="shared" si="10"/>
        <v>3.3</v>
      </c>
      <c r="M207" s="1">
        <f t="shared" si="11"/>
        <v>0.7</v>
      </c>
    </row>
    <row r="208" spans="1:13" x14ac:dyDescent="0.25">
      <c r="A208" s="7">
        <v>1400</v>
      </c>
      <c r="B208" s="7" t="s">
        <v>78</v>
      </c>
      <c r="C208" s="7" t="s">
        <v>55</v>
      </c>
      <c r="D208" s="9">
        <v>0.19</v>
      </c>
      <c r="E208" s="9">
        <v>57.7</v>
      </c>
      <c r="F208" s="9">
        <v>0</v>
      </c>
      <c r="G208" s="9">
        <v>0.70899999999999996</v>
      </c>
      <c r="H208" s="9">
        <v>0.11700000000000001</v>
      </c>
      <c r="I208" s="9">
        <v>0.43099999999999999</v>
      </c>
      <c r="J208" s="8">
        <v>22.508653716400001</v>
      </c>
      <c r="K208" s="1">
        <f t="shared" si="9"/>
        <v>46.646746389753055</v>
      </c>
      <c r="L208" s="1">
        <f t="shared" si="10"/>
        <v>90</v>
      </c>
      <c r="M208" s="1">
        <f t="shared" si="11"/>
        <v>19.100000000000001</v>
      </c>
    </row>
    <row r="209" spans="1:13" x14ac:dyDescent="0.25">
      <c r="A209" s="7">
        <v>1400</v>
      </c>
      <c r="B209" s="7" t="s">
        <v>78</v>
      </c>
      <c r="C209" s="7" t="s">
        <v>55</v>
      </c>
      <c r="D209" s="9">
        <v>0.19</v>
      </c>
      <c r="E209" s="9">
        <v>57.7</v>
      </c>
      <c r="F209" s="9">
        <v>0</v>
      </c>
      <c r="G209" s="9">
        <v>0.70899999999999996</v>
      </c>
      <c r="H209" s="9">
        <v>0.11700000000000001</v>
      </c>
      <c r="I209" s="9">
        <v>0.43099999999999999</v>
      </c>
      <c r="J209" s="8">
        <v>1.67374841248466</v>
      </c>
      <c r="K209" s="1">
        <f t="shared" si="9"/>
        <v>3.4686622621297722</v>
      </c>
      <c r="L209" s="1">
        <f t="shared" si="10"/>
        <v>6.7</v>
      </c>
      <c r="M209" s="1">
        <f t="shared" si="11"/>
        <v>1.4</v>
      </c>
    </row>
    <row r="210" spans="1:13" x14ac:dyDescent="0.25">
      <c r="A210" s="7">
        <v>1400</v>
      </c>
      <c r="B210" s="7" t="s">
        <v>78</v>
      </c>
      <c r="D210" s="9">
        <v>0.19</v>
      </c>
      <c r="E210" s="9">
        <v>57.7</v>
      </c>
      <c r="F210" s="9">
        <v>0</v>
      </c>
      <c r="G210" s="9">
        <v>0.70899999999999996</v>
      </c>
      <c r="H210" s="9">
        <v>0.11700000000000001</v>
      </c>
      <c r="I210" s="9">
        <v>0.43099999999999999</v>
      </c>
      <c r="J210" s="8">
        <v>1.62600064482053</v>
      </c>
      <c r="K210" s="1">
        <f t="shared" si="9"/>
        <v>3.3697101863206931</v>
      </c>
      <c r="L210" s="1">
        <f t="shared" si="10"/>
        <v>6.5</v>
      </c>
      <c r="M210" s="1">
        <f t="shared" si="11"/>
        <v>1.4</v>
      </c>
    </row>
    <row r="211" spans="1:13" x14ac:dyDescent="0.25">
      <c r="A211" s="7">
        <v>1400</v>
      </c>
      <c r="B211" s="7" t="s">
        <v>78</v>
      </c>
      <c r="D211" s="9">
        <v>0.19</v>
      </c>
      <c r="E211" s="9">
        <v>57.7</v>
      </c>
      <c r="F211" s="9">
        <v>0</v>
      </c>
      <c r="G211" s="9">
        <v>0.70899999999999996</v>
      </c>
      <c r="H211" s="9">
        <v>0.11700000000000001</v>
      </c>
      <c r="I211" s="9">
        <v>0.43099999999999999</v>
      </c>
      <c r="J211" s="8">
        <v>6.1714636343261603E-2</v>
      </c>
      <c r="K211" s="1">
        <f t="shared" si="9"/>
        <v>0.12789689806913915</v>
      </c>
      <c r="L211" s="1">
        <f t="shared" si="10"/>
        <v>0.2</v>
      </c>
      <c r="M211" s="1">
        <f t="shared" si="11"/>
        <v>0.1</v>
      </c>
    </row>
    <row r="212" spans="1:13" x14ac:dyDescent="0.25">
      <c r="A212" s="7">
        <v>1210</v>
      </c>
      <c r="B212" s="7" t="s">
        <v>78</v>
      </c>
      <c r="D212" s="9">
        <v>0.19</v>
      </c>
      <c r="E212" s="9">
        <v>57.7</v>
      </c>
      <c r="F212" s="9">
        <v>0</v>
      </c>
      <c r="G212" s="9">
        <v>1.2450000000000001</v>
      </c>
      <c r="H212" s="9">
        <v>0.21299999999999999</v>
      </c>
      <c r="I212" s="9">
        <v>0.28799999999999998</v>
      </c>
      <c r="J212" s="8">
        <v>1.1684384496403599</v>
      </c>
      <c r="K212" s="1">
        <f t="shared" si="9"/>
        <v>1.6180535650619703</v>
      </c>
      <c r="L212" s="1">
        <f t="shared" si="10"/>
        <v>5.5</v>
      </c>
      <c r="M212" s="1">
        <f t="shared" si="11"/>
        <v>1.2</v>
      </c>
    </row>
    <row r="213" spans="1:13" x14ac:dyDescent="0.25">
      <c r="A213" s="7">
        <v>1210</v>
      </c>
      <c r="B213" s="7" t="s">
        <v>78</v>
      </c>
      <c r="C213" s="7" t="s">
        <v>55</v>
      </c>
      <c r="D213" s="9">
        <v>0.19</v>
      </c>
      <c r="E213" s="9">
        <v>57.7</v>
      </c>
      <c r="F213" s="9">
        <v>0</v>
      </c>
      <c r="G213" s="9">
        <v>1.2450000000000001</v>
      </c>
      <c r="H213" s="9">
        <v>0.21299999999999999</v>
      </c>
      <c r="I213" s="9">
        <v>0.28799999999999998</v>
      </c>
      <c r="J213" s="8">
        <v>9.1107039311237301</v>
      </c>
      <c r="K213" s="1">
        <f t="shared" si="9"/>
        <v>12.61650280382014</v>
      </c>
      <c r="L213" s="1">
        <f t="shared" si="10"/>
        <v>42.7</v>
      </c>
      <c r="M213" s="1">
        <f t="shared" si="11"/>
        <v>9</v>
      </c>
    </row>
    <row r="214" spans="1:13" x14ac:dyDescent="0.25">
      <c r="A214" s="7">
        <v>1210</v>
      </c>
      <c r="B214" s="7" t="s">
        <v>78</v>
      </c>
      <c r="C214" s="7" t="s">
        <v>55</v>
      </c>
      <c r="D214" s="9">
        <v>0.19</v>
      </c>
      <c r="E214" s="9">
        <v>57.7</v>
      </c>
      <c r="F214" s="9">
        <v>0</v>
      </c>
      <c r="G214" s="9">
        <v>1.2450000000000001</v>
      </c>
      <c r="H214" s="9">
        <v>0.21299999999999999</v>
      </c>
      <c r="I214" s="9">
        <v>0.28799999999999998</v>
      </c>
      <c r="J214" s="8">
        <v>16.373101636400001</v>
      </c>
      <c r="K214" s="1">
        <f t="shared" si="9"/>
        <v>22.673471146086722</v>
      </c>
      <c r="L214" s="1">
        <f t="shared" si="10"/>
        <v>76.8</v>
      </c>
      <c r="M214" s="1">
        <f t="shared" si="11"/>
        <v>16.3</v>
      </c>
    </row>
    <row r="215" spans="1:13" x14ac:dyDescent="0.25">
      <c r="A215" s="7">
        <v>1210</v>
      </c>
      <c r="B215" s="7" t="s">
        <v>78</v>
      </c>
      <c r="C215" s="7" t="s">
        <v>55</v>
      </c>
      <c r="D215" s="9">
        <v>0.19</v>
      </c>
      <c r="E215" s="9">
        <v>57.7</v>
      </c>
      <c r="F215" s="9">
        <v>0</v>
      </c>
      <c r="G215" s="9">
        <v>1.2450000000000001</v>
      </c>
      <c r="H215" s="9">
        <v>0.21299999999999999</v>
      </c>
      <c r="I215" s="9">
        <v>0.28799999999999998</v>
      </c>
      <c r="J215" s="8">
        <v>0.21612425027163301</v>
      </c>
      <c r="K215" s="1">
        <f t="shared" si="9"/>
        <v>0.29928886177615738</v>
      </c>
      <c r="L215" s="1">
        <f t="shared" si="10"/>
        <v>1</v>
      </c>
      <c r="M215" s="1">
        <f t="shared" si="11"/>
        <v>0.2</v>
      </c>
    </row>
    <row r="216" spans="1:13" x14ac:dyDescent="0.25">
      <c r="A216" s="7">
        <v>1210</v>
      </c>
      <c r="B216" s="7" t="s">
        <v>78</v>
      </c>
      <c r="C216" s="7" t="s">
        <v>55</v>
      </c>
      <c r="D216" s="9">
        <v>0.19</v>
      </c>
      <c r="E216" s="9">
        <v>57.7</v>
      </c>
      <c r="F216" s="9">
        <v>0</v>
      </c>
      <c r="G216" s="9">
        <v>1.2450000000000001</v>
      </c>
      <c r="H216" s="9">
        <v>0.21299999999999999</v>
      </c>
      <c r="I216" s="9">
        <v>0.28799999999999998</v>
      </c>
      <c r="J216" s="8">
        <v>31.2714839691</v>
      </c>
      <c r="K216" s="1">
        <f t="shared" si="9"/>
        <v>43.304751000409681</v>
      </c>
      <c r="L216" s="1">
        <f t="shared" si="10"/>
        <v>146.69999999999999</v>
      </c>
      <c r="M216" s="1">
        <f t="shared" si="11"/>
        <v>31</v>
      </c>
    </row>
    <row r="217" spans="1:13" x14ac:dyDescent="0.25">
      <c r="A217" s="7">
        <v>1210</v>
      </c>
      <c r="B217" s="7" t="s">
        <v>78</v>
      </c>
      <c r="C217" s="7" t="s">
        <v>55</v>
      </c>
      <c r="D217" s="9">
        <v>0.19</v>
      </c>
      <c r="E217" s="9">
        <v>57.7</v>
      </c>
      <c r="F217" s="9">
        <v>0</v>
      </c>
      <c r="G217" s="9">
        <v>1.2450000000000001</v>
      </c>
      <c r="H217" s="9">
        <v>0.21299999999999999</v>
      </c>
      <c r="I217" s="9">
        <v>0.28799999999999998</v>
      </c>
      <c r="J217" s="8">
        <v>0.240527347233468</v>
      </c>
      <c r="K217" s="1">
        <f t="shared" si="9"/>
        <v>0.33308227044890648</v>
      </c>
      <c r="L217" s="1">
        <f t="shared" si="10"/>
        <v>1.1000000000000001</v>
      </c>
      <c r="M217" s="1">
        <f t="shared" si="11"/>
        <v>0.2</v>
      </c>
    </row>
    <row r="218" spans="1:13" x14ac:dyDescent="0.25">
      <c r="A218" s="7">
        <v>1210</v>
      </c>
      <c r="B218" s="7" t="s">
        <v>78</v>
      </c>
      <c r="C218" s="7" t="s">
        <v>55</v>
      </c>
      <c r="D218" s="9">
        <v>0.19</v>
      </c>
      <c r="E218" s="9">
        <v>57.7</v>
      </c>
      <c r="F218" s="9">
        <v>0</v>
      </c>
      <c r="G218" s="9">
        <v>1.2450000000000001</v>
      </c>
      <c r="H218" s="9">
        <v>0.21299999999999999</v>
      </c>
      <c r="I218" s="9">
        <v>0.28799999999999998</v>
      </c>
      <c r="J218" s="8">
        <v>1.7195926044547201</v>
      </c>
      <c r="K218" s="1">
        <f t="shared" si="9"/>
        <v>2.3812918386488962</v>
      </c>
      <c r="L218" s="1">
        <f t="shared" si="10"/>
        <v>8.1</v>
      </c>
      <c r="M218" s="1">
        <f t="shared" si="11"/>
        <v>1.7</v>
      </c>
    </row>
    <row r="219" spans="1:13" x14ac:dyDescent="0.25">
      <c r="A219" s="7">
        <v>1210</v>
      </c>
      <c r="B219" s="7" t="s">
        <v>78</v>
      </c>
      <c r="C219" s="7" t="s">
        <v>55</v>
      </c>
      <c r="D219" s="9">
        <v>0.19</v>
      </c>
      <c r="E219" s="9">
        <v>57.7</v>
      </c>
      <c r="F219" s="9">
        <v>0</v>
      </c>
      <c r="G219" s="9">
        <v>1.2450000000000001</v>
      </c>
      <c r="H219" s="9">
        <v>0.21299999999999999</v>
      </c>
      <c r="I219" s="9">
        <v>0.28799999999999998</v>
      </c>
      <c r="J219" s="8">
        <v>2.0924860679771701E-2</v>
      </c>
      <c r="K219" s="1">
        <f t="shared" si="9"/>
        <v>2.8976747069347848E-2</v>
      </c>
      <c r="L219" s="1">
        <f t="shared" si="10"/>
        <v>0.1</v>
      </c>
      <c r="M219" s="1">
        <f t="shared" si="11"/>
        <v>0</v>
      </c>
    </row>
    <row r="220" spans="1:13" x14ac:dyDescent="0.25">
      <c r="A220" s="7">
        <v>1210</v>
      </c>
      <c r="B220" s="7" t="s">
        <v>78</v>
      </c>
      <c r="D220" s="9">
        <v>0.19</v>
      </c>
      <c r="E220" s="9">
        <v>57.7</v>
      </c>
      <c r="F220" s="9">
        <v>0</v>
      </c>
      <c r="G220" s="9">
        <v>1.2450000000000001</v>
      </c>
      <c r="H220" s="9">
        <v>0.21299999999999999</v>
      </c>
      <c r="I220" s="9">
        <v>0.28799999999999998</v>
      </c>
      <c r="J220" s="8">
        <v>4.9319544000088901E-2</v>
      </c>
      <c r="K220" s="1">
        <f t="shared" si="9"/>
        <v>6.8297704531323111E-2</v>
      </c>
      <c r="L220" s="1">
        <f t="shared" si="10"/>
        <v>0.2</v>
      </c>
      <c r="M220" s="1">
        <f t="shared" si="11"/>
        <v>0</v>
      </c>
    </row>
    <row r="221" spans="1:13" x14ac:dyDescent="0.25">
      <c r="A221" s="7">
        <v>1210</v>
      </c>
      <c r="B221" s="7" t="s">
        <v>78</v>
      </c>
      <c r="D221" s="9">
        <v>0.19</v>
      </c>
      <c r="E221" s="9">
        <v>57.7</v>
      </c>
      <c r="F221" s="9">
        <v>0</v>
      </c>
      <c r="G221" s="9">
        <v>1.2450000000000001</v>
      </c>
      <c r="H221" s="9">
        <v>0.21299999999999999</v>
      </c>
      <c r="I221" s="9">
        <v>0.28799999999999998</v>
      </c>
      <c r="J221" s="8">
        <v>0.29464300720157599</v>
      </c>
      <c r="K221" s="1">
        <f t="shared" si="9"/>
        <v>0.40802163637274241</v>
      </c>
      <c r="L221" s="1">
        <f t="shared" si="10"/>
        <v>1.4</v>
      </c>
      <c r="M221" s="1">
        <f t="shared" si="11"/>
        <v>0.3</v>
      </c>
    </row>
    <row r="222" spans="1:13" x14ac:dyDescent="0.25">
      <c r="A222" s="7">
        <v>1400</v>
      </c>
      <c r="B222" s="7" t="s">
        <v>78</v>
      </c>
      <c r="D222" s="9">
        <v>0.19</v>
      </c>
      <c r="E222" s="9">
        <v>57.7</v>
      </c>
      <c r="F222" s="9">
        <v>0</v>
      </c>
      <c r="G222" s="9">
        <v>0.70899999999999996</v>
      </c>
      <c r="H222" s="9">
        <v>0.11700000000000001</v>
      </c>
      <c r="I222" s="9">
        <v>0.43099999999999999</v>
      </c>
      <c r="J222" s="8">
        <v>9.7652152409634603</v>
      </c>
      <c r="K222" s="1">
        <f t="shared" si="9"/>
        <v>20.237350688579003</v>
      </c>
      <c r="L222" s="1">
        <f t="shared" si="10"/>
        <v>39</v>
      </c>
      <c r="M222" s="1">
        <f t="shared" si="11"/>
        <v>8.3000000000000007</v>
      </c>
    </row>
    <row r="223" spans="1:13" x14ac:dyDescent="0.25">
      <c r="A223" s="7">
        <v>1400</v>
      </c>
      <c r="B223" s="7" t="s">
        <v>78</v>
      </c>
      <c r="D223" s="9">
        <v>0.19</v>
      </c>
      <c r="E223" s="9">
        <v>57.7</v>
      </c>
      <c r="F223" s="9">
        <v>0</v>
      </c>
      <c r="G223" s="9">
        <v>0.70899999999999996</v>
      </c>
      <c r="H223" s="9">
        <v>0.11700000000000001</v>
      </c>
      <c r="I223" s="9">
        <v>0.43099999999999999</v>
      </c>
      <c r="J223" s="8">
        <v>0.101833003559963</v>
      </c>
      <c r="K223" s="1">
        <f t="shared" si="9"/>
        <v>0.21103786796930432</v>
      </c>
      <c r="L223" s="1">
        <f t="shared" si="10"/>
        <v>0.4</v>
      </c>
      <c r="M223" s="1">
        <f t="shared" si="11"/>
        <v>0.1</v>
      </c>
    </row>
    <row r="224" spans="1:13" x14ac:dyDescent="0.25">
      <c r="A224" s="7">
        <v>8140</v>
      </c>
      <c r="B224" s="7" t="s">
        <v>83</v>
      </c>
      <c r="C224" s="7" t="s">
        <v>56</v>
      </c>
      <c r="D224" s="9">
        <v>0.22</v>
      </c>
      <c r="E224" s="9">
        <v>50.8</v>
      </c>
      <c r="F224" s="9">
        <v>0</v>
      </c>
      <c r="G224" s="9">
        <v>0.98599999999999999</v>
      </c>
      <c r="H224" s="9">
        <v>0.14299999999999999</v>
      </c>
      <c r="I224" s="9">
        <v>0.44600000000000001</v>
      </c>
      <c r="J224" s="8">
        <v>1.4374845231105399E-2</v>
      </c>
      <c r="K224" s="1">
        <f t="shared" si="9"/>
        <v>2.7140666119342401E-2</v>
      </c>
      <c r="L224" s="1">
        <f t="shared" si="10"/>
        <v>0.1</v>
      </c>
      <c r="M224" s="1">
        <f t="shared" si="11"/>
        <v>0</v>
      </c>
    </row>
    <row r="225" spans="1:13" x14ac:dyDescent="0.25">
      <c r="A225" s="7">
        <v>8140</v>
      </c>
      <c r="B225" s="7" t="s">
        <v>83</v>
      </c>
      <c r="C225" s="7" t="s">
        <v>55</v>
      </c>
      <c r="D225" s="9">
        <v>0.22</v>
      </c>
      <c r="E225" s="9">
        <v>50.8</v>
      </c>
      <c r="F225" s="9">
        <v>0</v>
      </c>
      <c r="G225" s="9">
        <v>0.98599999999999999</v>
      </c>
      <c r="H225" s="9">
        <v>0.14299999999999999</v>
      </c>
      <c r="I225" s="9">
        <v>0.44600000000000001</v>
      </c>
      <c r="J225" s="8">
        <v>1.4194644464858099E-2</v>
      </c>
      <c r="K225" s="1">
        <f t="shared" si="9"/>
        <v>2.6800435059283079E-2</v>
      </c>
      <c r="L225" s="1">
        <f t="shared" si="10"/>
        <v>0.1</v>
      </c>
      <c r="M225" s="1">
        <f t="shared" si="11"/>
        <v>0</v>
      </c>
    </row>
    <row r="226" spans="1:13" x14ac:dyDescent="0.25">
      <c r="A226" s="7">
        <v>8140</v>
      </c>
      <c r="B226" s="7" t="s">
        <v>83</v>
      </c>
      <c r="C226" s="7" t="s">
        <v>56</v>
      </c>
      <c r="D226" s="9">
        <v>0.22</v>
      </c>
      <c r="E226" s="9">
        <v>50.8</v>
      </c>
      <c r="F226" s="9">
        <v>0</v>
      </c>
      <c r="G226" s="9">
        <v>0.98599999999999999</v>
      </c>
      <c r="H226" s="9">
        <v>0.14299999999999999</v>
      </c>
      <c r="I226" s="9">
        <v>0.44600000000000001</v>
      </c>
      <c r="J226" s="8">
        <v>0.36419711207696998</v>
      </c>
      <c r="K226" s="1">
        <f t="shared" si="9"/>
        <v>0.68762842740879115</v>
      </c>
      <c r="L226" s="1">
        <f t="shared" si="10"/>
        <v>1.8</v>
      </c>
      <c r="M226" s="1">
        <f t="shared" si="11"/>
        <v>0.3</v>
      </c>
    </row>
    <row r="227" spans="1:13" x14ac:dyDescent="0.25">
      <c r="A227" s="7">
        <v>8140</v>
      </c>
      <c r="B227" s="7" t="s">
        <v>83</v>
      </c>
      <c r="C227" s="7" t="s">
        <v>55</v>
      </c>
      <c r="D227" s="9">
        <v>0.22</v>
      </c>
      <c r="E227" s="9">
        <v>50.8</v>
      </c>
      <c r="F227" s="9">
        <v>0</v>
      </c>
      <c r="G227" s="9">
        <v>0.98599999999999999</v>
      </c>
      <c r="H227" s="9">
        <v>0.14299999999999999</v>
      </c>
      <c r="I227" s="9">
        <v>0.44600000000000001</v>
      </c>
      <c r="J227" s="8">
        <v>0.17019604866663701</v>
      </c>
      <c r="K227" s="1">
        <f t="shared" si="9"/>
        <v>0.32134148628585513</v>
      </c>
      <c r="L227" s="1">
        <f t="shared" si="10"/>
        <v>0.9</v>
      </c>
      <c r="M227" s="1">
        <f t="shared" si="11"/>
        <v>0.2</v>
      </c>
    </row>
    <row r="228" spans="1:13" x14ac:dyDescent="0.25">
      <c r="A228" s="7">
        <v>8140</v>
      </c>
      <c r="B228" s="7" t="s">
        <v>83</v>
      </c>
      <c r="C228" s="7" t="s">
        <v>56</v>
      </c>
      <c r="D228" s="9">
        <v>0.22</v>
      </c>
      <c r="E228" s="9">
        <v>50.8</v>
      </c>
      <c r="F228" s="9">
        <v>0</v>
      </c>
      <c r="G228" s="9">
        <v>0.98599999999999999</v>
      </c>
      <c r="H228" s="9">
        <v>0.14299999999999999</v>
      </c>
      <c r="I228" s="9">
        <v>0.44600000000000001</v>
      </c>
      <c r="J228" s="8">
        <v>7.5915501116032305E-2</v>
      </c>
      <c r="K228" s="1">
        <f t="shared" si="9"/>
        <v>0.14333352714047673</v>
      </c>
      <c r="L228" s="1">
        <f t="shared" si="10"/>
        <v>0.4</v>
      </c>
      <c r="M228" s="1">
        <f t="shared" si="11"/>
        <v>0.1</v>
      </c>
    </row>
    <row r="229" spans="1:13" x14ac:dyDescent="0.25">
      <c r="A229" s="7">
        <v>8140</v>
      </c>
      <c r="B229" s="7" t="s">
        <v>83</v>
      </c>
      <c r="C229" s="7" t="s">
        <v>56</v>
      </c>
      <c r="D229" s="9">
        <v>0.22</v>
      </c>
      <c r="E229" s="9">
        <v>50.8</v>
      </c>
      <c r="F229" s="9">
        <v>0</v>
      </c>
      <c r="G229" s="9">
        <v>0.98599999999999999</v>
      </c>
      <c r="H229" s="9">
        <v>0.14299999999999999</v>
      </c>
      <c r="I229" s="9">
        <v>0.44600000000000001</v>
      </c>
      <c r="J229" s="8">
        <v>8.08311409565413E-2</v>
      </c>
      <c r="K229" s="1">
        <f t="shared" si="9"/>
        <v>0.15261458286868043</v>
      </c>
      <c r="L229" s="1">
        <f t="shared" si="10"/>
        <v>0.4</v>
      </c>
      <c r="M229" s="1">
        <f t="shared" si="11"/>
        <v>0.1</v>
      </c>
    </row>
    <row r="230" spans="1:13" x14ac:dyDescent="0.25">
      <c r="A230" s="7">
        <v>8140</v>
      </c>
      <c r="B230" s="7" t="s">
        <v>83</v>
      </c>
      <c r="C230" s="7" t="s">
        <v>56</v>
      </c>
      <c r="D230" s="9">
        <v>0.22</v>
      </c>
      <c r="E230" s="9">
        <v>50.8</v>
      </c>
      <c r="F230" s="9">
        <v>0</v>
      </c>
      <c r="G230" s="9">
        <v>0.98599999999999999</v>
      </c>
      <c r="H230" s="9">
        <v>0.14299999999999999</v>
      </c>
      <c r="I230" s="9">
        <v>0.44600000000000001</v>
      </c>
      <c r="J230" s="8">
        <v>3.8833798244396198</v>
      </c>
      <c r="K230" s="1">
        <f t="shared" si="9"/>
        <v>7.332080000530298</v>
      </c>
      <c r="L230" s="1">
        <f t="shared" si="10"/>
        <v>19.7</v>
      </c>
      <c r="M230" s="1">
        <f t="shared" si="11"/>
        <v>3.7</v>
      </c>
    </row>
    <row r="231" spans="1:13" x14ac:dyDescent="0.25">
      <c r="A231" s="7">
        <v>8140</v>
      </c>
      <c r="B231" s="7" t="s">
        <v>83</v>
      </c>
      <c r="D231" s="9">
        <v>0.22</v>
      </c>
      <c r="E231" s="9">
        <v>50.8</v>
      </c>
      <c r="F231" s="9">
        <v>0</v>
      </c>
      <c r="G231" s="9">
        <v>0.98599999999999999</v>
      </c>
      <c r="H231" s="9">
        <v>0.14299999999999999</v>
      </c>
      <c r="I231" s="9">
        <v>0.44600000000000001</v>
      </c>
      <c r="J231" s="8">
        <v>2.8561258209463099E-2</v>
      </c>
      <c r="K231" s="1">
        <f t="shared" si="9"/>
        <v>5.3925559583346966E-2</v>
      </c>
      <c r="L231" s="1">
        <f t="shared" si="10"/>
        <v>0.1</v>
      </c>
      <c r="M231" s="1">
        <f t="shared" si="11"/>
        <v>0</v>
      </c>
    </row>
    <row r="232" spans="1:13" x14ac:dyDescent="0.25">
      <c r="A232" s="7">
        <v>1400</v>
      </c>
      <c r="B232" s="7" t="s">
        <v>83</v>
      </c>
      <c r="C232" s="7" t="s">
        <v>56</v>
      </c>
      <c r="D232" s="9">
        <v>0.22</v>
      </c>
      <c r="E232" s="9">
        <v>50.8</v>
      </c>
      <c r="F232" s="9">
        <v>0</v>
      </c>
      <c r="G232" s="9">
        <v>0.70899999999999996</v>
      </c>
      <c r="H232" s="9">
        <v>0.11700000000000001</v>
      </c>
      <c r="I232" s="9">
        <v>0.43099999999999999</v>
      </c>
      <c r="J232" s="8">
        <v>0.96426623130335198</v>
      </c>
      <c r="K232" s="1">
        <f t="shared" si="9"/>
        <v>1.7593680234283859</v>
      </c>
      <c r="L232" s="1">
        <f t="shared" si="10"/>
        <v>3.4</v>
      </c>
      <c r="M232" s="1">
        <f t="shared" si="11"/>
        <v>0.8</v>
      </c>
    </row>
    <row r="233" spans="1:13" x14ac:dyDescent="0.25">
      <c r="A233" s="7">
        <v>1400</v>
      </c>
      <c r="B233" s="7" t="s">
        <v>83</v>
      </c>
      <c r="C233" s="7" t="s">
        <v>55</v>
      </c>
      <c r="D233" s="9">
        <v>0.22</v>
      </c>
      <c r="E233" s="9">
        <v>50.8</v>
      </c>
      <c r="F233" s="9">
        <v>0</v>
      </c>
      <c r="G233" s="9">
        <v>0.70899999999999996</v>
      </c>
      <c r="H233" s="9">
        <v>0.11700000000000001</v>
      </c>
      <c r="I233" s="9">
        <v>0.43099999999999999</v>
      </c>
      <c r="J233" s="8">
        <v>4.3904843615644404</v>
      </c>
      <c r="K233" s="1">
        <f t="shared" si="9"/>
        <v>8.0107314166317583</v>
      </c>
      <c r="L233" s="1">
        <f t="shared" si="10"/>
        <v>15.5</v>
      </c>
      <c r="M233" s="1">
        <f t="shared" si="11"/>
        <v>3.5</v>
      </c>
    </row>
    <row r="234" spans="1:13" x14ac:dyDescent="0.25">
      <c r="A234" s="7">
        <v>1400</v>
      </c>
      <c r="B234" s="7" t="s">
        <v>83</v>
      </c>
      <c r="C234" s="7" t="s">
        <v>56</v>
      </c>
      <c r="D234" s="9">
        <v>0.22</v>
      </c>
      <c r="E234" s="9">
        <v>50.8</v>
      </c>
      <c r="F234" s="9">
        <v>0</v>
      </c>
      <c r="G234" s="9">
        <v>0.70899999999999996</v>
      </c>
      <c r="H234" s="9">
        <v>0.11700000000000001</v>
      </c>
      <c r="I234" s="9">
        <v>0.43099999999999999</v>
      </c>
      <c r="J234" s="8">
        <v>0.42581768710059298</v>
      </c>
      <c r="K234" s="1">
        <f t="shared" si="9"/>
        <v>0.7769327579608386</v>
      </c>
      <c r="L234" s="1">
        <f t="shared" si="10"/>
        <v>1.5</v>
      </c>
      <c r="M234" s="1">
        <f t="shared" si="11"/>
        <v>0.3</v>
      </c>
    </row>
    <row r="235" spans="1:13" x14ac:dyDescent="0.25">
      <c r="A235" s="7">
        <v>1330</v>
      </c>
      <c r="B235" s="7" t="s">
        <v>78</v>
      </c>
      <c r="C235" s="7" t="s">
        <v>55</v>
      </c>
      <c r="D235" s="9">
        <v>0.19</v>
      </c>
      <c r="E235" s="9">
        <v>57.7</v>
      </c>
      <c r="F235" s="9">
        <v>0</v>
      </c>
      <c r="G235" s="9">
        <v>1.395</v>
      </c>
      <c r="H235" s="9">
        <v>0.33900000000000002</v>
      </c>
      <c r="I235" s="9">
        <v>0.39300000000000002</v>
      </c>
      <c r="J235" s="8">
        <v>1.3096455660714399</v>
      </c>
      <c r="K235" s="1">
        <f t="shared" si="9"/>
        <v>2.4748044850660484</v>
      </c>
      <c r="L235" s="1">
        <f t="shared" si="10"/>
        <v>9.4</v>
      </c>
      <c r="M235" s="1">
        <f t="shared" si="11"/>
        <v>2.5</v>
      </c>
    </row>
    <row r="236" spans="1:13" x14ac:dyDescent="0.25">
      <c r="A236" s="7">
        <v>1330</v>
      </c>
      <c r="B236" s="7" t="s">
        <v>78</v>
      </c>
      <c r="C236" s="7" t="s">
        <v>55</v>
      </c>
      <c r="D236" s="9">
        <v>0.19</v>
      </c>
      <c r="E236" s="9">
        <v>57.7</v>
      </c>
      <c r="F236" s="9">
        <v>0</v>
      </c>
      <c r="G236" s="9">
        <v>1.395</v>
      </c>
      <c r="H236" s="9">
        <v>0.33900000000000002</v>
      </c>
      <c r="I236" s="9">
        <v>0.39300000000000002</v>
      </c>
      <c r="J236" s="8">
        <v>2.9172563536442198E-2</v>
      </c>
      <c r="K236" s="1">
        <f t="shared" si="9"/>
        <v>5.5126664000726411E-2</v>
      </c>
      <c r="L236" s="1">
        <f t="shared" si="10"/>
        <v>0.2</v>
      </c>
      <c r="M236" s="1">
        <f t="shared" si="11"/>
        <v>0.1</v>
      </c>
    </row>
    <row r="237" spans="1:13" x14ac:dyDescent="0.25">
      <c r="A237" s="7">
        <v>1330</v>
      </c>
      <c r="B237" s="7" t="s">
        <v>78</v>
      </c>
      <c r="C237" s="7" t="s">
        <v>56</v>
      </c>
      <c r="D237" s="9">
        <v>0.19</v>
      </c>
      <c r="E237" s="9">
        <v>57.7</v>
      </c>
      <c r="F237" s="9">
        <v>0</v>
      </c>
      <c r="G237" s="9">
        <v>1.395</v>
      </c>
      <c r="H237" s="9">
        <v>0.33900000000000002</v>
      </c>
      <c r="I237" s="9">
        <v>0.39300000000000002</v>
      </c>
      <c r="J237" s="8">
        <v>2.26345489624673</v>
      </c>
      <c r="K237" s="1">
        <f t="shared" si="9"/>
        <v>4.2771941310650403</v>
      </c>
      <c r="L237" s="1">
        <f t="shared" si="10"/>
        <v>16.2</v>
      </c>
      <c r="M237" s="1">
        <f t="shared" si="11"/>
        <v>4.4000000000000004</v>
      </c>
    </row>
    <row r="238" spans="1:13" x14ac:dyDescent="0.25">
      <c r="A238" s="7">
        <v>1330</v>
      </c>
      <c r="B238" s="7" t="s">
        <v>78</v>
      </c>
      <c r="C238" s="7" t="s">
        <v>56</v>
      </c>
      <c r="D238" s="9">
        <v>0.19</v>
      </c>
      <c r="E238" s="9">
        <v>57.7</v>
      </c>
      <c r="F238" s="9">
        <v>0</v>
      </c>
      <c r="G238" s="9">
        <v>1.395</v>
      </c>
      <c r="H238" s="9">
        <v>0.33900000000000002</v>
      </c>
      <c r="I238" s="9">
        <v>0.39300000000000002</v>
      </c>
      <c r="J238" s="8">
        <v>0.13640978848477101</v>
      </c>
      <c r="K238" s="1">
        <f t="shared" si="9"/>
        <v>0.25777016705495964</v>
      </c>
      <c r="L238" s="1">
        <f t="shared" si="10"/>
        <v>1</v>
      </c>
      <c r="M238" s="1">
        <f t="shared" si="11"/>
        <v>0.3</v>
      </c>
    </row>
    <row r="239" spans="1:13" x14ac:dyDescent="0.25">
      <c r="A239" s="7">
        <v>1330</v>
      </c>
      <c r="B239" s="7" t="s">
        <v>78</v>
      </c>
      <c r="C239" s="7" t="s">
        <v>55</v>
      </c>
      <c r="D239" s="9">
        <v>0.19</v>
      </c>
      <c r="E239" s="9">
        <v>57.7</v>
      </c>
      <c r="F239" s="9">
        <v>0</v>
      </c>
      <c r="G239" s="9">
        <v>1.395</v>
      </c>
      <c r="H239" s="9">
        <v>0.33900000000000002</v>
      </c>
      <c r="I239" s="9">
        <v>0.39300000000000002</v>
      </c>
      <c r="J239" s="8">
        <v>5.5707689607789601E-2</v>
      </c>
      <c r="K239" s="1">
        <f t="shared" si="9"/>
        <v>0.10526942835959983</v>
      </c>
      <c r="L239" s="1">
        <f t="shared" si="10"/>
        <v>0.4</v>
      </c>
      <c r="M239" s="1">
        <f t="shared" si="11"/>
        <v>0.1</v>
      </c>
    </row>
    <row r="240" spans="1:13" x14ac:dyDescent="0.25">
      <c r="A240" s="7">
        <v>1330</v>
      </c>
      <c r="B240" s="7" t="s">
        <v>78</v>
      </c>
      <c r="C240" s="7" t="s">
        <v>55</v>
      </c>
      <c r="D240" s="9">
        <v>0.19</v>
      </c>
      <c r="E240" s="9">
        <v>57.7</v>
      </c>
      <c r="F240" s="9">
        <v>0</v>
      </c>
      <c r="G240" s="9">
        <v>1.395</v>
      </c>
      <c r="H240" s="9">
        <v>0.33900000000000002</v>
      </c>
      <c r="I240" s="9">
        <v>0.39300000000000002</v>
      </c>
      <c r="J240" s="8">
        <v>1.4995490094244099</v>
      </c>
      <c r="K240" s="1">
        <f t="shared" si="9"/>
        <v>2.8336602743840724</v>
      </c>
      <c r="L240" s="1">
        <f t="shared" si="10"/>
        <v>10.8</v>
      </c>
      <c r="M240" s="1">
        <f t="shared" si="11"/>
        <v>2.9</v>
      </c>
    </row>
    <row r="241" spans="1:13" x14ac:dyDescent="0.25">
      <c r="A241" s="7">
        <v>1330</v>
      </c>
      <c r="B241" s="7" t="s">
        <v>78</v>
      </c>
      <c r="C241" s="7" t="s">
        <v>56</v>
      </c>
      <c r="D241" s="9">
        <v>0.19</v>
      </c>
      <c r="E241" s="9">
        <v>57.7</v>
      </c>
      <c r="F241" s="9">
        <v>0</v>
      </c>
      <c r="G241" s="9">
        <v>1.395</v>
      </c>
      <c r="H241" s="9">
        <v>0.33900000000000002</v>
      </c>
      <c r="I241" s="9">
        <v>0.39300000000000002</v>
      </c>
      <c r="J241" s="8">
        <v>0.77867319083664599</v>
      </c>
      <c r="K241" s="1">
        <f t="shared" si="9"/>
        <v>1.4714392618942391</v>
      </c>
      <c r="L241" s="1">
        <f t="shared" si="10"/>
        <v>5.6</v>
      </c>
      <c r="M241" s="1">
        <f t="shared" si="11"/>
        <v>1.5</v>
      </c>
    </row>
    <row r="242" spans="1:13" x14ac:dyDescent="0.25">
      <c r="A242" s="7">
        <v>1330</v>
      </c>
      <c r="B242" s="7" t="s">
        <v>78</v>
      </c>
      <c r="C242" s="7" t="s">
        <v>56</v>
      </c>
      <c r="D242" s="9">
        <v>0.19</v>
      </c>
      <c r="E242" s="9">
        <v>57.7</v>
      </c>
      <c r="F242" s="9">
        <v>0</v>
      </c>
      <c r="G242" s="9">
        <v>1.395</v>
      </c>
      <c r="H242" s="9">
        <v>0.33900000000000002</v>
      </c>
      <c r="I242" s="9">
        <v>0.39300000000000002</v>
      </c>
      <c r="J242" s="8">
        <v>3.7624200398629601</v>
      </c>
      <c r="K242" s="1">
        <f t="shared" si="9"/>
        <v>7.1097510888280402</v>
      </c>
      <c r="L242" s="1">
        <f t="shared" si="10"/>
        <v>27</v>
      </c>
      <c r="M242" s="1">
        <f t="shared" si="11"/>
        <v>7.3</v>
      </c>
    </row>
    <row r="243" spans="1:13" x14ac:dyDescent="0.25">
      <c r="A243" s="7">
        <v>1330</v>
      </c>
      <c r="B243" s="7" t="s">
        <v>78</v>
      </c>
      <c r="C243" s="7" t="s">
        <v>56</v>
      </c>
      <c r="D243" s="9">
        <v>0.19</v>
      </c>
      <c r="E243" s="9">
        <v>57.7</v>
      </c>
      <c r="F243" s="9">
        <v>0</v>
      </c>
      <c r="G243" s="9">
        <v>1.395</v>
      </c>
      <c r="H243" s="9">
        <v>0.33900000000000002</v>
      </c>
      <c r="I243" s="9">
        <v>0.39300000000000002</v>
      </c>
      <c r="J243" s="8">
        <v>0.132389663361277</v>
      </c>
      <c r="K243" s="1">
        <f t="shared" si="9"/>
        <v>0.25017343711222112</v>
      </c>
      <c r="L243" s="1">
        <f t="shared" si="10"/>
        <v>0.9</v>
      </c>
      <c r="M243" s="1">
        <f t="shared" si="11"/>
        <v>0.3</v>
      </c>
    </row>
    <row r="244" spans="1:13" x14ac:dyDescent="0.25">
      <c r="A244" s="7">
        <v>1330</v>
      </c>
      <c r="B244" s="7" t="s">
        <v>78</v>
      </c>
      <c r="C244" s="7" t="s">
        <v>56</v>
      </c>
      <c r="D244" s="9">
        <v>0.19</v>
      </c>
      <c r="E244" s="9">
        <v>57.7</v>
      </c>
      <c r="F244" s="9">
        <v>0</v>
      </c>
      <c r="G244" s="9">
        <v>1.395</v>
      </c>
      <c r="H244" s="9">
        <v>0.33900000000000002</v>
      </c>
      <c r="I244" s="9">
        <v>0.39300000000000002</v>
      </c>
      <c r="J244" s="8">
        <v>1.3883956203127901</v>
      </c>
      <c r="K244" s="1">
        <f t="shared" si="9"/>
        <v>2.6236164938145716</v>
      </c>
      <c r="L244" s="1">
        <f t="shared" si="10"/>
        <v>10</v>
      </c>
      <c r="M244" s="1">
        <f t="shared" si="11"/>
        <v>2.7</v>
      </c>
    </row>
    <row r="245" spans="1:13" x14ac:dyDescent="0.25">
      <c r="A245" s="7">
        <v>1330</v>
      </c>
      <c r="B245" s="7" t="s">
        <v>78</v>
      </c>
      <c r="C245" s="7" t="s">
        <v>56</v>
      </c>
      <c r="D245" s="9">
        <v>0.19</v>
      </c>
      <c r="E245" s="9">
        <v>57.7</v>
      </c>
      <c r="F245" s="9">
        <v>0</v>
      </c>
      <c r="G245" s="9">
        <v>1.395</v>
      </c>
      <c r="H245" s="9">
        <v>0.33900000000000002</v>
      </c>
      <c r="I245" s="9">
        <v>0.39300000000000002</v>
      </c>
      <c r="J245" s="8">
        <v>1.43198508552716E-2</v>
      </c>
      <c r="K245" s="1">
        <f t="shared" si="9"/>
        <v>2.7059864164935363E-2</v>
      </c>
      <c r="L245" s="1">
        <f t="shared" si="10"/>
        <v>0.1</v>
      </c>
      <c r="M245" s="1">
        <f t="shared" si="11"/>
        <v>0</v>
      </c>
    </row>
    <row r="246" spans="1:13" x14ac:dyDescent="0.25">
      <c r="A246" s="7">
        <v>1330</v>
      </c>
      <c r="B246" s="7" t="s">
        <v>78</v>
      </c>
      <c r="C246" s="7" t="s">
        <v>56</v>
      </c>
      <c r="D246" s="9">
        <v>0.19</v>
      </c>
      <c r="E246" s="9">
        <v>57.7</v>
      </c>
      <c r="F246" s="9">
        <v>0</v>
      </c>
      <c r="G246" s="9">
        <v>1.395</v>
      </c>
      <c r="H246" s="9">
        <v>0.33900000000000002</v>
      </c>
      <c r="I246" s="9">
        <v>0.39300000000000002</v>
      </c>
      <c r="J246" s="8">
        <v>17.788353897499999</v>
      </c>
      <c r="K246" s="1">
        <f t="shared" si="9"/>
        <v>33.614207651258312</v>
      </c>
      <c r="L246" s="1">
        <f t="shared" si="10"/>
        <v>127.6</v>
      </c>
      <c r="M246" s="1">
        <f t="shared" si="11"/>
        <v>34.4</v>
      </c>
    </row>
    <row r="247" spans="1:13" x14ac:dyDescent="0.25">
      <c r="A247" s="7">
        <v>1330</v>
      </c>
      <c r="B247" s="7" t="s">
        <v>78</v>
      </c>
      <c r="C247" s="7" t="s">
        <v>55</v>
      </c>
      <c r="D247" s="9">
        <v>0.19</v>
      </c>
      <c r="E247" s="9">
        <v>57.7</v>
      </c>
      <c r="F247" s="9">
        <v>0</v>
      </c>
      <c r="G247" s="9">
        <v>1.395</v>
      </c>
      <c r="H247" s="9">
        <v>0.33900000000000002</v>
      </c>
      <c r="I247" s="9">
        <v>0.39300000000000002</v>
      </c>
      <c r="J247" s="8">
        <v>3.2102537619101099</v>
      </c>
      <c r="K247" s="1">
        <f t="shared" si="9"/>
        <v>6.0663362775374878</v>
      </c>
      <c r="L247" s="1">
        <f t="shared" si="10"/>
        <v>23</v>
      </c>
      <c r="M247" s="1">
        <f t="shared" si="11"/>
        <v>6.2</v>
      </c>
    </row>
    <row r="248" spans="1:13" x14ac:dyDescent="0.25">
      <c r="A248" s="7">
        <v>1110</v>
      </c>
      <c r="B248" s="7" t="s">
        <v>83</v>
      </c>
      <c r="C248" s="7" t="s">
        <v>56</v>
      </c>
      <c r="D248" s="9">
        <v>0.22</v>
      </c>
      <c r="E248" s="9">
        <v>50.8</v>
      </c>
      <c r="F248" s="9">
        <v>0</v>
      </c>
      <c r="G248" s="9">
        <v>0.96799999999999997</v>
      </c>
      <c r="H248" s="9">
        <v>0.125</v>
      </c>
      <c r="I248" s="9">
        <v>0.28799999999999998</v>
      </c>
      <c r="J248" s="8">
        <v>2.8396677048213902E-3</v>
      </c>
      <c r="K248" s="1">
        <f t="shared" si="9"/>
        <v>3.4621228657182386E-3</v>
      </c>
      <c r="L248" s="1">
        <f t="shared" si="10"/>
        <v>0</v>
      </c>
      <c r="M248" s="1">
        <f t="shared" si="11"/>
        <v>0</v>
      </c>
    </row>
    <row r="249" spans="1:13" x14ac:dyDescent="0.25">
      <c r="A249" s="7">
        <v>1411</v>
      </c>
      <c r="B249" s="7" t="s">
        <v>78</v>
      </c>
      <c r="D249" s="9">
        <v>0.19</v>
      </c>
      <c r="E249" s="9">
        <v>57.7</v>
      </c>
      <c r="F249" s="9">
        <v>0</v>
      </c>
      <c r="G249" s="9">
        <v>1.4430000000000001</v>
      </c>
      <c r="H249" s="9">
        <v>0.22500000000000001</v>
      </c>
      <c r="I249" s="9">
        <v>0.43099999999999999</v>
      </c>
      <c r="J249" s="8">
        <v>3.79552611303578</v>
      </c>
      <c r="K249" s="1">
        <f t="shared" si="9"/>
        <v>7.8658166872710753</v>
      </c>
      <c r="L249" s="1">
        <f t="shared" si="10"/>
        <v>30.9</v>
      </c>
      <c r="M249" s="1">
        <f t="shared" si="11"/>
        <v>5.5</v>
      </c>
    </row>
    <row r="250" spans="1:13" x14ac:dyDescent="0.25">
      <c r="A250" s="7">
        <v>1550</v>
      </c>
      <c r="B250" s="7" t="s">
        <v>83</v>
      </c>
      <c r="C250" s="7" t="s">
        <v>55</v>
      </c>
      <c r="D250" s="9">
        <v>0.22</v>
      </c>
      <c r="E250" s="9">
        <v>50.8</v>
      </c>
      <c r="F250" s="9">
        <v>0</v>
      </c>
      <c r="G250" s="9">
        <v>0.72099999999999997</v>
      </c>
      <c r="H250" s="9">
        <v>0.17</v>
      </c>
      <c r="I250" s="9">
        <v>0.34100000000000003</v>
      </c>
      <c r="J250" s="8">
        <v>5.70769837591107</v>
      </c>
      <c r="K250" s="1">
        <f t="shared" si="9"/>
        <v>8.2394431188526909</v>
      </c>
      <c r="L250" s="1">
        <f t="shared" si="10"/>
        <v>16.2</v>
      </c>
      <c r="M250" s="1">
        <f t="shared" si="11"/>
        <v>5.0999999999999996</v>
      </c>
    </row>
    <row r="251" spans="1:13" x14ac:dyDescent="0.25">
      <c r="A251" s="7">
        <v>1550</v>
      </c>
      <c r="B251" s="7" t="s">
        <v>83</v>
      </c>
      <c r="C251" s="7" t="s">
        <v>56</v>
      </c>
      <c r="D251" s="9">
        <v>0.22</v>
      </c>
      <c r="E251" s="9">
        <v>50.8</v>
      </c>
      <c r="F251" s="9">
        <v>0</v>
      </c>
      <c r="G251" s="9">
        <v>0.72099999999999997</v>
      </c>
      <c r="H251" s="9">
        <v>0.17</v>
      </c>
      <c r="I251" s="9">
        <v>0.34100000000000003</v>
      </c>
      <c r="J251" s="8">
        <v>2.5252241962264499</v>
      </c>
      <c r="K251" s="1">
        <f t="shared" si="9"/>
        <v>3.6453294755326291</v>
      </c>
      <c r="L251" s="1">
        <f t="shared" si="10"/>
        <v>7.2</v>
      </c>
      <c r="M251" s="1">
        <f t="shared" si="11"/>
        <v>2.2000000000000002</v>
      </c>
    </row>
    <row r="252" spans="1:13" x14ac:dyDescent="0.25">
      <c r="A252" s="7">
        <v>1411</v>
      </c>
      <c r="B252" s="7" t="s">
        <v>78</v>
      </c>
      <c r="C252" s="7" t="s">
        <v>55</v>
      </c>
      <c r="D252" s="9">
        <v>0.19</v>
      </c>
      <c r="E252" s="9">
        <v>57.7</v>
      </c>
      <c r="F252" s="9">
        <v>0</v>
      </c>
      <c r="G252" s="9">
        <v>1.4430000000000001</v>
      </c>
      <c r="H252" s="9">
        <v>0.22500000000000001</v>
      </c>
      <c r="I252" s="9">
        <v>0.43099999999999999</v>
      </c>
      <c r="J252" s="8">
        <v>0.40958518276282402</v>
      </c>
      <c r="K252" s="1">
        <f t="shared" si="9"/>
        <v>0.84882091954782013</v>
      </c>
      <c r="L252" s="1">
        <f t="shared" si="10"/>
        <v>3.3</v>
      </c>
      <c r="M252" s="1">
        <f t="shared" si="11"/>
        <v>0.6</v>
      </c>
    </row>
    <row r="253" spans="1:13" x14ac:dyDescent="0.25">
      <c r="A253" s="7">
        <v>1411</v>
      </c>
      <c r="B253" s="7" t="s">
        <v>78</v>
      </c>
      <c r="C253" s="7" t="s">
        <v>56</v>
      </c>
      <c r="D253" s="9">
        <v>0.19</v>
      </c>
      <c r="E253" s="9">
        <v>57.7</v>
      </c>
      <c r="F253" s="9">
        <v>0</v>
      </c>
      <c r="G253" s="9">
        <v>1.4430000000000001</v>
      </c>
      <c r="H253" s="9">
        <v>0.22500000000000001</v>
      </c>
      <c r="I253" s="9">
        <v>0.43099999999999999</v>
      </c>
      <c r="J253" s="8">
        <v>1.7331841002155799</v>
      </c>
      <c r="K253" s="1">
        <f t="shared" si="9"/>
        <v>3.5918362860859325</v>
      </c>
      <c r="L253" s="1">
        <f t="shared" si="10"/>
        <v>14.1</v>
      </c>
      <c r="M253" s="1">
        <f t="shared" si="11"/>
        <v>2.5</v>
      </c>
    </row>
    <row r="254" spans="1:13" x14ac:dyDescent="0.25">
      <c r="A254" s="7">
        <v>1411</v>
      </c>
      <c r="B254" s="7" t="s">
        <v>78</v>
      </c>
      <c r="C254" s="7" t="s">
        <v>55</v>
      </c>
      <c r="D254" s="9">
        <v>0.19</v>
      </c>
      <c r="E254" s="9">
        <v>57.7</v>
      </c>
      <c r="F254" s="9">
        <v>0</v>
      </c>
      <c r="G254" s="9">
        <v>1.4430000000000001</v>
      </c>
      <c r="H254" s="9">
        <v>0.22500000000000001</v>
      </c>
      <c r="I254" s="9">
        <v>0.43099999999999999</v>
      </c>
      <c r="J254" s="8">
        <v>19.666493742699998</v>
      </c>
      <c r="K254" s="1">
        <f t="shared" si="9"/>
        <v>40.756677744923621</v>
      </c>
      <c r="L254" s="1">
        <f t="shared" si="10"/>
        <v>160</v>
      </c>
      <c r="M254" s="1">
        <f t="shared" si="11"/>
        <v>28.7</v>
      </c>
    </row>
    <row r="255" spans="1:13" x14ac:dyDescent="0.25">
      <c r="A255" s="7">
        <v>1411</v>
      </c>
      <c r="B255" s="7" t="s">
        <v>78</v>
      </c>
      <c r="C255" s="7" t="s">
        <v>55</v>
      </c>
      <c r="D255" s="9">
        <v>0.19</v>
      </c>
      <c r="E255" s="9">
        <v>57.7</v>
      </c>
      <c r="F255" s="9">
        <v>0</v>
      </c>
      <c r="G255" s="9">
        <v>1.4430000000000001</v>
      </c>
      <c r="H255" s="9">
        <v>0.22500000000000001</v>
      </c>
      <c r="I255" s="9">
        <v>0.43099999999999999</v>
      </c>
      <c r="J255" s="8">
        <v>3.5297895873974001</v>
      </c>
      <c r="K255" s="1">
        <f t="shared" si="9"/>
        <v>7.315106526009143</v>
      </c>
      <c r="L255" s="1">
        <f t="shared" si="10"/>
        <v>28.7</v>
      </c>
      <c r="M255" s="1">
        <f t="shared" si="11"/>
        <v>5.0999999999999996</v>
      </c>
    </row>
    <row r="256" spans="1:13" x14ac:dyDescent="0.25">
      <c r="A256" s="7">
        <v>1411</v>
      </c>
      <c r="B256" s="7" t="s">
        <v>78</v>
      </c>
      <c r="D256" s="9">
        <v>0.19</v>
      </c>
      <c r="E256" s="9">
        <v>57.7</v>
      </c>
      <c r="F256" s="9">
        <v>0</v>
      </c>
      <c r="G256" s="9">
        <v>1.4430000000000001</v>
      </c>
      <c r="H256" s="9">
        <v>0.22500000000000001</v>
      </c>
      <c r="I256" s="9">
        <v>0.43099999999999999</v>
      </c>
      <c r="J256" s="8">
        <v>10.5484085548</v>
      </c>
      <c r="K256" s="1">
        <f t="shared" si="9"/>
        <v>21.860433985562896</v>
      </c>
      <c r="L256" s="1">
        <f t="shared" si="10"/>
        <v>85.8</v>
      </c>
      <c r="M256" s="1">
        <f t="shared" si="11"/>
        <v>15.4</v>
      </c>
    </row>
    <row r="257" spans="1:13" x14ac:dyDescent="0.25">
      <c r="A257" s="7">
        <v>1411</v>
      </c>
      <c r="B257" s="7" t="s">
        <v>78</v>
      </c>
      <c r="D257" s="9">
        <v>0.19</v>
      </c>
      <c r="E257" s="9">
        <v>57.7</v>
      </c>
      <c r="F257" s="9">
        <v>0</v>
      </c>
      <c r="G257" s="9">
        <v>1.4430000000000001</v>
      </c>
      <c r="H257" s="9">
        <v>0.22500000000000001</v>
      </c>
      <c r="I257" s="9">
        <v>0.43099999999999999</v>
      </c>
      <c r="J257" s="8">
        <v>0.39621076514829201</v>
      </c>
      <c r="K257" s="1">
        <f t="shared" si="9"/>
        <v>0.82110388793694422</v>
      </c>
      <c r="L257" s="1">
        <f t="shared" si="10"/>
        <v>3.2</v>
      </c>
      <c r="M257" s="1">
        <f t="shared" si="11"/>
        <v>0.6</v>
      </c>
    </row>
    <row r="258" spans="1:13" x14ac:dyDescent="0.25">
      <c r="A258" s="7">
        <v>1210</v>
      </c>
      <c r="B258" s="7" t="s">
        <v>78</v>
      </c>
      <c r="C258" s="7" t="s">
        <v>55</v>
      </c>
      <c r="D258" s="9">
        <v>0.19</v>
      </c>
      <c r="E258" s="9">
        <v>57.7</v>
      </c>
      <c r="F258" s="9">
        <v>0</v>
      </c>
      <c r="G258" s="9">
        <v>1.2450000000000001</v>
      </c>
      <c r="H258" s="9">
        <v>0.21299999999999999</v>
      </c>
      <c r="I258" s="9">
        <v>0.28799999999999998</v>
      </c>
      <c r="J258" s="8">
        <v>41.7453777375</v>
      </c>
      <c r="K258" s="1">
        <f t="shared" si="9"/>
        <v>57.808999090890005</v>
      </c>
      <c r="L258" s="1">
        <f t="shared" si="10"/>
        <v>195.8</v>
      </c>
      <c r="M258" s="1">
        <f t="shared" si="11"/>
        <v>41.4</v>
      </c>
    </row>
    <row r="259" spans="1:13" x14ac:dyDescent="0.25">
      <c r="A259" s="7">
        <v>1210</v>
      </c>
      <c r="B259" s="7" t="s">
        <v>78</v>
      </c>
      <c r="C259" s="7" t="s">
        <v>55</v>
      </c>
      <c r="D259" s="9">
        <v>0.19</v>
      </c>
      <c r="E259" s="9">
        <v>57.7</v>
      </c>
      <c r="F259" s="9">
        <v>0</v>
      </c>
      <c r="G259" s="9">
        <v>1.2450000000000001</v>
      </c>
      <c r="H259" s="9">
        <v>0.21299999999999999</v>
      </c>
      <c r="I259" s="9">
        <v>0.28799999999999998</v>
      </c>
      <c r="J259" s="8">
        <v>9.0678825058090901E-3</v>
      </c>
      <c r="K259" s="1">
        <f t="shared" ref="K259:K322" si="12">(E259*I259*J259/12)+(F259*J259)</f>
        <v>1.2557203694044427E-2</v>
      </c>
      <c r="L259" s="1">
        <f t="shared" ref="L259:L322" si="13">ROUND(2.721*G259*K259,1)</f>
        <v>0</v>
      </c>
      <c r="M259" s="1">
        <f t="shared" ref="M259:M322" si="14">ROUND((2.721*H259*K259)+(D259*J259),1)</f>
        <v>0</v>
      </c>
    </row>
    <row r="260" spans="1:13" x14ac:dyDescent="0.25">
      <c r="A260" s="7">
        <v>1210</v>
      </c>
      <c r="B260" s="7" t="s">
        <v>78</v>
      </c>
      <c r="C260" s="7" t="s">
        <v>55</v>
      </c>
      <c r="D260" s="9">
        <v>0.19</v>
      </c>
      <c r="E260" s="9">
        <v>57.7</v>
      </c>
      <c r="F260" s="9">
        <v>0</v>
      </c>
      <c r="G260" s="9">
        <v>1.2450000000000001</v>
      </c>
      <c r="H260" s="9">
        <v>0.21299999999999999</v>
      </c>
      <c r="I260" s="9">
        <v>0.28799999999999998</v>
      </c>
      <c r="J260" s="8">
        <v>35.618853689700003</v>
      </c>
      <c r="K260" s="1">
        <f t="shared" si="12"/>
        <v>49.324988589496563</v>
      </c>
      <c r="L260" s="1">
        <f t="shared" si="13"/>
        <v>167.1</v>
      </c>
      <c r="M260" s="1">
        <f t="shared" si="14"/>
        <v>35.4</v>
      </c>
    </row>
    <row r="261" spans="1:13" x14ac:dyDescent="0.25">
      <c r="A261" s="7">
        <v>1210</v>
      </c>
      <c r="B261" s="7" t="s">
        <v>78</v>
      </c>
      <c r="C261" s="7" t="s">
        <v>55</v>
      </c>
      <c r="D261" s="9">
        <v>0.19</v>
      </c>
      <c r="E261" s="9">
        <v>57.7</v>
      </c>
      <c r="F261" s="9">
        <v>0</v>
      </c>
      <c r="G261" s="9">
        <v>1.2450000000000001</v>
      </c>
      <c r="H261" s="9">
        <v>0.21299999999999999</v>
      </c>
      <c r="I261" s="9">
        <v>0.28799999999999998</v>
      </c>
      <c r="J261" s="8">
        <v>7.4135470150696103E-2</v>
      </c>
      <c r="K261" s="1">
        <f t="shared" si="12"/>
        <v>0.10266279906468395</v>
      </c>
      <c r="L261" s="1">
        <f t="shared" si="13"/>
        <v>0.3</v>
      </c>
      <c r="M261" s="1">
        <f t="shared" si="14"/>
        <v>0.1</v>
      </c>
    </row>
    <row r="262" spans="1:13" x14ac:dyDescent="0.25">
      <c r="A262" s="7">
        <v>1210</v>
      </c>
      <c r="B262" s="7" t="s">
        <v>78</v>
      </c>
      <c r="C262" s="7" t="s">
        <v>56</v>
      </c>
      <c r="D262" s="9">
        <v>0.19</v>
      </c>
      <c r="E262" s="9">
        <v>57.7</v>
      </c>
      <c r="F262" s="9">
        <v>0</v>
      </c>
      <c r="G262" s="9">
        <v>1.2450000000000001</v>
      </c>
      <c r="H262" s="9">
        <v>0.21299999999999999</v>
      </c>
      <c r="I262" s="9">
        <v>0.28799999999999998</v>
      </c>
      <c r="J262" s="8">
        <v>3.9612261135729501</v>
      </c>
      <c r="K262" s="1">
        <f t="shared" si="12"/>
        <v>5.4855059220758209</v>
      </c>
      <c r="L262" s="1">
        <f t="shared" si="13"/>
        <v>18.600000000000001</v>
      </c>
      <c r="M262" s="1">
        <f t="shared" si="14"/>
        <v>3.9</v>
      </c>
    </row>
    <row r="263" spans="1:13" x14ac:dyDescent="0.25">
      <c r="A263" s="7">
        <v>1210</v>
      </c>
      <c r="B263" s="7" t="s">
        <v>78</v>
      </c>
      <c r="C263" s="7" t="s">
        <v>57</v>
      </c>
      <c r="D263" s="9">
        <v>0.19</v>
      </c>
      <c r="E263" s="9">
        <v>57.7</v>
      </c>
      <c r="F263" s="9">
        <v>0</v>
      </c>
      <c r="G263" s="9">
        <v>1.2450000000000001</v>
      </c>
      <c r="H263" s="9">
        <v>0.21299999999999999</v>
      </c>
      <c r="I263" s="9">
        <v>0.28799999999999998</v>
      </c>
      <c r="J263" s="8">
        <v>0.104038913066396</v>
      </c>
      <c r="K263" s="1">
        <f t="shared" si="12"/>
        <v>0.14407308681434516</v>
      </c>
      <c r="L263" s="1">
        <f t="shared" si="13"/>
        <v>0.5</v>
      </c>
      <c r="M263" s="1">
        <f t="shared" si="14"/>
        <v>0.1</v>
      </c>
    </row>
    <row r="264" spans="1:13" x14ac:dyDescent="0.25">
      <c r="A264" s="7">
        <v>1210</v>
      </c>
      <c r="B264" s="7" t="s">
        <v>78</v>
      </c>
      <c r="C264" s="7" t="s">
        <v>55</v>
      </c>
      <c r="D264" s="9">
        <v>0.19</v>
      </c>
      <c r="E264" s="9">
        <v>57.7</v>
      </c>
      <c r="F264" s="9">
        <v>0</v>
      </c>
      <c r="G264" s="9">
        <v>1.2450000000000001</v>
      </c>
      <c r="H264" s="9">
        <v>0.21299999999999999</v>
      </c>
      <c r="I264" s="9">
        <v>0.28799999999999998</v>
      </c>
      <c r="J264" s="8">
        <v>10.4098616939</v>
      </c>
      <c r="K264" s="1">
        <f t="shared" si="12"/>
        <v>14.415576473712719</v>
      </c>
      <c r="L264" s="1">
        <f t="shared" si="13"/>
        <v>48.8</v>
      </c>
      <c r="M264" s="1">
        <f t="shared" si="14"/>
        <v>10.3</v>
      </c>
    </row>
    <row r="265" spans="1:13" x14ac:dyDescent="0.25">
      <c r="A265" s="7">
        <v>1210</v>
      </c>
      <c r="B265" s="7" t="s">
        <v>78</v>
      </c>
      <c r="C265" s="7" t="s">
        <v>55</v>
      </c>
      <c r="D265" s="9">
        <v>0.19</v>
      </c>
      <c r="E265" s="9">
        <v>57.7</v>
      </c>
      <c r="F265" s="9">
        <v>0</v>
      </c>
      <c r="G265" s="9">
        <v>1.2450000000000001</v>
      </c>
      <c r="H265" s="9">
        <v>0.21299999999999999</v>
      </c>
      <c r="I265" s="9">
        <v>0.28799999999999998</v>
      </c>
      <c r="J265" s="8">
        <v>1.02418512367417E-3</v>
      </c>
      <c r="K265" s="1">
        <f t="shared" si="12"/>
        <v>1.4182915592639905E-3</v>
      </c>
      <c r="L265" s="1">
        <f t="shared" si="13"/>
        <v>0</v>
      </c>
      <c r="M265" s="1">
        <f t="shared" si="14"/>
        <v>0</v>
      </c>
    </row>
    <row r="266" spans="1:13" x14ac:dyDescent="0.25">
      <c r="A266" s="7">
        <v>1210</v>
      </c>
      <c r="B266" s="7" t="s">
        <v>78</v>
      </c>
      <c r="D266" s="9">
        <v>0.19</v>
      </c>
      <c r="E266" s="9">
        <v>57.7</v>
      </c>
      <c r="F266" s="9">
        <v>0</v>
      </c>
      <c r="G266" s="9">
        <v>1.2450000000000001</v>
      </c>
      <c r="H266" s="9">
        <v>0.21299999999999999</v>
      </c>
      <c r="I266" s="9">
        <v>0.28799999999999998</v>
      </c>
      <c r="J266" s="8">
        <v>0.31949921321798502</v>
      </c>
      <c r="K266" s="1">
        <f t="shared" si="12"/>
        <v>0.44244251046426569</v>
      </c>
      <c r="L266" s="1">
        <f t="shared" si="13"/>
        <v>1.5</v>
      </c>
      <c r="M266" s="1">
        <f t="shared" si="14"/>
        <v>0.3</v>
      </c>
    </row>
    <row r="267" spans="1:13" x14ac:dyDescent="0.25">
      <c r="A267" s="7">
        <v>1210</v>
      </c>
      <c r="B267" s="7" t="s">
        <v>78</v>
      </c>
      <c r="D267" s="9">
        <v>0.19</v>
      </c>
      <c r="E267" s="9">
        <v>57.7</v>
      </c>
      <c r="F267" s="9">
        <v>0</v>
      </c>
      <c r="G267" s="9">
        <v>1.2450000000000001</v>
      </c>
      <c r="H267" s="9">
        <v>0.21299999999999999</v>
      </c>
      <c r="I267" s="9">
        <v>0.28799999999999998</v>
      </c>
      <c r="J267" s="8">
        <v>0.27931263247321197</v>
      </c>
      <c r="K267" s="1">
        <f t="shared" si="12"/>
        <v>0.38679213344890395</v>
      </c>
      <c r="L267" s="1">
        <f t="shared" si="13"/>
        <v>1.3</v>
      </c>
      <c r="M267" s="1">
        <f t="shared" si="14"/>
        <v>0.3</v>
      </c>
    </row>
    <row r="268" spans="1:13" x14ac:dyDescent="0.25">
      <c r="A268" s="7">
        <v>1210</v>
      </c>
      <c r="B268" s="7" t="s">
        <v>78</v>
      </c>
      <c r="D268" s="9">
        <v>0.19</v>
      </c>
      <c r="E268" s="9">
        <v>57.7</v>
      </c>
      <c r="F268" s="9">
        <v>0</v>
      </c>
      <c r="G268" s="9">
        <v>1.2450000000000001</v>
      </c>
      <c r="H268" s="9">
        <v>0.21299999999999999</v>
      </c>
      <c r="I268" s="9">
        <v>0.28799999999999998</v>
      </c>
      <c r="J268" s="8">
        <v>6.6257151552539001E-2</v>
      </c>
      <c r="K268" s="1">
        <f t="shared" si="12"/>
        <v>9.1752903469956001E-2</v>
      </c>
      <c r="L268" s="1">
        <f t="shared" si="13"/>
        <v>0.3</v>
      </c>
      <c r="M268" s="1">
        <f t="shared" si="14"/>
        <v>0.1</v>
      </c>
    </row>
    <row r="269" spans="1:13" x14ac:dyDescent="0.25">
      <c r="A269" s="7">
        <v>8310</v>
      </c>
      <c r="B269" s="7" t="s">
        <v>78</v>
      </c>
      <c r="C269" s="7" t="s">
        <v>56</v>
      </c>
      <c r="D269" s="9">
        <v>0.19</v>
      </c>
      <c r="E269" s="9">
        <v>57.7</v>
      </c>
      <c r="F269" s="9">
        <v>0</v>
      </c>
      <c r="G269" s="9">
        <v>0.72099999999999997</v>
      </c>
      <c r="H269" s="9">
        <v>0.17</v>
      </c>
      <c r="I269" s="9">
        <v>0.43099999999999999</v>
      </c>
      <c r="J269" s="8">
        <v>0.31374161494084801</v>
      </c>
      <c r="K269" s="1">
        <f t="shared" si="12"/>
        <v>0.65019550828995565</v>
      </c>
      <c r="L269" s="1">
        <f t="shared" si="13"/>
        <v>1.3</v>
      </c>
      <c r="M269" s="1">
        <f t="shared" si="14"/>
        <v>0.4</v>
      </c>
    </row>
    <row r="270" spans="1:13" x14ac:dyDescent="0.25">
      <c r="A270" s="7">
        <v>8100</v>
      </c>
      <c r="B270" s="7" t="s">
        <v>83</v>
      </c>
      <c r="C270" s="7" t="s">
        <v>55</v>
      </c>
      <c r="D270" s="9">
        <v>0.22</v>
      </c>
      <c r="E270" s="9">
        <v>50.8</v>
      </c>
      <c r="F270" s="9">
        <v>0</v>
      </c>
      <c r="G270" s="9">
        <v>0.98599999999999999</v>
      </c>
      <c r="H270" s="9">
        <v>0.14299999999999999</v>
      </c>
      <c r="I270" s="9">
        <v>0.44600000000000001</v>
      </c>
      <c r="J270" s="8">
        <v>0.69003942831341503</v>
      </c>
      <c r="K270" s="1">
        <f t="shared" si="12"/>
        <v>1.3028404432842817</v>
      </c>
      <c r="L270" s="1">
        <f t="shared" si="13"/>
        <v>3.5</v>
      </c>
      <c r="M270" s="1">
        <f t="shared" si="14"/>
        <v>0.7</v>
      </c>
    </row>
    <row r="271" spans="1:13" x14ac:dyDescent="0.25">
      <c r="A271" s="7">
        <v>8100</v>
      </c>
      <c r="B271" s="7" t="s">
        <v>83</v>
      </c>
      <c r="D271" s="9">
        <v>0.22</v>
      </c>
      <c r="E271" s="9">
        <v>50.8</v>
      </c>
      <c r="F271" s="9">
        <v>0</v>
      </c>
      <c r="G271" s="9">
        <v>0.98599999999999999</v>
      </c>
      <c r="H271" s="9">
        <v>0.14299999999999999</v>
      </c>
      <c r="I271" s="9">
        <v>0.44600000000000001</v>
      </c>
      <c r="J271" s="8">
        <v>0.158266339616316</v>
      </c>
      <c r="K271" s="1">
        <f t="shared" si="12"/>
        <v>0.29881740028491238</v>
      </c>
      <c r="L271" s="1">
        <f t="shared" si="13"/>
        <v>0.8</v>
      </c>
      <c r="M271" s="1">
        <f t="shared" si="14"/>
        <v>0.2</v>
      </c>
    </row>
    <row r="272" spans="1:13" x14ac:dyDescent="0.25">
      <c r="A272" s="7">
        <v>8100</v>
      </c>
      <c r="B272" s="7" t="s">
        <v>83</v>
      </c>
      <c r="C272" s="7" t="s">
        <v>55</v>
      </c>
      <c r="D272" s="9">
        <v>0.22</v>
      </c>
      <c r="E272" s="9">
        <v>50.8</v>
      </c>
      <c r="F272" s="9">
        <v>0</v>
      </c>
      <c r="G272" s="9">
        <v>0.98599999999999999</v>
      </c>
      <c r="H272" s="9">
        <v>0.14299999999999999</v>
      </c>
      <c r="I272" s="9">
        <v>0.44600000000000001</v>
      </c>
      <c r="J272" s="8">
        <v>4.9096722376000104</v>
      </c>
      <c r="K272" s="1">
        <f t="shared" si="12"/>
        <v>9.2697884960713264</v>
      </c>
      <c r="L272" s="1">
        <f t="shared" si="13"/>
        <v>24.9</v>
      </c>
      <c r="M272" s="1">
        <f t="shared" si="14"/>
        <v>4.7</v>
      </c>
    </row>
    <row r="273" spans="1:13" x14ac:dyDescent="0.25">
      <c r="A273" s="7">
        <v>8100</v>
      </c>
      <c r="B273" s="7" t="s">
        <v>83</v>
      </c>
      <c r="C273" s="7" t="s">
        <v>55</v>
      </c>
      <c r="D273" s="9">
        <v>0.22</v>
      </c>
      <c r="E273" s="9">
        <v>50.8</v>
      </c>
      <c r="F273" s="9">
        <v>0</v>
      </c>
      <c r="G273" s="9">
        <v>0.98599999999999999</v>
      </c>
      <c r="H273" s="9">
        <v>0.14299999999999999</v>
      </c>
      <c r="I273" s="9">
        <v>0.44600000000000001</v>
      </c>
      <c r="J273" s="8">
        <v>1.43612823511727E-2</v>
      </c>
      <c r="K273" s="1">
        <f t="shared" si="12"/>
        <v>2.7115058497837467E-2</v>
      </c>
      <c r="L273" s="1">
        <f t="shared" si="13"/>
        <v>0.1</v>
      </c>
      <c r="M273" s="1">
        <f t="shared" si="14"/>
        <v>0</v>
      </c>
    </row>
    <row r="274" spans="1:13" x14ac:dyDescent="0.25">
      <c r="A274" s="7">
        <v>8100</v>
      </c>
      <c r="B274" s="7" t="s">
        <v>83</v>
      </c>
      <c r="C274" s="7" t="s">
        <v>56</v>
      </c>
      <c r="D274" s="9">
        <v>0.22</v>
      </c>
      <c r="E274" s="9">
        <v>50.8</v>
      </c>
      <c r="F274" s="9">
        <v>0</v>
      </c>
      <c r="G274" s="9">
        <v>0.98599999999999999</v>
      </c>
      <c r="H274" s="9">
        <v>0.14299999999999999</v>
      </c>
      <c r="I274" s="9">
        <v>0.44600000000000001</v>
      </c>
      <c r="J274" s="8">
        <v>1.9128262841210999</v>
      </c>
      <c r="K274" s="1">
        <f t="shared" si="12"/>
        <v>3.6115435461729111</v>
      </c>
      <c r="L274" s="1">
        <f t="shared" si="13"/>
        <v>9.6999999999999993</v>
      </c>
      <c r="M274" s="1">
        <f t="shared" si="14"/>
        <v>1.8</v>
      </c>
    </row>
    <row r="275" spans="1:13" x14ac:dyDescent="0.25">
      <c r="A275" s="7">
        <v>8100</v>
      </c>
      <c r="B275" s="7" t="s">
        <v>83</v>
      </c>
      <c r="D275" s="9">
        <v>0.22</v>
      </c>
      <c r="E275" s="9">
        <v>50.8</v>
      </c>
      <c r="F275" s="9">
        <v>0</v>
      </c>
      <c r="G275" s="9">
        <v>0.98599999999999999</v>
      </c>
      <c r="H275" s="9">
        <v>0.14299999999999999</v>
      </c>
      <c r="I275" s="9">
        <v>0.44600000000000001</v>
      </c>
      <c r="J275" s="8">
        <v>2.1984316823954599E-2</v>
      </c>
      <c r="K275" s="1">
        <f t="shared" si="12"/>
        <v>4.1507855784747881E-2</v>
      </c>
      <c r="L275" s="1">
        <f t="shared" si="13"/>
        <v>0.1</v>
      </c>
      <c r="M275" s="1">
        <f t="shared" si="14"/>
        <v>0</v>
      </c>
    </row>
    <row r="276" spans="1:13" x14ac:dyDescent="0.25">
      <c r="A276" s="7">
        <v>8140</v>
      </c>
      <c r="B276" s="7" t="s">
        <v>78</v>
      </c>
      <c r="C276" s="7" t="s">
        <v>55</v>
      </c>
      <c r="D276" s="9">
        <v>0.19</v>
      </c>
      <c r="E276" s="9">
        <v>57.7</v>
      </c>
      <c r="F276" s="9">
        <v>0</v>
      </c>
      <c r="G276" s="9">
        <v>0.98599999999999999</v>
      </c>
      <c r="H276" s="9">
        <v>0.14299999999999999</v>
      </c>
      <c r="I276" s="9">
        <v>0.44600000000000001</v>
      </c>
      <c r="J276" s="8">
        <v>1.34046335237094E-2</v>
      </c>
      <c r="K276" s="1">
        <f t="shared" si="12"/>
        <v>2.8746460002153539E-2</v>
      </c>
      <c r="L276" s="1">
        <f t="shared" si="13"/>
        <v>0.1</v>
      </c>
      <c r="M276" s="1">
        <f t="shared" si="14"/>
        <v>0</v>
      </c>
    </row>
    <row r="277" spans="1:13" x14ac:dyDescent="0.25">
      <c r="A277" s="7">
        <v>8140</v>
      </c>
      <c r="B277" s="7" t="s">
        <v>78</v>
      </c>
      <c r="C277" s="7" t="s">
        <v>56</v>
      </c>
      <c r="D277" s="9">
        <v>0.19</v>
      </c>
      <c r="E277" s="9">
        <v>57.7</v>
      </c>
      <c r="F277" s="9">
        <v>0</v>
      </c>
      <c r="G277" s="9">
        <v>0.98599999999999999</v>
      </c>
      <c r="H277" s="9">
        <v>0.14299999999999999</v>
      </c>
      <c r="I277" s="9">
        <v>0.44600000000000001</v>
      </c>
      <c r="J277" s="8">
        <v>7.0484457238106396E-2</v>
      </c>
      <c r="K277" s="1">
        <f t="shared" si="12"/>
        <v>0.15115509328807314</v>
      </c>
      <c r="L277" s="1">
        <f t="shared" si="13"/>
        <v>0.4</v>
      </c>
      <c r="M277" s="1">
        <f t="shared" si="14"/>
        <v>0.1</v>
      </c>
    </row>
    <row r="278" spans="1:13" x14ac:dyDescent="0.25">
      <c r="A278" s="7">
        <v>8140</v>
      </c>
      <c r="B278" s="7" t="s">
        <v>78</v>
      </c>
      <c r="D278" s="9">
        <v>0.19</v>
      </c>
      <c r="E278" s="9">
        <v>57.7</v>
      </c>
      <c r="F278" s="9">
        <v>0</v>
      </c>
      <c r="G278" s="9">
        <v>0.98599999999999999</v>
      </c>
      <c r="H278" s="9">
        <v>0.14299999999999999</v>
      </c>
      <c r="I278" s="9">
        <v>0.44600000000000001</v>
      </c>
      <c r="J278" s="8">
        <v>0.958246312478791</v>
      </c>
      <c r="K278" s="1">
        <f t="shared" si="12"/>
        <v>2.0549751878826421</v>
      </c>
      <c r="L278" s="1">
        <f t="shared" si="13"/>
        <v>5.5</v>
      </c>
      <c r="M278" s="1">
        <f t="shared" si="14"/>
        <v>1</v>
      </c>
    </row>
    <row r="279" spans="1:13" x14ac:dyDescent="0.25">
      <c r="A279" s="7">
        <v>8140</v>
      </c>
      <c r="B279" s="7" t="s">
        <v>78</v>
      </c>
      <c r="D279" s="9">
        <v>0.19</v>
      </c>
      <c r="E279" s="9">
        <v>57.7</v>
      </c>
      <c r="F279" s="9">
        <v>0</v>
      </c>
      <c r="G279" s="9">
        <v>0.98599999999999999</v>
      </c>
      <c r="H279" s="9">
        <v>0.14299999999999999</v>
      </c>
      <c r="I279" s="9">
        <v>0.44600000000000001</v>
      </c>
      <c r="J279" s="8">
        <v>1.3887601194700999E-4</v>
      </c>
      <c r="K279" s="1">
        <f t="shared" si="12"/>
        <v>2.9782192222056205E-4</v>
      </c>
      <c r="L279" s="1">
        <f t="shared" si="13"/>
        <v>0</v>
      </c>
      <c r="M279" s="1">
        <f t="shared" si="14"/>
        <v>0</v>
      </c>
    </row>
    <row r="280" spans="1:13" x14ac:dyDescent="0.25">
      <c r="A280" s="7">
        <v>8140</v>
      </c>
      <c r="B280" s="7" t="s">
        <v>78</v>
      </c>
      <c r="C280" s="7" t="s">
        <v>55</v>
      </c>
      <c r="D280" s="9">
        <v>0.19</v>
      </c>
      <c r="E280" s="9">
        <v>57.7</v>
      </c>
      <c r="F280" s="9">
        <v>0</v>
      </c>
      <c r="G280" s="9">
        <v>0.98599999999999999</v>
      </c>
      <c r="H280" s="9">
        <v>0.14299999999999999</v>
      </c>
      <c r="I280" s="9">
        <v>0.44600000000000001</v>
      </c>
      <c r="J280" s="8">
        <v>0.240965221857837</v>
      </c>
      <c r="K280" s="1">
        <f t="shared" si="12"/>
        <v>0.51675393436116246</v>
      </c>
      <c r="L280" s="1">
        <f t="shared" si="13"/>
        <v>1.4</v>
      </c>
      <c r="M280" s="1">
        <f t="shared" si="14"/>
        <v>0.2</v>
      </c>
    </row>
    <row r="281" spans="1:13" x14ac:dyDescent="0.25">
      <c r="A281" s="7">
        <v>8140</v>
      </c>
      <c r="B281" s="7" t="s">
        <v>78</v>
      </c>
      <c r="C281" s="7" t="s">
        <v>55</v>
      </c>
      <c r="D281" s="9">
        <v>0.19</v>
      </c>
      <c r="E281" s="9">
        <v>57.7</v>
      </c>
      <c r="F281" s="9">
        <v>0</v>
      </c>
      <c r="G281" s="9">
        <v>0.98599999999999999</v>
      </c>
      <c r="H281" s="9">
        <v>0.14299999999999999</v>
      </c>
      <c r="I281" s="9">
        <v>0.44600000000000001</v>
      </c>
      <c r="J281" s="8">
        <v>1.5204987013035001</v>
      </c>
      <c r="K281" s="1">
        <f t="shared" si="12"/>
        <v>3.2607348065903778</v>
      </c>
      <c r="L281" s="1">
        <f t="shared" si="13"/>
        <v>8.6999999999999993</v>
      </c>
      <c r="M281" s="1">
        <f t="shared" si="14"/>
        <v>1.6</v>
      </c>
    </row>
    <row r="282" spans="1:13" x14ac:dyDescent="0.25">
      <c r="A282" s="7">
        <v>8140</v>
      </c>
      <c r="B282" s="7" t="s">
        <v>78</v>
      </c>
      <c r="C282" s="7" t="s">
        <v>55</v>
      </c>
      <c r="D282" s="9">
        <v>0.19</v>
      </c>
      <c r="E282" s="9">
        <v>57.7</v>
      </c>
      <c r="F282" s="9">
        <v>0</v>
      </c>
      <c r="G282" s="9">
        <v>0.98599999999999999</v>
      </c>
      <c r="H282" s="9">
        <v>0.14299999999999999</v>
      </c>
      <c r="I282" s="9">
        <v>0.44600000000000001</v>
      </c>
      <c r="J282" s="8">
        <v>0.35290431294851798</v>
      </c>
      <c r="K282" s="1">
        <f t="shared" si="12"/>
        <v>0.75680918085664606</v>
      </c>
      <c r="L282" s="1">
        <f t="shared" si="13"/>
        <v>2</v>
      </c>
      <c r="M282" s="1">
        <f t="shared" si="14"/>
        <v>0.4</v>
      </c>
    </row>
    <row r="283" spans="1:13" x14ac:dyDescent="0.25">
      <c r="A283" s="7">
        <v>8140</v>
      </c>
      <c r="B283" s="7" t="s">
        <v>78</v>
      </c>
      <c r="D283" s="9">
        <v>0.19</v>
      </c>
      <c r="E283" s="9">
        <v>57.7</v>
      </c>
      <c r="F283" s="9">
        <v>0</v>
      </c>
      <c r="G283" s="9">
        <v>0.98599999999999999</v>
      </c>
      <c r="H283" s="9">
        <v>0.14299999999999999</v>
      </c>
      <c r="I283" s="9">
        <v>0.44600000000000001</v>
      </c>
      <c r="J283" s="8">
        <v>2.4151698966335001E-2</v>
      </c>
      <c r="K283" s="1">
        <f t="shared" si="12"/>
        <v>5.179372096162152E-2</v>
      </c>
      <c r="L283" s="1">
        <f t="shared" si="13"/>
        <v>0.1</v>
      </c>
      <c r="M283" s="1">
        <f t="shared" si="14"/>
        <v>0</v>
      </c>
    </row>
    <row r="284" spans="1:13" x14ac:dyDescent="0.25">
      <c r="A284" s="7">
        <v>8140</v>
      </c>
      <c r="B284" s="7" t="s">
        <v>78</v>
      </c>
      <c r="D284" s="9">
        <v>0.19</v>
      </c>
      <c r="E284" s="9">
        <v>57.7</v>
      </c>
      <c r="F284" s="9">
        <v>0</v>
      </c>
      <c r="G284" s="9">
        <v>0.98599999999999999</v>
      </c>
      <c r="H284" s="9">
        <v>0.14299999999999999</v>
      </c>
      <c r="I284" s="9">
        <v>0.44600000000000001</v>
      </c>
      <c r="J284" s="8">
        <v>0.17654207400775301</v>
      </c>
      <c r="K284" s="1">
        <f t="shared" si="12"/>
        <v>0.37859742007752645</v>
      </c>
      <c r="L284" s="1">
        <f t="shared" si="13"/>
        <v>1</v>
      </c>
      <c r="M284" s="1">
        <f t="shared" si="14"/>
        <v>0.2</v>
      </c>
    </row>
    <row r="285" spans="1:13" x14ac:dyDescent="0.25">
      <c r="A285" s="7">
        <v>8140</v>
      </c>
      <c r="B285" s="7" t="s">
        <v>78</v>
      </c>
      <c r="C285" s="7" t="s">
        <v>55</v>
      </c>
      <c r="D285" s="9">
        <v>0.19</v>
      </c>
      <c r="E285" s="9">
        <v>57.7</v>
      </c>
      <c r="F285" s="9">
        <v>0</v>
      </c>
      <c r="G285" s="9">
        <v>0.98599999999999999</v>
      </c>
      <c r="H285" s="9">
        <v>0.14299999999999999</v>
      </c>
      <c r="I285" s="9">
        <v>0.44600000000000001</v>
      </c>
      <c r="J285" s="8">
        <v>0.206811872978964</v>
      </c>
      <c r="K285" s="1">
        <f t="shared" si="12"/>
        <v>0.44351150846793796</v>
      </c>
      <c r="L285" s="1">
        <f t="shared" si="13"/>
        <v>1.2</v>
      </c>
      <c r="M285" s="1">
        <f t="shared" si="14"/>
        <v>0.2</v>
      </c>
    </row>
    <row r="286" spans="1:13" x14ac:dyDescent="0.25">
      <c r="A286" s="7">
        <v>8140</v>
      </c>
      <c r="B286" s="7" t="s">
        <v>78</v>
      </c>
      <c r="C286" s="7" t="s">
        <v>55</v>
      </c>
      <c r="D286" s="9">
        <v>0.19</v>
      </c>
      <c r="E286" s="9">
        <v>57.7</v>
      </c>
      <c r="F286" s="9">
        <v>0</v>
      </c>
      <c r="G286" s="9">
        <v>0.98599999999999999</v>
      </c>
      <c r="H286" s="9">
        <v>0.14299999999999999</v>
      </c>
      <c r="I286" s="9">
        <v>0.44600000000000001</v>
      </c>
      <c r="J286" s="8">
        <v>7.6552451155712502E-3</v>
      </c>
      <c r="K286" s="1">
        <f t="shared" si="12"/>
        <v>1.6416800737761139E-2</v>
      </c>
      <c r="L286" s="1">
        <f t="shared" si="13"/>
        <v>0</v>
      </c>
      <c r="M286" s="1">
        <f t="shared" si="14"/>
        <v>0</v>
      </c>
    </row>
    <row r="287" spans="1:13" x14ac:dyDescent="0.25">
      <c r="A287" s="7">
        <v>8140</v>
      </c>
      <c r="B287" s="7" t="s">
        <v>78</v>
      </c>
      <c r="C287" s="7" t="s">
        <v>56</v>
      </c>
      <c r="D287" s="9">
        <v>0.19</v>
      </c>
      <c r="E287" s="9">
        <v>57.7</v>
      </c>
      <c r="F287" s="9">
        <v>0</v>
      </c>
      <c r="G287" s="9">
        <v>0.98599999999999999</v>
      </c>
      <c r="H287" s="9">
        <v>0.14299999999999999</v>
      </c>
      <c r="I287" s="9">
        <v>0.44600000000000001</v>
      </c>
      <c r="J287" s="8">
        <v>0.14886845858771</v>
      </c>
      <c r="K287" s="1">
        <f t="shared" si="12"/>
        <v>0.31925089058232059</v>
      </c>
      <c r="L287" s="1">
        <f t="shared" si="13"/>
        <v>0.9</v>
      </c>
      <c r="M287" s="1">
        <f t="shared" si="14"/>
        <v>0.2</v>
      </c>
    </row>
    <row r="288" spans="1:13" x14ac:dyDescent="0.25">
      <c r="A288" s="7">
        <v>8140</v>
      </c>
      <c r="B288" s="7" t="s">
        <v>78</v>
      </c>
      <c r="C288" s="7" t="s">
        <v>56</v>
      </c>
      <c r="D288" s="9">
        <v>0.19</v>
      </c>
      <c r="E288" s="9">
        <v>57.7</v>
      </c>
      <c r="F288" s="9">
        <v>0</v>
      </c>
      <c r="G288" s="9">
        <v>0.98599999999999999</v>
      </c>
      <c r="H288" s="9">
        <v>0.14299999999999999</v>
      </c>
      <c r="I288" s="9">
        <v>0.44600000000000001</v>
      </c>
      <c r="J288" s="8">
        <v>0.65808011649276998</v>
      </c>
      <c r="K288" s="1">
        <f t="shared" si="12"/>
        <v>1.4112637778206869</v>
      </c>
      <c r="L288" s="1">
        <f t="shared" si="13"/>
        <v>3.8</v>
      </c>
      <c r="M288" s="1">
        <f t="shared" si="14"/>
        <v>0.7</v>
      </c>
    </row>
    <row r="289" spans="1:13" x14ac:dyDescent="0.25">
      <c r="A289" s="7">
        <v>8140</v>
      </c>
      <c r="B289" s="7" t="s">
        <v>78</v>
      </c>
      <c r="C289" s="7" t="s">
        <v>56</v>
      </c>
      <c r="D289" s="9">
        <v>0.19</v>
      </c>
      <c r="E289" s="9">
        <v>57.7</v>
      </c>
      <c r="F289" s="9">
        <v>0</v>
      </c>
      <c r="G289" s="9">
        <v>0.98599999999999999</v>
      </c>
      <c r="H289" s="9">
        <v>0.14299999999999999</v>
      </c>
      <c r="I289" s="9">
        <v>0.44600000000000001</v>
      </c>
      <c r="J289" s="8">
        <v>0.74616540184019897</v>
      </c>
      <c r="K289" s="1">
        <f t="shared" si="12"/>
        <v>1.6001641403363376</v>
      </c>
      <c r="L289" s="1">
        <f t="shared" si="13"/>
        <v>4.3</v>
      </c>
      <c r="M289" s="1">
        <f t="shared" si="14"/>
        <v>0.8</v>
      </c>
    </row>
    <row r="290" spans="1:13" x14ac:dyDescent="0.25">
      <c r="A290" s="7">
        <v>8140</v>
      </c>
      <c r="B290" s="7" t="s">
        <v>78</v>
      </c>
      <c r="C290" s="7" t="s">
        <v>56</v>
      </c>
      <c r="D290" s="9">
        <v>0.19</v>
      </c>
      <c r="E290" s="9">
        <v>57.7</v>
      </c>
      <c r="F290" s="9">
        <v>0</v>
      </c>
      <c r="G290" s="9">
        <v>0.98599999999999999</v>
      </c>
      <c r="H290" s="9">
        <v>0.14299999999999999</v>
      </c>
      <c r="I290" s="9">
        <v>0.44600000000000001</v>
      </c>
      <c r="J290" s="8">
        <v>0.108806948371809</v>
      </c>
      <c r="K290" s="1">
        <f t="shared" si="12"/>
        <v>0.23333831423248394</v>
      </c>
      <c r="L290" s="1">
        <f t="shared" si="13"/>
        <v>0.6</v>
      </c>
      <c r="M290" s="1">
        <f t="shared" si="14"/>
        <v>0.1</v>
      </c>
    </row>
    <row r="291" spans="1:13" x14ac:dyDescent="0.25">
      <c r="A291" s="7">
        <v>8140</v>
      </c>
      <c r="B291" s="7" t="s">
        <v>78</v>
      </c>
      <c r="C291" s="7" t="s">
        <v>57</v>
      </c>
      <c r="D291" s="9">
        <v>0.19</v>
      </c>
      <c r="E291" s="9">
        <v>57.7</v>
      </c>
      <c r="F291" s="9">
        <v>0</v>
      </c>
      <c r="G291" s="9">
        <v>0.98599999999999999</v>
      </c>
      <c r="H291" s="9">
        <v>0.14299999999999999</v>
      </c>
      <c r="I291" s="9">
        <v>0.44600000000000001</v>
      </c>
      <c r="J291" s="8">
        <v>2.0423537076143999E-2</v>
      </c>
      <c r="K291" s="1">
        <f t="shared" si="12"/>
        <v>4.3798615652075414E-2</v>
      </c>
      <c r="L291" s="1">
        <f t="shared" si="13"/>
        <v>0.1</v>
      </c>
      <c r="M291" s="1">
        <f t="shared" si="14"/>
        <v>0</v>
      </c>
    </row>
    <row r="292" spans="1:13" x14ac:dyDescent="0.25">
      <c r="A292" s="7">
        <v>8140</v>
      </c>
      <c r="B292" s="7" t="s">
        <v>78</v>
      </c>
      <c r="C292" s="7" t="s">
        <v>57</v>
      </c>
      <c r="D292" s="9">
        <v>0.19</v>
      </c>
      <c r="E292" s="9">
        <v>57.7</v>
      </c>
      <c r="F292" s="9">
        <v>0</v>
      </c>
      <c r="G292" s="9">
        <v>0.98599999999999999</v>
      </c>
      <c r="H292" s="9">
        <v>0.14299999999999999</v>
      </c>
      <c r="I292" s="9">
        <v>0.44600000000000001</v>
      </c>
      <c r="J292" s="8">
        <v>2.26440736676803E-3</v>
      </c>
      <c r="K292" s="1">
        <f t="shared" si="12"/>
        <v>4.8560593381568205E-3</v>
      </c>
      <c r="L292" s="1">
        <f t="shared" si="13"/>
        <v>0</v>
      </c>
      <c r="M292" s="1">
        <f t="shared" si="14"/>
        <v>0</v>
      </c>
    </row>
    <row r="293" spans="1:13" x14ac:dyDescent="0.25">
      <c r="A293" s="7">
        <v>8140</v>
      </c>
      <c r="B293" s="7" t="s">
        <v>78</v>
      </c>
      <c r="C293" s="7" t="s">
        <v>55</v>
      </c>
      <c r="D293" s="9">
        <v>0.19</v>
      </c>
      <c r="E293" s="9">
        <v>57.7</v>
      </c>
      <c r="F293" s="9">
        <v>0</v>
      </c>
      <c r="G293" s="9">
        <v>0.98599999999999999</v>
      </c>
      <c r="H293" s="9">
        <v>0.14299999999999999</v>
      </c>
      <c r="I293" s="9">
        <v>0.44600000000000001</v>
      </c>
      <c r="J293" s="8">
        <v>0.315021130879031</v>
      </c>
      <c r="K293" s="1">
        <f t="shared" si="12"/>
        <v>0.67556806552226334</v>
      </c>
      <c r="L293" s="1">
        <f t="shared" si="13"/>
        <v>1.8</v>
      </c>
      <c r="M293" s="1">
        <f t="shared" si="14"/>
        <v>0.3</v>
      </c>
    </row>
    <row r="294" spans="1:13" x14ac:dyDescent="0.25">
      <c r="A294" s="7">
        <v>8140</v>
      </c>
      <c r="B294" s="7" t="s">
        <v>78</v>
      </c>
      <c r="C294" s="7" t="s">
        <v>55</v>
      </c>
      <c r="D294" s="9">
        <v>0.19</v>
      </c>
      <c r="E294" s="9">
        <v>57.7</v>
      </c>
      <c r="F294" s="9">
        <v>0</v>
      </c>
      <c r="G294" s="9">
        <v>0.98599999999999999</v>
      </c>
      <c r="H294" s="9">
        <v>0.14299999999999999</v>
      </c>
      <c r="I294" s="9">
        <v>0.44600000000000001</v>
      </c>
      <c r="J294" s="8">
        <v>0.443786265950742</v>
      </c>
      <c r="K294" s="1">
        <f t="shared" si="12"/>
        <v>0.95170704376913218</v>
      </c>
      <c r="L294" s="1">
        <f t="shared" si="13"/>
        <v>2.6</v>
      </c>
      <c r="M294" s="1">
        <f t="shared" si="14"/>
        <v>0.5</v>
      </c>
    </row>
    <row r="295" spans="1:13" x14ac:dyDescent="0.25">
      <c r="A295" s="7">
        <v>8140</v>
      </c>
      <c r="B295" s="7" t="s">
        <v>78</v>
      </c>
      <c r="C295" s="7" t="s">
        <v>56</v>
      </c>
      <c r="D295" s="9">
        <v>0.19</v>
      </c>
      <c r="E295" s="9">
        <v>57.7</v>
      </c>
      <c r="F295" s="9">
        <v>0</v>
      </c>
      <c r="G295" s="9">
        <v>0.98599999999999999</v>
      </c>
      <c r="H295" s="9">
        <v>0.14299999999999999</v>
      </c>
      <c r="I295" s="9">
        <v>0.44600000000000001</v>
      </c>
      <c r="J295" s="8">
        <v>5.8817498046274999</v>
      </c>
      <c r="K295" s="1">
        <f t="shared" si="12"/>
        <v>12.613510485187085</v>
      </c>
      <c r="L295" s="1">
        <f t="shared" si="13"/>
        <v>33.799999999999997</v>
      </c>
      <c r="M295" s="1">
        <f t="shared" si="14"/>
        <v>6</v>
      </c>
    </row>
    <row r="296" spans="1:13" x14ac:dyDescent="0.25">
      <c r="A296" s="7">
        <v>8140</v>
      </c>
      <c r="B296" s="7" t="s">
        <v>78</v>
      </c>
      <c r="D296" s="9">
        <v>0.19</v>
      </c>
      <c r="E296" s="9">
        <v>57.7</v>
      </c>
      <c r="F296" s="9">
        <v>0</v>
      </c>
      <c r="G296" s="9">
        <v>0.98599999999999999</v>
      </c>
      <c r="H296" s="9">
        <v>0.14299999999999999</v>
      </c>
      <c r="I296" s="9">
        <v>0.44600000000000001</v>
      </c>
      <c r="J296" s="8">
        <v>4.3281390850772E-4</v>
      </c>
      <c r="K296" s="1">
        <f t="shared" si="12"/>
        <v>9.2817664035994743E-4</v>
      </c>
      <c r="L296" s="1">
        <f t="shared" si="13"/>
        <v>0</v>
      </c>
      <c r="M296" s="1">
        <f t="shared" si="14"/>
        <v>0</v>
      </c>
    </row>
    <row r="297" spans="1:13" x14ac:dyDescent="0.25">
      <c r="A297" s="7">
        <v>1330</v>
      </c>
      <c r="B297" s="7" t="s">
        <v>78</v>
      </c>
      <c r="C297" s="7" t="s">
        <v>56</v>
      </c>
      <c r="D297" s="9">
        <v>0.19</v>
      </c>
      <c r="E297" s="9">
        <v>57.7</v>
      </c>
      <c r="F297" s="9">
        <v>0</v>
      </c>
      <c r="G297" s="9">
        <v>1.395</v>
      </c>
      <c r="H297" s="9">
        <v>0.33900000000000002</v>
      </c>
      <c r="I297" s="9">
        <v>0.39300000000000002</v>
      </c>
      <c r="J297" s="8">
        <v>0.22040833061463999</v>
      </c>
      <c r="K297" s="1">
        <f t="shared" si="12"/>
        <v>0.41650011215421984</v>
      </c>
      <c r="L297" s="1">
        <f t="shared" si="13"/>
        <v>1.6</v>
      </c>
      <c r="M297" s="1">
        <f t="shared" si="14"/>
        <v>0.4</v>
      </c>
    </row>
    <row r="298" spans="1:13" x14ac:dyDescent="0.25">
      <c r="A298" s="7">
        <v>1330</v>
      </c>
      <c r="B298" s="7" t="s">
        <v>78</v>
      </c>
      <c r="C298" s="7" t="s">
        <v>55</v>
      </c>
      <c r="D298" s="9">
        <v>0.19</v>
      </c>
      <c r="E298" s="9">
        <v>57.7</v>
      </c>
      <c r="F298" s="9">
        <v>0</v>
      </c>
      <c r="G298" s="9">
        <v>1.395</v>
      </c>
      <c r="H298" s="9">
        <v>0.33900000000000002</v>
      </c>
      <c r="I298" s="9">
        <v>0.39300000000000002</v>
      </c>
      <c r="J298" s="8">
        <v>12.0966092527</v>
      </c>
      <c r="K298" s="1">
        <f t="shared" si="12"/>
        <v>22.858660089595876</v>
      </c>
      <c r="L298" s="1">
        <f t="shared" si="13"/>
        <v>86.8</v>
      </c>
      <c r="M298" s="1">
        <f t="shared" si="14"/>
        <v>23.4</v>
      </c>
    </row>
    <row r="299" spans="1:13" x14ac:dyDescent="0.25">
      <c r="A299" s="7">
        <v>1330</v>
      </c>
      <c r="B299" s="7" t="s">
        <v>78</v>
      </c>
      <c r="C299" s="7" t="s">
        <v>55</v>
      </c>
      <c r="D299" s="9">
        <v>0.19</v>
      </c>
      <c r="E299" s="9">
        <v>57.7</v>
      </c>
      <c r="F299" s="9">
        <v>0</v>
      </c>
      <c r="G299" s="9">
        <v>1.395</v>
      </c>
      <c r="H299" s="9">
        <v>0.33900000000000002</v>
      </c>
      <c r="I299" s="9">
        <v>0.39300000000000002</v>
      </c>
      <c r="J299" s="8">
        <v>0.168170079422613</v>
      </c>
      <c r="K299" s="1">
        <f t="shared" si="12"/>
        <v>0.31778679483292621</v>
      </c>
      <c r="L299" s="1">
        <f t="shared" si="13"/>
        <v>1.2</v>
      </c>
      <c r="M299" s="1">
        <f t="shared" si="14"/>
        <v>0.3</v>
      </c>
    </row>
    <row r="300" spans="1:13" x14ac:dyDescent="0.25">
      <c r="A300" s="7">
        <v>1330</v>
      </c>
      <c r="B300" s="7" t="s">
        <v>78</v>
      </c>
      <c r="C300" s="7" t="s">
        <v>55</v>
      </c>
      <c r="D300" s="9">
        <v>0.19</v>
      </c>
      <c r="E300" s="9">
        <v>57.7</v>
      </c>
      <c r="F300" s="9">
        <v>0</v>
      </c>
      <c r="G300" s="9">
        <v>1.395</v>
      </c>
      <c r="H300" s="9">
        <v>0.33900000000000002</v>
      </c>
      <c r="I300" s="9">
        <v>0.39300000000000002</v>
      </c>
      <c r="J300" s="8">
        <v>17.444698777700001</v>
      </c>
      <c r="K300" s="1">
        <f t="shared" si="12"/>
        <v>32.964811162750252</v>
      </c>
      <c r="L300" s="1">
        <f t="shared" si="13"/>
        <v>125.1</v>
      </c>
      <c r="M300" s="1">
        <f t="shared" si="14"/>
        <v>33.700000000000003</v>
      </c>
    </row>
    <row r="301" spans="1:13" x14ac:dyDescent="0.25">
      <c r="A301" s="7">
        <v>1330</v>
      </c>
      <c r="B301" s="7" t="s">
        <v>78</v>
      </c>
      <c r="C301" s="7" t="s">
        <v>55</v>
      </c>
      <c r="D301" s="9">
        <v>0.19</v>
      </c>
      <c r="E301" s="9">
        <v>57.7</v>
      </c>
      <c r="F301" s="9">
        <v>0</v>
      </c>
      <c r="G301" s="9">
        <v>1.395</v>
      </c>
      <c r="H301" s="9">
        <v>0.33900000000000002</v>
      </c>
      <c r="I301" s="9">
        <v>0.39300000000000002</v>
      </c>
      <c r="J301" s="8">
        <v>2.23482156725258E-2</v>
      </c>
      <c r="K301" s="1">
        <f t="shared" si="12"/>
        <v>4.2230864450980198E-2</v>
      </c>
      <c r="L301" s="1">
        <f t="shared" si="13"/>
        <v>0.2</v>
      </c>
      <c r="M301" s="1">
        <f t="shared" si="14"/>
        <v>0</v>
      </c>
    </row>
    <row r="302" spans="1:13" x14ac:dyDescent="0.25">
      <c r="A302" s="7">
        <v>1330</v>
      </c>
      <c r="B302" s="7" t="s">
        <v>78</v>
      </c>
      <c r="D302" s="9">
        <v>0.19</v>
      </c>
      <c r="E302" s="9">
        <v>57.7</v>
      </c>
      <c r="F302" s="9">
        <v>0</v>
      </c>
      <c r="G302" s="9">
        <v>1.395</v>
      </c>
      <c r="H302" s="9">
        <v>0.33900000000000002</v>
      </c>
      <c r="I302" s="9">
        <v>0.39300000000000002</v>
      </c>
      <c r="J302" s="8">
        <v>12.914410693500001</v>
      </c>
      <c r="K302" s="1">
        <f t="shared" si="12"/>
        <v>24.404039027239616</v>
      </c>
      <c r="L302" s="1">
        <f t="shared" si="13"/>
        <v>92.6</v>
      </c>
      <c r="M302" s="1">
        <f t="shared" si="14"/>
        <v>25</v>
      </c>
    </row>
    <row r="303" spans="1:13" x14ac:dyDescent="0.25">
      <c r="A303" s="7">
        <v>1330</v>
      </c>
      <c r="B303" s="7" t="s">
        <v>78</v>
      </c>
      <c r="D303" s="9">
        <v>0.19</v>
      </c>
      <c r="E303" s="9">
        <v>57.7</v>
      </c>
      <c r="F303" s="9">
        <v>0</v>
      </c>
      <c r="G303" s="9">
        <v>1.395</v>
      </c>
      <c r="H303" s="9">
        <v>0.33900000000000002</v>
      </c>
      <c r="I303" s="9">
        <v>0.39300000000000002</v>
      </c>
      <c r="J303" s="8">
        <v>3.8221780710568601E-2</v>
      </c>
      <c r="K303" s="1">
        <f t="shared" si="12"/>
        <v>7.2226743464243723E-2</v>
      </c>
      <c r="L303" s="1">
        <f t="shared" si="13"/>
        <v>0.3</v>
      </c>
      <c r="M303" s="1">
        <f t="shared" si="14"/>
        <v>0.1</v>
      </c>
    </row>
    <row r="304" spans="1:13" x14ac:dyDescent="0.25">
      <c r="A304" s="7">
        <v>1330</v>
      </c>
      <c r="B304" s="7" t="s">
        <v>78</v>
      </c>
      <c r="C304" s="7" t="s">
        <v>55</v>
      </c>
      <c r="D304" s="9">
        <v>0.19</v>
      </c>
      <c r="E304" s="9">
        <v>57.7</v>
      </c>
      <c r="F304" s="9">
        <v>0</v>
      </c>
      <c r="G304" s="9">
        <v>1.395</v>
      </c>
      <c r="H304" s="9">
        <v>0.33900000000000002</v>
      </c>
      <c r="I304" s="9">
        <v>0.39300000000000002</v>
      </c>
      <c r="J304" s="8">
        <v>9.5101142330226804E-2</v>
      </c>
      <c r="K304" s="1">
        <f t="shared" si="12"/>
        <v>0.17971025113287134</v>
      </c>
      <c r="L304" s="1">
        <f t="shared" si="13"/>
        <v>0.7</v>
      </c>
      <c r="M304" s="1">
        <f t="shared" si="14"/>
        <v>0.2</v>
      </c>
    </row>
    <row r="305" spans="1:13" x14ac:dyDescent="0.25">
      <c r="A305" s="7">
        <v>1330</v>
      </c>
      <c r="B305" s="7" t="s">
        <v>78</v>
      </c>
      <c r="C305" s="7" t="s">
        <v>55</v>
      </c>
      <c r="D305" s="9">
        <v>0.19</v>
      </c>
      <c r="E305" s="9">
        <v>57.7</v>
      </c>
      <c r="F305" s="9">
        <v>0</v>
      </c>
      <c r="G305" s="9">
        <v>1.395</v>
      </c>
      <c r="H305" s="9">
        <v>0.33900000000000002</v>
      </c>
      <c r="I305" s="9">
        <v>0.39300000000000002</v>
      </c>
      <c r="J305" s="8">
        <v>2.8464278526796898</v>
      </c>
      <c r="K305" s="1">
        <f t="shared" si="12"/>
        <v>5.3788235525124932</v>
      </c>
      <c r="L305" s="1">
        <f t="shared" si="13"/>
        <v>20.399999999999999</v>
      </c>
      <c r="M305" s="1">
        <f t="shared" si="14"/>
        <v>5.5</v>
      </c>
    </row>
    <row r="306" spans="1:13" x14ac:dyDescent="0.25">
      <c r="A306" s="7">
        <v>1390</v>
      </c>
      <c r="B306" s="7" t="s">
        <v>78</v>
      </c>
      <c r="C306" s="7" t="s">
        <v>55</v>
      </c>
      <c r="D306" s="9">
        <v>0.19</v>
      </c>
      <c r="E306" s="9">
        <v>57.7</v>
      </c>
      <c r="F306" s="9">
        <v>0</v>
      </c>
      <c r="G306" s="9">
        <v>1.395</v>
      </c>
      <c r="H306" s="9">
        <v>0.33900000000000002</v>
      </c>
      <c r="I306" s="9">
        <v>0.39300000000000002</v>
      </c>
      <c r="J306" s="8">
        <v>4.1116028421353902E-2</v>
      </c>
      <c r="K306" s="1">
        <f t="shared" si="12"/>
        <v>7.7695931007121938E-2</v>
      </c>
      <c r="L306" s="1">
        <f t="shared" si="13"/>
        <v>0.3</v>
      </c>
      <c r="M306" s="1">
        <f t="shared" si="14"/>
        <v>0.1</v>
      </c>
    </row>
    <row r="307" spans="1:13" x14ac:dyDescent="0.25">
      <c r="A307" s="7">
        <v>1390</v>
      </c>
      <c r="B307" s="7" t="s">
        <v>78</v>
      </c>
      <c r="C307" s="7" t="s">
        <v>55</v>
      </c>
      <c r="D307" s="9">
        <v>0.19</v>
      </c>
      <c r="E307" s="9">
        <v>57.7</v>
      </c>
      <c r="F307" s="9">
        <v>0</v>
      </c>
      <c r="G307" s="9">
        <v>1.395</v>
      </c>
      <c r="H307" s="9">
        <v>0.33900000000000002</v>
      </c>
      <c r="I307" s="9">
        <v>0.39300000000000002</v>
      </c>
      <c r="J307" s="8">
        <v>3.1605126733962101</v>
      </c>
      <c r="K307" s="1">
        <f t="shared" si="12"/>
        <v>5.9723417860999843</v>
      </c>
      <c r="L307" s="1">
        <f t="shared" si="13"/>
        <v>22.7</v>
      </c>
      <c r="M307" s="1">
        <f t="shared" si="14"/>
        <v>6.1</v>
      </c>
    </row>
    <row r="308" spans="1:13" x14ac:dyDescent="0.25">
      <c r="A308" s="7">
        <v>1710</v>
      </c>
      <c r="B308" s="7" t="s">
        <v>78</v>
      </c>
      <c r="C308" s="7" t="s">
        <v>55</v>
      </c>
      <c r="D308" s="9">
        <v>0.19</v>
      </c>
      <c r="E308" s="9">
        <v>57.7</v>
      </c>
      <c r="F308" s="9">
        <v>0</v>
      </c>
      <c r="G308" s="9">
        <v>0.96799999999999997</v>
      </c>
      <c r="H308" s="9">
        <v>0.125</v>
      </c>
      <c r="I308" s="9">
        <v>0.34100000000000003</v>
      </c>
      <c r="J308" s="8">
        <v>0.33850462787928598</v>
      </c>
      <c r="K308" s="1">
        <f t="shared" si="12"/>
        <v>0.55502629223037236</v>
      </c>
      <c r="L308" s="1">
        <f t="shared" si="13"/>
        <v>1.5</v>
      </c>
      <c r="M308" s="1">
        <f t="shared" si="14"/>
        <v>0.3</v>
      </c>
    </row>
    <row r="309" spans="1:13" x14ac:dyDescent="0.25">
      <c r="A309" s="7">
        <v>1710</v>
      </c>
      <c r="B309" s="7" t="s">
        <v>78</v>
      </c>
      <c r="C309" s="7" t="s">
        <v>55</v>
      </c>
      <c r="D309" s="9">
        <v>0.19</v>
      </c>
      <c r="E309" s="9">
        <v>57.7</v>
      </c>
      <c r="F309" s="9">
        <v>0</v>
      </c>
      <c r="G309" s="9">
        <v>0.96799999999999997</v>
      </c>
      <c r="H309" s="9">
        <v>0.125</v>
      </c>
      <c r="I309" s="9">
        <v>0.34100000000000003</v>
      </c>
      <c r="J309" s="8">
        <v>34.7535819573</v>
      </c>
      <c r="K309" s="1">
        <f t="shared" si="12"/>
        <v>56.983421043103981</v>
      </c>
      <c r="L309" s="1">
        <f t="shared" si="13"/>
        <v>150.1</v>
      </c>
      <c r="M309" s="1">
        <f t="shared" si="14"/>
        <v>26</v>
      </c>
    </row>
    <row r="310" spans="1:13" x14ac:dyDescent="0.25">
      <c r="A310" s="7">
        <v>1710</v>
      </c>
      <c r="B310" s="7" t="s">
        <v>78</v>
      </c>
      <c r="C310" s="7" t="s">
        <v>55</v>
      </c>
      <c r="D310" s="9">
        <v>0.19</v>
      </c>
      <c r="E310" s="9">
        <v>57.7</v>
      </c>
      <c r="F310" s="9">
        <v>0</v>
      </c>
      <c r="G310" s="9">
        <v>0.96799999999999997</v>
      </c>
      <c r="H310" s="9">
        <v>0.125</v>
      </c>
      <c r="I310" s="9">
        <v>0.34100000000000003</v>
      </c>
      <c r="J310" s="8">
        <v>2.35787881220058</v>
      </c>
      <c r="K310" s="1">
        <f t="shared" si="12"/>
        <v>3.8660763454345801</v>
      </c>
      <c r="L310" s="1">
        <f t="shared" si="13"/>
        <v>10.199999999999999</v>
      </c>
      <c r="M310" s="1">
        <f t="shared" si="14"/>
        <v>1.8</v>
      </c>
    </row>
    <row r="311" spans="1:13" x14ac:dyDescent="0.25">
      <c r="A311" s="7">
        <v>1710</v>
      </c>
      <c r="B311" s="7" t="s">
        <v>78</v>
      </c>
      <c r="C311" s="7" t="s">
        <v>56</v>
      </c>
      <c r="D311" s="9">
        <v>0.19</v>
      </c>
      <c r="E311" s="9">
        <v>57.7</v>
      </c>
      <c r="F311" s="9">
        <v>0</v>
      </c>
      <c r="G311" s="9">
        <v>0.96799999999999997</v>
      </c>
      <c r="H311" s="9">
        <v>0.125</v>
      </c>
      <c r="I311" s="9">
        <v>0.34100000000000003</v>
      </c>
      <c r="J311" s="8">
        <v>1.9769423117209799</v>
      </c>
      <c r="K311" s="1">
        <f t="shared" si="12"/>
        <v>3.2414769868940407</v>
      </c>
      <c r="L311" s="1">
        <f t="shared" si="13"/>
        <v>8.5</v>
      </c>
      <c r="M311" s="1">
        <f t="shared" si="14"/>
        <v>1.5</v>
      </c>
    </row>
    <row r="312" spans="1:13" x14ac:dyDescent="0.25">
      <c r="A312" s="7">
        <v>1400</v>
      </c>
      <c r="B312" s="7" t="s">
        <v>78</v>
      </c>
      <c r="C312" s="7" t="s">
        <v>55</v>
      </c>
      <c r="D312" s="9">
        <v>0.19</v>
      </c>
      <c r="E312" s="9">
        <v>57.7</v>
      </c>
      <c r="F312" s="9">
        <v>0</v>
      </c>
      <c r="G312" s="9">
        <v>0.70899999999999996</v>
      </c>
      <c r="H312" s="9">
        <v>0.11700000000000001</v>
      </c>
      <c r="I312" s="9">
        <v>0.43099999999999999</v>
      </c>
      <c r="J312" s="8">
        <v>0.47729792956585598</v>
      </c>
      <c r="K312" s="1">
        <f t="shared" si="12"/>
        <v>0.98914825174953347</v>
      </c>
      <c r="L312" s="1">
        <f t="shared" si="13"/>
        <v>1.9</v>
      </c>
      <c r="M312" s="1">
        <f t="shared" si="14"/>
        <v>0.4</v>
      </c>
    </row>
    <row r="313" spans="1:13" x14ac:dyDescent="0.25">
      <c r="A313" s="7">
        <v>1400</v>
      </c>
      <c r="B313" s="7" t="s">
        <v>78</v>
      </c>
      <c r="C313" s="7" t="s">
        <v>55</v>
      </c>
      <c r="D313" s="9">
        <v>0.19</v>
      </c>
      <c r="E313" s="9">
        <v>57.7</v>
      </c>
      <c r="F313" s="9">
        <v>0</v>
      </c>
      <c r="G313" s="9">
        <v>0.70899999999999996</v>
      </c>
      <c r="H313" s="9">
        <v>0.11700000000000001</v>
      </c>
      <c r="I313" s="9">
        <v>0.43099999999999999</v>
      </c>
      <c r="J313" s="8">
        <v>0.39265529828622397</v>
      </c>
      <c r="K313" s="1">
        <f t="shared" si="12"/>
        <v>0.81373556804088487</v>
      </c>
      <c r="L313" s="1">
        <f t="shared" si="13"/>
        <v>1.6</v>
      </c>
      <c r="M313" s="1">
        <f t="shared" si="14"/>
        <v>0.3</v>
      </c>
    </row>
    <row r="314" spans="1:13" x14ac:dyDescent="0.25">
      <c r="A314" s="7">
        <v>1400</v>
      </c>
      <c r="B314" s="7" t="s">
        <v>78</v>
      </c>
      <c r="C314" s="7" t="s">
        <v>55</v>
      </c>
      <c r="D314" s="9">
        <v>0.19</v>
      </c>
      <c r="E314" s="9">
        <v>57.7</v>
      </c>
      <c r="F314" s="9">
        <v>0</v>
      </c>
      <c r="G314" s="9">
        <v>0.70899999999999996</v>
      </c>
      <c r="H314" s="9">
        <v>0.11700000000000001</v>
      </c>
      <c r="I314" s="9">
        <v>0.43099999999999999</v>
      </c>
      <c r="J314" s="8">
        <v>0.30618927911411198</v>
      </c>
      <c r="K314" s="1">
        <f t="shared" si="12"/>
        <v>0.63454411045875969</v>
      </c>
      <c r="L314" s="1">
        <f t="shared" si="13"/>
        <v>1.2</v>
      </c>
      <c r="M314" s="1">
        <f t="shared" si="14"/>
        <v>0.3</v>
      </c>
    </row>
    <row r="315" spans="1:13" x14ac:dyDescent="0.25">
      <c r="A315" s="7">
        <v>1400</v>
      </c>
      <c r="B315" s="7" t="s">
        <v>78</v>
      </c>
      <c r="C315" s="7" t="s">
        <v>56</v>
      </c>
      <c r="D315" s="9">
        <v>0.19</v>
      </c>
      <c r="E315" s="9">
        <v>57.7</v>
      </c>
      <c r="F315" s="9">
        <v>0</v>
      </c>
      <c r="G315" s="9">
        <v>0.70899999999999996</v>
      </c>
      <c r="H315" s="9">
        <v>0.11700000000000001</v>
      </c>
      <c r="I315" s="9">
        <v>0.43099999999999999</v>
      </c>
      <c r="J315" s="8">
        <v>14.8477724399</v>
      </c>
      <c r="K315" s="1">
        <f t="shared" si="12"/>
        <v>30.770399873011758</v>
      </c>
      <c r="L315" s="1">
        <f t="shared" si="13"/>
        <v>59.4</v>
      </c>
      <c r="M315" s="1">
        <f t="shared" si="14"/>
        <v>12.6</v>
      </c>
    </row>
    <row r="316" spans="1:13" x14ac:dyDescent="0.25">
      <c r="A316" s="7">
        <v>1400</v>
      </c>
      <c r="B316" s="7" t="s">
        <v>78</v>
      </c>
      <c r="D316" s="9">
        <v>0.19</v>
      </c>
      <c r="E316" s="9">
        <v>57.7</v>
      </c>
      <c r="F316" s="9">
        <v>0</v>
      </c>
      <c r="G316" s="9">
        <v>0.70899999999999996</v>
      </c>
      <c r="H316" s="9">
        <v>0.11700000000000001</v>
      </c>
      <c r="I316" s="9">
        <v>0.43099999999999999</v>
      </c>
      <c r="J316" s="8">
        <v>0.10347013479983801</v>
      </c>
      <c r="K316" s="1">
        <f t="shared" si="12"/>
        <v>0.21443064510806095</v>
      </c>
      <c r="L316" s="1">
        <f t="shared" si="13"/>
        <v>0.4</v>
      </c>
      <c r="M316" s="1">
        <f t="shared" si="14"/>
        <v>0.1</v>
      </c>
    </row>
    <row r="317" spans="1:13" x14ac:dyDescent="0.25">
      <c r="A317" s="7">
        <v>1320</v>
      </c>
      <c r="B317" s="7" t="s">
        <v>78</v>
      </c>
      <c r="C317" s="7" t="s">
        <v>55</v>
      </c>
      <c r="D317" s="9">
        <v>0.19</v>
      </c>
      <c r="E317" s="9">
        <v>57.7</v>
      </c>
      <c r="F317" s="9">
        <v>0</v>
      </c>
      <c r="G317" s="9">
        <v>1.395</v>
      </c>
      <c r="H317" s="9">
        <v>0.33900000000000002</v>
      </c>
      <c r="I317" s="9">
        <v>0.39300000000000002</v>
      </c>
      <c r="J317" s="8">
        <v>3.4446196023334E-2</v>
      </c>
      <c r="K317" s="1">
        <f t="shared" si="12"/>
        <v>6.5092115470393688E-2</v>
      </c>
      <c r="L317" s="1">
        <f t="shared" si="13"/>
        <v>0.2</v>
      </c>
      <c r="M317" s="1">
        <f t="shared" si="14"/>
        <v>0.1</v>
      </c>
    </row>
    <row r="318" spans="1:13" x14ac:dyDescent="0.25">
      <c r="A318" s="7">
        <v>1320</v>
      </c>
      <c r="B318" s="7" t="s">
        <v>78</v>
      </c>
      <c r="C318" s="7" t="s">
        <v>55</v>
      </c>
      <c r="D318" s="9">
        <v>0.19</v>
      </c>
      <c r="E318" s="9">
        <v>57.7</v>
      </c>
      <c r="F318" s="9">
        <v>0</v>
      </c>
      <c r="G318" s="9">
        <v>1.395</v>
      </c>
      <c r="H318" s="9">
        <v>0.33900000000000002</v>
      </c>
      <c r="I318" s="9">
        <v>0.39300000000000002</v>
      </c>
      <c r="J318" s="8">
        <v>0.39298927458562999</v>
      </c>
      <c r="K318" s="1">
        <f t="shared" si="12"/>
        <v>0.74262200745260032</v>
      </c>
      <c r="L318" s="1">
        <f t="shared" si="13"/>
        <v>2.8</v>
      </c>
      <c r="M318" s="1">
        <f t="shared" si="14"/>
        <v>0.8</v>
      </c>
    </row>
    <row r="319" spans="1:13" x14ac:dyDescent="0.25">
      <c r="A319" s="7">
        <v>1320</v>
      </c>
      <c r="B319" s="7" t="s">
        <v>78</v>
      </c>
      <c r="C319" s="7" t="s">
        <v>56</v>
      </c>
      <c r="D319" s="9">
        <v>0.19</v>
      </c>
      <c r="E319" s="9">
        <v>57.7</v>
      </c>
      <c r="F319" s="9">
        <v>0</v>
      </c>
      <c r="G319" s="9">
        <v>1.395</v>
      </c>
      <c r="H319" s="9">
        <v>0.33900000000000002</v>
      </c>
      <c r="I319" s="9">
        <v>0.39300000000000002</v>
      </c>
      <c r="J319" s="8">
        <v>1.8089801123879298E-2</v>
      </c>
      <c r="K319" s="1">
        <f t="shared" si="12"/>
        <v>3.4183844938766618E-2</v>
      </c>
      <c r="L319" s="1">
        <f t="shared" si="13"/>
        <v>0.1</v>
      </c>
      <c r="M319" s="1">
        <f t="shared" si="14"/>
        <v>0</v>
      </c>
    </row>
    <row r="320" spans="1:13" x14ac:dyDescent="0.25">
      <c r="A320" s="7">
        <v>1330</v>
      </c>
      <c r="B320" s="7" t="s">
        <v>78</v>
      </c>
      <c r="C320" s="7" t="s">
        <v>55</v>
      </c>
      <c r="D320" s="9">
        <v>0.19</v>
      </c>
      <c r="E320" s="9">
        <v>57.7</v>
      </c>
      <c r="F320" s="9">
        <v>0</v>
      </c>
      <c r="G320" s="9">
        <v>1.395</v>
      </c>
      <c r="H320" s="9">
        <v>0.33900000000000002</v>
      </c>
      <c r="I320" s="9">
        <v>0.39300000000000002</v>
      </c>
      <c r="J320" s="8">
        <v>0.33586624779559698</v>
      </c>
      <c r="K320" s="1">
        <f t="shared" si="12"/>
        <v>0.63467805180314485</v>
      </c>
      <c r="L320" s="1">
        <f t="shared" si="13"/>
        <v>2.4</v>
      </c>
      <c r="M320" s="1">
        <f t="shared" si="14"/>
        <v>0.6</v>
      </c>
    </row>
    <row r="321" spans="1:13" x14ac:dyDescent="0.25">
      <c r="A321" s="7">
        <v>1330</v>
      </c>
      <c r="B321" s="7" t="s">
        <v>78</v>
      </c>
      <c r="C321" s="7" t="s">
        <v>55</v>
      </c>
      <c r="D321" s="9">
        <v>0.19</v>
      </c>
      <c r="E321" s="9">
        <v>57.7</v>
      </c>
      <c r="F321" s="9">
        <v>0</v>
      </c>
      <c r="G321" s="9">
        <v>1.395</v>
      </c>
      <c r="H321" s="9">
        <v>0.33900000000000002</v>
      </c>
      <c r="I321" s="9">
        <v>0.39300000000000002</v>
      </c>
      <c r="J321" s="8">
        <v>1.93884104707075</v>
      </c>
      <c r="K321" s="1">
        <f t="shared" si="12"/>
        <v>3.6637794556234198</v>
      </c>
      <c r="L321" s="1">
        <f t="shared" si="13"/>
        <v>13.9</v>
      </c>
      <c r="M321" s="1">
        <f t="shared" si="14"/>
        <v>3.7</v>
      </c>
    </row>
    <row r="322" spans="1:13" x14ac:dyDescent="0.25">
      <c r="A322" s="7">
        <v>1330</v>
      </c>
      <c r="B322" s="7" t="s">
        <v>78</v>
      </c>
      <c r="C322" s="7" t="s">
        <v>55</v>
      </c>
      <c r="D322" s="9">
        <v>0.19</v>
      </c>
      <c r="E322" s="9">
        <v>57.7</v>
      </c>
      <c r="F322" s="9">
        <v>0</v>
      </c>
      <c r="G322" s="9">
        <v>1.395</v>
      </c>
      <c r="H322" s="9">
        <v>0.33900000000000002</v>
      </c>
      <c r="I322" s="9">
        <v>0.39300000000000002</v>
      </c>
      <c r="J322" s="8">
        <v>4.4659469276780204</v>
      </c>
      <c r="K322" s="1">
        <f t="shared" si="12"/>
        <v>8.4391882605599644</v>
      </c>
      <c r="L322" s="1">
        <f t="shared" si="13"/>
        <v>32</v>
      </c>
      <c r="M322" s="1">
        <f t="shared" si="14"/>
        <v>8.6</v>
      </c>
    </row>
    <row r="323" spans="1:13" x14ac:dyDescent="0.25">
      <c r="A323" s="7">
        <v>1290</v>
      </c>
      <c r="B323" s="7" t="s">
        <v>83</v>
      </c>
      <c r="C323" s="7" t="s">
        <v>55</v>
      </c>
      <c r="D323" s="9">
        <v>0.22</v>
      </c>
      <c r="E323" s="9">
        <v>50.8</v>
      </c>
      <c r="F323" s="9">
        <v>0</v>
      </c>
      <c r="G323" s="9">
        <v>1.2450000000000001</v>
      </c>
      <c r="H323" s="9">
        <v>0.21299999999999999</v>
      </c>
      <c r="I323" s="9">
        <v>0.34100000000000003</v>
      </c>
      <c r="J323" s="8">
        <v>1.60032480980536</v>
      </c>
      <c r="K323" s="1">
        <f t="shared" ref="K323:K386" si="15">(E323*I323*J323/12)+(F323*J323)</f>
        <v>2.3101755512746909</v>
      </c>
      <c r="L323" s="1">
        <f t="shared" ref="L323:L386" si="16">ROUND(2.721*G323*K323,1)</f>
        <v>7.8</v>
      </c>
      <c r="M323" s="1">
        <f t="shared" ref="M323:M386" si="17">ROUND((2.721*H323*K323)+(D323*J323),1)</f>
        <v>1.7</v>
      </c>
    </row>
    <row r="324" spans="1:13" x14ac:dyDescent="0.25">
      <c r="A324" s="7">
        <v>1290</v>
      </c>
      <c r="B324" s="7" t="s">
        <v>83</v>
      </c>
      <c r="C324" s="7" t="s">
        <v>55</v>
      </c>
      <c r="D324" s="9">
        <v>0.22</v>
      </c>
      <c r="E324" s="9">
        <v>50.8</v>
      </c>
      <c r="F324" s="9">
        <v>0</v>
      </c>
      <c r="G324" s="9">
        <v>1.2450000000000001</v>
      </c>
      <c r="H324" s="9">
        <v>0.21299999999999999</v>
      </c>
      <c r="I324" s="9">
        <v>0.34100000000000003</v>
      </c>
      <c r="J324" s="8">
        <v>2.50437221534541</v>
      </c>
      <c r="K324" s="1">
        <f t="shared" si="15"/>
        <v>3.6152282509987894</v>
      </c>
      <c r="L324" s="1">
        <f t="shared" si="16"/>
        <v>12.2</v>
      </c>
      <c r="M324" s="1">
        <f t="shared" si="17"/>
        <v>2.6</v>
      </c>
    </row>
    <row r="325" spans="1:13" x14ac:dyDescent="0.25">
      <c r="A325" s="7">
        <v>1290</v>
      </c>
      <c r="B325" s="7" t="s">
        <v>83</v>
      </c>
      <c r="C325" s="7" t="s">
        <v>56</v>
      </c>
      <c r="D325" s="9">
        <v>0.22</v>
      </c>
      <c r="E325" s="9">
        <v>50.8</v>
      </c>
      <c r="F325" s="9">
        <v>0</v>
      </c>
      <c r="G325" s="9">
        <v>1.2450000000000001</v>
      </c>
      <c r="H325" s="9">
        <v>0.21299999999999999</v>
      </c>
      <c r="I325" s="9">
        <v>0.34100000000000003</v>
      </c>
      <c r="J325" s="8">
        <v>7.5015904907827001E-4</v>
      </c>
      <c r="K325" s="1">
        <f t="shared" si="15"/>
        <v>1.0829045979477547E-3</v>
      </c>
      <c r="L325" s="1">
        <f t="shared" si="16"/>
        <v>0</v>
      </c>
      <c r="M325" s="1">
        <f t="shared" si="17"/>
        <v>0</v>
      </c>
    </row>
    <row r="326" spans="1:13" x14ac:dyDescent="0.25">
      <c r="A326" s="7">
        <v>1290</v>
      </c>
      <c r="B326" s="7" t="s">
        <v>83</v>
      </c>
      <c r="C326" s="7" t="s">
        <v>56</v>
      </c>
      <c r="D326" s="9">
        <v>0.22</v>
      </c>
      <c r="E326" s="9">
        <v>50.8</v>
      </c>
      <c r="F326" s="9">
        <v>0</v>
      </c>
      <c r="G326" s="9">
        <v>1.2450000000000001</v>
      </c>
      <c r="H326" s="9">
        <v>0.21299999999999999</v>
      </c>
      <c r="I326" s="9">
        <v>0.34100000000000003</v>
      </c>
      <c r="J326" s="8">
        <v>1.98238585399677</v>
      </c>
      <c r="K326" s="1">
        <f t="shared" si="15"/>
        <v>2.8617061393012708</v>
      </c>
      <c r="L326" s="1">
        <f t="shared" si="16"/>
        <v>9.6999999999999993</v>
      </c>
      <c r="M326" s="1">
        <f t="shared" si="17"/>
        <v>2.1</v>
      </c>
    </row>
    <row r="327" spans="1:13" x14ac:dyDescent="0.25">
      <c r="A327" s="7">
        <v>1330</v>
      </c>
      <c r="B327" s="7" t="s">
        <v>78</v>
      </c>
      <c r="D327" s="9">
        <v>0.19</v>
      </c>
      <c r="E327" s="9">
        <v>57.7</v>
      </c>
      <c r="F327" s="9">
        <v>0</v>
      </c>
      <c r="G327" s="9">
        <v>1.395</v>
      </c>
      <c r="H327" s="9">
        <v>0.33900000000000002</v>
      </c>
      <c r="I327" s="9">
        <v>0.39300000000000002</v>
      </c>
      <c r="J327" s="8">
        <v>4.24401884999165</v>
      </c>
      <c r="K327" s="1">
        <f t="shared" si="15"/>
        <v>8.0198163203579718</v>
      </c>
      <c r="L327" s="1">
        <f t="shared" si="16"/>
        <v>30.4</v>
      </c>
      <c r="M327" s="1">
        <f t="shared" si="17"/>
        <v>8.1999999999999993</v>
      </c>
    </row>
    <row r="328" spans="1:13" x14ac:dyDescent="0.25">
      <c r="A328" s="7">
        <v>1330</v>
      </c>
      <c r="B328" s="7" t="s">
        <v>78</v>
      </c>
      <c r="C328" s="7" t="s">
        <v>55</v>
      </c>
      <c r="D328" s="9">
        <v>0.19</v>
      </c>
      <c r="E328" s="9">
        <v>57.7</v>
      </c>
      <c r="F328" s="9">
        <v>0</v>
      </c>
      <c r="G328" s="9">
        <v>1.395</v>
      </c>
      <c r="H328" s="9">
        <v>0.33900000000000002</v>
      </c>
      <c r="I328" s="9">
        <v>0.39300000000000002</v>
      </c>
      <c r="J328" s="8">
        <v>8.1669036090579699</v>
      </c>
      <c r="K328" s="1">
        <f t="shared" si="15"/>
        <v>15.432793577446619</v>
      </c>
      <c r="L328" s="1">
        <f t="shared" si="16"/>
        <v>58.6</v>
      </c>
      <c r="M328" s="1">
        <f t="shared" si="17"/>
        <v>15.8</v>
      </c>
    </row>
    <row r="329" spans="1:13" x14ac:dyDescent="0.25">
      <c r="A329" s="7">
        <v>1330</v>
      </c>
      <c r="B329" s="7" t="s">
        <v>78</v>
      </c>
      <c r="C329" s="7" t="s">
        <v>55</v>
      </c>
      <c r="D329" s="9">
        <v>0.19</v>
      </c>
      <c r="E329" s="9">
        <v>57.7</v>
      </c>
      <c r="F329" s="9">
        <v>0</v>
      </c>
      <c r="G329" s="9">
        <v>1.395</v>
      </c>
      <c r="H329" s="9">
        <v>0.33900000000000002</v>
      </c>
      <c r="I329" s="9">
        <v>0.39300000000000002</v>
      </c>
      <c r="J329" s="8">
        <v>7.15980397200177E-3</v>
      </c>
      <c r="K329" s="1">
        <f t="shared" si="15"/>
        <v>1.3529702570792446E-2</v>
      </c>
      <c r="L329" s="1">
        <f t="shared" si="16"/>
        <v>0.1</v>
      </c>
      <c r="M329" s="1">
        <f t="shared" si="17"/>
        <v>0</v>
      </c>
    </row>
    <row r="330" spans="1:13" x14ac:dyDescent="0.25">
      <c r="A330" s="7">
        <v>1330</v>
      </c>
      <c r="B330" s="7" t="s">
        <v>78</v>
      </c>
      <c r="C330" s="7" t="s">
        <v>55</v>
      </c>
      <c r="D330" s="9">
        <v>0.19</v>
      </c>
      <c r="E330" s="9">
        <v>57.7</v>
      </c>
      <c r="F330" s="9">
        <v>0</v>
      </c>
      <c r="G330" s="9">
        <v>1.395</v>
      </c>
      <c r="H330" s="9">
        <v>0.33900000000000002</v>
      </c>
      <c r="I330" s="9">
        <v>0.39300000000000002</v>
      </c>
      <c r="J330" s="8">
        <v>0.11001960162216901</v>
      </c>
      <c r="K330" s="1">
        <f t="shared" si="15"/>
        <v>0.20790129069537222</v>
      </c>
      <c r="L330" s="1">
        <f t="shared" si="16"/>
        <v>0.8</v>
      </c>
      <c r="M330" s="1">
        <f t="shared" si="17"/>
        <v>0.2</v>
      </c>
    </row>
    <row r="331" spans="1:13" x14ac:dyDescent="0.25">
      <c r="A331" s="7">
        <v>1330</v>
      </c>
      <c r="B331" s="7" t="s">
        <v>78</v>
      </c>
      <c r="C331" s="7" t="s">
        <v>57</v>
      </c>
      <c r="D331" s="9">
        <v>0.19</v>
      </c>
      <c r="E331" s="9">
        <v>57.7</v>
      </c>
      <c r="F331" s="9">
        <v>0</v>
      </c>
      <c r="G331" s="9">
        <v>1.395</v>
      </c>
      <c r="H331" s="9">
        <v>0.33900000000000002</v>
      </c>
      <c r="I331" s="9">
        <v>0.39300000000000002</v>
      </c>
      <c r="J331" s="8">
        <v>0.322059372831275</v>
      </c>
      <c r="K331" s="1">
        <f t="shared" si="15"/>
        <v>0.60858754535493964</v>
      </c>
      <c r="L331" s="1">
        <f t="shared" si="16"/>
        <v>2.2999999999999998</v>
      </c>
      <c r="M331" s="1">
        <f t="shared" si="17"/>
        <v>0.6</v>
      </c>
    </row>
    <row r="332" spans="1:13" x14ac:dyDescent="0.25">
      <c r="A332" s="7">
        <v>1330</v>
      </c>
      <c r="B332" s="7" t="s">
        <v>78</v>
      </c>
      <c r="C332" s="7" t="s">
        <v>57</v>
      </c>
      <c r="D332" s="9">
        <v>0.19</v>
      </c>
      <c r="E332" s="9">
        <v>57.7</v>
      </c>
      <c r="F332" s="9">
        <v>0</v>
      </c>
      <c r="G332" s="9">
        <v>1.395</v>
      </c>
      <c r="H332" s="9">
        <v>0.33900000000000002</v>
      </c>
      <c r="I332" s="9">
        <v>0.39300000000000002</v>
      </c>
      <c r="J332" s="8">
        <v>1.60312745508224E-2</v>
      </c>
      <c r="K332" s="1">
        <f t="shared" si="15"/>
        <v>3.0293898736825323E-2</v>
      </c>
      <c r="L332" s="1">
        <f t="shared" si="16"/>
        <v>0.1</v>
      </c>
      <c r="M332" s="1">
        <f t="shared" si="17"/>
        <v>0</v>
      </c>
    </row>
    <row r="333" spans="1:13" x14ac:dyDescent="0.25">
      <c r="A333" s="7">
        <v>1330</v>
      </c>
      <c r="B333" s="7" t="s">
        <v>78</v>
      </c>
      <c r="D333" s="9">
        <v>0.19</v>
      </c>
      <c r="E333" s="9">
        <v>57.7</v>
      </c>
      <c r="F333" s="9">
        <v>0</v>
      </c>
      <c r="G333" s="9">
        <v>1.395</v>
      </c>
      <c r="H333" s="9">
        <v>0.33900000000000002</v>
      </c>
      <c r="I333" s="9">
        <v>0.39300000000000002</v>
      </c>
      <c r="J333" s="8">
        <v>2.5650809209868199E-2</v>
      </c>
      <c r="K333" s="1">
        <f t="shared" si="15"/>
        <v>4.8471692893657693E-2</v>
      </c>
      <c r="L333" s="1">
        <f t="shared" si="16"/>
        <v>0.2</v>
      </c>
      <c r="M333" s="1">
        <f t="shared" si="17"/>
        <v>0</v>
      </c>
    </row>
    <row r="334" spans="1:13" x14ac:dyDescent="0.25">
      <c r="A334" s="7">
        <v>1400</v>
      </c>
      <c r="B334" s="7" t="s">
        <v>78</v>
      </c>
      <c r="C334" s="7" t="s">
        <v>55</v>
      </c>
      <c r="D334" s="9">
        <v>0.19</v>
      </c>
      <c r="E334" s="9">
        <v>57.7</v>
      </c>
      <c r="F334" s="9">
        <v>0</v>
      </c>
      <c r="G334" s="9">
        <v>0.70899999999999996</v>
      </c>
      <c r="H334" s="9">
        <v>0.11700000000000001</v>
      </c>
      <c r="I334" s="9">
        <v>0.43099999999999999</v>
      </c>
      <c r="J334" s="8">
        <v>0.14471415447244501</v>
      </c>
      <c r="K334" s="1">
        <f t="shared" si="15"/>
        <v>0.29990440777740779</v>
      </c>
      <c r="L334" s="1">
        <f t="shared" si="16"/>
        <v>0.6</v>
      </c>
      <c r="M334" s="1">
        <f t="shared" si="17"/>
        <v>0.1</v>
      </c>
    </row>
    <row r="335" spans="1:13" x14ac:dyDescent="0.25">
      <c r="A335" s="7">
        <v>1400</v>
      </c>
      <c r="B335" s="7" t="s">
        <v>78</v>
      </c>
      <c r="C335" s="7" t="s">
        <v>56</v>
      </c>
      <c r="D335" s="9">
        <v>0.19</v>
      </c>
      <c r="E335" s="9">
        <v>57.7</v>
      </c>
      <c r="F335" s="9">
        <v>0</v>
      </c>
      <c r="G335" s="9">
        <v>0.70899999999999996</v>
      </c>
      <c r="H335" s="9">
        <v>0.11700000000000001</v>
      </c>
      <c r="I335" s="9">
        <v>0.43099999999999999</v>
      </c>
      <c r="J335" s="8">
        <v>0.227472560455526</v>
      </c>
      <c r="K335" s="1">
        <f t="shared" si="15"/>
        <v>0.47141223868336163</v>
      </c>
      <c r="L335" s="1">
        <f t="shared" si="16"/>
        <v>0.9</v>
      </c>
      <c r="M335" s="1">
        <f t="shared" si="17"/>
        <v>0.2</v>
      </c>
    </row>
    <row r="336" spans="1:13" x14ac:dyDescent="0.25">
      <c r="A336" s="7">
        <v>1400</v>
      </c>
      <c r="B336" s="7" t="s">
        <v>78</v>
      </c>
      <c r="D336" s="9">
        <v>0.19</v>
      </c>
      <c r="E336" s="9">
        <v>57.7</v>
      </c>
      <c r="F336" s="9">
        <v>0</v>
      </c>
      <c r="G336" s="9">
        <v>0.70899999999999996</v>
      </c>
      <c r="H336" s="9">
        <v>0.11700000000000001</v>
      </c>
      <c r="I336" s="9">
        <v>0.43099999999999999</v>
      </c>
      <c r="J336" s="8">
        <v>0.83635098720813905</v>
      </c>
      <c r="K336" s="1">
        <f t="shared" si="15"/>
        <v>1.7332468162985872</v>
      </c>
      <c r="L336" s="1">
        <f t="shared" si="16"/>
        <v>3.3</v>
      </c>
      <c r="M336" s="1">
        <f t="shared" si="17"/>
        <v>0.7</v>
      </c>
    </row>
    <row r="337" spans="1:13" x14ac:dyDescent="0.25">
      <c r="A337" s="7">
        <v>1411</v>
      </c>
      <c r="B337" s="7" t="s">
        <v>78</v>
      </c>
      <c r="C337" s="7" t="s">
        <v>56</v>
      </c>
      <c r="D337" s="9">
        <v>0.19</v>
      </c>
      <c r="E337" s="9">
        <v>57.7</v>
      </c>
      <c r="F337" s="9">
        <v>0</v>
      </c>
      <c r="G337" s="9">
        <v>1.4430000000000001</v>
      </c>
      <c r="H337" s="9">
        <v>0.22500000000000001</v>
      </c>
      <c r="I337" s="9">
        <v>0.43099999999999999</v>
      </c>
      <c r="J337" s="8">
        <v>2.12445627785592</v>
      </c>
      <c r="K337" s="1">
        <f t="shared" si="15"/>
        <v>4.4027054864262931</v>
      </c>
      <c r="L337" s="1">
        <f t="shared" si="16"/>
        <v>17.3</v>
      </c>
      <c r="M337" s="1">
        <f t="shared" si="17"/>
        <v>3.1</v>
      </c>
    </row>
    <row r="338" spans="1:13" x14ac:dyDescent="0.25">
      <c r="A338" s="7">
        <v>1411</v>
      </c>
      <c r="B338" s="7" t="s">
        <v>78</v>
      </c>
      <c r="C338" s="7" t="s">
        <v>56</v>
      </c>
      <c r="D338" s="9">
        <v>0.19</v>
      </c>
      <c r="E338" s="9">
        <v>57.7</v>
      </c>
      <c r="F338" s="9">
        <v>0</v>
      </c>
      <c r="G338" s="9">
        <v>1.4430000000000001</v>
      </c>
      <c r="H338" s="9">
        <v>0.22500000000000001</v>
      </c>
      <c r="I338" s="9">
        <v>0.43099999999999999</v>
      </c>
      <c r="J338" s="8">
        <v>13.7412294449</v>
      </c>
      <c r="K338" s="1">
        <f t="shared" si="15"/>
        <v>28.477209391365388</v>
      </c>
      <c r="L338" s="1">
        <f t="shared" si="16"/>
        <v>111.8</v>
      </c>
      <c r="M338" s="1">
        <f t="shared" si="17"/>
        <v>20</v>
      </c>
    </row>
    <row r="339" spans="1:13" x14ac:dyDescent="0.25">
      <c r="A339" s="7">
        <v>1550</v>
      </c>
      <c r="B339" s="7" t="s">
        <v>83</v>
      </c>
      <c r="D339" s="9">
        <v>0.22</v>
      </c>
      <c r="E339" s="9">
        <v>50.8</v>
      </c>
      <c r="F339" s="9">
        <v>0</v>
      </c>
      <c r="G339" s="9">
        <v>0.72099999999999997</v>
      </c>
      <c r="H339" s="9">
        <v>0.17</v>
      </c>
      <c r="I339" s="9">
        <v>0.34100000000000003</v>
      </c>
      <c r="J339" s="8">
        <v>4.3180488212434103</v>
      </c>
      <c r="K339" s="1">
        <f t="shared" si="15"/>
        <v>6.2333913433862795</v>
      </c>
      <c r="L339" s="1">
        <f t="shared" si="16"/>
        <v>12.2</v>
      </c>
      <c r="M339" s="1">
        <f t="shared" si="17"/>
        <v>3.8</v>
      </c>
    </row>
    <row r="340" spans="1:13" x14ac:dyDescent="0.25">
      <c r="A340" s="7">
        <v>1550</v>
      </c>
      <c r="B340" s="7" t="s">
        <v>83</v>
      </c>
      <c r="D340" s="9">
        <v>0.22</v>
      </c>
      <c r="E340" s="9">
        <v>50.8</v>
      </c>
      <c r="F340" s="9">
        <v>0</v>
      </c>
      <c r="G340" s="9">
        <v>0.72099999999999997</v>
      </c>
      <c r="H340" s="9">
        <v>0.17</v>
      </c>
      <c r="I340" s="9">
        <v>0.34100000000000003</v>
      </c>
      <c r="J340" s="8">
        <v>7.8112187988926704E-2</v>
      </c>
      <c r="K340" s="1">
        <f t="shared" si="15"/>
        <v>0.11276015084121498</v>
      </c>
      <c r="L340" s="1">
        <f t="shared" si="16"/>
        <v>0.2</v>
      </c>
      <c r="M340" s="1">
        <f t="shared" si="17"/>
        <v>0.1</v>
      </c>
    </row>
    <row r="341" spans="1:13" x14ac:dyDescent="0.25">
      <c r="A341" s="7">
        <v>1550</v>
      </c>
      <c r="B341" s="7" t="s">
        <v>83</v>
      </c>
      <c r="C341" s="7" t="s">
        <v>55</v>
      </c>
      <c r="D341" s="9">
        <v>0.22</v>
      </c>
      <c r="E341" s="9">
        <v>50.8</v>
      </c>
      <c r="F341" s="9">
        <v>0</v>
      </c>
      <c r="G341" s="9">
        <v>0.72099999999999997</v>
      </c>
      <c r="H341" s="9">
        <v>0.17</v>
      </c>
      <c r="I341" s="9">
        <v>0.34100000000000003</v>
      </c>
      <c r="J341" s="8">
        <v>3.50090735354856</v>
      </c>
      <c r="K341" s="1">
        <f t="shared" si="15"/>
        <v>5.0537931586709162</v>
      </c>
      <c r="L341" s="1">
        <f t="shared" si="16"/>
        <v>9.9</v>
      </c>
      <c r="M341" s="1">
        <f t="shared" si="17"/>
        <v>3.1</v>
      </c>
    </row>
    <row r="342" spans="1:13" x14ac:dyDescent="0.25">
      <c r="A342" s="7">
        <v>1550</v>
      </c>
      <c r="B342" s="7" t="s">
        <v>83</v>
      </c>
      <c r="C342" s="7" t="s">
        <v>55</v>
      </c>
      <c r="D342" s="9">
        <v>0.22</v>
      </c>
      <c r="E342" s="9">
        <v>50.8</v>
      </c>
      <c r="F342" s="9">
        <v>0</v>
      </c>
      <c r="G342" s="9">
        <v>0.72099999999999997</v>
      </c>
      <c r="H342" s="9">
        <v>0.17</v>
      </c>
      <c r="I342" s="9">
        <v>0.34100000000000003</v>
      </c>
      <c r="J342" s="8">
        <v>5.9445810290627003E-2</v>
      </c>
      <c r="K342" s="1">
        <f t="shared" si="15"/>
        <v>8.5813990208539456E-2</v>
      </c>
      <c r="L342" s="1">
        <f t="shared" si="16"/>
        <v>0.2</v>
      </c>
      <c r="M342" s="1">
        <f t="shared" si="17"/>
        <v>0.1</v>
      </c>
    </row>
    <row r="343" spans="1:13" x14ac:dyDescent="0.25">
      <c r="A343" s="7">
        <v>1550</v>
      </c>
      <c r="B343" s="7" t="s">
        <v>83</v>
      </c>
      <c r="D343" s="9">
        <v>0.22</v>
      </c>
      <c r="E343" s="9">
        <v>50.8</v>
      </c>
      <c r="F343" s="9">
        <v>0</v>
      </c>
      <c r="G343" s="9">
        <v>0.72099999999999997</v>
      </c>
      <c r="H343" s="9">
        <v>0.17</v>
      </c>
      <c r="I343" s="9">
        <v>0.34100000000000003</v>
      </c>
      <c r="J343" s="8">
        <v>0.10923887102891899</v>
      </c>
      <c r="K343" s="1">
        <f t="shared" si="15"/>
        <v>0.1576935929216465</v>
      </c>
      <c r="L343" s="1">
        <f t="shared" si="16"/>
        <v>0.3</v>
      </c>
      <c r="M343" s="1">
        <f t="shared" si="17"/>
        <v>0.1</v>
      </c>
    </row>
    <row r="344" spans="1:13" x14ac:dyDescent="0.25">
      <c r="A344" s="7">
        <v>1550</v>
      </c>
      <c r="B344" s="7" t="s">
        <v>83</v>
      </c>
      <c r="D344" s="9">
        <v>0.22</v>
      </c>
      <c r="E344" s="9">
        <v>50.8</v>
      </c>
      <c r="F344" s="9">
        <v>0</v>
      </c>
      <c r="G344" s="9">
        <v>0.72099999999999997</v>
      </c>
      <c r="H344" s="9">
        <v>0.17</v>
      </c>
      <c r="I344" s="9">
        <v>0.34100000000000003</v>
      </c>
      <c r="J344" s="8">
        <v>1.43961935303127E-2</v>
      </c>
      <c r="K344" s="1">
        <f t="shared" si="15"/>
        <v>2.0781865107241736E-2</v>
      </c>
      <c r="L344" s="1">
        <f t="shared" si="16"/>
        <v>0</v>
      </c>
      <c r="M344" s="1">
        <f t="shared" si="17"/>
        <v>0</v>
      </c>
    </row>
    <row r="345" spans="1:13" x14ac:dyDescent="0.25">
      <c r="A345" s="7">
        <v>1411</v>
      </c>
      <c r="B345" s="7" t="s">
        <v>83</v>
      </c>
      <c r="C345" s="7" t="s">
        <v>56</v>
      </c>
      <c r="D345" s="9">
        <v>0.22</v>
      </c>
      <c r="E345" s="9">
        <v>50.8</v>
      </c>
      <c r="F345" s="9">
        <v>0</v>
      </c>
      <c r="G345" s="9">
        <v>1.4430000000000001</v>
      </c>
      <c r="H345" s="9">
        <v>0.22500000000000001</v>
      </c>
      <c r="I345" s="9">
        <v>0.43099999999999999</v>
      </c>
      <c r="J345" s="8">
        <v>0.25907411901079402</v>
      </c>
      <c r="K345" s="1">
        <f t="shared" si="15"/>
        <v>0.47269800174312776</v>
      </c>
      <c r="L345" s="1">
        <f t="shared" si="16"/>
        <v>1.9</v>
      </c>
      <c r="M345" s="1">
        <f t="shared" si="17"/>
        <v>0.3</v>
      </c>
    </row>
    <row r="346" spans="1:13" x14ac:dyDescent="0.25">
      <c r="A346" s="7">
        <v>1411</v>
      </c>
      <c r="B346" s="7" t="s">
        <v>83</v>
      </c>
      <c r="C346" s="7" t="s">
        <v>55</v>
      </c>
      <c r="D346" s="9">
        <v>0.22</v>
      </c>
      <c r="E346" s="9">
        <v>50.8</v>
      </c>
      <c r="F346" s="9">
        <v>0</v>
      </c>
      <c r="G346" s="9">
        <v>1.4430000000000001</v>
      </c>
      <c r="H346" s="9">
        <v>0.22500000000000001</v>
      </c>
      <c r="I346" s="9">
        <v>0.43099999999999999</v>
      </c>
      <c r="J346" s="8">
        <v>1.8852875293017299</v>
      </c>
      <c r="K346" s="1">
        <f t="shared" si="15"/>
        <v>3.4398327830462931</v>
      </c>
      <c r="L346" s="1">
        <f t="shared" si="16"/>
        <v>13.5</v>
      </c>
      <c r="M346" s="1">
        <f t="shared" si="17"/>
        <v>2.5</v>
      </c>
    </row>
    <row r="347" spans="1:13" x14ac:dyDescent="0.25">
      <c r="A347" s="7">
        <v>1411</v>
      </c>
      <c r="B347" s="7" t="s">
        <v>83</v>
      </c>
      <c r="C347" s="7" t="s">
        <v>56</v>
      </c>
      <c r="D347" s="9">
        <v>0.22</v>
      </c>
      <c r="E347" s="9">
        <v>50.8</v>
      </c>
      <c r="F347" s="9">
        <v>0</v>
      </c>
      <c r="G347" s="9">
        <v>1.4430000000000001</v>
      </c>
      <c r="H347" s="9">
        <v>0.22500000000000001</v>
      </c>
      <c r="I347" s="9">
        <v>0.43099999999999999</v>
      </c>
      <c r="J347" s="8">
        <v>6.8906672825845297</v>
      </c>
      <c r="K347" s="1">
        <f t="shared" si="15"/>
        <v>12.572481834894313</v>
      </c>
      <c r="L347" s="1">
        <f t="shared" si="16"/>
        <v>49.4</v>
      </c>
      <c r="M347" s="1">
        <f t="shared" si="17"/>
        <v>9.1999999999999993</v>
      </c>
    </row>
    <row r="348" spans="1:13" x14ac:dyDescent="0.25">
      <c r="A348" s="7">
        <v>1411</v>
      </c>
      <c r="B348" s="7" t="s">
        <v>83</v>
      </c>
      <c r="C348" s="7" t="s">
        <v>55</v>
      </c>
      <c r="D348" s="9">
        <v>0.22</v>
      </c>
      <c r="E348" s="9">
        <v>50.8</v>
      </c>
      <c r="F348" s="9">
        <v>0</v>
      </c>
      <c r="G348" s="9">
        <v>1.4430000000000001</v>
      </c>
      <c r="H348" s="9">
        <v>0.22500000000000001</v>
      </c>
      <c r="I348" s="9">
        <v>0.43099999999999999</v>
      </c>
      <c r="J348" s="8">
        <v>2.6590376725367602</v>
      </c>
      <c r="K348" s="1">
        <f t="shared" si="15"/>
        <v>4.8515915027214875</v>
      </c>
      <c r="L348" s="1">
        <f t="shared" si="16"/>
        <v>19</v>
      </c>
      <c r="M348" s="1">
        <f t="shared" si="17"/>
        <v>3.6</v>
      </c>
    </row>
    <row r="349" spans="1:13" x14ac:dyDescent="0.25">
      <c r="A349" s="7">
        <v>1330</v>
      </c>
      <c r="B349" s="7" t="s">
        <v>78</v>
      </c>
      <c r="D349" s="9">
        <v>0.19</v>
      </c>
      <c r="E349" s="9">
        <v>57.7</v>
      </c>
      <c r="F349" s="9">
        <v>0</v>
      </c>
      <c r="G349" s="9">
        <v>1.395</v>
      </c>
      <c r="H349" s="9">
        <v>0.33900000000000002</v>
      </c>
      <c r="I349" s="9">
        <v>0.39300000000000002</v>
      </c>
      <c r="J349" s="8">
        <v>0.109757298012241</v>
      </c>
      <c r="K349" s="1">
        <f t="shared" si="15"/>
        <v>0.20740562212128152</v>
      </c>
      <c r="L349" s="1">
        <f t="shared" si="16"/>
        <v>0.8</v>
      </c>
      <c r="M349" s="1">
        <f t="shared" si="17"/>
        <v>0.2</v>
      </c>
    </row>
    <row r="350" spans="1:13" x14ac:dyDescent="0.25">
      <c r="A350" s="7">
        <v>1330</v>
      </c>
      <c r="B350" s="7" t="s">
        <v>78</v>
      </c>
      <c r="D350" s="9">
        <v>0.19</v>
      </c>
      <c r="E350" s="9">
        <v>57.7</v>
      </c>
      <c r="F350" s="9">
        <v>0</v>
      </c>
      <c r="G350" s="9">
        <v>1.395</v>
      </c>
      <c r="H350" s="9">
        <v>0.33900000000000002</v>
      </c>
      <c r="I350" s="9">
        <v>0.39300000000000002</v>
      </c>
      <c r="J350" s="8">
        <v>7.1471140862072202</v>
      </c>
      <c r="K350" s="1">
        <f t="shared" si="15"/>
        <v>13.505722810853628</v>
      </c>
      <c r="L350" s="1">
        <f t="shared" si="16"/>
        <v>51.3</v>
      </c>
      <c r="M350" s="1">
        <f t="shared" si="17"/>
        <v>13.8</v>
      </c>
    </row>
    <row r="351" spans="1:13" x14ac:dyDescent="0.25">
      <c r="A351" s="7">
        <v>1330</v>
      </c>
      <c r="B351" s="7" t="s">
        <v>78</v>
      </c>
      <c r="C351" s="7" t="s">
        <v>56</v>
      </c>
      <c r="D351" s="9">
        <v>0.19</v>
      </c>
      <c r="E351" s="9">
        <v>57.7</v>
      </c>
      <c r="F351" s="9">
        <v>0</v>
      </c>
      <c r="G351" s="9">
        <v>1.395</v>
      </c>
      <c r="H351" s="9">
        <v>0.33900000000000002</v>
      </c>
      <c r="I351" s="9">
        <v>0.39300000000000002</v>
      </c>
      <c r="J351" s="8">
        <v>36.641338728999997</v>
      </c>
      <c r="K351" s="1">
        <f t="shared" si="15"/>
        <v>69.240221762723067</v>
      </c>
      <c r="L351" s="1">
        <f t="shared" si="16"/>
        <v>262.8</v>
      </c>
      <c r="M351" s="1">
        <f t="shared" si="17"/>
        <v>70.8</v>
      </c>
    </row>
    <row r="352" spans="1:13" x14ac:dyDescent="0.25">
      <c r="A352" s="7">
        <v>1210</v>
      </c>
      <c r="B352" s="7" t="s">
        <v>78</v>
      </c>
      <c r="D352" s="9">
        <v>0.19</v>
      </c>
      <c r="E352" s="9">
        <v>57.7</v>
      </c>
      <c r="F352" s="9">
        <v>0</v>
      </c>
      <c r="G352" s="9">
        <v>1.2450000000000001</v>
      </c>
      <c r="H352" s="9">
        <v>0.21299999999999999</v>
      </c>
      <c r="I352" s="9">
        <v>0.28799999999999998</v>
      </c>
      <c r="J352" s="8">
        <v>5.2916790971980999E-4</v>
      </c>
      <c r="K352" s="1">
        <f t="shared" si="15"/>
        <v>7.3279172137999296E-4</v>
      </c>
      <c r="L352" s="1">
        <f t="shared" si="16"/>
        <v>0</v>
      </c>
      <c r="M352" s="1">
        <f t="shared" si="17"/>
        <v>0</v>
      </c>
    </row>
    <row r="353" spans="1:13" x14ac:dyDescent="0.25">
      <c r="A353" s="7">
        <v>1210</v>
      </c>
      <c r="B353" s="7" t="s">
        <v>78</v>
      </c>
      <c r="C353" s="7" t="s">
        <v>55</v>
      </c>
      <c r="D353" s="9">
        <v>0.19</v>
      </c>
      <c r="E353" s="9">
        <v>57.7</v>
      </c>
      <c r="F353" s="9">
        <v>0</v>
      </c>
      <c r="G353" s="9">
        <v>1.2450000000000001</v>
      </c>
      <c r="H353" s="9">
        <v>0.21299999999999999</v>
      </c>
      <c r="I353" s="9">
        <v>0.28799999999999998</v>
      </c>
      <c r="J353" s="8">
        <v>25.600162866000002</v>
      </c>
      <c r="K353" s="1">
        <f t="shared" si="15"/>
        <v>35.451105536836799</v>
      </c>
      <c r="L353" s="1">
        <f t="shared" si="16"/>
        <v>120.1</v>
      </c>
      <c r="M353" s="1">
        <f t="shared" si="17"/>
        <v>25.4</v>
      </c>
    </row>
    <row r="354" spans="1:13" x14ac:dyDescent="0.25">
      <c r="A354" s="7">
        <v>1210</v>
      </c>
      <c r="B354" s="7" t="s">
        <v>78</v>
      </c>
      <c r="D354" s="9">
        <v>0.19</v>
      </c>
      <c r="E354" s="9">
        <v>57.7</v>
      </c>
      <c r="F354" s="9">
        <v>0</v>
      </c>
      <c r="G354" s="9">
        <v>1.2450000000000001</v>
      </c>
      <c r="H354" s="9">
        <v>0.21299999999999999</v>
      </c>
      <c r="I354" s="9">
        <v>0.28799999999999998</v>
      </c>
      <c r="J354" s="8">
        <v>0.22747431838854901</v>
      </c>
      <c r="K354" s="1">
        <f t="shared" si="15"/>
        <v>0.31500643610446266</v>
      </c>
      <c r="L354" s="1">
        <f t="shared" si="16"/>
        <v>1.1000000000000001</v>
      </c>
      <c r="M354" s="1">
        <f t="shared" si="17"/>
        <v>0.2</v>
      </c>
    </row>
    <row r="355" spans="1:13" x14ac:dyDescent="0.25">
      <c r="A355" s="7">
        <v>1210</v>
      </c>
      <c r="B355" s="7" t="s">
        <v>78</v>
      </c>
      <c r="C355" s="7" t="s">
        <v>55</v>
      </c>
      <c r="D355" s="9">
        <v>0.19</v>
      </c>
      <c r="E355" s="9">
        <v>57.7</v>
      </c>
      <c r="F355" s="9">
        <v>0</v>
      </c>
      <c r="G355" s="9">
        <v>1.2450000000000001</v>
      </c>
      <c r="H355" s="9">
        <v>0.21299999999999999</v>
      </c>
      <c r="I355" s="9">
        <v>0.28799999999999998</v>
      </c>
      <c r="J355" s="8">
        <v>51.333448091400001</v>
      </c>
      <c r="K355" s="1">
        <f t="shared" si="15"/>
        <v>71.086558916970716</v>
      </c>
      <c r="L355" s="1">
        <f t="shared" si="16"/>
        <v>240.8</v>
      </c>
      <c r="M355" s="1">
        <f t="shared" si="17"/>
        <v>51</v>
      </c>
    </row>
    <row r="356" spans="1:13" x14ac:dyDescent="0.25">
      <c r="A356" s="7">
        <v>1210</v>
      </c>
      <c r="B356" s="7" t="s">
        <v>78</v>
      </c>
      <c r="C356" s="7" t="s">
        <v>55</v>
      </c>
      <c r="D356" s="9">
        <v>0.19</v>
      </c>
      <c r="E356" s="9">
        <v>57.7</v>
      </c>
      <c r="F356" s="9">
        <v>0</v>
      </c>
      <c r="G356" s="9">
        <v>1.2450000000000001</v>
      </c>
      <c r="H356" s="9">
        <v>0.21299999999999999</v>
      </c>
      <c r="I356" s="9">
        <v>0.28799999999999998</v>
      </c>
      <c r="J356" s="8">
        <v>0.15436631009558899</v>
      </c>
      <c r="K356" s="1">
        <f t="shared" si="15"/>
        <v>0.21376646622037163</v>
      </c>
      <c r="L356" s="1">
        <f t="shared" si="16"/>
        <v>0.7</v>
      </c>
      <c r="M356" s="1">
        <f t="shared" si="17"/>
        <v>0.2</v>
      </c>
    </row>
    <row r="357" spans="1:13" x14ac:dyDescent="0.25">
      <c r="A357" s="7">
        <v>1210</v>
      </c>
      <c r="B357" s="7" t="s">
        <v>78</v>
      </c>
      <c r="C357" s="7" t="s">
        <v>55</v>
      </c>
      <c r="D357" s="9">
        <v>0.19</v>
      </c>
      <c r="E357" s="9">
        <v>57.7</v>
      </c>
      <c r="F357" s="9">
        <v>0</v>
      </c>
      <c r="G357" s="9">
        <v>1.2450000000000001</v>
      </c>
      <c r="H357" s="9">
        <v>0.21299999999999999</v>
      </c>
      <c r="I357" s="9">
        <v>0.28799999999999998</v>
      </c>
      <c r="J357" s="8">
        <v>14.7268362478</v>
      </c>
      <c r="K357" s="1">
        <f t="shared" si="15"/>
        <v>20.393722835953437</v>
      </c>
      <c r="L357" s="1">
        <f t="shared" si="16"/>
        <v>69.099999999999994</v>
      </c>
      <c r="M357" s="1">
        <f t="shared" si="17"/>
        <v>14.6</v>
      </c>
    </row>
    <row r="358" spans="1:13" x14ac:dyDescent="0.25">
      <c r="A358" s="7">
        <v>1210</v>
      </c>
      <c r="B358" s="7" t="s">
        <v>78</v>
      </c>
      <c r="C358" s="7" t="s">
        <v>55</v>
      </c>
      <c r="D358" s="9">
        <v>0.19</v>
      </c>
      <c r="E358" s="9">
        <v>57.7</v>
      </c>
      <c r="F358" s="9">
        <v>0</v>
      </c>
      <c r="G358" s="9">
        <v>1.2450000000000001</v>
      </c>
      <c r="H358" s="9">
        <v>0.21299999999999999</v>
      </c>
      <c r="I358" s="9">
        <v>0.28799999999999998</v>
      </c>
      <c r="J358" s="8">
        <v>0.53896190581758596</v>
      </c>
      <c r="K358" s="1">
        <f t="shared" si="15"/>
        <v>0.74635444717619304</v>
      </c>
      <c r="L358" s="1">
        <f t="shared" si="16"/>
        <v>2.5</v>
      </c>
      <c r="M358" s="1">
        <f t="shared" si="17"/>
        <v>0.5</v>
      </c>
    </row>
    <row r="359" spans="1:13" x14ac:dyDescent="0.25">
      <c r="A359" s="7">
        <v>1210</v>
      </c>
      <c r="B359" s="7" t="s">
        <v>78</v>
      </c>
      <c r="C359" s="7" t="s">
        <v>55</v>
      </c>
      <c r="D359" s="9">
        <v>0.19</v>
      </c>
      <c r="E359" s="9">
        <v>57.7</v>
      </c>
      <c r="F359" s="9">
        <v>0</v>
      </c>
      <c r="G359" s="9">
        <v>1.2450000000000001</v>
      </c>
      <c r="H359" s="9">
        <v>0.21299999999999999</v>
      </c>
      <c r="I359" s="9">
        <v>0.28799999999999998</v>
      </c>
      <c r="J359" s="8">
        <v>19.954364478199999</v>
      </c>
      <c r="K359" s="1">
        <f t="shared" si="15"/>
        <v>27.632803929411356</v>
      </c>
      <c r="L359" s="1">
        <f t="shared" si="16"/>
        <v>93.6</v>
      </c>
      <c r="M359" s="1">
        <f t="shared" si="17"/>
        <v>19.8</v>
      </c>
    </row>
    <row r="360" spans="1:13" x14ac:dyDescent="0.25">
      <c r="A360" s="7">
        <v>1210</v>
      </c>
      <c r="B360" s="7" t="s">
        <v>78</v>
      </c>
      <c r="C360" s="7" t="s">
        <v>55</v>
      </c>
      <c r="D360" s="9">
        <v>0.19</v>
      </c>
      <c r="E360" s="9">
        <v>57.7</v>
      </c>
      <c r="F360" s="9">
        <v>0</v>
      </c>
      <c r="G360" s="9">
        <v>1.2450000000000001</v>
      </c>
      <c r="H360" s="9">
        <v>0.21299999999999999</v>
      </c>
      <c r="I360" s="9">
        <v>0.28799999999999998</v>
      </c>
      <c r="J360" s="8">
        <v>10.8178242587</v>
      </c>
      <c r="K360" s="1">
        <f t="shared" si="15"/>
        <v>14.98052303344776</v>
      </c>
      <c r="L360" s="1">
        <f t="shared" si="16"/>
        <v>50.7</v>
      </c>
      <c r="M360" s="1">
        <f t="shared" si="17"/>
        <v>10.7</v>
      </c>
    </row>
    <row r="361" spans="1:13" x14ac:dyDescent="0.25">
      <c r="A361" s="7">
        <v>1210</v>
      </c>
      <c r="B361" s="7" t="s">
        <v>78</v>
      </c>
      <c r="D361" s="9">
        <v>0.19</v>
      </c>
      <c r="E361" s="9">
        <v>57.7</v>
      </c>
      <c r="F361" s="9">
        <v>0</v>
      </c>
      <c r="G361" s="9">
        <v>1.2450000000000001</v>
      </c>
      <c r="H361" s="9">
        <v>0.21299999999999999</v>
      </c>
      <c r="I361" s="9">
        <v>0.28799999999999998</v>
      </c>
      <c r="J361" s="8">
        <v>2.6204607114423E-2</v>
      </c>
      <c r="K361" s="1">
        <f t="shared" si="15"/>
        <v>3.6288139932052967E-2</v>
      </c>
      <c r="L361" s="1">
        <f t="shared" si="16"/>
        <v>0.1</v>
      </c>
      <c r="M361" s="1">
        <f t="shared" si="17"/>
        <v>0</v>
      </c>
    </row>
    <row r="362" spans="1:13" x14ac:dyDescent="0.25">
      <c r="A362" s="7">
        <v>1210</v>
      </c>
      <c r="B362" s="7" t="s">
        <v>78</v>
      </c>
      <c r="C362" s="7" t="s">
        <v>55</v>
      </c>
      <c r="D362" s="9">
        <v>0.19</v>
      </c>
      <c r="E362" s="9">
        <v>57.7</v>
      </c>
      <c r="F362" s="9">
        <v>0</v>
      </c>
      <c r="G362" s="9">
        <v>1.2450000000000001</v>
      </c>
      <c r="H362" s="9">
        <v>0.21299999999999999</v>
      </c>
      <c r="I362" s="9">
        <v>0.28799999999999998</v>
      </c>
      <c r="J362" s="8">
        <v>248.441571154</v>
      </c>
      <c r="K362" s="1">
        <f t="shared" si="15"/>
        <v>344.04188773405917</v>
      </c>
      <c r="L362" s="1">
        <f t="shared" si="16"/>
        <v>1165.5</v>
      </c>
      <c r="M362" s="1">
        <f t="shared" si="17"/>
        <v>246.6</v>
      </c>
    </row>
    <row r="363" spans="1:13" x14ac:dyDescent="0.25">
      <c r="A363" s="7">
        <v>1210</v>
      </c>
      <c r="B363" s="7" t="s">
        <v>78</v>
      </c>
      <c r="C363" s="7" t="s">
        <v>55</v>
      </c>
      <c r="D363" s="9">
        <v>0.19</v>
      </c>
      <c r="E363" s="9">
        <v>57.7</v>
      </c>
      <c r="F363" s="9">
        <v>0</v>
      </c>
      <c r="G363" s="9">
        <v>1.2450000000000001</v>
      </c>
      <c r="H363" s="9">
        <v>0.21299999999999999</v>
      </c>
      <c r="I363" s="9">
        <v>0.28799999999999998</v>
      </c>
      <c r="J363" s="8">
        <v>0.39131271672065598</v>
      </c>
      <c r="K363" s="1">
        <f t="shared" si="15"/>
        <v>0.54188985011476443</v>
      </c>
      <c r="L363" s="1">
        <f t="shared" si="16"/>
        <v>1.8</v>
      </c>
      <c r="M363" s="1">
        <f t="shared" si="17"/>
        <v>0.4</v>
      </c>
    </row>
    <row r="364" spans="1:13" x14ac:dyDescent="0.25">
      <c r="A364" s="7">
        <v>1210</v>
      </c>
      <c r="B364" s="7" t="s">
        <v>78</v>
      </c>
      <c r="C364" s="7" t="s">
        <v>56</v>
      </c>
      <c r="D364" s="9">
        <v>0.19</v>
      </c>
      <c r="E364" s="9">
        <v>57.7</v>
      </c>
      <c r="F364" s="9">
        <v>0</v>
      </c>
      <c r="G364" s="9">
        <v>1.2450000000000001</v>
      </c>
      <c r="H364" s="9">
        <v>0.21299999999999999</v>
      </c>
      <c r="I364" s="9">
        <v>0.28799999999999998</v>
      </c>
      <c r="J364" s="8">
        <v>4.3750238344874397</v>
      </c>
      <c r="K364" s="1">
        <f t="shared" si="15"/>
        <v>6.0585330059982061</v>
      </c>
      <c r="L364" s="1">
        <f t="shared" si="16"/>
        <v>20.5</v>
      </c>
      <c r="M364" s="1">
        <f t="shared" si="17"/>
        <v>4.3</v>
      </c>
    </row>
    <row r="365" spans="1:13" x14ac:dyDescent="0.25">
      <c r="A365" s="7">
        <v>1210</v>
      </c>
      <c r="B365" s="7" t="s">
        <v>78</v>
      </c>
      <c r="C365" s="7" t="s">
        <v>56</v>
      </c>
      <c r="D365" s="9">
        <v>0.19</v>
      </c>
      <c r="E365" s="9">
        <v>57.7</v>
      </c>
      <c r="F365" s="9">
        <v>0</v>
      </c>
      <c r="G365" s="9">
        <v>1.2450000000000001</v>
      </c>
      <c r="H365" s="9">
        <v>0.21299999999999999</v>
      </c>
      <c r="I365" s="9">
        <v>0.28799999999999998</v>
      </c>
      <c r="J365" s="8">
        <v>0.15541410743214201</v>
      </c>
      <c r="K365" s="1">
        <f t="shared" si="15"/>
        <v>0.21521745597203024</v>
      </c>
      <c r="L365" s="1">
        <f t="shared" si="16"/>
        <v>0.7</v>
      </c>
      <c r="M365" s="1">
        <f t="shared" si="17"/>
        <v>0.2</v>
      </c>
    </row>
    <row r="366" spans="1:13" x14ac:dyDescent="0.25">
      <c r="A366" s="7">
        <v>1210</v>
      </c>
      <c r="B366" s="7" t="s">
        <v>78</v>
      </c>
      <c r="C366" s="7" t="s">
        <v>55</v>
      </c>
      <c r="D366" s="9">
        <v>0.19</v>
      </c>
      <c r="E366" s="9">
        <v>57.7</v>
      </c>
      <c r="F366" s="9">
        <v>0</v>
      </c>
      <c r="G366" s="9">
        <v>1.2450000000000001</v>
      </c>
      <c r="H366" s="9">
        <v>0.21299999999999999</v>
      </c>
      <c r="I366" s="9">
        <v>0.28799999999999998</v>
      </c>
      <c r="J366" s="8">
        <v>14.550123810000001</v>
      </c>
      <c r="K366" s="1">
        <f t="shared" si="15"/>
        <v>20.149011452088001</v>
      </c>
      <c r="L366" s="1">
        <f t="shared" si="16"/>
        <v>68.3</v>
      </c>
      <c r="M366" s="1">
        <f t="shared" si="17"/>
        <v>14.4</v>
      </c>
    </row>
    <row r="367" spans="1:13" x14ac:dyDescent="0.25">
      <c r="A367" s="7">
        <v>1210</v>
      </c>
      <c r="B367" s="7" t="s">
        <v>78</v>
      </c>
      <c r="C367" s="7" t="s">
        <v>55</v>
      </c>
      <c r="D367" s="9">
        <v>0.19</v>
      </c>
      <c r="E367" s="9">
        <v>57.7</v>
      </c>
      <c r="F367" s="9">
        <v>0</v>
      </c>
      <c r="G367" s="9">
        <v>1.2450000000000001</v>
      </c>
      <c r="H367" s="9">
        <v>0.21299999999999999</v>
      </c>
      <c r="I367" s="9">
        <v>0.28799999999999998</v>
      </c>
      <c r="J367" s="8">
        <v>4.8662453347252002E-4</v>
      </c>
      <c r="K367" s="1">
        <f t="shared" si="15"/>
        <v>6.7387765395274561E-4</v>
      </c>
      <c r="L367" s="1">
        <f t="shared" si="16"/>
        <v>0</v>
      </c>
      <c r="M367" s="1">
        <f t="shared" si="17"/>
        <v>0</v>
      </c>
    </row>
    <row r="368" spans="1:13" x14ac:dyDescent="0.25">
      <c r="A368" s="7">
        <v>1210</v>
      </c>
      <c r="B368" s="7" t="s">
        <v>78</v>
      </c>
      <c r="C368" s="7" t="s">
        <v>55</v>
      </c>
      <c r="D368" s="9">
        <v>0.19</v>
      </c>
      <c r="E368" s="9">
        <v>57.7</v>
      </c>
      <c r="F368" s="9">
        <v>0</v>
      </c>
      <c r="G368" s="9">
        <v>1.2450000000000001</v>
      </c>
      <c r="H368" s="9">
        <v>0.21299999999999999</v>
      </c>
      <c r="I368" s="9">
        <v>0.28799999999999998</v>
      </c>
      <c r="J368" s="8">
        <v>1.8423479918604599</v>
      </c>
      <c r="K368" s="1">
        <f t="shared" si="15"/>
        <v>2.5512834991283646</v>
      </c>
      <c r="L368" s="1">
        <f t="shared" si="16"/>
        <v>8.6</v>
      </c>
      <c r="M368" s="1">
        <f t="shared" si="17"/>
        <v>1.8</v>
      </c>
    </row>
    <row r="369" spans="1:13" x14ac:dyDescent="0.25">
      <c r="A369" s="7">
        <v>1210</v>
      </c>
      <c r="B369" s="7" t="s">
        <v>78</v>
      </c>
      <c r="C369" s="7" t="s">
        <v>55</v>
      </c>
      <c r="D369" s="9">
        <v>0.19</v>
      </c>
      <c r="E369" s="9">
        <v>57.7</v>
      </c>
      <c r="F369" s="9">
        <v>0</v>
      </c>
      <c r="G369" s="9">
        <v>1.2450000000000001</v>
      </c>
      <c r="H369" s="9">
        <v>0.21299999999999999</v>
      </c>
      <c r="I369" s="9">
        <v>0.28799999999999998</v>
      </c>
      <c r="J369" s="8">
        <v>0.25534076959715901</v>
      </c>
      <c r="K369" s="1">
        <f t="shared" si="15"/>
        <v>0.35359589773814576</v>
      </c>
      <c r="L369" s="1">
        <f t="shared" si="16"/>
        <v>1.2</v>
      </c>
      <c r="M369" s="1">
        <f t="shared" si="17"/>
        <v>0.3</v>
      </c>
    </row>
    <row r="370" spans="1:13" x14ac:dyDescent="0.25">
      <c r="A370" s="7">
        <v>1210</v>
      </c>
      <c r="B370" s="7" t="s">
        <v>78</v>
      </c>
      <c r="C370" s="7" t="s">
        <v>55</v>
      </c>
      <c r="D370" s="9">
        <v>0.19</v>
      </c>
      <c r="E370" s="9">
        <v>57.7</v>
      </c>
      <c r="F370" s="9">
        <v>0</v>
      </c>
      <c r="G370" s="9">
        <v>1.2450000000000001</v>
      </c>
      <c r="H370" s="9">
        <v>0.21299999999999999</v>
      </c>
      <c r="I370" s="9">
        <v>0.28799999999999998</v>
      </c>
      <c r="J370" s="8">
        <v>19.5094131014</v>
      </c>
      <c r="K370" s="1">
        <f t="shared" si="15"/>
        <v>27.016635262818721</v>
      </c>
      <c r="L370" s="1">
        <f t="shared" si="16"/>
        <v>91.5</v>
      </c>
      <c r="M370" s="1">
        <f t="shared" si="17"/>
        <v>19.399999999999999</v>
      </c>
    </row>
    <row r="371" spans="1:13" x14ac:dyDescent="0.25">
      <c r="A371" s="7">
        <v>1210</v>
      </c>
      <c r="B371" s="7" t="s">
        <v>78</v>
      </c>
      <c r="C371" s="7" t="s">
        <v>56</v>
      </c>
      <c r="D371" s="9">
        <v>0.19</v>
      </c>
      <c r="E371" s="9">
        <v>57.7</v>
      </c>
      <c r="F371" s="9">
        <v>0</v>
      </c>
      <c r="G371" s="9">
        <v>1.2450000000000001</v>
      </c>
      <c r="H371" s="9">
        <v>0.21299999999999999</v>
      </c>
      <c r="I371" s="9">
        <v>0.28799999999999998</v>
      </c>
      <c r="J371" s="8">
        <v>58.670414304300003</v>
      </c>
      <c r="K371" s="1">
        <f t="shared" si="15"/>
        <v>81.246789728594635</v>
      </c>
      <c r="L371" s="1">
        <f t="shared" si="16"/>
        <v>275.2</v>
      </c>
      <c r="M371" s="1">
        <f t="shared" si="17"/>
        <v>58.2</v>
      </c>
    </row>
    <row r="372" spans="1:13" x14ac:dyDescent="0.25">
      <c r="A372" s="7">
        <v>1210</v>
      </c>
      <c r="B372" s="7" t="s">
        <v>78</v>
      </c>
      <c r="C372" s="7" t="s">
        <v>55</v>
      </c>
      <c r="D372" s="9">
        <v>0.19</v>
      </c>
      <c r="E372" s="9">
        <v>57.7</v>
      </c>
      <c r="F372" s="9">
        <v>0</v>
      </c>
      <c r="G372" s="9">
        <v>1.2450000000000001</v>
      </c>
      <c r="H372" s="9">
        <v>0.21299999999999999</v>
      </c>
      <c r="I372" s="9">
        <v>0.28799999999999998</v>
      </c>
      <c r="J372" s="8">
        <v>13.9280088337</v>
      </c>
      <c r="K372" s="1">
        <f t="shared" si="15"/>
        <v>19.28750663290776</v>
      </c>
      <c r="L372" s="1">
        <f t="shared" si="16"/>
        <v>65.3</v>
      </c>
      <c r="M372" s="1">
        <f t="shared" si="17"/>
        <v>13.8</v>
      </c>
    </row>
    <row r="373" spans="1:13" x14ac:dyDescent="0.25">
      <c r="A373" s="7">
        <v>1210</v>
      </c>
      <c r="B373" s="7" t="s">
        <v>78</v>
      </c>
      <c r="C373" s="7" t="s">
        <v>55</v>
      </c>
      <c r="D373" s="9">
        <v>0.19</v>
      </c>
      <c r="E373" s="9">
        <v>57.7</v>
      </c>
      <c r="F373" s="9">
        <v>0</v>
      </c>
      <c r="G373" s="9">
        <v>1.2450000000000001</v>
      </c>
      <c r="H373" s="9">
        <v>0.21299999999999999</v>
      </c>
      <c r="I373" s="9">
        <v>0.28799999999999998</v>
      </c>
      <c r="J373" s="8">
        <v>3.3021157403256498</v>
      </c>
      <c r="K373" s="1">
        <f t="shared" si="15"/>
        <v>4.5727698772029592</v>
      </c>
      <c r="L373" s="1">
        <f t="shared" si="16"/>
        <v>15.5</v>
      </c>
      <c r="M373" s="1">
        <f t="shared" si="17"/>
        <v>3.3</v>
      </c>
    </row>
    <row r="374" spans="1:13" x14ac:dyDescent="0.25">
      <c r="A374" s="7">
        <v>1210</v>
      </c>
      <c r="B374" s="7" t="s">
        <v>78</v>
      </c>
      <c r="C374" s="7" t="s">
        <v>55</v>
      </c>
      <c r="D374" s="9">
        <v>0.19</v>
      </c>
      <c r="E374" s="9">
        <v>57.7</v>
      </c>
      <c r="F374" s="9">
        <v>0</v>
      </c>
      <c r="G374" s="9">
        <v>1.2450000000000001</v>
      </c>
      <c r="H374" s="9">
        <v>0.21299999999999999</v>
      </c>
      <c r="I374" s="9">
        <v>0.28799999999999998</v>
      </c>
      <c r="J374" s="8">
        <v>0.11484524739601</v>
      </c>
      <c r="K374" s="1">
        <f t="shared" si="15"/>
        <v>0.15903769859399464</v>
      </c>
      <c r="L374" s="1">
        <f t="shared" si="16"/>
        <v>0.5</v>
      </c>
      <c r="M374" s="1">
        <f t="shared" si="17"/>
        <v>0.1</v>
      </c>
    </row>
    <row r="375" spans="1:13" x14ac:dyDescent="0.25">
      <c r="A375" s="7">
        <v>1210</v>
      </c>
      <c r="B375" s="7" t="s">
        <v>78</v>
      </c>
      <c r="D375" s="9">
        <v>0.19</v>
      </c>
      <c r="E375" s="9">
        <v>57.7</v>
      </c>
      <c r="F375" s="9">
        <v>0</v>
      </c>
      <c r="G375" s="9">
        <v>1.2450000000000001</v>
      </c>
      <c r="H375" s="9">
        <v>0.21299999999999999</v>
      </c>
      <c r="I375" s="9">
        <v>0.28799999999999998</v>
      </c>
      <c r="J375" s="8">
        <v>1.1570972803612901E-2</v>
      </c>
      <c r="K375" s="1">
        <f t="shared" si="15"/>
        <v>1.6023483138443144E-2</v>
      </c>
      <c r="L375" s="1">
        <f t="shared" si="16"/>
        <v>0.1</v>
      </c>
      <c r="M375" s="1">
        <f t="shared" si="17"/>
        <v>0</v>
      </c>
    </row>
    <row r="376" spans="1:13" x14ac:dyDescent="0.25">
      <c r="A376" s="7">
        <v>1210</v>
      </c>
      <c r="B376" s="7" t="s">
        <v>78</v>
      </c>
      <c r="D376" s="9">
        <v>0.19</v>
      </c>
      <c r="E376" s="9">
        <v>57.7</v>
      </c>
      <c r="F376" s="9">
        <v>0</v>
      </c>
      <c r="G376" s="9">
        <v>1.2450000000000001</v>
      </c>
      <c r="H376" s="9">
        <v>0.21299999999999999</v>
      </c>
      <c r="I376" s="9">
        <v>0.28799999999999998</v>
      </c>
      <c r="J376" s="8">
        <v>0.30712947579151501</v>
      </c>
      <c r="K376" s="1">
        <f t="shared" si="15"/>
        <v>0.42531289807609002</v>
      </c>
      <c r="L376" s="1">
        <f t="shared" si="16"/>
        <v>1.4</v>
      </c>
      <c r="M376" s="1">
        <f t="shared" si="17"/>
        <v>0.3</v>
      </c>
    </row>
    <row r="377" spans="1:13" x14ac:dyDescent="0.25">
      <c r="A377" s="7">
        <v>1210</v>
      </c>
      <c r="B377" s="7" t="s">
        <v>78</v>
      </c>
      <c r="D377" s="9">
        <v>0.19</v>
      </c>
      <c r="E377" s="9">
        <v>57.7</v>
      </c>
      <c r="F377" s="9">
        <v>0</v>
      </c>
      <c r="G377" s="9">
        <v>1.2450000000000001</v>
      </c>
      <c r="H377" s="9">
        <v>0.21299999999999999</v>
      </c>
      <c r="I377" s="9">
        <v>0.28799999999999998</v>
      </c>
      <c r="J377" s="8">
        <v>0.31326541088488002</v>
      </c>
      <c r="K377" s="1">
        <f t="shared" si="15"/>
        <v>0.43380994099338183</v>
      </c>
      <c r="L377" s="1">
        <f t="shared" si="16"/>
        <v>1.5</v>
      </c>
      <c r="M377" s="1">
        <f t="shared" si="17"/>
        <v>0.3</v>
      </c>
    </row>
    <row r="378" spans="1:13" x14ac:dyDescent="0.25">
      <c r="A378" s="7">
        <v>1411</v>
      </c>
      <c r="B378" s="7" t="s">
        <v>78</v>
      </c>
      <c r="C378" s="7" t="s">
        <v>56</v>
      </c>
      <c r="D378" s="9">
        <v>0.19</v>
      </c>
      <c r="E378" s="9">
        <v>57.7</v>
      </c>
      <c r="F378" s="9">
        <v>0</v>
      </c>
      <c r="G378" s="9">
        <v>1.4430000000000001</v>
      </c>
      <c r="H378" s="9">
        <v>0.22500000000000001</v>
      </c>
      <c r="I378" s="9">
        <v>0.43099999999999999</v>
      </c>
      <c r="J378" s="8">
        <v>1.22853127160736</v>
      </c>
      <c r="K378" s="1">
        <f t="shared" si="15"/>
        <v>2.545997969518496</v>
      </c>
      <c r="L378" s="1">
        <f t="shared" si="16"/>
        <v>10</v>
      </c>
      <c r="M378" s="1">
        <f t="shared" si="17"/>
        <v>1.8</v>
      </c>
    </row>
    <row r="379" spans="1:13" x14ac:dyDescent="0.25">
      <c r="A379" s="7">
        <v>1411</v>
      </c>
      <c r="B379" s="7" t="s">
        <v>78</v>
      </c>
      <c r="C379" s="7" t="s">
        <v>56</v>
      </c>
      <c r="D379" s="9">
        <v>0.19</v>
      </c>
      <c r="E379" s="9">
        <v>57.7</v>
      </c>
      <c r="F379" s="9">
        <v>0</v>
      </c>
      <c r="G379" s="9">
        <v>1.4430000000000001</v>
      </c>
      <c r="H379" s="9">
        <v>0.22500000000000001</v>
      </c>
      <c r="I379" s="9">
        <v>0.43099999999999999</v>
      </c>
      <c r="J379" s="8">
        <v>23.580076547899999</v>
      </c>
      <c r="K379" s="1">
        <f t="shared" si="15"/>
        <v>48.867154137230067</v>
      </c>
      <c r="L379" s="1">
        <f t="shared" si="16"/>
        <v>191.9</v>
      </c>
      <c r="M379" s="1">
        <f t="shared" si="17"/>
        <v>34.4</v>
      </c>
    </row>
    <row r="380" spans="1:13" x14ac:dyDescent="0.25">
      <c r="A380" s="7">
        <v>1400</v>
      </c>
      <c r="B380" s="7" t="s">
        <v>78</v>
      </c>
      <c r="C380" s="7" t="s">
        <v>55</v>
      </c>
      <c r="D380" s="9">
        <v>0.19</v>
      </c>
      <c r="E380" s="9">
        <v>57.7</v>
      </c>
      <c r="F380" s="9">
        <v>0</v>
      </c>
      <c r="G380" s="9">
        <v>0.70899999999999996</v>
      </c>
      <c r="H380" s="9">
        <v>0.11700000000000001</v>
      </c>
      <c r="I380" s="9">
        <v>0.43099999999999999</v>
      </c>
      <c r="J380" s="8">
        <v>0.111989743270846</v>
      </c>
      <c r="K380" s="1">
        <f t="shared" si="15"/>
        <v>0.23208661070664069</v>
      </c>
      <c r="L380" s="1">
        <f t="shared" si="16"/>
        <v>0.4</v>
      </c>
      <c r="M380" s="1">
        <f t="shared" si="17"/>
        <v>0.1</v>
      </c>
    </row>
    <row r="381" spans="1:13" x14ac:dyDescent="0.25">
      <c r="A381" s="7">
        <v>1400</v>
      </c>
      <c r="B381" s="7" t="s">
        <v>78</v>
      </c>
      <c r="C381" s="7" t="s">
        <v>56</v>
      </c>
      <c r="D381" s="9">
        <v>0.19</v>
      </c>
      <c r="E381" s="9">
        <v>57.7</v>
      </c>
      <c r="F381" s="9">
        <v>0</v>
      </c>
      <c r="G381" s="9">
        <v>0.70899999999999996</v>
      </c>
      <c r="H381" s="9">
        <v>0.11700000000000001</v>
      </c>
      <c r="I381" s="9">
        <v>0.43099999999999999</v>
      </c>
      <c r="J381" s="8">
        <v>4.6227208939256998</v>
      </c>
      <c r="K381" s="1">
        <f t="shared" si="15"/>
        <v>9.5800882578975042</v>
      </c>
      <c r="L381" s="1">
        <f t="shared" si="16"/>
        <v>18.5</v>
      </c>
      <c r="M381" s="1">
        <f t="shared" si="17"/>
        <v>3.9</v>
      </c>
    </row>
    <row r="382" spans="1:13" x14ac:dyDescent="0.25">
      <c r="A382" s="7">
        <v>1820</v>
      </c>
      <c r="B382" s="7" t="s">
        <v>78</v>
      </c>
      <c r="D382" s="9">
        <v>0.19</v>
      </c>
      <c r="E382" s="9">
        <v>57.7</v>
      </c>
      <c r="F382" s="9">
        <v>0</v>
      </c>
      <c r="G382" s="9">
        <v>2.0139999999999998</v>
      </c>
      <c r="H382" s="9">
        <v>0.28699999999999998</v>
      </c>
      <c r="I382" s="9">
        <v>0.28899999999999998</v>
      </c>
      <c r="J382" s="8">
        <v>0.38991198078889</v>
      </c>
      <c r="K382" s="1">
        <f t="shared" si="15"/>
        <v>0.54182493777074814</v>
      </c>
      <c r="L382" s="1">
        <f t="shared" si="16"/>
        <v>3</v>
      </c>
      <c r="M382" s="1">
        <f t="shared" si="17"/>
        <v>0.5</v>
      </c>
    </row>
    <row r="383" spans="1:13" x14ac:dyDescent="0.25">
      <c r="A383" s="7">
        <v>1400</v>
      </c>
      <c r="B383" s="7" t="s">
        <v>78</v>
      </c>
      <c r="D383" s="9">
        <v>0.19</v>
      </c>
      <c r="E383" s="9">
        <v>57.7</v>
      </c>
      <c r="F383" s="9">
        <v>0</v>
      </c>
      <c r="G383" s="9">
        <v>0.70899999999999996</v>
      </c>
      <c r="H383" s="9">
        <v>0.11700000000000001</v>
      </c>
      <c r="I383" s="9">
        <v>0.43099999999999999</v>
      </c>
      <c r="J383" s="8">
        <v>21.015509275100001</v>
      </c>
      <c r="K383" s="1">
        <f t="shared" si="15"/>
        <v>43.552366292473288</v>
      </c>
      <c r="L383" s="1">
        <f t="shared" si="16"/>
        <v>84</v>
      </c>
      <c r="M383" s="1">
        <f t="shared" si="17"/>
        <v>17.899999999999999</v>
      </c>
    </row>
    <row r="384" spans="1:13" x14ac:dyDescent="0.25">
      <c r="A384" s="7">
        <v>1400</v>
      </c>
      <c r="B384" s="7" t="s">
        <v>78</v>
      </c>
      <c r="C384" s="7" t="s">
        <v>55</v>
      </c>
      <c r="D384" s="9">
        <v>0.19</v>
      </c>
      <c r="E384" s="9">
        <v>57.7</v>
      </c>
      <c r="F384" s="9">
        <v>0</v>
      </c>
      <c r="G384" s="9">
        <v>0.70899999999999996</v>
      </c>
      <c r="H384" s="9">
        <v>0.11700000000000001</v>
      </c>
      <c r="I384" s="9">
        <v>0.43099999999999999</v>
      </c>
      <c r="J384" s="8">
        <v>13.3757920999</v>
      </c>
      <c r="K384" s="1">
        <f t="shared" si="15"/>
        <v>27.719880082898595</v>
      </c>
      <c r="L384" s="1">
        <f t="shared" si="16"/>
        <v>53.5</v>
      </c>
      <c r="M384" s="1">
        <f t="shared" si="17"/>
        <v>11.4</v>
      </c>
    </row>
    <row r="385" spans="1:13" x14ac:dyDescent="0.25">
      <c r="A385" s="7">
        <v>1400</v>
      </c>
      <c r="B385" s="7" t="s">
        <v>78</v>
      </c>
      <c r="D385" s="9">
        <v>0.19</v>
      </c>
      <c r="E385" s="9">
        <v>57.7</v>
      </c>
      <c r="F385" s="9">
        <v>0</v>
      </c>
      <c r="G385" s="9">
        <v>0.70899999999999996</v>
      </c>
      <c r="H385" s="9">
        <v>0.11700000000000001</v>
      </c>
      <c r="I385" s="9">
        <v>0.43099999999999999</v>
      </c>
      <c r="J385" s="8">
        <v>23.128005491500002</v>
      </c>
      <c r="K385" s="1">
        <f t="shared" si="15"/>
        <v>47.930285847205511</v>
      </c>
      <c r="L385" s="1">
        <f t="shared" si="16"/>
        <v>92.5</v>
      </c>
      <c r="M385" s="1">
        <f t="shared" si="17"/>
        <v>19.7</v>
      </c>
    </row>
    <row r="386" spans="1:13" x14ac:dyDescent="0.25">
      <c r="A386" s="7">
        <v>1400</v>
      </c>
      <c r="B386" s="7" t="s">
        <v>78</v>
      </c>
      <c r="D386" s="9">
        <v>0.19</v>
      </c>
      <c r="E386" s="9">
        <v>57.7</v>
      </c>
      <c r="F386" s="9">
        <v>0</v>
      </c>
      <c r="G386" s="9">
        <v>0.70899999999999996</v>
      </c>
      <c r="H386" s="9">
        <v>0.11700000000000001</v>
      </c>
      <c r="I386" s="9">
        <v>0.43099999999999999</v>
      </c>
      <c r="J386" s="8">
        <v>0.99440235864567195</v>
      </c>
      <c r="K386" s="1">
        <f t="shared" si="15"/>
        <v>2.0607911613709686</v>
      </c>
      <c r="L386" s="1">
        <f t="shared" si="16"/>
        <v>4</v>
      </c>
      <c r="M386" s="1">
        <f t="shared" si="17"/>
        <v>0.8</v>
      </c>
    </row>
    <row r="387" spans="1:13" x14ac:dyDescent="0.25">
      <c r="A387" s="7">
        <v>1400</v>
      </c>
      <c r="B387" s="7" t="s">
        <v>78</v>
      </c>
      <c r="C387" s="7" t="s">
        <v>57</v>
      </c>
      <c r="D387" s="9">
        <v>0.19</v>
      </c>
      <c r="E387" s="9">
        <v>57.7</v>
      </c>
      <c r="F387" s="9">
        <v>0</v>
      </c>
      <c r="G387" s="9">
        <v>0.70899999999999996</v>
      </c>
      <c r="H387" s="9">
        <v>0.11700000000000001</v>
      </c>
      <c r="I387" s="9">
        <v>0.43099999999999999</v>
      </c>
      <c r="J387" s="8">
        <v>0.12251375942225901</v>
      </c>
      <c r="K387" s="1">
        <f t="shared" ref="K387:K438" si="18">(E387*I387*J387/12)+(F387*J387)</f>
        <v>0.25389649407869436</v>
      </c>
      <c r="L387" s="1">
        <f t="shared" ref="L387:L438" si="19">ROUND(2.721*G387*K387,1)</f>
        <v>0.5</v>
      </c>
      <c r="M387" s="1">
        <f t="shared" ref="M387:M438" si="20">ROUND((2.721*H387*K387)+(D387*J387),1)</f>
        <v>0.1</v>
      </c>
    </row>
    <row r="388" spans="1:13" x14ac:dyDescent="0.25">
      <c r="A388" s="7">
        <v>1400</v>
      </c>
      <c r="B388" s="7" t="s">
        <v>78</v>
      </c>
      <c r="C388" s="7" t="s">
        <v>55</v>
      </c>
      <c r="D388" s="9">
        <v>0.19</v>
      </c>
      <c r="E388" s="9">
        <v>57.7</v>
      </c>
      <c r="F388" s="9">
        <v>0</v>
      </c>
      <c r="G388" s="9">
        <v>0.70899999999999996</v>
      </c>
      <c r="H388" s="9">
        <v>0.11700000000000001</v>
      </c>
      <c r="I388" s="9">
        <v>0.43099999999999999</v>
      </c>
      <c r="J388" s="8">
        <v>4.3744438849022703E-2</v>
      </c>
      <c r="K388" s="1">
        <f t="shared" si="18"/>
        <v>9.0655610533724243E-2</v>
      </c>
      <c r="L388" s="1">
        <f t="shared" si="19"/>
        <v>0.2</v>
      </c>
      <c r="M388" s="1">
        <f t="shared" si="20"/>
        <v>0</v>
      </c>
    </row>
    <row r="389" spans="1:13" x14ac:dyDescent="0.25">
      <c r="A389" s="7">
        <v>1400</v>
      </c>
      <c r="B389" s="7" t="s">
        <v>78</v>
      </c>
      <c r="C389" s="7" t="s">
        <v>56</v>
      </c>
      <c r="D389" s="9">
        <v>0.19</v>
      </c>
      <c r="E389" s="9">
        <v>57.7</v>
      </c>
      <c r="F389" s="9">
        <v>0</v>
      </c>
      <c r="G389" s="9">
        <v>0.70899999999999996</v>
      </c>
      <c r="H389" s="9">
        <v>0.11700000000000001</v>
      </c>
      <c r="I389" s="9">
        <v>0.43099999999999999</v>
      </c>
      <c r="J389" s="8">
        <v>46.017260661900004</v>
      </c>
      <c r="K389" s="1">
        <f t="shared" si="18"/>
        <v>95.365787518549382</v>
      </c>
      <c r="L389" s="1">
        <f t="shared" si="19"/>
        <v>184</v>
      </c>
      <c r="M389" s="1">
        <f t="shared" si="20"/>
        <v>39.1</v>
      </c>
    </row>
    <row r="390" spans="1:13" x14ac:dyDescent="0.25">
      <c r="A390" s="7">
        <v>8330</v>
      </c>
      <c r="B390" s="7" t="s">
        <v>78</v>
      </c>
      <c r="D390" s="9">
        <v>0.19</v>
      </c>
      <c r="E390" s="9">
        <v>57.7</v>
      </c>
      <c r="F390" s="9">
        <v>0</v>
      </c>
      <c r="G390" s="9">
        <v>0.72099999999999997</v>
      </c>
      <c r="H390" s="9">
        <v>0.17</v>
      </c>
      <c r="I390" s="9">
        <v>0.43099999999999999</v>
      </c>
      <c r="J390" s="8">
        <v>0.18276056244472999</v>
      </c>
      <c r="K390" s="1">
        <f t="shared" si="18"/>
        <v>0.37875146660577141</v>
      </c>
      <c r="L390" s="1">
        <f t="shared" si="19"/>
        <v>0.7</v>
      </c>
      <c r="M390" s="1">
        <f t="shared" si="20"/>
        <v>0.2</v>
      </c>
    </row>
    <row r="391" spans="1:13" x14ac:dyDescent="0.25">
      <c r="A391" s="7">
        <v>8330</v>
      </c>
      <c r="B391" s="7" t="s">
        <v>78</v>
      </c>
      <c r="C391" s="7" t="s">
        <v>55</v>
      </c>
      <c r="D391" s="9">
        <v>0.19</v>
      </c>
      <c r="E391" s="9">
        <v>57.7</v>
      </c>
      <c r="F391" s="9">
        <v>0</v>
      </c>
      <c r="G391" s="9">
        <v>0.72099999999999997</v>
      </c>
      <c r="H391" s="9">
        <v>0.17</v>
      </c>
      <c r="I391" s="9">
        <v>0.43099999999999999</v>
      </c>
      <c r="J391" s="8">
        <v>0.210517674924559</v>
      </c>
      <c r="K391" s="1">
        <f t="shared" si="18"/>
        <v>0.43627507519969838</v>
      </c>
      <c r="L391" s="1">
        <f t="shared" si="19"/>
        <v>0.9</v>
      </c>
      <c r="M391" s="1">
        <f t="shared" si="20"/>
        <v>0.2</v>
      </c>
    </row>
    <row r="392" spans="1:13" x14ac:dyDescent="0.25">
      <c r="A392" s="7">
        <v>8330</v>
      </c>
      <c r="B392" s="7" t="s">
        <v>78</v>
      </c>
      <c r="C392" s="7" t="s">
        <v>55</v>
      </c>
      <c r="D392" s="9">
        <v>0.19</v>
      </c>
      <c r="E392" s="9">
        <v>57.7</v>
      </c>
      <c r="F392" s="9">
        <v>0</v>
      </c>
      <c r="G392" s="9">
        <v>0.72099999999999997</v>
      </c>
      <c r="H392" s="9">
        <v>0.17</v>
      </c>
      <c r="I392" s="9">
        <v>0.43099999999999999</v>
      </c>
      <c r="J392" s="8">
        <v>3.9971809702267702</v>
      </c>
      <c r="K392" s="1">
        <f t="shared" si="18"/>
        <v>8.2837245328565405</v>
      </c>
      <c r="L392" s="1">
        <f t="shared" si="19"/>
        <v>16.3</v>
      </c>
      <c r="M392" s="1">
        <f t="shared" si="20"/>
        <v>4.5999999999999996</v>
      </c>
    </row>
    <row r="393" spans="1:13" x14ac:dyDescent="0.25">
      <c r="A393" s="7">
        <v>8330</v>
      </c>
      <c r="B393" s="7" t="s">
        <v>78</v>
      </c>
      <c r="C393" s="7" t="s">
        <v>55</v>
      </c>
      <c r="D393" s="9">
        <v>0.19</v>
      </c>
      <c r="E393" s="9">
        <v>57.7</v>
      </c>
      <c r="F393" s="9">
        <v>0</v>
      </c>
      <c r="G393" s="9">
        <v>0.72099999999999997</v>
      </c>
      <c r="H393" s="9">
        <v>0.17</v>
      </c>
      <c r="I393" s="9">
        <v>0.43099999999999999</v>
      </c>
      <c r="J393" s="8">
        <v>2.0857033706580799</v>
      </c>
      <c r="K393" s="1">
        <f t="shared" si="18"/>
        <v>4.3223942844903824</v>
      </c>
      <c r="L393" s="1">
        <f t="shared" si="19"/>
        <v>8.5</v>
      </c>
      <c r="M393" s="1">
        <f t="shared" si="20"/>
        <v>2.4</v>
      </c>
    </row>
    <row r="394" spans="1:13" x14ac:dyDescent="0.25">
      <c r="A394" s="7">
        <v>8330</v>
      </c>
      <c r="B394" s="7" t="s">
        <v>78</v>
      </c>
      <c r="C394" s="7" t="s">
        <v>56</v>
      </c>
      <c r="D394" s="9">
        <v>0.19</v>
      </c>
      <c r="E394" s="9">
        <v>57.7</v>
      </c>
      <c r="F394" s="9">
        <v>0</v>
      </c>
      <c r="G394" s="9">
        <v>0.72099999999999997</v>
      </c>
      <c r="H394" s="9">
        <v>0.17</v>
      </c>
      <c r="I394" s="9">
        <v>0.43099999999999999</v>
      </c>
      <c r="J394" s="8">
        <v>4.1053239010484202</v>
      </c>
      <c r="K394" s="1">
        <f t="shared" si="18"/>
        <v>8.5078390415002385</v>
      </c>
      <c r="L394" s="1">
        <f t="shared" si="19"/>
        <v>16.7</v>
      </c>
      <c r="M394" s="1">
        <f t="shared" si="20"/>
        <v>4.7</v>
      </c>
    </row>
    <row r="395" spans="1:13" x14ac:dyDescent="0.25">
      <c r="A395" s="7">
        <v>8340</v>
      </c>
      <c r="B395" s="7" t="s">
        <v>83</v>
      </c>
      <c r="C395" s="7" t="s">
        <v>56</v>
      </c>
      <c r="D395" s="9">
        <v>0.22</v>
      </c>
      <c r="E395" s="9">
        <v>50.8</v>
      </c>
      <c r="F395" s="9">
        <v>0</v>
      </c>
      <c r="G395" s="9">
        <v>0.72099999999999997</v>
      </c>
      <c r="H395" s="9">
        <v>0.17</v>
      </c>
      <c r="I395" s="9">
        <v>0.43099999999999999</v>
      </c>
      <c r="J395" s="8">
        <v>1.6535042162444999</v>
      </c>
      <c r="K395" s="1">
        <f t="shared" si="18"/>
        <v>3.0169286761525065</v>
      </c>
      <c r="L395" s="1">
        <f t="shared" si="19"/>
        <v>5.9</v>
      </c>
      <c r="M395" s="1">
        <f t="shared" si="20"/>
        <v>1.8</v>
      </c>
    </row>
    <row r="396" spans="1:13" x14ac:dyDescent="0.25">
      <c r="A396" s="7">
        <v>1840</v>
      </c>
      <c r="B396" s="7" t="s">
        <v>83</v>
      </c>
      <c r="C396" s="7" t="s">
        <v>55</v>
      </c>
      <c r="D396" s="9">
        <v>0.22</v>
      </c>
      <c r="E396" s="9">
        <v>50.8</v>
      </c>
      <c r="F396" s="9">
        <v>0</v>
      </c>
      <c r="G396" s="9">
        <v>0.70899999999999996</v>
      </c>
      <c r="H396" s="9">
        <v>0.11700000000000001</v>
      </c>
      <c r="I396" s="9">
        <v>0.28799999999999998</v>
      </c>
      <c r="J396" s="8">
        <v>2.2284495530129602</v>
      </c>
      <c r="K396" s="1">
        <f t="shared" si="18"/>
        <v>2.7169256950334009</v>
      </c>
      <c r="L396" s="1">
        <f t="shared" si="19"/>
        <v>5.2</v>
      </c>
      <c r="M396" s="1">
        <f t="shared" si="20"/>
        <v>1.4</v>
      </c>
    </row>
    <row r="397" spans="1:13" x14ac:dyDescent="0.25">
      <c r="A397" s="7">
        <v>1840</v>
      </c>
      <c r="B397" s="7" t="s">
        <v>83</v>
      </c>
      <c r="C397" s="7" t="s">
        <v>55</v>
      </c>
      <c r="D397" s="9">
        <v>0.22</v>
      </c>
      <c r="E397" s="9">
        <v>50.8</v>
      </c>
      <c r="F397" s="9">
        <v>0</v>
      </c>
      <c r="G397" s="9">
        <v>0.70899999999999996</v>
      </c>
      <c r="H397" s="9">
        <v>0.11700000000000001</v>
      </c>
      <c r="I397" s="9">
        <v>0.28799999999999998</v>
      </c>
      <c r="J397" s="8">
        <v>3.9215526708944801</v>
      </c>
      <c r="K397" s="1">
        <f t="shared" si="18"/>
        <v>4.7811570163545491</v>
      </c>
      <c r="L397" s="1">
        <f t="shared" si="19"/>
        <v>9.1999999999999993</v>
      </c>
      <c r="M397" s="1">
        <f t="shared" si="20"/>
        <v>2.4</v>
      </c>
    </row>
    <row r="398" spans="1:13" x14ac:dyDescent="0.25">
      <c r="A398" s="7">
        <v>1840</v>
      </c>
      <c r="B398" s="7" t="s">
        <v>83</v>
      </c>
      <c r="C398" s="7" t="s">
        <v>55</v>
      </c>
      <c r="D398" s="9">
        <v>0.22</v>
      </c>
      <c r="E398" s="9">
        <v>50.8</v>
      </c>
      <c r="F398" s="9">
        <v>0</v>
      </c>
      <c r="G398" s="9">
        <v>0.70899999999999996</v>
      </c>
      <c r="H398" s="9">
        <v>0.11700000000000001</v>
      </c>
      <c r="I398" s="9">
        <v>0.28799999999999998</v>
      </c>
      <c r="J398" s="8">
        <v>1.5437286205255399E-2</v>
      </c>
      <c r="K398" s="1">
        <f t="shared" si="18"/>
        <v>1.8821139341447381E-2</v>
      </c>
      <c r="L398" s="1">
        <f t="shared" si="19"/>
        <v>0</v>
      </c>
      <c r="M398" s="1">
        <f t="shared" si="20"/>
        <v>0</v>
      </c>
    </row>
    <row r="399" spans="1:13" x14ac:dyDescent="0.25">
      <c r="A399" s="7">
        <v>1840</v>
      </c>
      <c r="B399" s="7" t="s">
        <v>83</v>
      </c>
      <c r="D399" s="9">
        <v>0.22</v>
      </c>
      <c r="E399" s="9">
        <v>50.8</v>
      </c>
      <c r="F399" s="9">
        <v>0</v>
      </c>
      <c r="G399" s="9">
        <v>0.70899999999999996</v>
      </c>
      <c r="H399" s="9">
        <v>0.11700000000000001</v>
      </c>
      <c r="I399" s="9">
        <v>0.28799999999999998</v>
      </c>
      <c r="J399" s="8">
        <v>0.67507674015548602</v>
      </c>
      <c r="K399" s="1">
        <f t="shared" si="18"/>
        <v>0.82305356159756837</v>
      </c>
      <c r="L399" s="1">
        <f t="shared" si="19"/>
        <v>1.6</v>
      </c>
      <c r="M399" s="1">
        <f t="shared" si="20"/>
        <v>0.4</v>
      </c>
    </row>
    <row r="400" spans="1:13" x14ac:dyDescent="0.25">
      <c r="A400" s="7">
        <v>1840</v>
      </c>
      <c r="B400" s="7" t="s">
        <v>83</v>
      </c>
      <c r="D400" s="9">
        <v>0.22</v>
      </c>
      <c r="E400" s="9">
        <v>50.8</v>
      </c>
      <c r="F400" s="9">
        <v>0</v>
      </c>
      <c r="G400" s="9">
        <v>0.70899999999999996</v>
      </c>
      <c r="H400" s="9">
        <v>0.11700000000000001</v>
      </c>
      <c r="I400" s="9">
        <v>0.28799999999999998</v>
      </c>
      <c r="J400" s="8">
        <v>0.16269832374822801</v>
      </c>
      <c r="K400" s="1">
        <f t="shared" si="18"/>
        <v>0.19836179631383957</v>
      </c>
      <c r="L400" s="1">
        <f t="shared" si="19"/>
        <v>0.4</v>
      </c>
      <c r="M400" s="1">
        <f t="shared" si="20"/>
        <v>0.1</v>
      </c>
    </row>
    <row r="401" spans="1:13" x14ac:dyDescent="0.25">
      <c r="A401" s="7">
        <v>1411</v>
      </c>
      <c r="B401" s="7" t="s">
        <v>78</v>
      </c>
      <c r="D401" s="9">
        <v>0.19</v>
      </c>
      <c r="E401" s="9">
        <v>57.7</v>
      </c>
      <c r="F401" s="9">
        <v>0</v>
      </c>
      <c r="G401" s="9">
        <v>1.4430000000000001</v>
      </c>
      <c r="H401" s="9">
        <v>0.22500000000000001</v>
      </c>
      <c r="I401" s="9">
        <v>0.43099999999999999</v>
      </c>
      <c r="J401" s="8">
        <v>6.9987481410543104E-2</v>
      </c>
      <c r="K401" s="1">
        <f t="shared" si="18"/>
        <v>0.14504147324619779</v>
      </c>
      <c r="L401" s="1">
        <f t="shared" si="19"/>
        <v>0.6</v>
      </c>
      <c r="M401" s="1">
        <f t="shared" si="20"/>
        <v>0.1</v>
      </c>
    </row>
    <row r="402" spans="1:13" x14ac:dyDescent="0.25">
      <c r="A402" s="7">
        <v>1411</v>
      </c>
      <c r="B402" s="7" t="s">
        <v>78</v>
      </c>
      <c r="D402" s="9">
        <v>0.19</v>
      </c>
      <c r="E402" s="9">
        <v>57.7</v>
      </c>
      <c r="F402" s="9">
        <v>0</v>
      </c>
      <c r="G402" s="9">
        <v>1.4430000000000001</v>
      </c>
      <c r="H402" s="9">
        <v>0.22500000000000001</v>
      </c>
      <c r="I402" s="9">
        <v>0.43099999999999999</v>
      </c>
      <c r="J402" s="8">
        <v>10.191094742200001</v>
      </c>
      <c r="K402" s="1">
        <f t="shared" si="18"/>
        <v>21.119939817945763</v>
      </c>
      <c r="L402" s="1">
        <f t="shared" si="19"/>
        <v>82.9</v>
      </c>
      <c r="M402" s="1">
        <f t="shared" si="20"/>
        <v>14.9</v>
      </c>
    </row>
    <row r="403" spans="1:13" x14ac:dyDescent="0.25">
      <c r="A403" s="7">
        <v>1411</v>
      </c>
      <c r="B403" s="7" t="s">
        <v>78</v>
      </c>
      <c r="C403" s="7" t="s">
        <v>56</v>
      </c>
      <c r="D403" s="9">
        <v>0.19</v>
      </c>
      <c r="E403" s="9">
        <v>57.7</v>
      </c>
      <c r="F403" s="9">
        <v>0</v>
      </c>
      <c r="G403" s="9">
        <v>1.4430000000000001</v>
      </c>
      <c r="H403" s="9">
        <v>0.22500000000000001</v>
      </c>
      <c r="I403" s="9">
        <v>0.43099999999999999</v>
      </c>
      <c r="J403" s="8">
        <v>12.6350193468</v>
      </c>
      <c r="K403" s="1">
        <f t="shared" si="18"/>
        <v>26.184708802480429</v>
      </c>
      <c r="L403" s="1">
        <f t="shared" si="19"/>
        <v>102.8</v>
      </c>
      <c r="M403" s="1">
        <f t="shared" si="20"/>
        <v>18.399999999999999</v>
      </c>
    </row>
    <row r="404" spans="1:13" x14ac:dyDescent="0.25">
      <c r="A404" s="7">
        <v>1400</v>
      </c>
      <c r="B404" s="7" t="s">
        <v>78</v>
      </c>
      <c r="C404" s="7" t="s">
        <v>55</v>
      </c>
      <c r="D404" s="9">
        <v>0.19</v>
      </c>
      <c r="E404" s="9">
        <v>57.7</v>
      </c>
      <c r="F404" s="9">
        <v>0</v>
      </c>
      <c r="G404" s="9">
        <v>0.70899999999999996</v>
      </c>
      <c r="H404" s="9">
        <v>0.11700000000000001</v>
      </c>
      <c r="I404" s="9">
        <v>0.43099999999999999</v>
      </c>
      <c r="J404" s="8">
        <v>3.48812982684758</v>
      </c>
      <c r="K404" s="1">
        <f t="shared" si="18"/>
        <v>7.2287711854103671</v>
      </c>
      <c r="L404" s="1">
        <f t="shared" si="19"/>
        <v>13.9</v>
      </c>
      <c r="M404" s="1">
        <f t="shared" si="20"/>
        <v>3</v>
      </c>
    </row>
    <row r="405" spans="1:13" x14ac:dyDescent="0.25">
      <c r="A405" s="7">
        <v>1400</v>
      </c>
      <c r="B405" s="7" t="s">
        <v>78</v>
      </c>
      <c r="C405" s="7" t="s">
        <v>56</v>
      </c>
      <c r="D405" s="9">
        <v>0.19</v>
      </c>
      <c r="E405" s="9">
        <v>57.7</v>
      </c>
      <c r="F405" s="9">
        <v>0</v>
      </c>
      <c r="G405" s="9">
        <v>0.70899999999999996</v>
      </c>
      <c r="H405" s="9">
        <v>0.11700000000000001</v>
      </c>
      <c r="I405" s="9">
        <v>0.43099999999999999</v>
      </c>
      <c r="J405" s="8">
        <v>20.3780216571</v>
      </c>
      <c r="K405" s="1">
        <f t="shared" si="18"/>
        <v>42.231242265326898</v>
      </c>
      <c r="L405" s="1">
        <f t="shared" si="19"/>
        <v>81.5</v>
      </c>
      <c r="M405" s="1">
        <f t="shared" si="20"/>
        <v>17.3</v>
      </c>
    </row>
    <row r="406" spans="1:13" x14ac:dyDescent="0.25">
      <c r="A406" s="7">
        <v>1490</v>
      </c>
      <c r="B406" s="7" t="s">
        <v>78</v>
      </c>
      <c r="C406" s="7" t="s">
        <v>56</v>
      </c>
      <c r="D406" s="9">
        <v>0.19</v>
      </c>
      <c r="E406" s="9">
        <v>57.7</v>
      </c>
      <c r="F406" s="9">
        <v>0</v>
      </c>
      <c r="G406" s="9">
        <v>1.4430000000000001</v>
      </c>
      <c r="H406" s="9">
        <v>0.22500000000000001</v>
      </c>
      <c r="I406" s="9">
        <v>0.43099999999999999</v>
      </c>
      <c r="J406" s="8">
        <v>3.23212725016952</v>
      </c>
      <c r="K406" s="1">
        <f t="shared" si="18"/>
        <v>6.698233578857562</v>
      </c>
      <c r="L406" s="1">
        <f t="shared" si="19"/>
        <v>26.3</v>
      </c>
      <c r="M406" s="1">
        <f t="shared" si="20"/>
        <v>4.7</v>
      </c>
    </row>
    <row r="407" spans="1:13" x14ac:dyDescent="0.25">
      <c r="A407" s="7">
        <v>1490</v>
      </c>
      <c r="B407" s="7" t="s">
        <v>78</v>
      </c>
      <c r="D407" s="9">
        <v>0.19</v>
      </c>
      <c r="E407" s="9">
        <v>57.7</v>
      </c>
      <c r="F407" s="9">
        <v>0</v>
      </c>
      <c r="G407" s="9">
        <v>1.4430000000000001</v>
      </c>
      <c r="H407" s="9">
        <v>0.22500000000000001</v>
      </c>
      <c r="I407" s="9">
        <v>0.43099999999999999</v>
      </c>
      <c r="J407" s="8">
        <v>3.8951845823616701E-2</v>
      </c>
      <c r="K407" s="1">
        <f t="shared" si="18"/>
        <v>8.0723480686148055E-2</v>
      </c>
      <c r="L407" s="1">
        <f t="shared" si="19"/>
        <v>0.3</v>
      </c>
      <c r="M407" s="1">
        <f t="shared" si="20"/>
        <v>0.1</v>
      </c>
    </row>
    <row r="408" spans="1:13" x14ac:dyDescent="0.25">
      <c r="A408" s="7">
        <v>1490</v>
      </c>
      <c r="B408" s="7" t="s">
        <v>78</v>
      </c>
      <c r="C408" s="7" t="s">
        <v>56</v>
      </c>
      <c r="D408" s="9">
        <v>0.19</v>
      </c>
      <c r="E408" s="9">
        <v>57.7</v>
      </c>
      <c r="F408" s="9">
        <v>0</v>
      </c>
      <c r="G408" s="9">
        <v>1.4430000000000001</v>
      </c>
      <c r="H408" s="9">
        <v>0.22500000000000001</v>
      </c>
      <c r="I408" s="9">
        <v>0.43099999999999999</v>
      </c>
      <c r="J408" s="8">
        <v>10.0101603393</v>
      </c>
      <c r="K408" s="1">
        <f t="shared" si="18"/>
        <v>20.744972869162492</v>
      </c>
      <c r="L408" s="1">
        <f t="shared" si="19"/>
        <v>81.5</v>
      </c>
      <c r="M408" s="1">
        <f t="shared" si="20"/>
        <v>14.6</v>
      </c>
    </row>
    <row r="409" spans="1:13" x14ac:dyDescent="0.25">
      <c r="A409" s="7">
        <v>1490</v>
      </c>
      <c r="B409" s="7" t="s">
        <v>78</v>
      </c>
      <c r="C409" s="7" t="s">
        <v>56</v>
      </c>
      <c r="D409" s="9">
        <v>0.19</v>
      </c>
      <c r="E409" s="9">
        <v>57.7</v>
      </c>
      <c r="F409" s="9">
        <v>0</v>
      </c>
      <c r="G409" s="9">
        <v>1.4430000000000001</v>
      </c>
      <c r="H409" s="9">
        <v>0.22500000000000001</v>
      </c>
      <c r="I409" s="9">
        <v>0.43099999999999999</v>
      </c>
      <c r="J409" s="8">
        <v>20.843766940199998</v>
      </c>
      <c r="K409" s="1">
        <f t="shared" si="18"/>
        <v>43.196448908812641</v>
      </c>
      <c r="L409" s="1">
        <f t="shared" si="19"/>
        <v>169.6</v>
      </c>
      <c r="M409" s="1">
        <f t="shared" si="20"/>
        <v>30.4</v>
      </c>
    </row>
    <row r="410" spans="1:13" x14ac:dyDescent="0.25">
      <c r="A410" s="7">
        <v>1330</v>
      </c>
      <c r="B410" s="7" t="s">
        <v>83</v>
      </c>
      <c r="C410" s="7" t="s">
        <v>55</v>
      </c>
      <c r="D410" s="9">
        <v>0.22</v>
      </c>
      <c r="E410" s="9">
        <v>50.8</v>
      </c>
      <c r="F410" s="9">
        <v>0</v>
      </c>
      <c r="G410" s="9">
        <v>1.395</v>
      </c>
      <c r="H410" s="9">
        <v>0.33900000000000002</v>
      </c>
      <c r="I410" s="9">
        <v>0.39300000000000002</v>
      </c>
      <c r="J410" s="8">
        <v>13.5061168719</v>
      </c>
      <c r="K410" s="1">
        <f t="shared" si="18"/>
        <v>22.47012663978003</v>
      </c>
      <c r="L410" s="1">
        <f t="shared" si="19"/>
        <v>85.3</v>
      </c>
      <c r="M410" s="1">
        <f t="shared" si="20"/>
        <v>23.7</v>
      </c>
    </row>
    <row r="411" spans="1:13" x14ac:dyDescent="0.25">
      <c r="A411" s="7">
        <v>1330</v>
      </c>
      <c r="B411" s="7" t="s">
        <v>83</v>
      </c>
      <c r="C411" s="7" t="s">
        <v>55</v>
      </c>
      <c r="D411" s="9">
        <v>0.22</v>
      </c>
      <c r="E411" s="9">
        <v>50.8</v>
      </c>
      <c r="F411" s="9">
        <v>0</v>
      </c>
      <c r="G411" s="9">
        <v>1.395</v>
      </c>
      <c r="H411" s="9">
        <v>0.33900000000000002</v>
      </c>
      <c r="I411" s="9">
        <v>0.39300000000000002</v>
      </c>
      <c r="J411" s="8">
        <v>1.6667184695898001E-2</v>
      </c>
      <c r="K411" s="1">
        <f t="shared" si="18"/>
        <v>2.7729195178565504E-2</v>
      </c>
      <c r="L411" s="1">
        <f t="shared" si="19"/>
        <v>0.1</v>
      </c>
      <c r="M411" s="1">
        <f t="shared" si="20"/>
        <v>0</v>
      </c>
    </row>
    <row r="412" spans="1:13" x14ac:dyDescent="0.25">
      <c r="A412" s="7">
        <v>1330</v>
      </c>
      <c r="B412" s="7" t="s">
        <v>83</v>
      </c>
      <c r="D412" s="9">
        <v>0.22</v>
      </c>
      <c r="E412" s="9">
        <v>50.8</v>
      </c>
      <c r="F412" s="9">
        <v>0</v>
      </c>
      <c r="G412" s="9">
        <v>1.395</v>
      </c>
      <c r="H412" s="9">
        <v>0.33900000000000002</v>
      </c>
      <c r="I412" s="9">
        <v>0.39300000000000002</v>
      </c>
      <c r="J412" s="8">
        <v>4.4150584944473601E-3</v>
      </c>
      <c r="K412" s="1">
        <f t="shared" si="18"/>
        <v>7.3453328172120727E-3</v>
      </c>
      <c r="L412" s="1">
        <f t="shared" si="19"/>
        <v>0</v>
      </c>
      <c r="M412" s="1">
        <f t="shared" si="20"/>
        <v>0</v>
      </c>
    </row>
    <row r="413" spans="1:13" x14ac:dyDescent="0.25">
      <c r="A413" s="7">
        <v>1400</v>
      </c>
      <c r="B413" s="7" t="s">
        <v>78</v>
      </c>
      <c r="C413" s="7" t="s">
        <v>56</v>
      </c>
      <c r="D413" s="9">
        <v>0.19</v>
      </c>
      <c r="E413" s="9">
        <v>57.7</v>
      </c>
      <c r="F413" s="9">
        <v>0</v>
      </c>
      <c r="G413" s="9">
        <v>0.70899999999999996</v>
      </c>
      <c r="H413" s="9">
        <v>0.11700000000000001</v>
      </c>
      <c r="I413" s="9">
        <v>0.43099999999999999</v>
      </c>
      <c r="J413" s="8">
        <v>3.6123402840473902</v>
      </c>
      <c r="K413" s="1">
        <f t="shared" si="18"/>
        <v>7.4861839018241119</v>
      </c>
      <c r="L413" s="1">
        <f t="shared" si="19"/>
        <v>14.4</v>
      </c>
      <c r="M413" s="1">
        <f t="shared" si="20"/>
        <v>3.1</v>
      </c>
    </row>
    <row r="414" spans="1:13" x14ac:dyDescent="0.25">
      <c r="A414" s="7">
        <v>1400</v>
      </c>
      <c r="B414" s="7" t="s">
        <v>78</v>
      </c>
      <c r="C414" s="7" t="s">
        <v>56</v>
      </c>
      <c r="D414" s="9">
        <v>0.19</v>
      </c>
      <c r="E414" s="9">
        <v>57.7</v>
      </c>
      <c r="F414" s="9">
        <v>0</v>
      </c>
      <c r="G414" s="9">
        <v>0.70899999999999996</v>
      </c>
      <c r="H414" s="9">
        <v>0.11700000000000001</v>
      </c>
      <c r="I414" s="9">
        <v>0.43099999999999999</v>
      </c>
      <c r="J414" s="8">
        <v>9.1934807698237204</v>
      </c>
      <c r="K414" s="1">
        <f t="shared" si="18"/>
        <v>19.052492935042931</v>
      </c>
      <c r="L414" s="1">
        <f t="shared" si="19"/>
        <v>36.799999999999997</v>
      </c>
      <c r="M414" s="1">
        <f t="shared" si="20"/>
        <v>7.8</v>
      </c>
    </row>
    <row r="415" spans="1:13" x14ac:dyDescent="0.25">
      <c r="A415" s="7">
        <v>1400</v>
      </c>
      <c r="B415" s="7" t="s">
        <v>78</v>
      </c>
      <c r="C415" s="7" t="s">
        <v>55</v>
      </c>
      <c r="D415" s="9">
        <v>0.19</v>
      </c>
      <c r="E415" s="9">
        <v>57.7</v>
      </c>
      <c r="F415" s="9">
        <v>0</v>
      </c>
      <c r="G415" s="9">
        <v>0.70899999999999996</v>
      </c>
      <c r="H415" s="9">
        <v>0.11700000000000001</v>
      </c>
      <c r="I415" s="9">
        <v>0.43099999999999999</v>
      </c>
      <c r="J415" s="8">
        <v>0.90470935607617797</v>
      </c>
      <c r="K415" s="1">
        <f t="shared" si="18"/>
        <v>1.8749121302876375</v>
      </c>
      <c r="L415" s="1">
        <f t="shared" si="19"/>
        <v>3.6</v>
      </c>
      <c r="M415" s="1">
        <f t="shared" si="20"/>
        <v>0.8</v>
      </c>
    </row>
    <row r="416" spans="1:13" x14ac:dyDescent="0.25">
      <c r="A416" s="7">
        <v>1400</v>
      </c>
      <c r="B416" s="7" t="s">
        <v>78</v>
      </c>
      <c r="C416" s="7" t="s">
        <v>55</v>
      </c>
      <c r="D416" s="9">
        <v>0.19</v>
      </c>
      <c r="E416" s="9">
        <v>57.7</v>
      </c>
      <c r="F416" s="9">
        <v>0</v>
      </c>
      <c r="G416" s="9">
        <v>0.70899999999999996</v>
      </c>
      <c r="H416" s="9">
        <v>0.11700000000000001</v>
      </c>
      <c r="I416" s="9">
        <v>0.43099999999999999</v>
      </c>
      <c r="J416" s="8">
        <v>8.0765508233436396</v>
      </c>
      <c r="K416" s="1">
        <f t="shared" si="18"/>
        <v>16.737776621707166</v>
      </c>
      <c r="L416" s="1">
        <f t="shared" si="19"/>
        <v>32.299999999999997</v>
      </c>
      <c r="M416" s="1">
        <f t="shared" si="20"/>
        <v>6.9</v>
      </c>
    </row>
    <row r="417" spans="1:13" x14ac:dyDescent="0.25">
      <c r="A417" s="7">
        <v>1400</v>
      </c>
      <c r="B417" s="7" t="s">
        <v>78</v>
      </c>
      <c r="C417" s="7" t="s">
        <v>55</v>
      </c>
      <c r="D417" s="9">
        <v>0.19</v>
      </c>
      <c r="E417" s="9">
        <v>57.7</v>
      </c>
      <c r="F417" s="9">
        <v>0</v>
      </c>
      <c r="G417" s="9">
        <v>0.70899999999999996</v>
      </c>
      <c r="H417" s="9">
        <v>0.11700000000000001</v>
      </c>
      <c r="I417" s="9">
        <v>0.43099999999999999</v>
      </c>
      <c r="J417" s="8">
        <v>16.3438896607</v>
      </c>
      <c r="K417" s="1">
        <f t="shared" si="18"/>
        <v>33.870940733754175</v>
      </c>
      <c r="L417" s="1">
        <f t="shared" si="19"/>
        <v>65.3</v>
      </c>
      <c r="M417" s="1">
        <f t="shared" si="20"/>
        <v>13.9</v>
      </c>
    </row>
    <row r="418" spans="1:13" x14ac:dyDescent="0.25">
      <c r="A418" s="7">
        <v>1400</v>
      </c>
      <c r="B418" s="7" t="s">
        <v>78</v>
      </c>
      <c r="D418" s="9">
        <v>0.19</v>
      </c>
      <c r="E418" s="9">
        <v>57.7</v>
      </c>
      <c r="F418" s="9">
        <v>0</v>
      </c>
      <c r="G418" s="9">
        <v>0.70899999999999996</v>
      </c>
      <c r="H418" s="9">
        <v>0.11700000000000001</v>
      </c>
      <c r="I418" s="9">
        <v>0.43099999999999999</v>
      </c>
      <c r="J418" s="8">
        <v>6.2480988819273797</v>
      </c>
      <c r="K418" s="1">
        <f t="shared" si="18"/>
        <v>12.948508055415621</v>
      </c>
      <c r="L418" s="1">
        <f t="shared" si="19"/>
        <v>25</v>
      </c>
      <c r="M418" s="1">
        <f t="shared" si="20"/>
        <v>5.3</v>
      </c>
    </row>
    <row r="419" spans="1:13" x14ac:dyDescent="0.25">
      <c r="A419" s="7">
        <v>1400</v>
      </c>
      <c r="B419" s="7" t="s">
        <v>78</v>
      </c>
      <c r="C419" s="7" t="s">
        <v>56</v>
      </c>
      <c r="D419" s="9">
        <v>0.19</v>
      </c>
      <c r="E419" s="9">
        <v>57.7</v>
      </c>
      <c r="F419" s="9">
        <v>0</v>
      </c>
      <c r="G419" s="9">
        <v>0.70899999999999996</v>
      </c>
      <c r="H419" s="9">
        <v>0.11700000000000001</v>
      </c>
      <c r="I419" s="9">
        <v>0.43099999999999999</v>
      </c>
      <c r="J419" s="8">
        <v>22.990040064799999</v>
      </c>
      <c r="K419" s="1">
        <f t="shared" si="18"/>
        <v>47.644367446624308</v>
      </c>
      <c r="L419" s="1">
        <f t="shared" si="19"/>
        <v>91.9</v>
      </c>
      <c r="M419" s="1">
        <f t="shared" si="20"/>
        <v>19.5</v>
      </c>
    </row>
    <row r="420" spans="1:13" x14ac:dyDescent="0.25">
      <c r="A420" s="7">
        <v>1400</v>
      </c>
      <c r="B420" s="7" t="s">
        <v>78</v>
      </c>
      <c r="D420" s="9">
        <v>0.19</v>
      </c>
      <c r="E420" s="9">
        <v>57.7</v>
      </c>
      <c r="F420" s="9">
        <v>0</v>
      </c>
      <c r="G420" s="9">
        <v>0.70899999999999996</v>
      </c>
      <c r="H420" s="9">
        <v>0.11700000000000001</v>
      </c>
      <c r="I420" s="9">
        <v>0.43099999999999999</v>
      </c>
      <c r="J420" s="8">
        <v>2.5372517347140602E-2</v>
      </c>
      <c r="K420" s="1">
        <f t="shared" si="18"/>
        <v>5.258179351256962E-2</v>
      </c>
      <c r="L420" s="1">
        <f t="shared" si="19"/>
        <v>0.1</v>
      </c>
      <c r="M420" s="1">
        <f t="shared" si="20"/>
        <v>0</v>
      </c>
    </row>
    <row r="421" spans="1:13" x14ac:dyDescent="0.25">
      <c r="A421" s="7">
        <v>1710</v>
      </c>
      <c r="B421" s="7" t="s">
        <v>78</v>
      </c>
      <c r="D421" s="9">
        <v>0.19</v>
      </c>
      <c r="E421" s="9">
        <v>57.7</v>
      </c>
      <c r="F421" s="9">
        <v>0</v>
      </c>
      <c r="G421" s="9">
        <v>0.96799999999999997</v>
      </c>
      <c r="H421" s="9">
        <v>0.125</v>
      </c>
      <c r="I421" s="9">
        <v>0.34100000000000003</v>
      </c>
      <c r="J421" s="8">
        <v>21.251567976400001</v>
      </c>
      <c r="K421" s="1">
        <f t="shared" si="18"/>
        <v>34.844956336104467</v>
      </c>
      <c r="L421" s="1">
        <f t="shared" si="19"/>
        <v>91.8</v>
      </c>
      <c r="M421" s="1">
        <f t="shared" si="20"/>
        <v>15.9</v>
      </c>
    </row>
    <row r="422" spans="1:13" x14ac:dyDescent="0.25">
      <c r="A422" s="7">
        <v>1710</v>
      </c>
      <c r="B422" s="7" t="s">
        <v>78</v>
      </c>
      <c r="C422" s="7" t="s">
        <v>55</v>
      </c>
      <c r="D422" s="9">
        <v>0.19</v>
      </c>
      <c r="E422" s="9">
        <v>57.7</v>
      </c>
      <c r="F422" s="9">
        <v>0</v>
      </c>
      <c r="G422" s="9">
        <v>0.96799999999999997</v>
      </c>
      <c r="H422" s="9">
        <v>0.125</v>
      </c>
      <c r="I422" s="9">
        <v>0.34100000000000003</v>
      </c>
      <c r="J422" s="8">
        <v>3.4999649654425502</v>
      </c>
      <c r="K422" s="1">
        <f t="shared" si="18"/>
        <v>5.7386883892131664</v>
      </c>
      <c r="L422" s="1">
        <f t="shared" si="19"/>
        <v>15.1</v>
      </c>
      <c r="M422" s="1">
        <f t="shared" si="20"/>
        <v>2.6</v>
      </c>
    </row>
    <row r="423" spans="1:13" x14ac:dyDescent="0.25">
      <c r="A423" s="7">
        <v>1710</v>
      </c>
      <c r="B423" s="7" t="s">
        <v>78</v>
      </c>
      <c r="C423" s="7" t="s">
        <v>55</v>
      </c>
      <c r="D423" s="9">
        <v>0.19</v>
      </c>
      <c r="E423" s="9">
        <v>57.7</v>
      </c>
      <c r="F423" s="9">
        <v>0</v>
      </c>
      <c r="G423" s="9">
        <v>0.96799999999999997</v>
      </c>
      <c r="H423" s="9">
        <v>0.125</v>
      </c>
      <c r="I423" s="9">
        <v>0.34100000000000003</v>
      </c>
      <c r="J423" s="8">
        <v>1.3185835520185201</v>
      </c>
      <c r="K423" s="1">
        <f t="shared" si="18"/>
        <v>2.1620045328708999</v>
      </c>
      <c r="L423" s="1">
        <f t="shared" si="19"/>
        <v>5.7</v>
      </c>
      <c r="M423" s="1">
        <f t="shared" si="20"/>
        <v>1</v>
      </c>
    </row>
    <row r="424" spans="1:13" x14ac:dyDescent="0.25">
      <c r="A424" s="7">
        <v>1710</v>
      </c>
      <c r="B424" s="7" t="s">
        <v>78</v>
      </c>
      <c r="C424" s="7" t="s">
        <v>55</v>
      </c>
      <c r="D424" s="9">
        <v>0.19</v>
      </c>
      <c r="E424" s="9">
        <v>57.7</v>
      </c>
      <c r="F424" s="9">
        <v>0</v>
      </c>
      <c r="G424" s="9">
        <v>0.96799999999999997</v>
      </c>
      <c r="H424" s="9">
        <v>0.125</v>
      </c>
      <c r="I424" s="9">
        <v>0.34100000000000003</v>
      </c>
      <c r="J424" s="8">
        <v>4.3379874046803604</v>
      </c>
      <c r="K424" s="1">
        <f t="shared" si="18"/>
        <v>7.1127448981891144</v>
      </c>
      <c r="L424" s="1">
        <f t="shared" si="19"/>
        <v>18.7</v>
      </c>
      <c r="M424" s="1">
        <f t="shared" si="20"/>
        <v>3.2</v>
      </c>
    </row>
    <row r="425" spans="1:13" x14ac:dyDescent="0.25">
      <c r="A425" s="7">
        <v>1700</v>
      </c>
      <c r="B425" s="7" t="s">
        <v>78</v>
      </c>
      <c r="C425" s="7" t="s">
        <v>55</v>
      </c>
      <c r="D425" s="9">
        <v>0.19</v>
      </c>
      <c r="E425" s="9">
        <v>57.7</v>
      </c>
      <c r="F425" s="9">
        <v>0</v>
      </c>
      <c r="G425" s="9">
        <v>0.96799999999999997</v>
      </c>
      <c r="H425" s="9">
        <v>0.125</v>
      </c>
      <c r="I425" s="9">
        <v>0.34100000000000003</v>
      </c>
      <c r="J425" s="8">
        <v>3.3054171096809601</v>
      </c>
      <c r="K425" s="1">
        <f t="shared" si="18"/>
        <v>5.4196996187458062</v>
      </c>
      <c r="L425" s="1">
        <f t="shared" si="19"/>
        <v>14.3</v>
      </c>
      <c r="M425" s="1">
        <f t="shared" si="20"/>
        <v>2.5</v>
      </c>
    </row>
    <row r="426" spans="1:13" x14ac:dyDescent="0.25">
      <c r="A426" s="7">
        <v>1700</v>
      </c>
      <c r="B426" s="7" t="s">
        <v>78</v>
      </c>
      <c r="D426" s="9">
        <v>0.19</v>
      </c>
      <c r="E426" s="9">
        <v>57.7</v>
      </c>
      <c r="F426" s="9">
        <v>0</v>
      </c>
      <c r="G426" s="9">
        <v>0.96799999999999997</v>
      </c>
      <c r="H426" s="9">
        <v>0.125</v>
      </c>
      <c r="I426" s="9">
        <v>0.34100000000000003</v>
      </c>
      <c r="J426" s="8">
        <v>1.3984518809958599</v>
      </c>
      <c r="K426" s="1">
        <f t="shared" si="18"/>
        <v>2.2929599729091872</v>
      </c>
      <c r="L426" s="1">
        <f t="shared" si="19"/>
        <v>6</v>
      </c>
      <c r="M426" s="1">
        <f t="shared" si="20"/>
        <v>1</v>
      </c>
    </row>
    <row r="427" spans="1:13" x14ac:dyDescent="0.25">
      <c r="A427" s="7">
        <v>1710</v>
      </c>
      <c r="B427" s="7" t="s">
        <v>78</v>
      </c>
      <c r="D427" s="9">
        <v>0.19</v>
      </c>
      <c r="E427" s="9">
        <v>57.7</v>
      </c>
      <c r="F427" s="9">
        <v>0</v>
      </c>
      <c r="G427" s="9">
        <v>0.96799999999999997</v>
      </c>
      <c r="H427" s="9">
        <v>0.125</v>
      </c>
      <c r="I427" s="9">
        <v>0.34100000000000003</v>
      </c>
      <c r="J427" s="8">
        <v>12.327767533499999</v>
      </c>
      <c r="K427" s="1">
        <f t="shared" si="18"/>
        <v>20.213121304907165</v>
      </c>
      <c r="L427" s="1">
        <f t="shared" si="19"/>
        <v>53.2</v>
      </c>
      <c r="M427" s="1">
        <f t="shared" si="20"/>
        <v>9.1999999999999993</v>
      </c>
    </row>
    <row r="428" spans="1:13" x14ac:dyDescent="0.25">
      <c r="A428" s="7">
        <v>1710</v>
      </c>
      <c r="B428" s="7" t="s">
        <v>78</v>
      </c>
      <c r="C428" s="7" t="s">
        <v>55</v>
      </c>
      <c r="D428" s="9">
        <v>0.19</v>
      </c>
      <c r="E428" s="9">
        <v>57.7</v>
      </c>
      <c r="F428" s="9">
        <v>0</v>
      </c>
      <c r="G428" s="9">
        <v>0.96799999999999997</v>
      </c>
      <c r="H428" s="9">
        <v>0.125</v>
      </c>
      <c r="I428" s="9">
        <v>0.34100000000000003</v>
      </c>
      <c r="J428" s="8">
        <v>3.3256744886481502</v>
      </c>
      <c r="K428" s="1">
        <f t="shared" si="18"/>
        <v>5.4529144613578682</v>
      </c>
      <c r="L428" s="1">
        <f t="shared" si="19"/>
        <v>14.4</v>
      </c>
      <c r="M428" s="1">
        <f t="shared" si="20"/>
        <v>2.5</v>
      </c>
    </row>
    <row r="429" spans="1:13" x14ac:dyDescent="0.25">
      <c r="A429" s="7">
        <v>1710</v>
      </c>
      <c r="B429" s="7" t="s">
        <v>78</v>
      </c>
      <c r="C429" s="7" t="s">
        <v>55</v>
      </c>
      <c r="D429" s="9">
        <v>0.19</v>
      </c>
      <c r="E429" s="9">
        <v>57.7</v>
      </c>
      <c r="F429" s="9">
        <v>0</v>
      </c>
      <c r="G429" s="9">
        <v>0.96799999999999997</v>
      </c>
      <c r="H429" s="9">
        <v>0.125</v>
      </c>
      <c r="I429" s="9">
        <v>0.34100000000000003</v>
      </c>
      <c r="J429" s="8">
        <v>1.55270667489281</v>
      </c>
      <c r="K429" s="1">
        <f t="shared" si="18"/>
        <v>2.5458825602657056</v>
      </c>
      <c r="L429" s="1">
        <f t="shared" si="19"/>
        <v>6.7</v>
      </c>
      <c r="M429" s="1">
        <f t="shared" si="20"/>
        <v>1.2</v>
      </c>
    </row>
    <row r="430" spans="1:13" x14ac:dyDescent="0.25">
      <c r="A430" s="7">
        <v>1710</v>
      </c>
      <c r="B430" s="7" t="s">
        <v>78</v>
      </c>
      <c r="C430" s="7" t="s">
        <v>55</v>
      </c>
      <c r="D430" s="9">
        <v>0.19</v>
      </c>
      <c r="E430" s="9">
        <v>57.7</v>
      </c>
      <c r="F430" s="9">
        <v>0</v>
      </c>
      <c r="G430" s="9">
        <v>0.96799999999999997</v>
      </c>
      <c r="H430" s="9">
        <v>0.125</v>
      </c>
      <c r="I430" s="9">
        <v>0.34100000000000003</v>
      </c>
      <c r="J430" s="8">
        <v>1.90315922448368E-2</v>
      </c>
      <c r="K430" s="1">
        <f t="shared" si="18"/>
        <v>3.1204991627644622E-2</v>
      </c>
      <c r="L430" s="1">
        <f t="shared" si="19"/>
        <v>0.1</v>
      </c>
      <c r="M430" s="1">
        <f t="shared" si="20"/>
        <v>0</v>
      </c>
    </row>
    <row r="431" spans="1:13" x14ac:dyDescent="0.25">
      <c r="A431" s="7">
        <v>1710</v>
      </c>
      <c r="B431" s="7" t="s">
        <v>78</v>
      </c>
      <c r="D431" s="9">
        <v>0.19</v>
      </c>
      <c r="E431" s="9">
        <v>57.7</v>
      </c>
      <c r="F431" s="9">
        <v>0</v>
      </c>
      <c r="G431" s="9">
        <v>0.96799999999999997</v>
      </c>
      <c r="H431" s="9">
        <v>0.125</v>
      </c>
      <c r="I431" s="9">
        <v>0.34100000000000003</v>
      </c>
      <c r="J431" s="8">
        <v>6.1910221658839103E-2</v>
      </c>
      <c r="K431" s="1">
        <f t="shared" si="18"/>
        <v>0.10151057902440173</v>
      </c>
      <c r="L431" s="1">
        <f t="shared" si="19"/>
        <v>0.3</v>
      </c>
      <c r="M431" s="1">
        <f t="shared" si="20"/>
        <v>0</v>
      </c>
    </row>
    <row r="432" spans="1:13" x14ac:dyDescent="0.25">
      <c r="A432" s="7">
        <v>1710</v>
      </c>
      <c r="B432" s="7" t="s">
        <v>78</v>
      </c>
      <c r="D432" s="9">
        <v>0.19</v>
      </c>
      <c r="E432" s="9">
        <v>57.7</v>
      </c>
      <c r="F432" s="9">
        <v>0</v>
      </c>
      <c r="G432" s="9">
        <v>0.96799999999999997</v>
      </c>
      <c r="H432" s="9">
        <v>0.125</v>
      </c>
      <c r="I432" s="9">
        <v>0.34100000000000003</v>
      </c>
      <c r="J432" s="8">
        <v>1.9243038551884601E-2</v>
      </c>
      <c r="K432" s="1">
        <f t="shared" si="18"/>
        <v>3.1551687802942992E-2</v>
      </c>
      <c r="L432" s="1">
        <f t="shared" si="19"/>
        <v>0.1</v>
      </c>
      <c r="M432" s="1">
        <f t="shared" si="20"/>
        <v>0</v>
      </c>
    </row>
    <row r="433" spans="1:13" x14ac:dyDescent="0.25">
      <c r="A433" s="7">
        <v>8140</v>
      </c>
      <c r="B433" s="7" t="s">
        <v>78</v>
      </c>
      <c r="D433" s="9">
        <v>0.19</v>
      </c>
      <c r="E433" s="9">
        <v>57.7</v>
      </c>
      <c r="F433" s="9">
        <v>0</v>
      </c>
      <c r="G433" s="9">
        <v>0.98599999999999999</v>
      </c>
      <c r="H433" s="9">
        <v>0.14299999999999999</v>
      </c>
      <c r="I433" s="9">
        <v>0.44600000000000001</v>
      </c>
      <c r="J433" s="8">
        <v>0.50328192675087602</v>
      </c>
      <c r="K433" s="1">
        <f t="shared" si="18"/>
        <v>1.0792964799493661</v>
      </c>
      <c r="L433" s="1">
        <f t="shared" si="19"/>
        <v>2.9</v>
      </c>
      <c r="M433" s="1">
        <f t="shared" si="20"/>
        <v>0.5</v>
      </c>
    </row>
    <row r="434" spans="1:13" x14ac:dyDescent="0.25">
      <c r="A434" s="7">
        <v>1400</v>
      </c>
      <c r="B434" s="7" t="s">
        <v>78</v>
      </c>
      <c r="C434" s="7" t="s">
        <v>55</v>
      </c>
      <c r="D434" s="9">
        <v>0.19</v>
      </c>
      <c r="E434" s="9">
        <v>57.7</v>
      </c>
      <c r="F434" s="9">
        <v>0</v>
      </c>
      <c r="G434" s="9">
        <v>0.70899999999999996</v>
      </c>
      <c r="H434" s="9">
        <v>0.11700000000000001</v>
      </c>
      <c r="I434" s="9">
        <v>0.43099999999999999</v>
      </c>
      <c r="J434" s="8">
        <v>3.2185963358342402</v>
      </c>
      <c r="K434" s="1">
        <f t="shared" si="18"/>
        <v>6.6701922247467484</v>
      </c>
      <c r="L434" s="1">
        <f t="shared" si="19"/>
        <v>12.9</v>
      </c>
      <c r="M434" s="1">
        <f t="shared" si="20"/>
        <v>2.7</v>
      </c>
    </row>
    <row r="435" spans="1:13" x14ac:dyDescent="0.25">
      <c r="A435" s="7">
        <v>1400</v>
      </c>
      <c r="B435" s="7" t="s">
        <v>78</v>
      </c>
      <c r="C435" s="7" t="s">
        <v>55</v>
      </c>
      <c r="D435" s="9">
        <v>0.19</v>
      </c>
      <c r="E435" s="9">
        <v>57.7</v>
      </c>
      <c r="F435" s="9">
        <v>0</v>
      </c>
      <c r="G435" s="9">
        <v>0.70899999999999996</v>
      </c>
      <c r="H435" s="9">
        <v>0.11700000000000001</v>
      </c>
      <c r="I435" s="9">
        <v>0.43099999999999999</v>
      </c>
      <c r="J435" s="8">
        <v>0.886991675059561</v>
      </c>
      <c r="K435" s="1">
        <f t="shared" si="18"/>
        <v>1.8381941557961421</v>
      </c>
      <c r="L435" s="1">
        <f t="shared" si="19"/>
        <v>3.5</v>
      </c>
      <c r="M435" s="1">
        <f t="shared" si="20"/>
        <v>0.8</v>
      </c>
    </row>
    <row r="436" spans="1:13" x14ac:dyDescent="0.25">
      <c r="A436" s="7">
        <v>1760</v>
      </c>
      <c r="B436" s="7" t="s">
        <v>78</v>
      </c>
      <c r="C436" s="7" t="s">
        <v>56</v>
      </c>
      <c r="D436" s="9">
        <v>0.19</v>
      </c>
      <c r="E436" s="9">
        <v>57.7</v>
      </c>
      <c r="F436" s="9">
        <v>0</v>
      </c>
      <c r="G436" s="9">
        <v>0.70899999999999996</v>
      </c>
      <c r="H436" s="9">
        <v>0.11700000000000001</v>
      </c>
      <c r="I436" s="9">
        <v>0.34100000000000003</v>
      </c>
      <c r="J436" s="8">
        <v>9.9671004760459999E-5</v>
      </c>
      <c r="K436" s="1">
        <f t="shared" si="18"/>
        <v>1.6342473236378194E-4</v>
      </c>
      <c r="L436" s="1">
        <f t="shared" si="19"/>
        <v>0</v>
      </c>
      <c r="M436" s="1">
        <f t="shared" si="20"/>
        <v>0</v>
      </c>
    </row>
    <row r="437" spans="1:13" x14ac:dyDescent="0.25">
      <c r="A437" s="7">
        <v>1760</v>
      </c>
      <c r="B437" s="7" t="s">
        <v>78</v>
      </c>
      <c r="C437" s="7" t="s">
        <v>55</v>
      </c>
      <c r="D437" s="9">
        <v>0.19</v>
      </c>
      <c r="E437" s="9">
        <v>57.7</v>
      </c>
      <c r="F437" s="9">
        <v>0</v>
      </c>
      <c r="G437" s="9">
        <v>0.70899999999999996</v>
      </c>
      <c r="H437" s="9">
        <v>0.11700000000000001</v>
      </c>
      <c r="I437" s="9">
        <v>0.34100000000000003</v>
      </c>
      <c r="J437" s="8">
        <v>1.2248215392014299E-2</v>
      </c>
      <c r="K437" s="1">
        <f t="shared" si="18"/>
        <v>2.0082684299054649E-2</v>
      </c>
      <c r="L437" s="1">
        <f t="shared" si="19"/>
        <v>0</v>
      </c>
      <c r="M437" s="1">
        <f t="shared" si="20"/>
        <v>0</v>
      </c>
    </row>
    <row r="438" spans="1:13" x14ac:dyDescent="0.25">
      <c r="A438" s="7">
        <v>1760</v>
      </c>
      <c r="B438" s="7" t="s">
        <v>78</v>
      </c>
      <c r="C438" s="7" t="s">
        <v>56</v>
      </c>
      <c r="D438" s="9">
        <v>0.19</v>
      </c>
      <c r="E438" s="9">
        <v>57.7</v>
      </c>
      <c r="F438" s="9">
        <v>0</v>
      </c>
      <c r="G438" s="9">
        <v>0.70899999999999996</v>
      </c>
      <c r="H438" s="9">
        <v>0.11700000000000001</v>
      </c>
      <c r="I438" s="9">
        <v>0.34100000000000003</v>
      </c>
      <c r="J438" s="8">
        <v>1.5007673349102999</v>
      </c>
      <c r="K438" s="1">
        <f t="shared" si="18"/>
        <v>2.4607206542912161</v>
      </c>
      <c r="L438" s="1">
        <f t="shared" si="19"/>
        <v>4.7</v>
      </c>
      <c r="M438" s="1">
        <f t="shared" si="20"/>
        <v>1.1000000000000001</v>
      </c>
    </row>
    <row r="439" spans="1:13" x14ac:dyDescent="0.25">
      <c r="L439" s="1">
        <f>SUM(L2:L438)</f>
        <v>13997.899999999996</v>
      </c>
      <c r="M439" s="1">
        <f>SUM(M2:M438)</f>
        <v>3106.4999999999991</v>
      </c>
    </row>
  </sheetData>
  <sortState xmlns:xlrd2="http://schemas.microsoft.com/office/spreadsheetml/2017/richdata2" ref="A2:K143">
    <sortCondition ref="B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23"/>
  <sheetViews>
    <sheetView workbookViewId="0">
      <pane ySplit="1" topLeftCell="A107" activePane="bottomLeft" state="frozen"/>
      <selection pane="bottomLeft" activeCell="L131" sqref="L131"/>
    </sheetView>
  </sheetViews>
  <sheetFormatPr defaultColWidth="9" defaultRowHeight="15" x14ac:dyDescent="0.25"/>
  <cols>
    <col min="1" max="1" width="20.7109375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3" bestFit="1" customWidth="1"/>
    <col min="7" max="7" width="12.140625" style="3" bestFit="1" customWidth="1"/>
    <col min="8" max="8" width="8.28515625" style="3" bestFit="1" customWidth="1"/>
    <col min="9" max="9" width="8" bestFit="1" customWidth="1"/>
    <col min="10" max="10" width="7.5703125" bestFit="1" customWidth="1"/>
    <col min="11" max="11" width="11.5703125" bestFit="1" customWidth="1"/>
    <col min="12" max="12" width="12.85546875" customWidth="1"/>
  </cols>
  <sheetData>
    <row r="1" spans="1:15" x14ac:dyDescent="0.25">
      <c r="A1" s="7" t="s">
        <v>153</v>
      </c>
      <c r="B1" s="7" t="s">
        <v>154</v>
      </c>
      <c r="C1" s="7" t="s">
        <v>155</v>
      </c>
      <c r="D1" s="7" t="s">
        <v>58</v>
      </c>
      <c r="E1" s="4" t="s">
        <v>67</v>
      </c>
      <c r="F1" s="4" t="s">
        <v>156</v>
      </c>
      <c r="G1" s="4" t="s">
        <v>157</v>
      </c>
      <c r="H1" s="4" t="s">
        <v>158</v>
      </c>
      <c r="I1" s="4" t="s">
        <v>159</v>
      </c>
      <c r="J1" s="4" t="s">
        <v>160</v>
      </c>
      <c r="K1" s="4" t="s">
        <v>161</v>
      </c>
      <c r="L1" s="5" t="s">
        <v>162</v>
      </c>
      <c r="M1" s="6" t="s">
        <v>163</v>
      </c>
      <c r="N1" s="6" t="s">
        <v>164</v>
      </c>
      <c r="O1" t="s">
        <v>165</v>
      </c>
    </row>
    <row r="2" spans="1:15" s="1" customFormat="1" x14ac:dyDescent="0.25">
      <c r="A2" s="7">
        <v>403</v>
      </c>
      <c r="B2" s="7" t="s">
        <v>166</v>
      </c>
      <c r="C2" s="7">
        <v>13</v>
      </c>
      <c r="D2" s="7">
        <v>1087.4028310000001</v>
      </c>
      <c r="E2" s="4" t="s">
        <v>45</v>
      </c>
      <c r="F2" s="4" t="s">
        <v>233</v>
      </c>
      <c r="G2" s="4">
        <v>7401</v>
      </c>
      <c r="H2" s="4">
        <v>184</v>
      </c>
      <c r="I2" s="4" t="s">
        <v>234</v>
      </c>
      <c r="J2" s="4">
        <v>6.9991349999999999</v>
      </c>
      <c r="K2" s="4" t="s">
        <v>235</v>
      </c>
      <c r="L2" s="1">
        <v>32.895933999999997</v>
      </c>
      <c r="M2" s="1">
        <v>5.5993079999999997</v>
      </c>
      <c r="N2" s="1">
        <v>4.7</v>
      </c>
      <c r="O2" s="1">
        <v>0.8</v>
      </c>
    </row>
    <row r="3" spans="1:15" s="1" customFormat="1" x14ac:dyDescent="0.25">
      <c r="A3" s="7">
        <v>404</v>
      </c>
      <c r="B3" s="7" t="s">
        <v>166</v>
      </c>
      <c r="C3" s="7">
        <v>13</v>
      </c>
      <c r="D3" s="7">
        <v>1087.4028310000001</v>
      </c>
      <c r="E3" s="4" t="s">
        <v>45</v>
      </c>
      <c r="F3" s="4" t="s">
        <v>233</v>
      </c>
      <c r="G3" s="4">
        <v>7494</v>
      </c>
      <c r="H3" s="4">
        <v>111</v>
      </c>
      <c r="I3" s="4" t="s">
        <v>175</v>
      </c>
      <c r="J3" s="4">
        <v>6.2170000000000003E-3</v>
      </c>
      <c r="K3" s="4" t="s">
        <v>236</v>
      </c>
      <c r="L3" s="1">
        <v>6.4656000000000005E-2</v>
      </c>
      <c r="M3" s="1">
        <v>1.0569E-2</v>
      </c>
      <c r="N3" s="1">
        <v>10.4</v>
      </c>
      <c r="O3" s="1">
        <v>1.7</v>
      </c>
    </row>
    <row r="4" spans="1:15" s="1" customFormat="1" x14ac:dyDescent="0.25">
      <c r="A4" s="7">
        <v>405</v>
      </c>
      <c r="B4" s="7" t="s">
        <v>166</v>
      </c>
      <c r="C4" s="7">
        <v>13</v>
      </c>
      <c r="D4" s="7">
        <v>1087.4028310000001</v>
      </c>
      <c r="E4" s="4" t="s">
        <v>45</v>
      </c>
      <c r="F4" s="4" t="s">
        <v>233</v>
      </c>
      <c r="G4" s="4">
        <v>7663</v>
      </c>
      <c r="H4" s="4">
        <v>121</v>
      </c>
      <c r="I4" s="4" t="s">
        <v>175</v>
      </c>
      <c r="J4" s="4">
        <v>16.849511</v>
      </c>
      <c r="K4" s="4" t="s">
        <v>237</v>
      </c>
      <c r="L4" s="1">
        <v>198.82422600000001</v>
      </c>
      <c r="M4" s="1">
        <v>33.699021000000002</v>
      </c>
      <c r="N4" s="1">
        <v>11.8</v>
      </c>
      <c r="O4" s="1">
        <v>2</v>
      </c>
    </row>
    <row r="5" spans="1:15" s="1" customFormat="1" x14ac:dyDescent="0.25">
      <c r="A5" s="7">
        <v>406</v>
      </c>
      <c r="B5" s="7" t="s">
        <v>166</v>
      </c>
      <c r="C5" s="7">
        <v>13</v>
      </c>
      <c r="D5" s="7">
        <v>1087.4028310000001</v>
      </c>
      <c r="E5" s="4" t="s">
        <v>45</v>
      </c>
      <c r="F5" s="4" t="s">
        <v>233</v>
      </c>
      <c r="G5" s="4">
        <v>7669</v>
      </c>
      <c r="H5" s="4">
        <v>121</v>
      </c>
      <c r="I5" s="4" t="s">
        <v>175</v>
      </c>
      <c r="J5" s="4">
        <v>168.79277400000001</v>
      </c>
      <c r="K5" s="4" t="s">
        <v>237</v>
      </c>
      <c r="L5" s="1">
        <v>1991.7547300000001</v>
      </c>
      <c r="M5" s="1">
        <v>337.58554700000002</v>
      </c>
      <c r="N5" s="1">
        <v>11.8</v>
      </c>
      <c r="O5" s="1">
        <v>2</v>
      </c>
    </row>
    <row r="6" spans="1:15" s="1" customFormat="1" x14ac:dyDescent="0.25">
      <c r="A6" s="7">
        <v>407</v>
      </c>
      <c r="B6" s="7" t="s">
        <v>166</v>
      </c>
      <c r="C6" s="7">
        <v>13</v>
      </c>
      <c r="D6" s="7">
        <v>1087.4028310000001</v>
      </c>
      <c r="E6" s="4" t="s">
        <v>45</v>
      </c>
      <c r="F6" s="4" t="s">
        <v>233</v>
      </c>
      <c r="G6" s="4">
        <v>7678</v>
      </c>
      <c r="H6" s="4">
        <v>121</v>
      </c>
      <c r="I6" s="4" t="s">
        <v>175</v>
      </c>
      <c r="J6" s="4">
        <v>153.49087299999999</v>
      </c>
      <c r="K6" s="4" t="s">
        <v>237</v>
      </c>
      <c r="L6" s="1">
        <v>1811.192303</v>
      </c>
      <c r="M6" s="1">
        <v>306.98174599999999</v>
      </c>
      <c r="N6" s="1">
        <v>11.8</v>
      </c>
      <c r="O6" s="1">
        <v>2</v>
      </c>
    </row>
    <row r="7" spans="1:15" s="1" customFormat="1" x14ac:dyDescent="0.25">
      <c r="A7" s="7">
        <v>408</v>
      </c>
      <c r="B7" s="7" t="s">
        <v>166</v>
      </c>
      <c r="C7" s="7">
        <v>13</v>
      </c>
      <c r="D7" s="7">
        <v>1087.4028310000001</v>
      </c>
      <c r="E7" s="4" t="s">
        <v>45</v>
      </c>
      <c r="F7" s="4" t="s">
        <v>233</v>
      </c>
      <c r="G7" s="4">
        <v>7699</v>
      </c>
      <c r="H7" s="4">
        <v>129</v>
      </c>
      <c r="I7" s="4" t="s">
        <v>238</v>
      </c>
      <c r="J7" s="4">
        <v>22.220343</v>
      </c>
      <c r="K7" s="4" t="s">
        <v>239</v>
      </c>
      <c r="L7" s="1">
        <v>242.20173399999999</v>
      </c>
      <c r="M7" s="1">
        <v>39.996617000000001</v>
      </c>
      <c r="N7" s="1">
        <v>10.9</v>
      </c>
      <c r="O7" s="1">
        <v>1.8</v>
      </c>
    </row>
    <row r="8" spans="1:15" s="1" customFormat="1" x14ac:dyDescent="0.25">
      <c r="A8" s="7">
        <v>409</v>
      </c>
      <c r="B8" s="7" t="s">
        <v>166</v>
      </c>
      <c r="C8" s="7">
        <v>13</v>
      </c>
      <c r="D8" s="7">
        <v>1087.4028310000001</v>
      </c>
      <c r="E8" s="4" t="s">
        <v>45</v>
      </c>
      <c r="F8" s="4" t="s">
        <v>233</v>
      </c>
      <c r="G8" s="4">
        <v>7787</v>
      </c>
      <c r="H8" s="4">
        <v>133</v>
      </c>
      <c r="I8" s="4" t="s">
        <v>179</v>
      </c>
      <c r="J8" s="4">
        <v>12.220266000000001</v>
      </c>
      <c r="K8" s="4" t="s">
        <v>240</v>
      </c>
      <c r="L8" s="1">
        <v>140.533063</v>
      </c>
      <c r="M8" s="1">
        <v>26.884585999999999</v>
      </c>
      <c r="N8" s="1">
        <v>11.5</v>
      </c>
      <c r="O8" s="1">
        <v>2.2000000000000002</v>
      </c>
    </row>
    <row r="9" spans="1:15" s="1" customFormat="1" x14ac:dyDescent="0.25">
      <c r="A9" s="7">
        <v>410</v>
      </c>
      <c r="B9" s="7" t="s">
        <v>166</v>
      </c>
      <c r="C9" s="7">
        <v>13</v>
      </c>
      <c r="D9" s="7">
        <v>1087.4028310000001</v>
      </c>
      <c r="E9" s="4" t="s">
        <v>45</v>
      </c>
      <c r="F9" s="4" t="s">
        <v>233</v>
      </c>
      <c r="G9" s="4">
        <v>7792</v>
      </c>
      <c r="H9" s="4">
        <v>133</v>
      </c>
      <c r="I9" s="4" t="s">
        <v>179</v>
      </c>
      <c r="J9" s="4">
        <v>57.037272999999999</v>
      </c>
      <c r="K9" s="4" t="s">
        <v>240</v>
      </c>
      <c r="L9" s="1">
        <v>655.92863499999999</v>
      </c>
      <c r="M9" s="1">
        <v>125.482</v>
      </c>
      <c r="N9" s="1">
        <v>11.5</v>
      </c>
      <c r="O9" s="1">
        <v>2.2000000000000002</v>
      </c>
    </row>
    <row r="10" spans="1:15" s="1" customFormat="1" x14ac:dyDescent="0.25">
      <c r="A10" s="7">
        <v>411</v>
      </c>
      <c r="B10" s="7" t="s">
        <v>166</v>
      </c>
      <c r="C10" s="7">
        <v>13</v>
      </c>
      <c r="D10" s="7">
        <v>1087.4028310000001</v>
      </c>
      <c r="E10" s="4" t="s">
        <v>45</v>
      </c>
      <c r="F10" s="4" t="s">
        <v>233</v>
      </c>
      <c r="G10" s="4">
        <v>7797</v>
      </c>
      <c r="H10" s="4">
        <v>133</v>
      </c>
      <c r="I10" s="4" t="s">
        <v>179</v>
      </c>
      <c r="J10" s="4">
        <v>17.850021000000002</v>
      </c>
      <c r="K10" s="4" t="s">
        <v>240</v>
      </c>
      <c r="L10" s="1">
        <v>205.275238</v>
      </c>
      <c r="M10" s="1">
        <v>39.270045000000003</v>
      </c>
      <c r="N10" s="1">
        <v>11.5</v>
      </c>
      <c r="O10" s="1">
        <v>2.2000000000000002</v>
      </c>
    </row>
    <row r="11" spans="1:15" s="1" customFormat="1" x14ac:dyDescent="0.25">
      <c r="A11" s="7">
        <v>412</v>
      </c>
      <c r="B11" s="7" t="s">
        <v>166</v>
      </c>
      <c r="C11" s="7">
        <v>13</v>
      </c>
      <c r="D11" s="7">
        <v>1087.4028310000001</v>
      </c>
      <c r="E11" s="4" t="s">
        <v>45</v>
      </c>
      <c r="F11" s="4" t="s">
        <v>233</v>
      </c>
      <c r="G11" s="4">
        <v>7798</v>
      </c>
      <c r="H11" s="4">
        <v>133</v>
      </c>
      <c r="I11" s="4" t="s">
        <v>179</v>
      </c>
      <c r="J11" s="4">
        <v>6.6624749999999997</v>
      </c>
      <c r="K11" s="4" t="s">
        <v>240</v>
      </c>
      <c r="L11" s="1">
        <v>76.618464000000003</v>
      </c>
      <c r="M11" s="1">
        <v>14.657444999999999</v>
      </c>
      <c r="N11" s="1">
        <v>11.5</v>
      </c>
      <c r="O11" s="1">
        <v>2.2000000000000002</v>
      </c>
    </row>
    <row r="12" spans="1:15" s="1" customFormat="1" x14ac:dyDescent="0.25">
      <c r="A12" s="7">
        <v>413</v>
      </c>
      <c r="B12" s="7" t="s">
        <v>166</v>
      </c>
      <c r="C12" s="7">
        <v>13</v>
      </c>
      <c r="D12" s="7">
        <v>1087.4028310000001</v>
      </c>
      <c r="E12" s="4" t="s">
        <v>45</v>
      </c>
      <c r="F12" s="4" t="s">
        <v>233</v>
      </c>
      <c r="G12" s="4">
        <v>7934</v>
      </c>
      <c r="H12" s="4">
        <v>140</v>
      </c>
      <c r="I12" s="4" t="s">
        <v>181</v>
      </c>
      <c r="J12" s="4">
        <v>35.322668999999998</v>
      </c>
      <c r="K12" s="4" t="s">
        <v>241</v>
      </c>
      <c r="L12" s="1">
        <v>416.80749700000001</v>
      </c>
      <c r="M12" s="1">
        <v>67.113072000000003</v>
      </c>
      <c r="N12" s="1">
        <v>11.8</v>
      </c>
      <c r="O12" s="1">
        <v>1.9</v>
      </c>
    </row>
    <row r="13" spans="1:15" s="1" customFormat="1" x14ac:dyDescent="0.25">
      <c r="A13" s="7">
        <v>414</v>
      </c>
      <c r="B13" s="7" t="s">
        <v>166</v>
      </c>
      <c r="C13" s="7">
        <v>13</v>
      </c>
      <c r="D13" s="7">
        <v>1087.4028310000001</v>
      </c>
      <c r="E13" s="4" t="s">
        <v>45</v>
      </c>
      <c r="F13" s="4" t="s">
        <v>233</v>
      </c>
      <c r="G13" s="4">
        <v>7935</v>
      </c>
      <c r="H13" s="4">
        <v>140</v>
      </c>
      <c r="I13" s="4" t="s">
        <v>181</v>
      </c>
      <c r="J13" s="4">
        <v>3.9888710000000001</v>
      </c>
      <c r="K13" s="4" t="s">
        <v>241</v>
      </c>
      <c r="L13" s="1">
        <v>47.068680999999998</v>
      </c>
      <c r="M13" s="1">
        <v>7.5788549999999999</v>
      </c>
      <c r="N13" s="1">
        <v>11.8</v>
      </c>
      <c r="O13" s="1">
        <v>1.9</v>
      </c>
    </row>
    <row r="14" spans="1:15" s="1" customFormat="1" x14ac:dyDescent="0.25">
      <c r="A14" s="7">
        <v>415</v>
      </c>
      <c r="B14" s="7" t="s">
        <v>166</v>
      </c>
      <c r="C14" s="7">
        <v>13</v>
      </c>
      <c r="D14" s="7">
        <v>1087.4028310000001</v>
      </c>
      <c r="E14" s="4" t="s">
        <v>45</v>
      </c>
      <c r="F14" s="4" t="s">
        <v>233</v>
      </c>
      <c r="G14" s="4">
        <v>7941</v>
      </c>
      <c r="H14" s="4">
        <v>140</v>
      </c>
      <c r="I14" s="4" t="s">
        <v>181</v>
      </c>
      <c r="J14" s="4">
        <v>16.169832</v>
      </c>
      <c r="K14" s="4" t="s">
        <v>241</v>
      </c>
      <c r="L14" s="1">
        <v>190.804022</v>
      </c>
      <c r="M14" s="1">
        <v>30.722681999999999</v>
      </c>
      <c r="N14" s="1">
        <v>11.8</v>
      </c>
      <c r="O14" s="1">
        <v>1.9</v>
      </c>
    </row>
    <row r="15" spans="1:15" s="1" customFormat="1" x14ac:dyDescent="0.25">
      <c r="A15" s="7">
        <v>416</v>
      </c>
      <c r="B15" s="7" t="s">
        <v>166</v>
      </c>
      <c r="C15" s="7">
        <v>13</v>
      </c>
      <c r="D15" s="7">
        <v>1087.4028310000001</v>
      </c>
      <c r="E15" s="4" t="s">
        <v>45</v>
      </c>
      <c r="F15" s="4" t="s">
        <v>233</v>
      </c>
      <c r="G15" s="4">
        <v>7942</v>
      </c>
      <c r="H15" s="4">
        <v>140</v>
      </c>
      <c r="I15" s="4" t="s">
        <v>181</v>
      </c>
      <c r="J15" s="4">
        <v>3.052937</v>
      </c>
      <c r="K15" s="4" t="s">
        <v>241</v>
      </c>
      <c r="L15" s="1">
        <v>36.024661000000002</v>
      </c>
      <c r="M15" s="1">
        <v>5.8005810000000002</v>
      </c>
      <c r="N15" s="1">
        <v>11.8</v>
      </c>
      <c r="O15" s="1">
        <v>1.9</v>
      </c>
    </row>
    <row r="16" spans="1:15" s="1" customFormat="1" x14ac:dyDescent="0.25">
      <c r="A16" s="7">
        <v>417</v>
      </c>
      <c r="B16" s="7" t="s">
        <v>166</v>
      </c>
      <c r="C16" s="7">
        <v>13</v>
      </c>
      <c r="D16" s="7">
        <v>1087.4028310000001</v>
      </c>
      <c r="E16" s="4" t="s">
        <v>45</v>
      </c>
      <c r="F16" s="4" t="s">
        <v>233</v>
      </c>
      <c r="G16" s="4">
        <v>7944</v>
      </c>
      <c r="H16" s="4">
        <v>140</v>
      </c>
      <c r="I16" s="4" t="s">
        <v>181</v>
      </c>
      <c r="J16" s="4">
        <v>2.4267599999999998</v>
      </c>
      <c r="K16" s="4" t="s">
        <v>241</v>
      </c>
      <c r="L16" s="1">
        <v>28.635767999999999</v>
      </c>
      <c r="M16" s="1">
        <v>4.6108440000000002</v>
      </c>
      <c r="N16" s="1">
        <v>11.8</v>
      </c>
      <c r="O16" s="1">
        <v>1.9</v>
      </c>
    </row>
    <row r="17" spans="1:15" s="1" customFormat="1" x14ac:dyDescent="0.25">
      <c r="A17" s="7">
        <v>418</v>
      </c>
      <c r="B17" s="7" t="s">
        <v>166</v>
      </c>
      <c r="C17" s="7">
        <v>13</v>
      </c>
      <c r="D17" s="7">
        <v>1087.4028310000001</v>
      </c>
      <c r="E17" s="4" t="s">
        <v>45</v>
      </c>
      <c r="F17" s="4" t="s">
        <v>233</v>
      </c>
      <c r="G17" s="4">
        <v>7946</v>
      </c>
      <c r="H17" s="4">
        <v>140</v>
      </c>
      <c r="I17" s="4" t="s">
        <v>181</v>
      </c>
      <c r="J17" s="4">
        <v>14.416724</v>
      </c>
      <c r="K17" s="4" t="s">
        <v>241</v>
      </c>
      <c r="L17" s="1">
        <v>170.117345</v>
      </c>
      <c r="M17" s="1">
        <v>27.391776</v>
      </c>
      <c r="N17" s="1">
        <v>11.8</v>
      </c>
      <c r="O17" s="1">
        <v>1.9</v>
      </c>
    </row>
    <row r="18" spans="1:15" s="1" customFormat="1" x14ac:dyDescent="0.25">
      <c r="A18" s="7">
        <v>419</v>
      </c>
      <c r="B18" s="7" t="s">
        <v>166</v>
      </c>
      <c r="C18" s="7">
        <v>13</v>
      </c>
      <c r="D18" s="7">
        <v>1087.4028310000001</v>
      </c>
      <c r="E18" s="4" t="s">
        <v>45</v>
      </c>
      <c r="F18" s="4" t="s">
        <v>233</v>
      </c>
      <c r="G18" s="4">
        <v>7991</v>
      </c>
      <c r="H18" s="4">
        <v>141</v>
      </c>
      <c r="I18" s="4" t="s">
        <v>183</v>
      </c>
      <c r="J18" s="4">
        <v>26.053958000000002</v>
      </c>
      <c r="K18" s="4" t="s">
        <v>242</v>
      </c>
      <c r="L18" s="1">
        <v>315.25289500000002</v>
      </c>
      <c r="M18" s="1">
        <v>46.897125000000003</v>
      </c>
      <c r="N18" s="1">
        <v>12.1</v>
      </c>
      <c r="O18" s="1">
        <v>1.8</v>
      </c>
    </row>
    <row r="19" spans="1:15" s="1" customFormat="1" x14ac:dyDescent="0.25">
      <c r="A19" s="7">
        <v>420</v>
      </c>
      <c r="B19" s="7" t="s">
        <v>166</v>
      </c>
      <c r="C19" s="7">
        <v>13</v>
      </c>
      <c r="D19" s="7">
        <v>1087.4028310000001</v>
      </c>
      <c r="E19" s="4" t="s">
        <v>45</v>
      </c>
      <c r="F19" s="4" t="s">
        <v>233</v>
      </c>
      <c r="G19" s="4">
        <v>7994</v>
      </c>
      <c r="H19" s="4">
        <v>141</v>
      </c>
      <c r="I19" s="4" t="s">
        <v>183</v>
      </c>
      <c r="J19" s="4">
        <v>92.837881999999993</v>
      </c>
      <c r="K19" s="4" t="s">
        <v>242</v>
      </c>
      <c r="L19" s="1">
        <v>1123.3383699999999</v>
      </c>
      <c r="M19" s="1">
        <v>167.10818699999999</v>
      </c>
      <c r="N19" s="1">
        <v>12.1</v>
      </c>
      <c r="O19" s="1">
        <v>1.8</v>
      </c>
    </row>
    <row r="20" spans="1:15" s="1" customFormat="1" x14ac:dyDescent="0.25">
      <c r="A20" s="7">
        <v>421</v>
      </c>
      <c r="B20" s="7" t="s">
        <v>166</v>
      </c>
      <c r="C20" s="7">
        <v>13</v>
      </c>
      <c r="D20" s="7">
        <v>1087.4028310000001</v>
      </c>
      <c r="E20" s="4" t="s">
        <v>45</v>
      </c>
      <c r="F20" s="4" t="s">
        <v>233</v>
      </c>
      <c r="G20" s="4">
        <v>7995</v>
      </c>
      <c r="H20" s="4">
        <v>141</v>
      </c>
      <c r="I20" s="4" t="s">
        <v>183</v>
      </c>
      <c r="J20" s="4">
        <v>31.523503000000002</v>
      </c>
      <c r="K20" s="4" t="s">
        <v>242</v>
      </c>
      <c r="L20" s="1">
        <v>381.43438200000003</v>
      </c>
      <c r="M20" s="1">
        <v>56.742305000000002</v>
      </c>
      <c r="N20" s="1">
        <v>12.1</v>
      </c>
      <c r="O20" s="1">
        <v>1.8</v>
      </c>
    </row>
    <row r="21" spans="1:15" s="1" customFormat="1" x14ac:dyDescent="0.25">
      <c r="A21" s="7">
        <v>422</v>
      </c>
      <c r="B21" s="7" t="s">
        <v>166</v>
      </c>
      <c r="C21" s="7">
        <v>13</v>
      </c>
      <c r="D21" s="7">
        <v>1087.4028310000001</v>
      </c>
      <c r="E21" s="4" t="s">
        <v>45</v>
      </c>
      <c r="F21" s="4" t="s">
        <v>233</v>
      </c>
      <c r="G21" s="4">
        <v>8109</v>
      </c>
      <c r="H21" s="4">
        <v>170</v>
      </c>
      <c r="I21" s="4" t="s">
        <v>185</v>
      </c>
      <c r="J21" s="4">
        <v>3.966628</v>
      </c>
      <c r="K21" s="4" t="s">
        <v>243</v>
      </c>
      <c r="L21" s="1">
        <v>40.856273000000002</v>
      </c>
      <c r="M21" s="1">
        <v>7.1399309999999998</v>
      </c>
      <c r="N21" s="1">
        <v>10.3</v>
      </c>
      <c r="O21" s="1">
        <v>1.8</v>
      </c>
    </row>
    <row r="22" spans="1:15" s="1" customFormat="1" x14ac:dyDescent="0.25">
      <c r="A22" s="7">
        <v>423</v>
      </c>
      <c r="B22" s="7" t="s">
        <v>166</v>
      </c>
      <c r="C22" s="7">
        <v>13</v>
      </c>
      <c r="D22" s="7">
        <v>1087.4028310000001</v>
      </c>
      <c r="E22" s="4" t="s">
        <v>45</v>
      </c>
      <c r="F22" s="4" t="s">
        <v>233</v>
      </c>
      <c r="G22" s="4">
        <v>8110</v>
      </c>
      <c r="H22" s="4">
        <v>170</v>
      </c>
      <c r="I22" s="4" t="s">
        <v>185</v>
      </c>
      <c r="J22" s="4">
        <v>6.9279590000000004</v>
      </c>
      <c r="K22" s="4" t="s">
        <v>243</v>
      </c>
      <c r="L22" s="1">
        <v>71.357974999999996</v>
      </c>
      <c r="M22" s="1">
        <v>12.470326</v>
      </c>
      <c r="N22" s="1">
        <v>10.3</v>
      </c>
      <c r="O22" s="1">
        <v>1.8</v>
      </c>
    </row>
    <row r="23" spans="1:15" s="1" customFormat="1" x14ac:dyDescent="0.25">
      <c r="A23" s="7">
        <v>424</v>
      </c>
      <c r="B23" s="7" t="s">
        <v>166</v>
      </c>
      <c r="C23" s="7">
        <v>13</v>
      </c>
      <c r="D23" s="7">
        <v>1087.4028310000001</v>
      </c>
      <c r="E23" s="4" t="s">
        <v>45</v>
      </c>
      <c r="F23" s="4" t="s">
        <v>233</v>
      </c>
      <c r="G23" s="4">
        <v>8111</v>
      </c>
      <c r="H23" s="4">
        <v>170</v>
      </c>
      <c r="I23" s="4" t="s">
        <v>185</v>
      </c>
      <c r="J23" s="4">
        <v>6.0316359999999998</v>
      </c>
      <c r="K23" s="4" t="s">
        <v>243</v>
      </c>
      <c r="L23" s="1">
        <v>62.125847</v>
      </c>
      <c r="M23" s="1">
        <v>10.856944</v>
      </c>
      <c r="N23" s="1">
        <v>10.3</v>
      </c>
      <c r="O23" s="1">
        <v>1.8</v>
      </c>
    </row>
    <row r="24" spans="1:15" s="1" customFormat="1" x14ac:dyDescent="0.25">
      <c r="A24" s="7">
        <v>425</v>
      </c>
      <c r="B24" s="7" t="s">
        <v>166</v>
      </c>
      <c r="C24" s="7">
        <v>13</v>
      </c>
      <c r="D24" s="7">
        <v>1087.4028310000001</v>
      </c>
      <c r="E24" s="4" t="s">
        <v>45</v>
      </c>
      <c r="F24" s="4" t="s">
        <v>233</v>
      </c>
      <c r="G24" s="4">
        <v>8173</v>
      </c>
      <c r="H24" s="4">
        <v>182</v>
      </c>
      <c r="I24" s="4" t="s">
        <v>244</v>
      </c>
      <c r="J24" s="4">
        <v>73.796190999999993</v>
      </c>
      <c r="K24" s="4" t="s">
        <v>245</v>
      </c>
      <c r="L24" s="1">
        <v>811.758105</v>
      </c>
      <c r="M24" s="1">
        <v>140.21276399999999</v>
      </c>
      <c r="N24" s="1">
        <v>11</v>
      </c>
      <c r="O24" s="1">
        <v>1.9</v>
      </c>
    </row>
    <row r="25" spans="1:15" s="1" customFormat="1" x14ac:dyDescent="0.25">
      <c r="A25" s="7">
        <v>426</v>
      </c>
      <c r="B25" s="7" t="s">
        <v>166</v>
      </c>
      <c r="C25" s="7">
        <v>13</v>
      </c>
      <c r="D25" s="7">
        <v>1087.4028310000001</v>
      </c>
      <c r="E25" s="4" t="s">
        <v>45</v>
      </c>
      <c r="F25" s="4" t="s">
        <v>233</v>
      </c>
      <c r="G25" s="4">
        <v>8527</v>
      </c>
      <c r="H25" s="4">
        <v>320</v>
      </c>
      <c r="I25" s="4" t="s">
        <v>191</v>
      </c>
      <c r="J25" s="4">
        <v>8.1207069999999995</v>
      </c>
      <c r="K25" s="4" t="s">
        <v>246</v>
      </c>
      <c r="L25" s="1">
        <v>65.777722999999995</v>
      </c>
      <c r="M25" s="1">
        <v>11.368988999999999</v>
      </c>
      <c r="N25" s="1">
        <v>8.1</v>
      </c>
      <c r="O25" s="1">
        <v>1.4</v>
      </c>
    </row>
    <row r="26" spans="1:15" s="1" customFormat="1" x14ac:dyDescent="0.25">
      <c r="A26" s="7">
        <v>427</v>
      </c>
      <c r="B26" s="7" t="s">
        <v>166</v>
      </c>
      <c r="C26" s="7">
        <v>13</v>
      </c>
      <c r="D26" s="7">
        <v>1087.4028310000001</v>
      </c>
      <c r="E26" s="4" t="s">
        <v>45</v>
      </c>
      <c r="F26" s="4" t="s">
        <v>233</v>
      </c>
      <c r="G26" s="4">
        <v>8599</v>
      </c>
      <c r="H26" s="4">
        <v>330</v>
      </c>
      <c r="I26" s="4" t="s">
        <v>247</v>
      </c>
      <c r="J26" s="4">
        <v>0.71986700000000003</v>
      </c>
      <c r="K26" s="4" t="s">
        <v>248</v>
      </c>
      <c r="L26" s="1">
        <v>5.1830410000000002</v>
      </c>
      <c r="M26" s="1">
        <v>0.93582699999999996</v>
      </c>
      <c r="N26" s="1">
        <v>7.2</v>
      </c>
      <c r="O26" s="1">
        <v>1.3</v>
      </c>
    </row>
    <row r="27" spans="1:15" s="1" customFormat="1" x14ac:dyDescent="0.25">
      <c r="A27" s="7">
        <v>428</v>
      </c>
      <c r="B27" s="7" t="s">
        <v>166</v>
      </c>
      <c r="C27" s="7">
        <v>13</v>
      </c>
      <c r="D27" s="7">
        <v>1087.4028310000001</v>
      </c>
      <c r="E27" s="4" t="s">
        <v>45</v>
      </c>
      <c r="F27" s="4" t="s">
        <v>233</v>
      </c>
      <c r="G27" s="4">
        <v>8778</v>
      </c>
      <c r="H27" s="4">
        <v>411</v>
      </c>
      <c r="I27" s="4" t="s">
        <v>193</v>
      </c>
      <c r="J27" s="4">
        <v>3.4829249999999998</v>
      </c>
      <c r="K27" s="4" t="s">
        <v>249</v>
      </c>
      <c r="L27" s="1">
        <v>23.683888</v>
      </c>
      <c r="M27" s="1">
        <v>3.8312170000000001</v>
      </c>
      <c r="N27" s="1">
        <v>6.8</v>
      </c>
      <c r="O27" s="1">
        <v>1.1000000000000001</v>
      </c>
    </row>
    <row r="28" spans="1:15" s="1" customFormat="1" x14ac:dyDescent="0.25">
      <c r="A28" s="7">
        <v>429</v>
      </c>
      <c r="B28" s="7" t="s">
        <v>166</v>
      </c>
      <c r="C28" s="7">
        <v>13</v>
      </c>
      <c r="D28" s="7">
        <v>1087.4028310000001</v>
      </c>
      <c r="E28" s="4" t="s">
        <v>45</v>
      </c>
      <c r="F28" s="4" t="s">
        <v>233</v>
      </c>
      <c r="G28" s="4">
        <v>8779</v>
      </c>
      <c r="H28" s="4">
        <v>411</v>
      </c>
      <c r="I28" s="4" t="s">
        <v>193</v>
      </c>
      <c r="J28" s="4">
        <v>1.10514</v>
      </c>
      <c r="K28" s="4" t="s">
        <v>249</v>
      </c>
      <c r="L28" s="1">
        <v>7.5149540000000004</v>
      </c>
      <c r="M28" s="1">
        <v>1.215654</v>
      </c>
      <c r="N28" s="1">
        <v>6.8</v>
      </c>
      <c r="O28" s="1">
        <v>1.1000000000000001</v>
      </c>
    </row>
    <row r="29" spans="1:15" s="1" customFormat="1" x14ac:dyDescent="0.25">
      <c r="A29" s="7">
        <v>430</v>
      </c>
      <c r="B29" s="7" t="s">
        <v>166</v>
      </c>
      <c r="C29" s="7">
        <v>13</v>
      </c>
      <c r="D29" s="7">
        <v>1087.4028310000001</v>
      </c>
      <c r="E29" s="4" t="s">
        <v>45</v>
      </c>
      <c r="F29" s="4" t="s">
        <v>233</v>
      </c>
      <c r="G29" s="4">
        <v>8781</v>
      </c>
      <c r="H29" s="4">
        <v>411</v>
      </c>
      <c r="I29" s="4" t="s">
        <v>193</v>
      </c>
      <c r="J29" s="4">
        <v>3.5E-4</v>
      </c>
      <c r="K29" s="4" t="s">
        <v>249</v>
      </c>
      <c r="L29" s="1">
        <v>2.3809999999999999E-3</v>
      </c>
      <c r="M29" s="1">
        <v>3.8499999999999998E-4</v>
      </c>
      <c r="N29" s="1">
        <v>6.8</v>
      </c>
      <c r="O29" s="1">
        <v>1.1000000000000001</v>
      </c>
    </row>
    <row r="30" spans="1:15" s="1" customFormat="1" x14ac:dyDescent="0.25">
      <c r="A30" s="7">
        <v>431</v>
      </c>
      <c r="B30" s="7" t="s">
        <v>166</v>
      </c>
      <c r="C30" s="7">
        <v>13</v>
      </c>
      <c r="D30" s="7">
        <v>1087.4028310000001</v>
      </c>
      <c r="E30" s="4" t="s">
        <v>45</v>
      </c>
      <c r="F30" s="4" t="s">
        <v>233</v>
      </c>
      <c r="G30" s="4">
        <v>8783</v>
      </c>
      <c r="H30" s="4">
        <v>411</v>
      </c>
      <c r="I30" s="4" t="s">
        <v>193</v>
      </c>
      <c r="J30" s="4">
        <v>8.4622650000000004</v>
      </c>
      <c r="K30" s="4" t="s">
        <v>249</v>
      </c>
      <c r="L30" s="1">
        <v>57.543404000000002</v>
      </c>
      <c r="M30" s="1">
        <v>9.3084919999999993</v>
      </c>
      <c r="N30" s="1">
        <v>6.8</v>
      </c>
      <c r="O30" s="1">
        <v>1.1000000000000001</v>
      </c>
    </row>
    <row r="31" spans="1:15" s="1" customFormat="1" x14ac:dyDescent="0.25">
      <c r="A31" s="7">
        <v>432</v>
      </c>
      <c r="B31" s="7" t="s">
        <v>166</v>
      </c>
      <c r="C31" s="7">
        <v>13</v>
      </c>
      <c r="D31" s="7">
        <v>1087.4028310000001</v>
      </c>
      <c r="E31" s="4" t="s">
        <v>45</v>
      </c>
      <c r="F31" s="4" t="s">
        <v>233</v>
      </c>
      <c r="G31" s="4">
        <v>8784</v>
      </c>
      <c r="H31" s="4">
        <v>411</v>
      </c>
      <c r="I31" s="4" t="s">
        <v>193</v>
      </c>
      <c r="J31" s="4">
        <v>3.8918919999999999</v>
      </c>
      <c r="K31" s="4" t="s">
        <v>249</v>
      </c>
      <c r="L31" s="1">
        <v>26.464865</v>
      </c>
      <c r="M31" s="1">
        <v>4.2810810000000004</v>
      </c>
      <c r="N31" s="1">
        <v>6.8</v>
      </c>
      <c r="O31" s="1">
        <v>1.1000000000000001</v>
      </c>
    </row>
    <row r="32" spans="1:15" s="1" customFormat="1" x14ac:dyDescent="0.25">
      <c r="A32" s="7">
        <v>433</v>
      </c>
      <c r="B32" s="7" t="s">
        <v>166</v>
      </c>
      <c r="C32" s="7">
        <v>13</v>
      </c>
      <c r="D32" s="7">
        <v>1087.4028310000001</v>
      </c>
      <c r="E32" s="4" t="s">
        <v>45</v>
      </c>
      <c r="F32" s="4" t="s">
        <v>233</v>
      </c>
      <c r="G32" s="4">
        <v>8785</v>
      </c>
      <c r="H32" s="4">
        <v>411</v>
      </c>
      <c r="I32" s="4" t="s">
        <v>193</v>
      </c>
      <c r="J32" s="4">
        <v>5.6976089999999999</v>
      </c>
      <c r="K32" s="4" t="s">
        <v>249</v>
      </c>
      <c r="L32" s="1">
        <v>38.743741</v>
      </c>
      <c r="M32" s="1">
        <v>6.2673699999999997</v>
      </c>
      <c r="N32" s="1">
        <v>6.8</v>
      </c>
      <c r="O32" s="1">
        <v>1.1000000000000001</v>
      </c>
    </row>
    <row r="33" spans="1:15" s="1" customFormat="1" x14ac:dyDescent="0.25">
      <c r="A33" s="7">
        <v>434</v>
      </c>
      <c r="B33" s="7" t="s">
        <v>166</v>
      </c>
      <c r="C33" s="7">
        <v>13</v>
      </c>
      <c r="D33" s="7">
        <v>1087.4028310000001</v>
      </c>
      <c r="E33" s="4" t="s">
        <v>45</v>
      </c>
      <c r="F33" s="4" t="s">
        <v>233</v>
      </c>
      <c r="G33" s="4">
        <v>8786</v>
      </c>
      <c r="H33" s="4">
        <v>411</v>
      </c>
      <c r="I33" s="4" t="s">
        <v>193</v>
      </c>
      <c r="J33" s="4">
        <v>86.618675999999994</v>
      </c>
      <c r="K33" s="4" t="s">
        <v>249</v>
      </c>
      <c r="L33" s="1">
        <v>589.00699399999996</v>
      </c>
      <c r="M33" s="1">
        <v>95.280542999999994</v>
      </c>
      <c r="N33" s="1">
        <v>6.8</v>
      </c>
      <c r="O33" s="1">
        <v>1.1000000000000001</v>
      </c>
    </row>
    <row r="34" spans="1:15" s="1" customFormat="1" x14ac:dyDescent="0.25">
      <c r="A34" s="7">
        <v>435</v>
      </c>
      <c r="B34" s="7" t="s">
        <v>166</v>
      </c>
      <c r="C34" s="7">
        <v>13</v>
      </c>
      <c r="D34" s="7">
        <v>1087.4028310000001</v>
      </c>
      <c r="E34" s="4" t="s">
        <v>45</v>
      </c>
      <c r="F34" s="4" t="s">
        <v>233</v>
      </c>
      <c r="G34" s="4">
        <v>8800</v>
      </c>
      <c r="H34" s="4">
        <v>411</v>
      </c>
      <c r="I34" s="4" t="s">
        <v>193</v>
      </c>
      <c r="J34" s="4">
        <v>9.0077339999999992</v>
      </c>
      <c r="K34" s="4" t="s">
        <v>249</v>
      </c>
      <c r="L34" s="1">
        <v>61.252594000000002</v>
      </c>
      <c r="M34" s="1">
        <v>9.9085079999999994</v>
      </c>
      <c r="N34" s="1">
        <v>6.8</v>
      </c>
      <c r="O34" s="1">
        <v>1.1000000000000001</v>
      </c>
    </row>
    <row r="35" spans="1:15" s="1" customFormat="1" x14ac:dyDescent="0.25">
      <c r="A35" s="7">
        <v>436</v>
      </c>
      <c r="B35" s="7" t="s">
        <v>166</v>
      </c>
      <c r="C35" s="7">
        <v>13</v>
      </c>
      <c r="D35" s="7">
        <v>1087.4028310000001</v>
      </c>
      <c r="E35" s="4" t="s">
        <v>45</v>
      </c>
      <c r="F35" s="4" t="s">
        <v>233</v>
      </c>
      <c r="G35" s="4">
        <v>9230</v>
      </c>
      <c r="H35" s="4">
        <v>512</v>
      </c>
      <c r="I35" s="4" t="s">
        <v>250</v>
      </c>
      <c r="J35" s="4">
        <v>1.9258000000000001E-2</v>
      </c>
      <c r="K35" s="4" t="s">
        <v>251</v>
      </c>
      <c r="L35" s="1">
        <v>0.21568499999999999</v>
      </c>
      <c r="M35" s="1">
        <v>3.6589000000000003E-2</v>
      </c>
      <c r="N35" s="1">
        <v>11.2</v>
      </c>
      <c r="O35" s="1">
        <v>1.9</v>
      </c>
    </row>
    <row r="36" spans="1:15" s="1" customFormat="1" x14ac:dyDescent="0.25">
      <c r="A36" s="7">
        <v>437</v>
      </c>
      <c r="B36" s="7" t="s">
        <v>166</v>
      </c>
      <c r="C36" s="7">
        <v>13</v>
      </c>
      <c r="D36" s="7">
        <v>1087.4028310000001</v>
      </c>
      <c r="E36" s="4" t="s">
        <v>45</v>
      </c>
      <c r="F36" s="4" t="s">
        <v>233</v>
      </c>
      <c r="G36" s="4">
        <v>9231</v>
      </c>
      <c r="H36" s="4">
        <v>512</v>
      </c>
      <c r="I36" s="4" t="s">
        <v>250</v>
      </c>
      <c r="J36" s="4">
        <v>3.2399999999999998E-3</v>
      </c>
      <c r="K36" s="4" t="s">
        <v>251</v>
      </c>
      <c r="L36" s="1">
        <v>3.6290000000000003E-2</v>
      </c>
      <c r="M36" s="1">
        <v>6.156E-3</v>
      </c>
      <c r="N36" s="1">
        <v>11.2</v>
      </c>
      <c r="O36" s="1">
        <v>1.9</v>
      </c>
    </row>
    <row r="37" spans="1:15" s="1" customFormat="1" x14ac:dyDescent="0.25">
      <c r="A37" s="7">
        <v>438</v>
      </c>
      <c r="B37" s="7" t="s">
        <v>166</v>
      </c>
      <c r="C37" s="7">
        <v>13</v>
      </c>
      <c r="D37" s="7">
        <v>1087.4028310000001</v>
      </c>
      <c r="E37" s="4" t="s">
        <v>45</v>
      </c>
      <c r="F37" s="4" t="s">
        <v>233</v>
      </c>
      <c r="G37" s="4">
        <v>9232</v>
      </c>
      <c r="H37" s="4">
        <v>512</v>
      </c>
      <c r="I37" s="4" t="s">
        <v>250</v>
      </c>
      <c r="J37" s="4">
        <v>2.4645E-2</v>
      </c>
      <c r="K37" s="4" t="s">
        <v>251</v>
      </c>
      <c r="L37" s="1">
        <v>0.27601900000000001</v>
      </c>
      <c r="M37" s="1">
        <v>4.6824999999999999E-2</v>
      </c>
      <c r="N37" s="1">
        <v>11.2</v>
      </c>
      <c r="O37" s="1">
        <v>1.9</v>
      </c>
    </row>
    <row r="38" spans="1:15" s="1" customFormat="1" x14ac:dyDescent="0.25">
      <c r="A38" s="7">
        <v>439</v>
      </c>
      <c r="B38" s="7" t="s">
        <v>166</v>
      </c>
      <c r="C38" s="7">
        <v>13</v>
      </c>
      <c r="D38" s="7">
        <v>1087.4028310000001</v>
      </c>
      <c r="E38" s="4" t="s">
        <v>45</v>
      </c>
      <c r="F38" s="4" t="s">
        <v>233</v>
      </c>
      <c r="G38" s="4">
        <v>9239</v>
      </c>
      <c r="H38" s="4">
        <v>512</v>
      </c>
      <c r="I38" s="4" t="s">
        <v>250</v>
      </c>
      <c r="J38" s="4">
        <v>12.675380000000001</v>
      </c>
      <c r="K38" s="4" t="s">
        <v>251</v>
      </c>
      <c r="L38" s="1">
        <v>141.96425300000001</v>
      </c>
      <c r="M38" s="1">
        <v>24.083221999999999</v>
      </c>
      <c r="N38" s="1">
        <v>11.2</v>
      </c>
      <c r="O38" s="1">
        <v>1.9</v>
      </c>
    </row>
    <row r="39" spans="1:15" s="1" customFormat="1" x14ac:dyDescent="0.25">
      <c r="A39" s="7">
        <v>440</v>
      </c>
      <c r="B39" s="7" t="s">
        <v>166</v>
      </c>
      <c r="C39" s="7">
        <v>13</v>
      </c>
      <c r="D39" s="7">
        <v>1087.4028310000001</v>
      </c>
      <c r="E39" s="4" t="s">
        <v>45</v>
      </c>
      <c r="F39" s="4" t="s">
        <v>233</v>
      </c>
      <c r="G39" s="4">
        <v>9245</v>
      </c>
      <c r="H39" s="4">
        <v>512</v>
      </c>
      <c r="I39" s="4" t="s">
        <v>250</v>
      </c>
      <c r="J39" s="4">
        <v>3.1973000000000001E-2</v>
      </c>
      <c r="K39" s="4" t="s">
        <v>251</v>
      </c>
      <c r="L39" s="1">
        <v>0.358099</v>
      </c>
      <c r="M39" s="1">
        <v>6.0748999999999997E-2</v>
      </c>
      <c r="N39" s="1">
        <v>11.2</v>
      </c>
      <c r="O39" s="1">
        <v>1.9</v>
      </c>
    </row>
    <row r="40" spans="1:15" s="1" customFormat="1" x14ac:dyDescent="0.25">
      <c r="A40" s="7">
        <v>441</v>
      </c>
      <c r="B40" s="7" t="s">
        <v>166</v>
      </c>
      <c r="C40" s="7">
        <v>13</v>
      </c>
      <c r="D40" s="7">
        <v>1087.4028310000001</v>
      </c>
      <c r="E40" s="4" t="s">
        <v>45</v>
      </c>
      <c r="F40" s="4" t="s">
        <v>233</v>
      </c>
      <c r="G40" s="4">
        <v>9248</v>
      </c>
      <c r="H40" s="4">
        <v>512</v>
      </c>
      <c r="I40" s="4" t="s">
        <v>250</v>
      </c>
      <c r="J40" s="4">
        <v>2.4899999999999998E-4</v>
      </c>
      <c r="K40" s="4" t="s">
        <v>251</v>
      </c>
      <c r="L40" s="1">
        <v>2.7910000000000001E-3</v>
      </c>
      <c r="M40" s="1">
        <v>4.73E-4</v>
      </c>
      <c r="N40" s="1">
        <v>11.2</v>
      </c>
      <c r="O40" s="1">
        <v>1.9</v>
      </c>
    </row>
    <row r="41" spans="1:15" s="1" customFormat="1" x14ac:dyDescent="0.25">
      <c r="A41" s="7">
        <v>442</v>
      </c>
      <c r="B41" s="7" t="s">
        <v>166</v>
      </c>
      <c r="C41" s="7">
        <v>13</v>
      </c>
      <c r="D41" s="7">
        <v>1087.4028310000001</v>
      </c>
      <c r="E41" s="4" t="s">
        <v>45</v>
      </c>
      <c r="F41" s="4" t="s">
        <v>233</v>
      </c>
      <c r="G41" s="4">
        <v>9257</v>
      </c>
      <c r="H41" s="4">
        <v>512</v>
      </c>
      <c r="I41" s="4" t="s">
        <v>250</v>
      </c>
      <c r="J41" s="4">
        <v>3.4009999999999999E-3</v>
      </c>
      <c r="K41" s="4" t="s">
        <v>251</v>
      </c>
      <c r="L41" s="1">
        <v>3.8096999999999999E-2</v>
      </c>
      <c r="M41" s="1">
        <v>6.463E-3</v>
      </c>
      <c r="N41" s="1">
        <v>11.2</v>
      </c>
      <c r="O41" s="1">
        <v>1.9</v>
      </c>
    </row>
    <row r="42" spans="1:15" s="1" customFormat="1" x14ac:dyDescent="0.25">
      <c r="A42" s="7">
        <v>443</v>
      </c>
      <c r="B42" s="7" t="s">
        <v>166</v>
      </c>
      <c r="C42" s="7">
        <v>13</v>
      </c>
      <c r="D42" s="7">
        <v>1087.4028310000001</v>
      </c>
      <c r="E42" s="4" t="s">
        <v>45</v>
      </c>
      <c r="F42" s="4" t="s">
        <v>233</v>
      </c>
      <c r="G42" s="4">
        <v>9258</v>
      </c>
      <c r="H42" s="4">
        <v>512</v>
      </c>
      <c r="I42" s="4" t="s">
        <v>250</v>
      </c>
      <c r="J42" s="4">
        <v>1.4375000000000001E-2</v>
      </c>
      <c r="K42" s="4" t="s">
        <v>251</v>
      </c>
      <c r="L42" s="1">
        <v>0.160997</v>
      </c>
      <c r="M42" s="1">
        <v>2.7311999999999999E-2</v>
      </c>
      <c r="N42" s="1">
        <v>11.2</v>
      </c>
      <c r="O42" s="1">
        <v>1.9</v>
      </c>
    </row>
    <row r="43" spans="1:15" s="1" customFormat="1" x14ac:dyDescent="0.25">
      <c r="A43" s="7">
        <v>444</v>
      </c>
      <c r="B43" s="7" t="s">
        <v>166</v>
      </c>
      <c r="C43" s="7">
        <v>13</v>
      </c>
      <c r="D43" s="7">
        <v>1087.4028310000001</v>
      </c>
      <c r="E43" s="4" t="s">
        <v>45</v>
      </c>
      <c r="F43" s="4" t="s">
        <v>233</v>
      </c>
      <c r="G43" s="4">
        <v>9259</v>
      </c>
      <c r="H43" s="4">
        <v>512</v>
      </c>
      <c r="I43" s="4" t="s">
        <v>250</v>
      </c>
      <c r="J43" s="4">
        <v>3.5270999999999997E-2</v>
      </c>
      <c r="K43" s="4" t="s">
        <v>251</v>
      </c>
      <c r="L43" s="1">
        <v>0.39503700000000003</v>
      </c>
      <c r="M43" s="1">
        <v>6.7015000000000005E-2</v>
      </c>
      <c r="N43" s="1">
        <v>11.2</v>
      </c>
      <c r="O43" s="1">
        <v>1.9</v>
      </c>
    </row>
    <row r="44" spans="1:15" s="1" customFormat="1" x14ac:dyDescent="0.25">
      <c r="A44" s="7">
        <v>445</v>
      </c>
      <c r="B44" s="7" t="s">
        <v>166</v>
      </c>
      <c r="C44" s="7">
        <v>13</v>
      </c>
      <c r="D44" s="7">
        <v>1087.4028310000001</v>
      </c>
      <c r="E44" s="4" t="s">
        <v>45</v>
      </c>
      <c r="F44" s="4" t="s">
        <v>233</v>
      </c>
      <c r="G44" s="4">
        <v>9260</v>
      </c>
      <c r="H44" s="4">
        <v>512</v>
      </c>
      <c r="I44" s="4" t="s">
        <v>250</v>
      </c>
      <c r="J44" s="4">
        <v>4.6249999999999998E-3</v>
      </c>
      <c r="K44" s="4" t="s">
        <v>251</v>
      </c>
      <c r="L44" s="1">
        <v>5.1804000000000003E-2</v>
      </c>
      <c r="M44" s="1">
        <v>8.7880000000000007E-3</v>
      </c>
      <c r="N44" s="1">
        <v>11.2</v>
      </c>
      <c r="O44" s="1">
        <v>1.9</v>
      </c>
    </row>
    <row r="45" spans="1:15" s="1" customFormat="1" x14ac:dyDescent="0.25">
      <c r="A45" s="7">
        <v>446</v>
      </c>
      <c r="B45" s="7" t="s">
        <v>166</v>
      </c>
      <c r="C45" s="7">
        <v>13</v>
      </c>
      <c r="D45" s="7">
        <v>1087.4028310000001</v>
      </c>
      <c r="E45" s="4" t="s">
        <v>45</v>
      </c>
      <c r="F45" s="4" t="s">
        <v>233</v>
      </c>
      <c r="G45" s="4">
        <v>9271</v>
      </c>
      <c r="H45" s="4">
        <v>512</v>
      </c>
      <c r="I45" s="4" t="s">
        <v>250</v>
      </c>
      <c r="J45" s="4">
        <v>8.2899999999999998E-4</v>
      </c>
      <c r="K45" s="4" t="s">
        <v>251</v>
      </c>
      <c r="L45" s="1">
        <v>9.2800000000000001E-3</v>
      </c>
      <c r="M45" s="1">
        <v>1.5740000000000001E-3</v>
      </c>
      <c r="N45" s="1">
        <v>11.2</v>
      </c>
      <c r="O45" s="1">
        <v>1.9</v>
      </c>
    </row>
    <row r="46" spans="1:15" s="1" customFormat="1" x14ac:dyDescent="0.25">
      <c r="A46" s="7">
        <v>447</v>
      </c>
      <c r="B46" s="7" t="s">
        <v>166</v>
      </c>
      <c r="C46" s="7">
        <v>13</v>
      </c>
      <c r="D46" s="7">
        <v>1087.4028310000001</v>
      </c>
      <c r="E46" s="4" t="s">
        <v>45</v>
      </c>
      <c r="F46" s="4" t="s">
        <v>233</v>
      </c>
      <c r="G46" s="4">
        <v>9272</v>
      </c>
      <c r="H46" s="4">
        <v>512</v>
      </c>
      <c r="I46" s="4" t="s">
        <v>250</v>
      </c>
      <c r="J46" s="4">
        <v>1.0416999999999999E-2</v>
      </c>
      <c r="K46" s="4" t="s">
        <v>251</v>
      </c>
      <c r="L46" s="1">
        <v>0.116675</v>
      </c>
      <c r="M46" s="1">
        <v>1.9793000000000002E-2</v>
      </c>
      <c r="N46" s="1">
        <v>11.2</v>
      </c>
      <c r="O46" s="1">
        <v>1.9</v>
      </c>
    </row>
    <row r="47" spans="1:15" s="1" customFormat="1" x14ac:dyDescent="0.25">
      <c r="A47" s="7">
        <v>448</v>
      </c>
      <c r="B47" s="7" t="s">
        <v>166</v>
      </c>
      <c r="C47" s="7">
        <v>13</v>
      </c>
      <c r="D47" s="7">
        <v>1087.4028310000001</v>
      </c>
      <c r="E47" s="4" t="s">
        <v>45</v>
      </c>
      <c r="F47" s="4" t="s">
        <v>233</v>
      </c>
      <c r="G47" s="4">
        <v>9284</v>
      </c>
      <c r="H47" s="4">
        <v>512</v>
      </c>
      <c r="I47" s="4" t="s">
        <v>250</v>
      </c>
      <c r="J47" s="4">
        <v>4.2782000000000001E-2</v>
      </c>
      <c r="K47" s="4" t="s">
        <v>251</v>
      </c>
      <c r="L47" s="1">
        <v>0.47915799999999997</v>
      </c>
      <c r="M47" s="1">
        <v>8.1285999999999997E-2</v>
      </c>
      <c r="N47" s="1">
        <v>11.2</v>
      </c>
      <c r="O47" s="1">
        <v>1.9</v>
      </c>
    </row>
    <row r="48" spans="1:15" s="1" customFormat="1" x14ac:dyDescent="0.25">
      <c r="A48" s="7">
        <v>449</v>
      </c>
      <c r="B48" s="7" t="s">
        <v>166</v>
      </c>
      <c r="C48" s="7">
        <v>13</v>
      </c>
      <c r="D48" s="7">
        <v>1087.4028310000001</v>
      </c>
      <c r="E48" s="4" t="s">
        <v>45</v>
      </c>
      <c r="F48" s="4" t="s">
        <v>233</v>
      </c>
      <c r="G48" s="4">
        <v>9285</v>
      </c>
      <c r="H48" s="4">
        <v>512</v>
      </c>
      <c r="I48" s="4" t="s">
        <v>250</v>
      </c>
      <c r="J48" s="4">
        <v>2.225E-3</v>
      </c>
      <c r="K48" s="4" t="s">
        <v>251</v>
      </c>
      <c r="L48" s="1">
        <v>2.4922E-2</v>
      </c>
      <c r="M48" s="1">
        <v>4.228E-3</v>
      </c>
      <c r="N48" s="1">
        <v>11.2</v>
      </c>
      <c r="O48" s="1">
        <v>1.9</v>
      </c>
    </row>
    <row r="49" spans="1:15" s="1" customFormat="1" x14ac:dyDescent="0.25">
      <c r="A49" s="7">
        <v>450</v>
      </c>
      <c r="B49" s="7" t="s">
        <v>166</v>
      </c>
      <c r="C49" s="7">
        <v>13</v>
      </c>
      <c r="D49" s="7">
        <v>1087.4028310000001</v>
      </c>
      <c r="E49" s="4" t="s">
        <v>45</v>
      </c>
      <c r="F49" s="4" t="s">
        <v>233</v>
      </c>
      <c r="G49" s="4">
        <v>9302</v>
      </c>
      <c r="H49" s="4">
        <v>512</v>
      </c>
      <c r="I49" s="4" t="s">
        <v>250</v>
      </c>
      <c r="J49" s="4">
        <v>1.0399999999999999E-4</v>
      </c>
      <c r="K49" s="4" t="s">
        <v>251</v>
      </c>
      <c r="L49" s="1">
        <v>1.1659999999999999E-3</v>
      </c>
      <c r="M49" s="1">
        <v>1.9799999999999999E-4</v>
      </c>
      <c r="N49" s="1">
        <v>11.2</v>
      </c>
      <c r="O49" s="1">
        <v>1.9</v>
      </c>
    </row>
    <row r="50" spans="1:15" s="1" customFormat="1" x14ac:dyDescent="0.25">
      <c r="A50" s="7">
        <v>451</v>
      </c>
      <c r="B50" s="7" t="s">
        <v>166</v>
      </c>
      <c r="C50" s="7">
        <v>13</v>
      </c>
      <c r="D50" s="7">
        <v>1087.4028310000001</v>
      </c>
      <c r="E50" s="4" t="s">
        <v>45</v>
      </c>
      <c r="F50" s="4" t="s">
        <v>233</v>
      </c>
      <c r="G50" s="4">
        <v>9788</v>
      </c>
      <c r="H50" s="4">
        <v>530</v>
      </c>
      <c r="I50" s="4" t="s">
        <v>199</v>
      </c>
      <c r="J50" s="4">
        <v>5.3487E-2</v>
      </c>
      <c r="K50" s="4" t="s">
        <v>252</v>
      </c>
      <c r="L50" s="1">
        <v>0.53486800000000001</v>
      </c>
      <c r="M50" s="1">
        <v>9.0927999999999995E-2</v>
      </c>
      <c r="N50" s="1">
        <v>10</v>
      </c>
      <c r="O50" s="1">
        <v>1.7</v>
      </c>
    </row>
    <row r="51" spans="1:15" s="1" customFormat="1" x14ac:dyDescent="0.25">
      <c r="A51" s="7">
        <v>452</v>
      </c>
      <c r="B51" s="7" t="s">
        <v>166</v>
      </c>
      <c r="C51" s="7">
        <v>13</v>
      </c>
      <c r="D51" s="7">
        <v>1087.4028310000001</v>
      </c>
      <c r="E51" s="4" t="s">
        <v>45</v>
      </c>
      <c r="F51" s="4" t="s">
        <v>233</v>
      </c>
      <c r="G51" s="4">
        <v>9796</v>
      </c>
      <c r="H51" s="4">
        <v>530</v>
      </c>
      <c r="I51" s="4" t="s">
        <v>199</v>
      </c>
      <c r="J51" s="4">
        <v>10.698437</v>
      </c>
      <c r="K51" s="4" t="s">
        <v>252</v>
      </c>
      <c r="L51" s="1">
        <v>106.98437199999999</v>
      </c>
      <c r="M51" s="1">
        <v>18.187342999999998</v>
      </c>
      <c r="N51" s="1">
        <v>10</v>
      </c>
      <c r="O51" s="1">
        <v>1.7</v>
      </c>
    </row>
    <row r="52" spans="1:15" s="1" customFormat="1" x14ac:dyDescent="0.25">
      <c r="A52" s="7">
        <v>453</v>
      </c>
      <c r="B52" s="7" t="s">
        <v>166</v>
      </c>
      <c r="C52" s="7">
        <v>13</v>
      </c>
      <c r="D52" s="7">
        <v>1087.4028310000001</v>
      </c>
      <c r="E52" s="4" t="s">
        <v>45</v>
      </c>
      <c r="F52" s="4" t="s">
        <v>233</v>
      </c>
      <c r="G52" s="4">
        <v>9802</v>
      </c>
      <c r="H52" s="4">
        <v>530</v>
      </c>
      <c r="I52" s="4" t="s">
        <v>199</v>
      </c>
      <c r="J52" s="4">
        <v>5.2216570000000004</v>
      </c>
      <c r="K52" s="4" t="s">
        <v>252</v>
      </c>
      <c r="L52" s="1">
        <v>52.216574999999999</v>
      </c>
      <c r="M52" s="1">
        <v>8.8768180000000001</v>
      </c>
      <c r="N52" s="1">
        <v>10</v>
      </c>
      <c r="O52" s="1">
        <v>1.7</v>
      </c>
    </row>
    <row r="53" spans="1:15" s="1" customFormat="1" x14ac:dyDescent="0.25">
      <c r="A53" s="7">
        <v>454</v>
      </c>
      <c r="B53" s="7" t="s">
        <v>166</v>
      </c>
      <c r="C53" s="7">
        <v>13</v>
      </c>
      <c r="D53" s="7">
        <v>1087.4028310000001</v>
      </c>
      <c r="E53" s="4" t="s">
        <v>45</v>
      </c>
      <c r="F53" s="4" t="s">
        <v>233</v>
      </c>
      <c r="G53" s="4">
        <v>9806</v>
      </c>
      <c r="H53" s="4">
        <v>530</v>
      </c>
      <c r="I53" s="4" t="s">
        <v>199</v>
      </c>
      <c r="J53" s="4">
        <v>1.8639349999999999</v>
      </c>
      <c r="K53" s="4" t="s">
        <v>252</v>
      </c>
      <c r="L53" s="1">
        <v>18.639354000000001</v>
      </c>
      <c r="M53" s="1">
        <v>3.1686899999999998</v>
      </c>
      <c r="N53" s="1">
        <v>10</v>
      </c>
      <c r="O53" s="1">
        <v>1.7</v>
      </c>
    </row>
    <row r="54" spans="1:15" s="1" customFormat="1" x14ac:dyDescent="0.25">
      <c r="A54" s="7">
        <v>455</v>
      </c>
      <c r="B54" s="7" t="s">
        <v>166</v>
      </c>
      <c r="C54" s="7">
        <v>13</v>
      </c>
      <c r="D54" s="7">
        <v>1087.4028310000001</v>
      </c>
      <c r="E54" s="4" t="s">
        <v>45</v>
      </c>
      <c r="F54" s="4" t="s">
        <v>233</v>
      </c>
      <c r="G54" s="4">
        <v>9811</v>
      </c>
      <c r="H54" s="4">
        <v>530</v>
      </c>
      <c r="I54" s="4" t="s">
        <v>199</v>
      </c>
      <c r="J54" s="4">
        <v>4.5225150000000003</v>
      </c>
      <c r="K54" s="4" t="s">
        <v>252</v>
      </c>
      <c r="L54" s="1">
        <v>45.225149000000002</v>
      </c>
      <c r="M54" s="1">
        <v>7.688275</v>
      </c>
      <c r="N54" s="1">
        <v>10</v>
      </c>
      <c r="O54" s="1">
        <v>1.7</v>
      </c>
    </row>
    <row r="55" spans="1:15" s="1" customFormat="1" x14ac:dyDescent="0.25">
      <c r="A55" s="7">
        <v>456</v>
      </c>
      <c r="B55" s="7" t="s">
        <v>166</v>
      </c>
      <c r="C55" s="7">
        <v>13</v>
      </c>
      <c r="D55" s="7">
        <v>1087.4028310000001</v>
      </c>
      <c r="E55" s="4" t="s">
        <v>45</v>
      </c>
      <c r="F55" s="4" t="s">
        <v>233</v>
      </c>
      <c r="G55" s="4">
        <v>9839</v>
      </c>
      <c r="H55" s="4">
        <v>530</v>
      </c>
      <c r="I55" s="4" t="s">
        <v>199</v>
      </c>
      <c r="J55" s="4">
        <v>1.3850359999999999</v>
      </c>
      <c r="K55" s="4" t="s">
        <v>252</v>
      </c>
      <c r="L55" s="1">
        <v>13.850364000000001</v>
      </c>
      <c r="M55" s="1">
        <v>2.354562</v>
      </c>
      <c r="N55" s="1">
        <v>10</v>
      </c>
      <c r="O55" s="1">
        <v>1.7</v>
      </c>
    </row>
    <row r="56" spans="1:15" s="1" customFormat="1" x14ac:dyDescent="0.25">
      <c r="A56" s="7">
        <v>457</v>
      </c>
      <c r="B56" s="7" t="s">
        <v>166</v>
      </c>
      <c r="C56" s="7">
        <v>13</v>
      </c>
      <c r="D56" s="7">
        <v>1087.4028310000001</v>
      </c>
      <c r="E56" s="4" t="s">
        <v>45</v>
      </c>
      <c r="F56" s="4" t="s">
        <v>233</v>
      </c>
      <c r="G56" s="4">
        <v>9843</v>
      </c>
      <c r="H56" s="4">
        <v>530</v>
      </c>
      <c r="I56" s="4" t="s">
        <v>199</v>
      </c>
      <c r="J56" s="4">
        <v>2.0822850000000002</v>
      </c>
      <c r="K56" s="4" t="s">
        <v>252</v>
      </c>
      <c r="L56" s="1">
        <v>20.822849999999999</v>
      </c>
      <c r="M56" s="1">
        <v>3.5398839999999998</v>
      </c>
      <c r="N56" s="1">
        <v>10</v>
      </c>
      <c r="O56" s="1">
        <v>1.7</v>
      </c>
    </row>
    <row r="57" spans="1:15" s="1" customFormat="1" x14ac:dyDescent="0.25">
      <c r="A57" s="7">
        <v>458</v>
      </c>
      <c r="B57" s="7" t="s">
        <v>166</v>
      </c>
      <c r="C57" s="7">
        <v>13</v>
      </c>
      <c r="D57" s="7">
        <v>1087.4028310000001</v>
      </c>
      <c r="E57" s="4" t="s">
        <v>45</v>
      </c>
      <c r="F57" s="4" t="s">
        <v>233</v>
      </c>
      <c r="G57" s="4">
        <v>10100</v>
      </c>
      <c r="H57" s="4">
        <v>541</v>
      </c>
      <c r="I57" s="4" t="s">
        <v>201</v>
      </c>
      <c r="J57" s="4">
        <v>2.8332E-2</v>
      </c>
      <c r="K57" s="4" t="s">
        <v>253</v>
      </c>
      <c r="L57" s="1">
        <v>0.172822</v>
      </c>
      <c r="M57" s="1">
        <v>2.8332E-2</v>
      </c>
      <c r="N57" s="1">
        <v>6.1</v>
      </c>
      <c r="O57" s="1">
        <v>1</v>
      </c>
    </row>
    <row r="58" spans="1:15" s="1" customFormat="1" x14ac:dyDescent="0.25">
      <c r="A58" s="7">
        <v>459</v>
      </c>
      <c r="B58" s="7" t="s">
        <v>166</v>
      </c>
      <c r="C58" s="7">
        <v>13</v>
      </c>
      <c r="D58" s="7">
        <v>1087.4028310000001</v>
      </c>
      <c r="E58" s="4" t="s">
        <v>45</v>
      </c>
      <c r="F58" s="4" t="s">
        <v>233</v>
      </c>
      <c r="G58" s="4">
        <v>10101</v>
      </c>
      <c r="H58" s="4">
        <v>541</v>
      </c>
      <c r="I58" s="4" t="s">
        <v>201</v>
      </c>
      <c r="J58" s="4">
        <v>5.5197000000000003E-2</v>
      </c>
      <c r="K58" s="4" t="s">
        <v>253</v>
      </c>
      <c r="L58" s="1">
        <v>0.336704</v>
      </c>
      <c r="M58" s="1">
        <v>5.5197000000000003E-2</v>
      </c>
      <c r="N58" s="1">
        <v>6.1</v>
      </c>
      <c r="O58" s="1">
        <v>1</v>
      </c>
    </row>
    <row r="59" spans="1:15" s="1" customFormat="1" x14ac:dyDescent="0.25">
      <c r="A59" s="7">
        <v>460</v>
      </c>
      <c r="B59" s="7" t="s">
        <v>166</v>
      </c>
      <c r="C59" s="7">
        <v>13</v>
      </c>
      <c r="D59" s="7">
        <v>1087.4028310000001</v>
      </c>
      <c r="E59" s="4" t="s">
        <v>45</v>
      </c>
      <c r="F59" s="4" t="s">
        <v>233</v>
      </c>
      <c r="G59" s="4">
        <v>10102</v>
      </c>
      <c r="H59" s="4">
        <v>541</v>
      </c>
      <c r="I59" s="4" t="s">
        <v>201</v>
      </c>
      <c r="J59" s="4">
        <v>3.9475000000000003E-2</v>
      </c>
      <c r="K59" s="4" t="s">
        <v>253</v>
      </c>
      <c r="L59" s="1">
        <v>0.24079700000000001</v>
      </c>
      <c r="M59" s="1">
        <v>3.9475000000000003E-2</v>
      </c>
      <c r="N59" s="1">
        <v>6.1</v>
      </c>
      <c r="O59" s="1">
        <v>1</v>
      </c>
    </row>
    <row r="60" spans="1:15" s="1" customFormat="1" x14ac:dyDescent="0.25">
      <c r="A60" s="7">
        <v>461</v>
      </c>
      <c r="B60" s="7" t="s">
        <v>166</v>
      </c>
      <c r="C60" s="7">
        <v>13</v>
      </c>
      <c r="D60" s="7">
        <v>1087.4028310000001</v>
      </c>
      <c r="E60" s="4" t="s">
        <v>45</v>
      </c>
      <c r="F60" s="4" t="s">
        <v>233</v>
      </c>
      <c r="G60" s="4">
        <v>10103</v>
      </c>
      <c r="H60" s="4">
        <v>541</v>
      </c>
      <c r="I60" s="4" t="s">
        <v>201</v>
      </c>
      <c r="J60" s="4">
        <v>7.8899999999999999E-4</v>
      </c>
      <c r="K60" s="4" t="s">
        <v>253</v>
      </c>
      <c r="L60" s="1">
        <v>4.8129999999999996E-3</v>
      </c>
      <c r="M60" s="1">
        <v>7.8899999999999999E-4</v>
      </c>
      <c r="N60" s="1">
        <v>6.1</v>
      </c>
      <c r="O60" s="1">
        <v>1</v>
      </c>
    </row>
    <row r="61" spans="1:15" s="1" customFormat="1" x14ac:dyDescent="0.25">
      <c r="A61" s="7">
        <v>462</v>
      </c>
      <c r="B61" s="7" t="s">
        <v>166</v>
      </c>
      <c r="C61" s="7">
        <v>13</v>
      </c>
      <c r="D61" s="7">
        <v>1087.4028310000001</v>
      </c>
      <c r="E61" s="4" t="s">
        <v>45</v>
      </c>
      <c r="F61" s="4" t="s">
        <v>233</v>
      </c>
      <c r="G61" s="4">
        <v>10104</v>
      </c>
      <c r="H61" s="4">
        <v>541</v>
      </c>
      <c r="I61" s="4" t="s">
        <v>201</v>
      </c>
      <c r="J61" s="4">
        <v>1.1540000000000001E-3</v>
      </c>
      <c r="K61" s="4" t="s">
        <v>253</v>
      </c>
      <c r="L61" s="1">
        <v>7.038E-3</v>
      </c>
      <c r="M61" s="1">
        <v>1.1540000000000001E-3</v>
      </c>
      <c r="N61" s="1">
        <v>6.1</v>
      </c>
      <c r="O61" s="1">
        <v>1</v>
      </c>
    </row>
    <row r="62" spans="1:15" s="1" customFormat="1" x14ac:dyDescent="0.25">
      <c r="A62" s="7">
        <v>463</v>
      </c>
      <c r="B62" s="7" t="s">
        <v>166</v>
      </c>
      <c r="C62" s="7">
        <v>13</v>
      </c>
      <c r="D62" s="7">
        <v>1087.4028310000001</v>
      </c>
      <c r="E62" s="4" t="s">
        <v>45</v>
      </c>
      <c r="F62" s="4" t="s">
        <v>233</v>
      </c>
      <c r="G62" s="4">
        <v>10105</v>
      </c>
      <c r="H62" s="4">
        <v>541</v>
      </c>
      <c r="I62" s="4" t="s">
        <v>201</v>
      </c>
      <c r="J62" s="4">
        <v>7.1000000000000005E-5</v>
      </c>
      <c r="K62" s="4" t="s">
        <v>253</v>
      </c>
      <c r="L62" s="1">
        <v>4.2999999999999999E-4</v>
      </c>
      <c r="M62" s="1">
        <v>7.1000000000000005E-5</v>
      </c>
      <c r="N62" s="1">
        <v>6.1</v>
      </c>
      <c r="O62" s="1">
        <v>1</v>
      </c>
    </row>
    <row r="63" spans="1:15" s="1" customFormat="1" x14ac:dyDescent="0.25">
      <c r="A63" s="7">
        <v>464</v>
      </c>
      <c r="B63" s="7" t="s">
        <v>166</v>
      </c>
      <c r="C63" s="7">
        <v>13</v>
      </c>
      <c r="D63" s="7">
        <v>1087.4028310000001</v>
      </c>
      <c r="E63" s="4" t="s">
        <v>45</v>
      </c>
      <c r="F63" s="4" t="s">
        <v>233</v>
      </c>
      <c r="G63" s="4">
        <v>10106</v>
      </c>
      <c r="H63" s="4">
        <v>541</v>
      </c>
      <c r="I63" s="4" t="s">
        <v>201</v>
      </c>
      <c r="J63" s="4">
        <v>0.119281</v>
      </c>
      <c r="K63" s="4" t="s">
        <v>253</v>
      </c>
      <c r="L63" s="1">
        <v>0.72761600000000004</v>
      </c>
      <c r="M63" s="1">
        <v>0.119281</v>
      </c>
      <c r="N63" s="1">
        <v>6.1</v>
      </c>
      <c r="O63" s="1">
        <v>1</v>
      </c>
    </row>
    <row r="64" spans="1:15" s="1" customFormat="1" x14ac:dyDescent="0.25">
      <c r="A64" s="7">
        <v>465</v>
      </c>
      <c r="B64" s="7" t="s">
        <v>166</v>
      </c>
      <c r="C64" s="7">
        <v>13</v>
      </c>
      <c r="D64" s="7">
        <v>1087.4028310000001</v>
      </c>
      <c r="E64" s="4" t="s">
        <v>45</v>
      </c>
      <c r="F64" s="4" t="s">
        <v>233</v>
      </c>
      <c r="G64" s="4">
        <v>10107</v>
      </c>
      <c r="H64" s="4">
        <v>541</v>
      </c>
      <c r="I64" s="4" t="s">
        <v>201</v>
      </c>
      <c r="J64" s="4">
        <v>0.33665699999999998</v>
      </c>
      <c r="K64" s="4" t="s">
        <v>253</v>
      </c>
      <c r="L64" s="1">
        <v>2.0536080000000001</v>
      </c>
      <c r="M64" s="1">
        <v>0.33665699999999998</v>
      </c>
      <c r="N64" s="1">
        <v>6.1</v>
      </c>
      <c r="O64" s="1">
        <v>1</v>
      </c>
    </row>
    <row r="65" spans="1:15" s="1" customFormat="1" x14ac:dyDescent="0.25">
      <c r="A65" s="7">
        <v>466</v>
      </c>
      <c r="B65" s="7" t="s">
        <v>166</v>
      </c>
      <c r="C65" s="7">
        <v>13</v>
      </c>
      <c r="D65" s="7">
        <v>1087.4028310000001</v>
      </c>
      <c r="E65" s="4" t="s">
        <v>45</v>
      </c>
      <c r="F65" s="4" t="s">
        <v>233</v>
      </c>
      <c r="G65" s="4">
        <v>10110</v>
      </c>
      <c r="H65" s="4">
        <v>541</v>
      </c>
      <c r="I65" s="4" t="s">
        <v>201</v>
      </c>
      <c r="J65" s="4">
        <v>2.6838000000000001E-2</v>
      </c>
      <c r="K65" s="4" t="s">
        <v>253</v>
      </c>
      <c r="L65" s="1">
        <v>0.163713</v>
      </c>
      <c r="M65" s="1">
        <v>2.6838000000000001E-2</v>
      </c>
      <c r="N65" s="1">
        <v>6.1</v>
      </c>
      <c r="O65" s="1">
        <v>1</v>
      </c>
    </row>
    <row r="66" spans="1:15" s="1" customFormat="1" x14ac:dyDescent="0.25">
      <c r="A66" s="7">
        <v>467</v>
      </c>
      <c r="B66" s="7" t="s">
        <v>166</v>
      </c>
      <c r="C66" s="7">
        <v>13</v>
      </c>
      <c r="D66" s="7">
        <v>1087.4028310000001</v>
      </c>
      <c r="E66" s="4" t="s">
        <v>45</v>
      </c>
      <c r="F66" s="4" t="s">
        <v>233</v>
      </c>
      <c r="G66" s="4">
        <v>10112</v>
      </c>
      <c r="H66" s="4">
        <v>541</v>
      </c>
      <c r="I66" s="4" t="s">
        <v>201</v>
      </c>
      <c r="J66" s="4">
        <v>2.1876E-2</v>
      </c>
      <c r="K66" s="4" t="s">
        <v>253</v>
      </c>
      <c r="L66" s="1">
        <v>0.13344300000000001</v>
      </c>
      <c r="M66" s="1">
        <v>2.1876E-2</v>
      </c>
      <c r="N66" s="1">
        <v>6.1</v>
      </c>
      <c r="O66" s="1">
        <v>1</v>
      </c>
    </row>
    <row r="67" spans="1:15" s="1" customFormat="1" x14ac:dyDescent="0.25">
      <c r="A67" s="7">
        <v>468</v>
      </c>
      <c r="B67" s="7" t="s">
        <v>166</v>
      </c>
      <c r="C67" s="7">
        <v>13</v>
      </c>
      <c r="D67" s="7">
        <v>1087.4028310000001</v>
      </c>
      <c r="E67" s="4" t="s">
        <v>45</v>
      </c>
      <c r="F67" s="4" t="s">
        <v>233</v>
      </c>
      <c r="G67" s="4">
        <v>10113</v>
      </c>
      <c r="H67" s="4">
        <v>541</v>
      </c>
      <c r="I67" s="4" t="s">
        <v>201</v>
      </c>
      <c r="J67" s="4">
        <v>3.6594000000000002E-2</v>
      </c>
      <c r="K67" s="4" t="s">
        <v>253</v>
      </c>
      <c r="L67" s="1">
        <v>0.223222</v>
      </c>
      <c r="M67" s="1">
        <v>3.6594000000000002E-2</v>
      </c>
      <c r="N67" s="1">
        <v>6.1</v>
      </c>
      <c r="O67" s="1">
        <v>1</v>
      </c>
    </row>
    <row r="68" spans="1:15" x14ac:dyDescent="0.25">
      <c r="A68">
        <v>469</v>
      </c>
      <c r="B68" t="s">
        <v>166</v>
      </c>
      <c r="C68">
        <v>13</v>
      </c>
      <c r="D68" s="1">
        <v>1087.4028310000001</v>
      </c>
      <c r="E68" t="s">
        <v>45</v>
      </c>
      <c r="F68" s="3" t="s">
        <v>233</v>
      </c>
      <c r="G68" s="3">
        <v>10115</v>
      </c>
      <c r="H68" s="3">
        <v>541</v>
      </c>
      <c r="I68" t="s">
        <v>201</v>
      </c>
      <c r="J68">
        <v>2.9719999999999998E-3</v>
      </c>
      <c r="K68" s="1" t="s">
        <v>253</v>
      </c>
      <c r="L68" s="1">
        <v>1.813E-2</v>
      </c>
      <c r="M68" s="1">
        <v>2.9719999999999998E-3</v>
      </c>
      <c r="N68">
        <v>6.1</v>
      </c>
      <c r="O68">
        <v>1</v>
      </c>
    </row>
    <row r="69" spans="1:15" x14ac:dyDescent="0.25">
      <c r="A69">
        <v>470</v>
      </c>
      <c r="B69" t="s">
        <v>166</v>
      </c>
      <c r="C69">
        <v>13</v>
      </c>
      <c r="D69" s="1">
        <v>1087.4028310000001</v>
      </c>
      <c r="E69" t="s">
        <v>45</v>
      </c>
      <c r="F69" s="3" t="s">
        <v>233</v>
      </c>
      <c r="G69" s="3">
        <v>10120</v>
      </c>
      <c r="H69" s="3">
        <v>541</v>
      </c>
      <c r="I69" t="s">
        <v>201</v>
      </c>
      <c r="J69">
        <v>1.7021999999999999E-2</v>
      </c>
      <c r="K69" t="s">
        <v>253</v>
      </c>
      <c r="L69">
        <v>0.103837</v>
      </c>
      <c r="M69">
        <v>1.7021999999999999E-2</v>
      </c>
      <c r="N69">
        <v>6.1</v>
      </c>
      <c r="O69">
        <v>1</v>
      </c>
    </row>
    <row r="70" spans="1:15" x14ac:dyDescent="0.25">
      <c r="A70">
        <v>471</v>
      </c>
      <c r="B70" t="s">
        <v>166</v>
      </c>
      <c r="C70">
        <v>13</v>
      </c>
      <c r="D70" s="1">
        <v>1087.4028310000001</v>
      </c>
      <c r="E70" t="s">
        <v>45</v>
      </c>
      <c r="F70" s="3" t="s">
        <v>233</v>
      </c>
      <c r="G70" s="3">
        <v>10121</v>
      </c>
      <c r="H70" s="3">
        <v>541</v>
      </c>
      <c r="I70" t="s">
        <v>201</v>
      </c>
      <c r="J70">
        <v>4.9700000000000005E-4</v>
      </c>
      <c r="K70" t="s">
        <v>253</v>
      </c>
      <c r="L70">
        <v>3.0339999999999998E-3</v>
      </c>
      <c r="M70">
        <v>4.9700000000000005E-4</v>
      </c>
      <c r="N70">
        <v>6.1</v>
      </c>
      <c r="O70">
        <v>1</v>
      </c>
    </row>
    <row r="71" spans="1:15" x14ac:dyDescent="0.25">
      <c r="A71">
        <v>472</v>
      </c>
      <c r="B71" t="s">
        <v>166</v>
      </c>
      <c r="C71">
        <v>13</v>
      </c>
      <c r="D71" s="1">
        <v>1087.4028310000001</v>
      </c>
      <c r="E71" t="s">
        <v>45</v>
      </c>
      <c r="F71" s="3" t="s">
        <v>233</v>
      </c>
      <c r="G71" s="3">
        <v>10122</v>
      </c>
      <c r="H71" s="3">
        <v>541</v>
      </c>
      <c r="I71" t="s">
        <v>201</v>
      </c>
      <c r="J71">
        <v>4.163E-3</v>
      </c>
      <c r="K71" t="s">
        <v>253</v>
      </c>
      <c r="L71">
        <v>2.5395000000000001E-2</v>
      </c>
      <c r="M71">
        <v>4.163E-3</v>
      </c>
      <c r="N71">
        <v>6.1</v>
      </c>
      <c r="O71">
        <v>1</v>
      </c>
    </row>
    <row r="72" spans="1:15" x14ac:dyDescent="0.25">
      <c r="A72">
        <v>473</v>
      </c>
      <c r="B72" t="s">
        <v>166</v>
      </c>
      <c r="C72">
        <v>13</v>
      </c>
      <c r="D72" s="1">
        <v>1087.4028310000001</v>
      </c>
      <c r="E72" t="s">
        <v>45</v>
      </c>
      <c r="F72" s="3" t="s">
        <v>233</v>
      </c>
      <c r="G72" s="3">
        <v>10123</v>
      </c>
      <c r="H72" s="3">
        <v>541</v>
      </c>
      <c r="I72" t="s">
        <v>201</v>
      </c>
      <c r="J72">
        <v>9.6100000000000005E-4</v>
      </c>
      <c r="K72" t="s">
        <v>253</v>
      </c>
      <c r="L72">
        <v>5.862E-3</v>
      </c>
      <c r="M72">
        <v>9.6100000000000005E-4</v>
      </c>
      <c r="N72">
        <v>6.1</v>
      </c>
      <c r="O72">
        <v>1</v>
      </c>
    </row>
    <row r="73" spans="1:15" x14ac:dyDescent="0.25">
      <c r="A73">
        <v>474</v>
      </c>
      <c r="B73" t="s">
        <v>166</v>
      </c>
      <c r="C73">
        <v>13</v>
      </c>
      <c r="D73" s="1">
        <v>1087.4028310000001</v>
      </c>
      <c r="E73" t="s">
        <v>45</v>
      </c>
      <c r="F73" s="3" t="s">
        <v>233</v>
      </c>
      <c r="G73" s="3">
        <v>10124</v>
      </c>
      <c r="H73" s="3">
        <v>541</v>
      </c>
      <c r="I73" t="s">
        <v>201</v>
      </c>
      <c r="J73">
        <v>3.9230000000000003E-3</v>
      </c>
      <c r="K73" t="s">
        <v>253</v>
      </c>
      <c r="L73">
        <v>2.3932999999999999E-2</v>
      </c>
      <c r="M73">
        <v>3.9230000000000003E-3</v>
      </c>
      <c r="N73">
        <v>6.1</v>
      </c>
      <c r="O73">
        <v>1</v>
      </c>
    </row>
    <row r="74" spans="1:15" x14ac:dyDescent="0.25">
      <c r="A74">
        <v>475</v>
      </c>
      <c r="B74" t="s">
        <v>166</v>
      </c>
      <c r="C74">
        <v>13</v>
      </c>
      <c r="D74" s="1">
        <v>1087.4028310000001</v>
      </c>
      <c r="E74" t="s">
        <v>45</v>
      </c>
      <c r="F74" s="3" t="s">
        <v>233</v>
      </c>
      <c r="G74" s="3">
        <v>10125</v>
      </c>
      <c r="H74" s="3">
        <v>541</v>
      </c>
      <c r="I74" t="s">
        <v>201</v>
      </c>
      <c r="J74">
        <v>1.3842999999999999E-2</v>
      </c>
      <c r="K74" t="s">
        <v>253</v>
      </c>
      <c r="L74">
        <v>8.4441000000000002E-2</v>
      </c>
      <c r="M74">
        <v>1.3842999999999999E-2</v>
      </c>
      <c r="N74">
        <v>6.1</v>
      </c>
      <c r="O74">
        <v>1</v>
      </c>
    </row>
    <row r="75" spans="1:15" x14ac:dyDescent="0.25">
      <c r="A75">
        <v>476</v>
      </c>
      <c r="B75" t="s">
        <v>166</v>
      </c>
      <c r="C75">
        <v>13</v>
      </c>
      <c r="D75" s="1">
        <v>1087.4028310000001</v>
      </c>
      <c r="E75" t="s">
        <v>45</v>
      </c>
      <c r="F75" s="3" t="s">
        <v>233</v>
      </c>
      <c r="G75" s="3">
        <v>10126</v>
      </c>
      <c r="H75" s="3">
        <v>541</v>
      </c>
      <c r="I75" t="s">
        <v>201</v>
      </c>
      <c r="J75">
        <v>8.2899999999999998E-4</v>
      </c>
      <c r="K75" t="s">
        <v>253</v>
      </c>
      <c r="L75">
        <v>5.0590000000000001E-3</v>
      </c>
      <c r="M75">
        <v>8.2899999999999998E-4</v>
      </c>
      <c r="N75">
        <v>6.1</v>
      </c>
      <c r="O75">
        <v>1</v>
      </c>
    </row>
    <row r="76" spans="1:15" x14ac:dyDescent="0.25">
      <c r="A76">
        <v>477</v>
      </c>
      <c r="B76" t="s">
        <v>166</v>
      </c>
      <c r="C76">
        <v>13</v>
      </c>
      <c r="D76" s="1">
        <v>1087.4028310000001</v>
      </c>
      <c r="E76" t="s">
        <v>45</v>
      </c>
      <c r="F76" s="3" t="s">
        <v>233</v>
      </c>
      <c r="G76" s="3">
        <v>10127</v>
      </c>
      <c r="H76" s="3">
        <v>541</v>
      </c>
      <c r="I76" t="s">
        <v>201</v>
      </c>
      <c r="J76">
        <v>4.2269999999999999E-3</v>
      </c>
      <c r="K76" t="s">
        <v>253</v>
      </c>
      <c r="L76">
        <v>2.5787000000000001E-2</v>
      </c>
      <c r="M76">
        <v>4.2269999999999999E-3</v>
      </c>
      <c r="N76">
        <v>6.1</v>
      </c>
      <c r="O76">
        <v>1</v>
      </c>
    </row>
    <row r="77" spans="1:15" x14ac:dyDescent="0.25">
      <c r="A77">
        <v>478</v>
      </c>
      <c r="B77" t="s">
        <v>166</v>
      </c>
      <c r="C77">
        <v>13</v>
      </c>
      <c r="D77" s="1">
        <v>1087.4028310000001</v>
      </c>
      <c r="E77" t="s">
        <v>45</v>
      </c>
      <c r="F77" s="3" t="s">
        <v>233</v>
      </c>
      <c r="G77" s="3">
        <v>10128</v>
      </c>
      <c r="H77" s="3">
        <v>541</v>
      </c>
      <c r="I77" t="s">
        <v>201</v>
      </c>
      <c r="J77">
        <v>2.3401000000000002E-2</v>
      </c>
      <c r="K77" t="s">
        <v>253</v>
      </c>
      <c r="L77">
        <v>0.14274800000000001</v>
      </c>
      <c r="M77">
        <v>2.3401000000000002E-2</v>
      </c>
      <c r="N77">
        <v>6.1</v>
      </c>
      <c r="O77">
        <v>1</v>
      </c>
    </row>
    <row r="78" spans="1:15" x14ac:dyDescent="0.25">
      <c r="A78">
        <v>479</v>
      </c>
      <c r="B78" t="s">
        <v>166</v>
      </c>
      <c r="C78">
        <v>13</v>
      </c>
      <c r="D78" s="1">
        <v>1087.4028310000001</v>
      </c>
      <c r="E78" t="s">
        <v>45</v>
      </c>
      <c r="F78" s="3" t="s">
        <v>233</v>
      </c>
      <c r="G78" s="3">
        <v>10129</v>
      </c>
      <c r="H78" s="3">
        <v>541</v>
      </c>
      <c r="I78" t="s">
        <v>201</v>
      </c>
      <c r="J78">
        <v>8.1589999999999996E-3</v>
      </c>
      <c r="K78" t="s">
        <v>253</v>
      </c>
      <c r="L78">
        <v>4.9768E-2</v>
      </c>
      <c r="M78">
        <v>8.1589999999999996E-3</v>
      </c>
      <c r="N78">
        <v>6.1</v>
      </c>
      <c r="O78">
        <v>1</v>
      </c>
    </row>
    <row r="79" spans="1:15" x14ac:dyDescent="0.25">
      <c r="A79">
        <v>480</v>
      </c>
      <c r="B79" t="s">
        <v>166</v>
      </c>
      <c r="C79">
        <v>13</v>
      </c>
      <c r="D79" s="1">
        <v>1087.4028310000001</v>
      </c>
      <c r="E79" t="s">
        <v>45</v>
      </c>
      <c r="F79" s="3" t="s">
        <v>233</v>
      </c>
      <c r="G79" s="3">
        <v>10130</v>
      </c>
      <c r="H79" s="3">
        <v>541</v>
      </c>
      <c r="I79" t="s">
        <v>201</v>
      </c>
      <c r="J79">
        <v>2.1152000000000001E-2</v>
      </c>
      <c r="K79" t="s">
        <v>253</v>
      </c>
      <c r="L79">
        <v>0.129026</v>
      </c>
      <c r="M79">
        <v>2.1152000000000001E-2</v>
      </c>
      <c r="N79">
        <v>6.1</v>
      </c>
      <c r="O79">
        <v>1</v>
      </c>
    </row>
    <row r="80" spans="1:15" x14ac:dyDescent="0.25">
      <c r="A80">
        <v>481</v>
      </c>
      <c r="B80" t="s">
        <v>166</v>
      </c>
      <c r="C80">
        <v>13</v>
      </c>
      <c r="D80" s="1">
        <v>1087.4028310000001</v>
      </c>
      <c r="E80" t="s">
        <v>45</v>
      </c>
      <c r="F80" s="3" t="s">
        <v>233</v>
      </c>
      <c r="G80" s="3">
        <v>10131</v>
      </c>
      <c r="H80" s="3">
        <v>541</v>
      </c>
      <c r="I80" t="s">
        <v>201</v>
      </c>
      <c r="J80">
        <v>1.9605000000000001E-2</v>
      </c>
      <c r="K80" t="s">
        <v>253</v>
      </c>
      <c r="L80">
        <v>0.119591</v>
      </c>
      <c r="M80">
        <v>1.9605000000000001E-2</v>
      </c>
      <c r="N80">
        <v>6.1</v>
      </c>
      <c r="O80">
        <v>1</v>
      </c>
    </row>
    <row r="81" spans="1:15" x14ac:dyDescent="0.25">
      <c r="A81">
        <v>482</v>
      </c>
      <c r="B81" t="s">
        <v>166</v>
      </c>
      <c r="C81">
        <v>13</v>
      </c>
      <c r="D81" s="1">
        <v>1087.4028310000001</v>
      </c>
      <c r="E81" t="s">
        <v>45</v>
      </c>
      <c r="F81" s="3" t="s">
        <v>233</v>
      </c>
      <c r="G81" s="3">
        <v>10133</v>
      </c>
      <c r="H81" s="3">
        <v>541</v>
      </c>
      <c r="I81" t="s">
        <v>201</v>
      </c>
      <c r="J81">
        <v>1.4799999999999999E-4</v>
      </c>
      <c r="K81" t="s">
        <v>253</v>
      </c>
      <c r="L81">
        <v>9.0300000000000005E-4</v>
      </c>
      <c r="M81">
        <v>1.4799999999999999E-4</v>
      </c>
      <c r="N81">
        <v>6.1</v>
      </c>
      <c r="O81">
        <v>1</v>
      </c>
    </row>
    <row r="82" spans="1:15" x14ac:dyDescent="0.25">
      <c r="A82">
        <v>483</v>
      </c>
      <c r="B82" t="s">
        <v>166</v>
      </c>
      <c r="C82">
        <v>13</v>
      </c>
      <c r="D82" s="1">
        <v>1087.4028310000001</v>
      </c>
      <c r="E82" t="s">
        <v>45</v>
      </c>
      <c r="F82" s="3" t="s">
        <v>233</v>
      </c>
      <c r="G82" s="3">
        <v>10370</v>
      </c>
      <c r="H82" s="3">
        <v>617</v>
      </c>
      <c r="I82" t="s">
        <v>205</v>
      </c>
      <c r="J82">
        <v>1.2389810000000001</v>
      </c>
      <c r="K82" t="s">
        <v>254</v>
      </c>
      <c r="L82">
        <v>8.1772740000000006</v>
      </c>
      <c r="M82">
        <v>1.362879</v>
      </c>
      <c r="N82">
        <v>6.6</v>
      </c>
      <c r="O82">
        <v>1.1000000000000001</v>
      </c>
    </row>
    <row r="83" spans="1:15" x14ac:dyDescent="0.25">
      <c r="A83">
        <v>484</v>
      </c>
      <c r="B83" t="s">
        <v>166</v>
      </c>
      <c r="C83">
        <v>13</v>
      </c>
      <c r="D83" s="1">
        <v>1087.4028310000001</v>
      </c>
      <c r="E83" t="s">
        <v>45</v>
      </c>
      <c r="F83" s="3" t="s">
        <v>233</v>
      </c>
      <c r="G83" s="3">
        <v>10376</v>
      </c>
      <c r="H83" s="3">
        <v>617</v>
      </c>
      <c r="I83" t="s">
        <v>205</v>
      </c>
      <c r="J83">
        <v>2.30348</v>
      </c>
      <c r="K83" t="s">
        <v>254</v>
      </c>
      <c r="L83">
        <v>15.202966</v>
      </c>
      <c r="M83">
        <v>2.5338280000000002</v>
      </c>
      <c r="N83">
        <v>6.6</v>
      </c>
      <c r="O83">
        <v>1.1000000000000001</v>
      </c>
    </row>
    <row r="84" spans="1:15" x14ac:dyDescent="0.25">
      <c r="A84">
        <v>485</v>
      </c>
      <c r="B84" t="s">
        <v>166</v>
      </c>
      <c r="C84">
        <v>13</v>
      </c>
      <c r="D84" s="1">
        <v>1087.4028310000001</v>
      </c>
      <c r="E84" t="s">
        <v>45</v>
      </c>
      <c r="F84" s="3" t="s">
        <v>233</v>
      </c>
      <c r="G84" s="3">
        <v>10377</v>
      </c>
      <c r="H84" s="3">
        <v>617</v>
      </c>
      <c r="I84" t="s">
        <v>205</v>
      </c>
      <c r="J84">
        <v>2.8444319999999998</v>
      </c>
      <c r="K84" t="s">
        <v>254</v>
      </c>
      <c r="L84">
        <v>18.773250000000001</v>
      </c>
      <c r="M84">
        <v>3.1288749999999999</v>
      </c>
      <c r="N84">
        <v>6.6</v>
      </c>
      <c r="O84">
        <v>1.1000000000000001</v>
      </c>
    </row>
    <row r="85" spans="1:15" x14ac:dyDescent="0.25">
      <c r="A85">
        <v>486</v>
      </c>
      <c r="B85" t="s">
        <v>166</v>
      </c>
      <c r="C85">
        <v>13</v>
      </c>
      <c r="D85" s="1">
        <v>1087.4028310000001</v>
      </c>
      <c r="E85" t="s">
        <v>45</v>
      </c>
      <c r="F85" s="3" t="s">
        <v>233</v>
      </c>
      <c r="G85" s="3">
        <v>10385</v>
      </c>
      <c r="H85" s="3">
        <v>617</v>
      </c>
      <c r="I85" t="s">
        <v>205</v>
      </c>
      <c r="J85">
        <v>1.1509419999999999</v>
      </c>
      <c r="K85" t="s">
        <v>254</v>
      </c>
      <c r="L85">
        <v>7.5962160000000001</v>
      </c>
      <c r="M85">
        <v>1.2660359999999999</v>
      </c>
      <c r="N85">
        <v>6.6</v>
      </c>
      <c r="O85">
        <v>1.1000000000000001</v>
      </c>
    </row>
    <row r="86" spans="1:15" x14ac:dyDescent="0.25">
      <c r="A86">
        <v>487</v>
      </c>
      <c r="B86" t="s">
        <v>166</v>
      </c>
      <c r="C86">
        <v>13</v>
      </c>
      <c r="D86" s="1">
        <v>1087.4028310000001</v>
      </c>
      <c r="E86" t="s">
        <v>45</v>
      </c>
      <c r="F86" s="3" t="s">
        <v>233</v>
      </c>
      <c r="G86" s="3">
        <v>10437</v>
      </c>
      <c r="H86" s="3">
        <v>625</v>
      </c>
      <c r="I86" t="s">
        <v>255</v>
      </c>
      <c r="J86">
        <v>0.11349099999999999</v>
      </c>
      <c r="K86" t="s">
        <v>256</v>
      </c>
      <c r="L86">
        <v>0.78308699999999998</v>
      </c>
      <c r="M86">
        <v>0.12484000000000001</v>
      </c>
      <c r="N86">
        <v>6.9</v>
      </c>
      <c r="O86">
        <v>1.1000000000000001</v>
      </c>
    </row>
    <row r="87" spans="1:15" x14ac:dyDescent="0.25">
      <c r="A87">
        <v>488</v>
      </c>
      <c r="B87" t="s">
        <v>166</v>
      </c>
      <c r="C87">
        <v>13</v>
      </c>
      <c r="D87" s="1">
        <v>1087.4028310000001</v>
      </c>
      <c r="E87" t="s">
        <v>45</v>
      </c>
      <c r="F87" s="3" t="s">
        <v>233</v>
      </c>
      <c r="G87" s="3">
        <v>10844</v>
      </c>
      <c r="H87" s="3">
        <v>641</v>
      </c>
      <c r="I87" t="s">
        <v>257</v>
      </c>
      <c r="J87">
        <v>1.3398749999999999</v>
      </c>
      <c r="K87" t="s">
        <v>258</v>
      </c>
      <c r="L87">
        <v>9.2451360000000005</v>
      </c>
      <c r="M87">
        <v>1.473862</v>
      </c>
      <c r="N87">
        <v>6.9</v>
      </c>
      <c r="O87">
        <v>1.1000000000000001</v>
      </c>
    </row>
    <row r="88" spans="1:15" x14ac:dyDescent="0.25">
      <c r="A88">
        <v>489</v>
      </c>
      <c r="B88" t="s">
        <v>166</v>
      </c>
      <c r="C88">
        <v>13</v>
      </c>
      <c r="D88" s="1">
        <v>1087.4028310000001</v>
      </c>
      <c r="E88" t="s">
        <v>45</v>
      </c>
      <c r="F88" s="3" t="s">
        <v>233</v>
      </c>
      <c r="G88" s="3">
        <v>10847</v>
      </c>
      <c r="H88" s="3">
        <v>641</v>
      </c>
      <c r="I88" t="s">
        <v>257</v>
      </c>
      <c r="J88">
        <v>1.9357580000000001</v>
      </c>
      <c r="K88" t="s">
        <v>258</v>
      </c>
      <c r="L88">
        <v>13.356731999999999</v>
      </c>
      <c r="M88">
        <v>2.1293340000000001</v>
      </c>
      <c r="N88">
        <v>6.9</v>
      </c>
      <c r="O88">
        <v>1.1000000000000001</v>
      </c>
    </row>
    <row r="89" spans="1:15" x14ac:dyDescent="0.25">
      <c r="A89">
        <v>490</v>
      </c>
      <c r="B89" t="s">
        <v>166</v>
      </c>
      <c r="C89">
        <v>13</v>
      </c>
      <c r="D89" s="1">
        <v>1087.4028310000001</v>
      </c>
      <c r="E89" t="s">
        <v>45</v>
      </c>
      <c r="F89" s="3" t="s">
        <v>233</v>
      </c>
      <c r="G89" s="3">
        <v>10848</v>
      </c>
      <c r="H89" s="3">
        <v>641</v>
      </c>
      <c r="I89" t="s">
        <v>257</v>
      </c>
      <c r="J89">
        <v>2.2719649999999998</v>
      </c>
      <c r="K89" t="s">
        <v>258</v>
      </c>
      <c r="L89">
        <v>15.676556</v>
      </c>
      <c r="M89">
        <v>2.499161</v>
      </c>
      <c r="N89">
        <v>6.9</v>
      </c>
      <c r="O89">
        <v>1.1000000000000001</v>
      </c>
    </row>
    <row r="90" spans="1:15" x14ac:dyDescent="0.25">
      <c r="A90">
        <v>491</v>
      </c>
      <c r="B90" t="s">
        <v>166</v>
      </c>
      <c r="C90">
        <v>13</v>
      </c>
      <c r="D90" s="1">
        <v>1087.4028310000001</v>
      </c>
      <c r="E90" t="s">
        <v>45</v>
      </c>
      <c r="F90" s="3" t="s">
        <v>233</v>
      </c>
      <c r="G90" s="3">
        <v>10919</v>
      </c>
      <c r="H90" s="3">
        <v>643</v>
      </c>
      <c r="I90" t="s">
        <v>259</v>
      </c>
      <c r="J90">
        <v>1.637559</v>
      </c>
      <c r="K90" t="s">
        <v>260</v>
      </c>
      <c r="L90">
        <v>14.738034000000001</v>
      </c>
      <c r="M90">
        <v>2.6200950000000001</v>
      </c>
      <c r="N90">
        <v>9</v>
      </c>
      <c r="O90">
        <v>1.6</v>
      </c>
    </row>
    <row r="91" spans="1:15" x14ac:dyDescent="0.25">
      <c r="A91">
        <v>492</v>
      </c>
      <c r="B91" t="s">
        <v>166</v>
      </c>
      <c r="C91">
        <v>13</v>
      </c>
      <c r="D91" s="1">
        <v>1087.4028310000001</v>
      </c>
      <c r="E91" t="s">
        <v>45</v>
      </c>
      <c r="F91" s="3" t="s">
        <v>233</v>
      </c>
      <c r="G91" s="3">
        <v>10997</v>
      </c>
      <c r="H91" s="3">
        <v>810</v>
      </c>
      <c r="I91" t="s">
        <v>261</v>
      </c>
      <c r="J91">
        <v>14.905533999999999</v>
      </c>
      <c r="K91" t="s">
        <v>262</v>
      </c>
      <c r="L91">
        <v>90.923755999999997</v>
      </c>
      <c r="M91">
        <v>16.396087000000001</v>
      </c>
      <c r="N91">
        <v>6.1</v>
      </c>
      <c r="O91">
        <v>1.1000000000000001</v>
      </c>
    </row>
    <row r="92" spans="1:15" x14ac:dyDescent="0.25">
      <c r="A92">
        <v>493</v>
      </c>
      <c r="B92" t="s">
        <v>166</v>
      </c>
      <c r="C92">
        <v>13</v>
      </c>
      <c r="D92" s="1">
        <v>1087.4028310000001</v>
      </c>
      <c r="E92" t="s">
        <v>45</v>
      </c>
      <c r="F92" s="3" t="s">
        <v>233</v>
      </c>
      <c r="G92" s="3">
        <v>11003</v>
      </c>
      <c r="H92" s="3">
        <v>814</v>
      </c>
      <c r="I92" t="s">
        <v>209</v>
      </c>
      <c r="J92">
        <v>25.985109999999999</v>
      </c>
      <c r="K92" t="s">
        <v>263</v>
      </c>
      <c r="L92">
        <v>249.457055</v>
      </c>
      <c r="M92">
        <v>41.576175999999997</v>
      </c>
      <c r="N92">
        <v>9.6</v>
      </c>
      <c r="O92">
        <v>1.6</v>
      </c>
    </row>
    <row r="93" spans="1:15" x14ac:dyDescent="0.25">
      <c r="A93">
        <v>494</v>
      </c>
      <c r="B93" t="s">
        <v>166</v>
      </c>
      <c r="C93">
        <v>13</v>
      </c>
      <c r="D93" s="1">
        <v>1087.4028310000001</v>
      </c>
      <c r="E93" t="s">
        <v>45</v>
      </c>
      <c r="F93" s="3" t="s">
        <v>233</v>
      </c>
      <c r="G93" s="3">
        <v>11027</v>
      </c>
      <c r="H93" s="3">
        <v>820</v>
      </c>
      <c r="I93" t="s">
        <v>264</v>
      </c>
      <c r="J93">
        <v>3.1124550000000002</v>
      </c>
      <c r="K93" t="s">
        <v>265</v>
      </c>
      <c r="L93">
        <v>34.548245000000001</v>
      </c>
      <c r="M93">
        <v>6.2249090000000002</v>
      </c>
      <c r="N93">
        <v>11.1</v>
      </c>
      <c r="O93">
        <v>2</v>
      </c>
    </row>
    <row r="94" spans="1:15" x14ac:dyDescent="0.25">
      <c r="A94">
        <v>495</v>
      </c>
      <c r="B94" t="s">
        <v>166</v>
      </c>
      <c r="C94">
        <v>13</v>
      </c>
      <c r="D94" s="1">
        <v>1087.4028310000001</v>
      </c>
      <c r="E94" t="s">
        <v>45</v>
      </c>
      <c r="F94" s="3" t="s">
        <v>233</v>
      </c>
      <c r="G94" s="3">
        <v>11089</v>
      </c>
      <c r="H94" s="3">
        <v>810</v>
      </c>
      <c r="I94" t="s">
        <v>261</v>
      </c>
      <c r="J94">
        <v>4.5881590000000001</v>
      </c>
      <c r="K94" t="s">
        <v>266</v>
      </c>
      <c r="L94">
        <v>21.564349</v>
      </c>
      <c r="M94">
        <v>3.6705269999999999</v>
      </c>
      <c r="N94">
        <v>4.7</v>
      </c>
      <c r="O94">
        <v>0.8</v>
      </c>
    </row>
    <row r="95" spans="1:15" x14ac:dyDescent="0.25">
      <c r="A95">
        <v>496</v>
      </c>
      <c r="B95" t="s">
        <v>166</v>
      </c>
      <c r="C95">
        <v>13</v>
      </c>
      <c r="D95" s="1">
        <v>1087.4028310000001</v>
      </c>
      <c r="E95" t="s">
        <v>45</v>
      </c>
      <c r="F95" s="3" t="s">
        <v>233</v>
      </c>
      <c r="G95" s="3">
        <v>11107</v>
      </c>
      <c r="H95" s="3">
        <v>121</v>
      </c>
      <c r="I95" t="s">
        <v>175</v>
      </c>
      <c r="J95">
        <v>0.194302</v>
      </c>
      <c r="K95" t="s">
        <v>267</v>
      </c>
      <c r="L95">
        <v>2.059599</v>
      </c>
      <c r="M95">
        <v>0.34974300000000003</v>
      </c>
      <c r="N95">
        <v>10.6</v>
      </c>
      <c r="O95">
        <v>1.8</v>
      </c>
    </row>
    <row r="96" spans="1:15" x14ac:dyDescent="0.25">
      <c r="A96">
        <v>497</v>
      </c>
      <c r="B96" t="s">
        <v>166</v>
      </c>
      <c r="C96">
        <v>13</v>
      </c>
      <c r="D96" s="1">
        <v>1087.4028310000001</v>
      </c>
      <c r="E96" t="s">
        <v>45</v>
      </c>
      <c r="F96" s="3" t="s">
        <v>233</v>
      </c>
      <c r="G96" s="3">
        <v>11116</v>
      </c>
      <c r="H96" s="3">
        <v>133</v>
      </c>
      <c r="I96" t="s">
        <v>179</v>
      </c>
      <c r="J96">
        <v>4.0982669999999999</v>
      </c>
      <c r="K96" t="s">
        <v>268</v>
      </c>
      <c r="L96">
        <v>40.572842000000001</v>
      </c>
      <c r="M96">
        <v>6.5572270000000001</v>
      </c>
      <c r="N96">
        <v>9.9</v>
      </c>
      <c r="O96">
        <v>1.6</v>
      </c>
    </row>
    <row r="97" spans="1:15" x14ac:dyDescent="0.25">
      <c r="A97">
        <v>498</v>
      </c>
      <c r="B97" t="s">
        <v>166</v>
      </c>
      <c r="C97">
        <v>13</v>
      </c>
      <c r="D97" s="1">
        <v>1087.4028310000001</v>
      </c>
      <c r="E97" t="s">
        <v>45</v>
      </c>
      <c r="F97" s="3" t="s">
        <v>233</v>
      </c>
      <c r="G97" s="3">
        <v>11133</v>
      </c>
      <c r="H97" s="3">
        <v>140</v>
      </c>
      <c r="I97" t="s">
        <v>181</v>
      </c>
      <c r="J97">
        <v>0.129969</v>
      </c>
      <c r="K97" t="s">
        <v>269</v>
      </c>
      <c r="L97">
        <v>1.3386849999999999</v>
      </c>
      <c r="M97">
        <v>0.207951</v>
      </c>
      <c r="N97">
        <v>10.3</v>
      </c>
      <c r="O97">
        <v>1.6</v>
      </c>
    </row>
    <row r="98" spans="1:15" x14ac:dyDescent="0.25">
      <c r="A98">
        <v>499</v>
      </c>
      <c r="B98" t="s">
        <v>166</v>
      </c>
      <c r="C98">
        <v>13</v>
      </c>
      <c r="D98" s="1">
        <v>1087.4028310000001</v>
      </c>
      <c r="E98" t="s">
        <v>45</v>
      </c>
      <c r="F98" s="3" t="s">
        <v>233</v>
      </c>
      <c r="G98" s="3">
        <v>11137</v>
      </c>
      <c r="H98" s="3">
        <v>140</v>
      </c>
      <c r="I98" t="s">
        <v>181</v>
      </c>
      <c r="J98">
        <v>3.9225620000000001</v>
      </c>
      <c r="K98" t="s">
        <v>269</v>
      </c>
      <c r="L98">
        <v>40.402389999999997</v>
      </c>
      <c r="M98">
        <v>6.2760990000000003</v>
      </c>
      <c r="N98">
        <v>10.3</v>
      </c>
      <c r="O98">
        <v>1.6</v>
      </c>
    </row>
    <row r="99" spans="1:15" x14ac:dyDescent="0.25">
      <c r="A99">
        <v>500</v>
      </c>
      <c r="B99" t="s">
        <v>166</v>
      </c>
      <c r="C99">
        <v>13</v>
      </c>
      <c r="D99" s="1">
        <v>1087.4028310000001</v>
      </c>
      <c r="E99" t="s">
        <v>45</v>
      </c>
      <c r="F99" s="3" t="s">
        <v>233</v>
      </c>
      <c r="G99" s="3">
        <v>11141</v>
      </c>
      <c r="H99" s="3">
        <v>141</v>
      </c>
      <c r="I99" t="s">
        <v>183</v>
      </c>
      <c r="J99">
        <v>11.919031</v>
      </c>
      <c r="K99" t="s">
        <v>270</v>
      </c>
      <c r="L99">
        <v>125.149822</v>
      </c>
      <c r="M99">
        <v>17.878546</v>
      </c>
      <c r="N99">
        <v>10.5</v>
      </c>
      <c r="O99">
        <v>1.5</v>
      </c>
    </row>
    <row r="100" spans="1:15" x14ac:dyDescent="0.25">
      <c r="A100">
        <v>501</v>
      </c>
      <c r="B100" t="s">
        <v>166</v>
      </c>
      <c r="C100">
        <v>13</v>
      </c>
      <c r="D100" s="1">
        <v>1087.4028310000001</v>
      </c>
      <c r="E100" t="s">
        <v>45</v>
      </c>
      <c r="F100" s="3" t="s">
        <v>233</v>
      </c>
      <c r="G100" s="3">
        <v>11142</v>
      </c>
      <c r="H100" s="3">
        <v>141</v>
      </c>
      <c r="I100" t="s">
        <v>183</v>
      </c>
      <c r="J100">
        <v>0.147454</v>
      </c>
      <c r="K100" t="s">
        <v>270</v>
      </c>
      <c r="L100">
        <v>1.5482689999999999</v>
      </c>
      <c r="M100">
        <v>0.22118099999999999</v>
      </c>
      <c r="N100">
        <v>10.5</v>
      </c>
      <c r="O100">
        <v>1.5</v>
      </c>
    </row>
    <row r="101" spans="1:15" x14ac:dyDescent="0.25">
      <c r="A101">
        <v>502</v>
      </c>
      <c r="B101" t="s">
        <v>166</v>
      </c>
      <c r="C101">
        <v>13</v>
      </c>
      <c r="D101" s="1">
        <v>1087.4028310000001</v>
      </c>
      <c r="E101" t="s">
        <v>45</v>
      </c>
      <c r="F101" s="3" t="s">
        <v>233</v>
      </c>
      <c r="G101" s="3">
        <v>11145</v>
      </c>
      <c r="H101" s="3">
        <v>141</v>
      </c>
      <c r="I101" t="s">
        <v>183</v>
      </c>
      <c r="J101">
        <v>28.456541000000001</v>
      </c>
      <c r="K101" t="s">
        <v>270</v>
      </c>
      <c r="L101">
        <v>298.793676</v>
      </c>
      <c r="M101">
        <v>42.684811000000003</v>
      </c>
      <c r="N101">
        <v>10.5</v>
      </c>
      <c r="O101">
        <v>1.5</v>
      </c>
    </row>
    <row r="102" spans="1:15" x14ac:dyDescent="0.25">
      <c r="A102">
        <v>503</v>
      </c>
      <c r="B102" t="s">
        <v>166</v>
      </c>
      <c r="C102">
        <v>13</v>
      </c>
      <c r="D102" s="1">
        <v>1087.4028310000001</v>
      </c>
      <c r="E102" t="s">
        <v>45</v>
      </c>
      <c r="F102" s="3" t="s">
        <v>233</v>
      </c>
      <c r="G102" s="3">
        <v>11157</v>
      </c>
      <c r="H102" s="3">
        <v>184</v>
      </c>
      <c r="I102" t="s">
        <v>234</v>
      </c>
      <c r="J102">
        <v>5.9252149999999997</v>
      </c>
      <c r="K102" t="s">
        <v>271</v>
      </c>
      <c r="L102">
        <v>55.697017000000002</v>
      </c>
      <c r="M102">
        <v>8.8878219999999999</v>
      </c>
      <c r="N102">
        <v>9.4</v>
      </c>
      <c r="O102">
        <v>1.5</v>
      </c>
    </row>
    <row r="103" spans="1:15" x14ac:dyDescent="0.25">
      <c r="A103">
        <v>504</v>
      </c>
      <c r="B103" t="s">
        <v>166</v>
      </c>
      <c r="C103">
        <v>13</v>
      </c>
      <c r="D103" s="1">
        <v>1087.4028310000001</v>
      </c>
      <c r="E103" t="s">
        <v>45</v>
      </c>
      <c r="F103" s="3" t="s">
        <v>233</v>
      </c>
      <c r="G103" s="3">
        <v>11163</v>
      </c>
      <c r="H103" s="3">
        <v>190</v>
      </c>
      <c r="I103" t="s">
        <v>189</v>
      </c>
      <c r="J103">
        <v>6.3223000000000001E-2</v>
      </c>
      <c r="K103" t="s">
        <v>272</v>
      </c>
      <c r="L103">
        <v>0.41727199999999998</v>
      </c>
      <c r="M103">
        <v>5.0577999999999998E-2</v>
      </c>
      <c r="N103">
        <v>6.6</v>
      </c>
      <c r="O103">
        <v>0.8</v>
      </c>
    </row>
    <row r="104" spans="1:15" x14ac:dyDescent="0.25">
      <c r="A104">
        <v>505</v>
      </c>
      <c r="B104" t="s">
        <v>166</v>
      </c>
      <c r="C104">
        <v>13</v>
      </c>
      <c r="D104" s="1">
        <v>1087.4028310000001</v>
      </c>
      <c r="E104" t="s">
        <v>45</v>
      </c>
      <c r="F104" s="3" t="s">
        <v>233</v>
      </c>
      <c r="G104" s="3">
        <v>11175</v>
      </c>
      <c r="H104" s="3">
        <v>411</v>
      </c>
      <c r="I104" t="s">
        <v>193</v>
      </c>
      <c r="J104">
        <v>1.3061560000000001</v>
      </c>
      <c r="K104" t="s">
        <v>273</v>
      </c>
      <c r="L104">
        <v>7.5757019999999997</v>
      </c>
      <c r="M104">
        <v>1.044924</v>
      </c>
      <c r="N104">
        <v>5.8</v>
      </c>
      <c r="O104">
        <v>0.8</v>
      </c>
    </row>
    <row r="105" spans="1:15" x14ac:dyDescent="0.25">
      <c r="A105">
        <v>506</v>
      </c>
      <c r="B105" t="s">
        <v>166</v>
      </c>
      <c r="C105">
        <v>13</v>
      </c>
      <c r="D105" s="1">
        <v>1087.4028310000001</v>
      </c>
      <c r="E105" t="s">
        <v>45</v>
      </c>
      <c r="F105" s="3" t="s">
        <v>233</v>
      </c>
      <c r="G105" s="3">
        <v>11279</v>
      </c>
      <c r="H105" s="3">
        <v>541</v>
      </c>
      <c r="I105" t="s">
        <v>201</v>
      </c>
      <c r="J105">
        <v>8.6390999999999996E-2</v>
      </c>
      <c r="K105" t="s">
        <v>274</v>
      </c>
      <c r="L105">
        <v>0.57018400000000002</v>
      </c>
      <c r="M105">
        <v>9.5031000000000004E-2</v>
      </c>
      <c r="N105">
        <v>6.6</v>
      </c>
      <c r="O105">
        <v>1.1000000000000001</v>
      </c>
    </row>
    <row r="106" spans="1:15" x14ac:dyDescent="0.25">
      <c r="A106">
        <v>507</v>
      </c>
      <c r="B106" t="s">
        <v>166</v>
      </c>
      <c r="C106">
        <v>13</v>
      </c>
      <c r="D106" s="1">
        <v>1087.4028310000001</v>
      </c>
      <c r="E106" t="s">
        <v>45</v>
      </c>
      <c r="F106" s="3" t="s">
        <v>233</v>
      </c>
      <c r="G106" s="3">
        <v>11285</v>
      </c>
      <c r="H106" s="3">
        <v>541</v>
      </c>
      <c r="I106" t="s">
        <v>201</v>
      </c>
      <c r="J106">
        <v>5.5519999999999996E-3</v>
      </c>
      <c r="K106" t="s">
        <v>274</v>
      </c>
      <c r="L106">
        <v>3.6643000000000002E-2</v>
      </c>
      <c r="M106">
        <v>6.1069999999999996E-3</v>
      </c>
      <c r="N106">
        <v>6.6</v>
      </c>
      <c r="O106">
        <v>1.1000000000000001</v>
      </c>
    </row>
    <row r="107" spans="1:15" x14ac:dyDescent="0.25">
      <c r="A107">
        <v>508</v>
      </c>
      <c r="B107" t="s">
        <v>166</v>
      </c>
      <c r="C107">
        <v>13</v>
      </c>
      <c r="D107" s="1">
        <v>1087.4028310000001</v>
      </c>
      <c r="E107" t="s">
        <v>45</v>
      </c>
      <c r="F107" s="3" t="s">
        <v>233</v>
      </c>
      <c r="G107" s="3">
        <v>11295</v>
      </c>
      <c r="H107" s="3">
        <v>541</v>
      </c>
      <c r="I107" t="s">
        <v>201</v>
      </c>
      <c r="J107">
        <v>3.1930000000000001E-3</v>
      </c>
      <c r="K107" t="s">
        <v>274</v>
      </c>
      <c r="L107">
        <v>2.1076000000000001E-2</v>
      </c>
      <c r="M107">
        <v>3.5130000000000001E-3</v>
      </c>
      <c r="N107">
        <v>6.6</v>
      </c>
      <c r="O107">
        <v>1.1000000000000001</v>
      </c>
    </row>
    <row r="108" spans="1:15" x14ac:dyDescent="0.25">
      <c r="A108">
        <v>509</v>
      </c>
      <c r="B108" t="s">
        <v>166</v>
      </c>
      <c r="C108">
        <v>13</v>
      </c>
      <c r="D108" s="1">
        <v>1087.4028310000001</v>
      </c>
      <c r="E108" t="s">
        <v>45</v>
      </c>
      <c r="F108" s="3" t="s">
        <v>233</v>
      </c>
      <c r="G108" s="3">
        <v>11302</v>
      </c>
      <c r="H108" s="3">
        <v>541</v>
      </c>
      <c r="I108" t="s">
        <v>201</v>
      </c>
      <c r="J108">
        <v>9.5130000000000006E-3</v>
      </c>
      <c r="K108" t="s">
        <v>274</v>
      </c>
      <c r="L108">
        <v>6.2786999999999996E-2</v>
      </c>
      <c r="M108">
        <v>1.0465E-2</v>
      </c>
      <c r="N108">
        <v>6.6</v>
      </c>
      <c r="O108">
        <v>1.1000000000000001</v>
      </c>
    </row>
    <row r="109" spans="1:15" x14ac:dyDescent="0.25">
      <c r="A109">
        <v>510</v>
      </c>
      <c r="B109" t="s">
        <v>166</v>
      </c>
      <c r="C109">
        <v>13</v>
      </c>
      <c r="D109" s="1">
        <v>1087.4028310000001</v>
      </c>
      <c r="E109" t="s">
        <v>45</v>
      </c>
      <c r="F109" s="3" t="s">
        <v>233</v>
      </c>
      <c r="G109" s="3">
        <v>11303</v>
      </c>
      <c r="H109" s="3">
        <v>541</v>
      </c>
      <c r="I109" t="s">
        <v>201</v>
      </c>
      <c r="J109">
        <v>3.2188000000000001E-2</v>
      </c>
      <c r="K109" t="s">
        <v>274</v>
      </c>
      <c r="L109">
        <v>0.21243999999999999</v>
      </c>
      <c r="M109">
        <v>3.5407000000000001E-2</v>
      </c>
      <c r="N109">
        <v>6.6</v>
      </c>
      <c r="O109">
        <v>1.1000000000000001</v>
      </c>
    </row>
    <row r="110" spans="1:15" x14ac:dyDescent="0.25">
      <c r="A110">
        <v>511</v>
      </c>
      <c r="B110" t="s">
        <v>166</v>
      </c>
      <c r="C110">
        <v>13</v>
      </c>
      <c r="D110" s="1">
        <v>1087.4028310000001</v>
      </c>
      <c r="E110" t="s">
        <v>45</v>
      </c>
      <c r="F110" s="3" t="s">
        <v>233</v>
      </c>
      <c r="G110" s="3">
        <v>11346</v>
      </c>
      <c r="H110" s="3">
        <v>617</v>
      </c>
      <c r="I110" t="s">
        <v>205</v>
      </c>
      <c r="J110">
        <v>2.1015809999999999</v>
      </c>
      <c r="K110" t="s">
        <v>275</v>
      </c>
      <c r="L110">
        <v>12.189170000000001</v>
      </c>
      <c r="M110">
        <v>1.681265</v>
      </c>
      <c r="N110">
        <v>5.8</v>
      </c>
      <c r="O110">
        <v>0.8</v>
      </c>
    </row>
    <row r="111" spans="1:15" x14ac:dyDescent="0.25">
      <c r="A111">
        <v>512</v>
      </c>
      <c r="B111" t="s">
        <v>166</v>
      </c>
      <c r="C111">
        <v>13</v>
      </c>
      <c r="D111" s="1">
        <v>1087.4028310000001</v>
      </c>
      <c r="E111" t="s">
        <v>45</v>
      </c>
      <c r="F111" s="3" t="s">
        <v>233</v>
      </c>
      <c r="G111" s="3">
        <v>11356</v>
      </c>
      <c r="H111" s="3">
        <v>630</v>
      </c>
      <c r="I111" t="s">
        <v>207</v>
      </c>
      <c r="J111">
        <v>5.96E-3</v>
      </c>
      <c r="K111" t="s">
        <v>276</v>
      </c>
      <c r="L111">
        <v>1.49E-2</v>
      </c>
      <c r="M111">
        <v>2.3839999999999998E-3</v>
      </c>
      <c r="N111">
        <v>2.5</v>
      </c>
      <c r="O111">
        <v>0.4</v>
      </c>
    </row>
    <row r="112" spans="1:15" x14ac:dyDescent="0.25">
      <c r="A112">
        <v>513</v>
      </c>
      <c r="B112" t="s">
        <v>166</v>
      </c>
      <c r="C112">
        <v>13</v>
      </c>
      <c r="D112" s="1">
        <v>1087.4028310000001</v>
      </c>
      <c r="E112" t="s">
        <v>45</v>
      </c>
      <c r="F112" s="3" t="s">
        <v>233</v>
      </c>
      <c r="G112" s="3">
        <v>11384</v>
      </c>
      <c r="H112" s="3">
        <v>641</v>
      </c>
      <c r="I112" t="s">
        <v>257</v>
      </c>
      <c r="J112">
        <v>0.13186600000000001</v>
      </c>
      <c r="K112" t="s">
        <v>277</v>
      </c>
      <c r="L112">
        <v>1.1076729999999999</v>
      </c>
      <c r="M112">
        <v>0.184612</v>
      </c>
      <c r="N112">
        <v>8.4</v>
      </c>
      <c r="O112">
        <v>1.4</v>
      </c>
    </row>
    <row r="113" spans="1:15" x14ac:dyDescent="0.25">
      <c r="A113">
        <v>514</v>
      </c>
      <c r="B113" t="s">
        <v>166</v>
      </c>
      <c r="C113">
        <v>13</v>
      </c>
      <c r="D113" s="1">
        <v>1087.4028310000001</v>
      </c>
      <c r="E113" t="s">
        <v>45</v>
      </c>
      <c r="F113" s="3" t="s">
        <v>233</v>
      </c>
      <c r="G113" s="3">
        <v>11398</v>
      </c>
      <c r="H113" s="3">
        <v>814</v>
      </c>
      <c r="I113" t="s">
        <v>209</v>
      </c>
      <c r="J113">
        <v>15.013714999999999</v>
      </c>
      <c r="K113" t="s">
        <v>278</v>
      </c>
      <c r="L113">
        <v>150.13715300000001</v>
      </c>
      <c r="M113">
        <v>22.520572999999999</v>
      </c>
      <c r="N113">
        <v>10</v>
      </c>
      <c r="O113">
        <v>1.5</v>
      </c>
    </row>
    <row r="114" spans="1:15" x14ac:dyDescent="0.25">
      <c r="A114">
        <v>638</v>
      </c>
      <c r="B114" t="s">
        <v>166</v>
      </c>
      <c r="C114">
        <v>13</v>
      </c>
      <c r="D114" s="1">
        <v>1087.4028310000001</v>
      </c>
      <c r="E114" t="s">
        <v>45</v>
      </c>
      <c r="F114" s="3" t="s">
        <v>233</v>
      </c>
      <c r="G114" s="3">
        <v>7401</v>
      </c>
      <c r="H114" s="3">
        <v>184</v>
      </c>
      <c r="I114" t="s">
        <v>234</v>
      </c>
      <c r="J114">
        <v>1.7708000000000002E-2</v>
      </c>
      <c r="K114" t="s">
        <v>235</v>
      </c>
      <c r="L114">
        <v>8.3224999999999993E-2</v>
      </c>
      <c r="M114">
        <v>1.4166E-2</v>
      </c>
      <c r="N114">
        <v>4.7</v>
      </c>
      <c r="O114">
        <v>0.8</v>
      </c>
    </row>
    <row r="115" spans="1:15" x14ac:dyDescent="0.25">
      <c r="A115">
        <v>640</v>
      </c>
      <c r="B115" t="s">
        <v>166</v>
      </c>
      <c r="C115">
        <v>13</v>
      </c>
      <c r="D115" s="1">
        <v>1087.4028310000001</v>
      </c>
      <c r="E115" t="s">
        <v>45</v>
      </c>
      <c r="F115" s="3" t="s">
        <v>233</v>
      </c>
      <c r="G115" s="3">
        <v>7798</v>
      </c>
      <c r="H115" s="3">
        <v>133</v>
      </c>
      <c r="I115" t="s">
        <v>179</v>
      </c>
      <c r="J115">
        <v>0.207755</v>
      </c>
      <c r="K115" t="s">
        <v>240</v>
      </c>
      <c r="L115">
        <v>2.3891779999999998</v>
      </c>
      <c r="M115">
        <v>0.45706000000000002</v>
      </c>
      <c r="N115">
        <v>11.5</v>
      </c>
      <c r="O115">
        <v>2.2000000000000002</v>
      </c>
    </row>
    <row r="116" spans="1:15" x14ac:dyDescent="0.25">
      <c r="A116">
        <v>642</v>
      </c>
      <c r="B116" t="s">
        <v>166</v>
      </c>
      <c r="C116">
        <v>13</v>
      </c>
      <c r="D116" s="1">
        <v>1087.4028310000001</v>
      </c>
      <c r="E116" t="s">
        <v>45</v>
      </c>
      <c r="F116" s="3" t="s">
        <v>233</v>
      </c>
      <c r="G116" s="3">
        <v>7944</v>
      </c>
      <c r="H116" s="3">
        <v>140</v>
      </c>
      <c r="I116" t="s">
        <v>181</v>
      </c>
      <c r="J116">
        <v>1.3429230000000001</v>
      </c>
      <c r="K116" t="s">
        <v>241</v>
      </c>
      <c r="L116">
        <v>15.846491</v>
      </c>
      <c r="M116">
        <v>2.5515539999999999</v>
      </c>
      <c r="N116">
        <v>11.8</v>
      </c>
      <c r="O116">
        <v>1.9</v>
      </c>
    </row>
    <row r="117" spans="1:15" x14ac:dyDescent="0.25">
      <c r="A117">
        <v>644</v>
      </c>
      <c r="B117" t="s">
        <v>166</v>
      </c>
      <c r="C117">
        <v>13</v>
      </c>
      <c r="D117" s="1">
        <v>1087.4028310000001</v>
      </c>
      <c r="E117" t="s">
        <v>45</v>
      </c>
      <c r="F117" s="3" t="s">
        <v>233</v>
      </c>
      <c r="G117" s="3">
        <v>11107</v>
      </c>
      <c r="H117" s="3">
        <v>121</v>
      </c>
      <c r="I117" t="s">
        <v>175</v>
      </c>
      <c r="J117">
        <v>1.854E-3</v>
      </c>
      <c r="K117" t="s">
        <v>267</v>
      </c>
      <c r="L117">
        <v>1.9647999999999999E-2</v>
      </c>
      <c r="M117">
        <v>3.336E-3</v>
      </c>
      <c r="N117">
        <v>10.6</v>
      </c>
      <c r="O117">
        <v>1.8</v>
      </c>
    </row>
    <row r="118" spans="1:15" x14ac:dyDescent="0.25">
      <c r="A118">
        <v>646</v>
      </c>
      <c r="B118" t="s">
        <v>166</v>
      </c>
      <c r="C118">
        <v>13</v>
      </c>
      <c r="D118" s="1">
        <v>1087.4028310000001</v>
      </c>
      <c r="E118" t="s">
        <v>45</v>
      </c>
      <c r="F118" s="3" t="s">
        <v>233</v>
      </c>
      <c r="G118" s="3">
        <v>11133</v>
      </c>
      <c r="H118" s="3">
        <v>140</v>
      </c>
      <c r="I118" t="s">
        <v>181</v>
      </c>
      <c r="J118">
        <v>3.4710000000000001E-3</v>
      </c>
      <c r="K118" t="s">
        <v>269</v>
      </c>
      <c r="L118">
        <v>3.5746E-2</v>
      </c>
      <c r="M118">
        <v>5.5529999999999998E-3</v>
      </c>
      <c r="N118">
        <v>10.3</v>
      </c>
      <c r="O118">
        <v>1.6</v>
      </c>
    </row>
    <row r="119" spans="1:15" x14ac:dyDescent="0.25">
      <c r="A119">
        <v>648</v>
      </c>
      <c r="B119" t="s">
        <v>166</v>
      </c>
      <c r="C119">
        <v>13</v>
      </c>
      <c r="D119" s="1">
        <v>1087.4028310000001</v>
      </c>
      <c r="E119" t="s">
        <v>45</v>
      </c>
      <c r="F119" s="3" t="s">
        <v>233</v>
      </c>
      <c r="G119" s="3">
        <v>11137</v>
      </c>
      <c r="H119" s="3">
        <v>140</v>
      </c>
      <c r="I119" t="s">
        <v>181</v>
      </c>
      <c r="J119">
        <v>2.4610000000000001E-3</v>
      </c>
      <c r="K119" t="s">
        <v>269</v>
      </c>
      <c r="L119">
        <v>2.5343999999999998E-2</v>
      </c>
      <c r="M119">
        <v>3.9370000000000004E-3</v>
      </c>
      <c r="N119">
        <v>10.3</v>
      </c>
      <c r="O119">
        <v>1.6</v>
      </c>
    </row>
    <row r="120" spans="1:15" x14ac:dyDescent="0.25">
      <c r="A120">
        <v>650</v>
      </c>
      <c r="B120" t="s">
        <v>166</v>
      </c>
      <c r="C120">
        <v>13</v>
      </c>
      <c r="D120" s="1">
        <v>1087.4028310000001</v>
      </c>
      <c r="E120" t="s">
        <v>45</v>
      </c>
      <c r="F120" s="3" t="s">
        <v>233</v>
      </c>
      <c r="G120" s="3">
        <v>11142</v>
      </c>
      <c r="H120" s="3">
        <v>141</v>
      </c>
      <c r="I120" t="s">
        <v>183</v>
      </c>
      <c r="J120">
        <v>3.888E-3</v>
      </c>
      <c r="K120" t="s">
        <v>270</v>
      </c>
      <c r="L120">
        <v>4.0828000000000003E-2</v>
      </c>
      <c r="M120">
        <v>5.8329999999999996E-3</v>
      </c>
      <c r="N120">
        <v>10.5</v>
      </c>
      <c r="O120">
        <v>1.5</v>
      </c>
    </row>
    <row r="121" spans="1:15" x14ac:dyDescent="0.25">
      <c r="A121">
        <v>652</v>
      </c>
      <c r="B121" t="s">
        <v>166</v>
      </c>
      <c r="C121">
        <v>13</v>
      </c>
      <c r="D121" s="1">
        <v>1087.4028310000001</v>
      </c>
      <c r="E121" t="s">
        <v>45</v>
      </c>
      <c r="F121" s="3" t="s">
        <v>233</v>
      </c>
      <c r="G121" s="3">
        <v>11163</v>
      </c>
      <c r="H121" s="3">
        <v>190</v>
      </c>
      <c r="I121" t="s">
        <v>189</v>
      </c>
      <c r="J121">
        <v>1.3760000000000001E-3</v>
      </c>
      <c r="K121" t="s">
        <v>272</v>
      </c>
      <c r="L121">
        <v>9.0830000000000008E-3</v>
      </c>
      <c r="M121">
        <v>1.101E-3</v>
      </c>
      <c r="N121">
        <v>6.6</v>
      </c>
      <c r="O121">
        <v>0.8</v>
      </c>
    </row>
    <row r="122" spans="1:15" x14ac:dyDescent="0.25">
      <c r="A122">
        <v>654</v>
      </c>
      <c r="B122" t="s">
        <v>166</v>
      </c>
      <c r="C122">
        <v>13</v>
      </c>
      <c r="D122" s="1">
        <v>1087.4028310000001</v>
      </c>
      <c r="E122" t="s">
        <v>45</v>
      </c>
      <c r="F122" s="3" t="s">
        <v>233</v>
      </c>
      <c r="G122" s="3">
        <v>11398</v>
      </c>
      <c r="H122" s="3">
        <v>814</v>
      </c>
      <c r="I122" t="s">
        <v>209</v>
      </c>
      <c r="J122">
        <v>4.3300000000000001E-4</v>
      </c>
      <c r="K122" t="s">
        <v>278</v>
      </c>
      <c r="L122">
        <v>4.3270000000000001E-3</v>
      </c>
      <c r="M122">
        <v>6.4899999999999995E-4</v>
      </c>
      <c r="N122">
        <v>10</v>
      </c>
      <c r="O122">
        <v>1.5</v>
      </c>
    </row>
    <row r="123" spans="1:15" x14ac:dyDescent="0.25">
      <c r="J123" s="4">
        <f>SUM(J2:J122)</f>
        <v>1083.7971839999998</v>
      </c>
      <c r="L123" s="4">
        <f>SUM(L2:L122)</f>
        <v>11589.653740000012</v>
      </c>
      <c r="M123" s="4">
        <f>SUM(M2:M122)</f>
        <v>1923.1027160000001</v>
      </c>
    </row>
  </sheetData>
  <sortState xmlns:xlrd2="http://schemas.microsoft.com/office/spreadsheetml/2017/richdata2" ref="A2:F61">
    <sortCondition ref="C2:C61"/>
    <sortCondition ref="E2:E6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7"/>
  <sheetViews>
    <sheetView workbookViewId="0">
      <selection activeCell="M17" sqref="M17"/>
    </sheetView>
  </sheetViews>
  <sheetFormatPr defaultColWidth="9.28515625" defaultRowHeight="15" x14ac:dyDescent="0.25"/>
  <cols>
    <col min="1" max="1" width="15.7109375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1" bestFit="1" customWidth="1"/>
    <col min="7" max="7" width="12.140625" style="1" bestFit="1" customWidth="1"/>
    <col min="8" max="8" width="8.28515625" style="1" bestFit="1" customWidth="1"/>
    <col min="9" max="9" width="8" bestFit="1" customWidth="1"/>
    <col min="10" max="10" width="9" bestFit="1" customWidth="1"/>
    <col min="11" max="11" width="11.5703125" bestFit="1" customWidth="1"/>
    <col min="12" max="12" width="14.5703125" customWidth="1"/>
  </cols>
  <sheetData>
    <row r="1" spans="1:15" x14ac:dyDescent="0.25">
      <c r="A1" s="7" t="s">
        <v>153</v>
      </c>
      <c r="B1" s="7" t="s">
        <v>154</v>
      </c>
      <c r="C1" s="7" t="s">
        <v>155</v>
      </c>
      <c r="D1" s="7" t="s">
        <v>58</v>
      </c>
      <c r="E1" s="4" t="s">
        <v>67</v>
      </c>
      <c r="F1" s="4" t="s">
        <v>156</v>
      </c>
      <c r="G1" s="4" t="s">
        <v>157</v>
      </c>
      <c r="H1" s="4" t="s">
        <v>158</v>
      </c>
      <c r="I1" s="4" t="s">
        <v>159</v>
      </c>
      <c r="J1" s="4" t="s">
        <v>160</v>
      </c>
      <c r="K1" s="4" t="s">
        <v>161</v>
      </c>
      <c r="L1" s="5" t="s">
        <v>162</v>
      </c>
      <c r="M1" s="6" t="s">
        <v>163</v>
      </c>
      <c r="N1" s="6" t="s">
        <v>164</v>
      </c>
      <c r="O1" t="s">
        <v>165</v>
      </c>
    </row>
    <row r="2" spans="1:15" s="1" customFormat="1" x14ac:dyDescent="0.25">
      <c r="A2" s="7">
        <v>94</v>
      </c>
      <c r="B2" s="7" t="s">
        <v>166</v>
      </c>
      <c r="C2" s="7">
        <v>5</v>
      </c>
      <c r="D2" s="7">
        <v>21.420546000000002</v>
      </c>
      <c r="E2" s="4" t="s">
        <v>79</v>
      </c>
      <c r="F2" s="4" t="s">
        <v>279</v>
      </c>
      <c r="G2" s="4">
        <v>11610</v>
      </c>
      <c r="H2" s="4">
        <v>140</v>
      </c>
      <c r="I2" s="4" t="s">
        <v>181</v>
      </c>
      <c r="J2" s="4">
        <v>10.349544</v>
      </c>
      <c r="K2" s="4" t="s">
        <v>182</v>
      </c>
      <c r="L2" s="1">
        <v>129.36929799999999</v>
      </c>
      <c r="M2" s="1">
        <v>19.664133</v>
      </c>
      <c r="N2" s="1">
        <v>12.5</v>
      </c>
      <c r="O2" s="1">
        <v>1.9</v>
      </c>
    </row>
    <row r="3" spans="1:15" s="1" customFormat="1" x14ac:dyDescent="0.25">
      <c r="A3" s="7">
        <v>95</v>
      </c>
      <c r="B3" s="7" t="s">
        <v>166</v>
      </c>
      <c r="C3" s="7">
        <v>5</v>
      </c>
      <c r="D3" s="7">
        <v>21.420546000000002</v>
      </c>
      <c r="E3" s="4" t="s">
        <v>79</v>
      </c>
      <c r="F3" s="4" t="s">
        <v>279</v>
      </c>
      <c r="G3" s="4">
        <v>11611</v>
      </c>
      <c r="H3" s="4">
        <v>140</v>
      </c>
      <c r="I3" s="4" t="s">
        <v>181</v>
      </c>
      <c r="J3" s="4">
        <v>2.461738</v>
      </c>
      <c r="K3" s="4" t="s">
        <v>182</v>
      </c>
      <c r="L3" s="1">
        <v>30.771726000000001</v>
      </c>
      <c r="M3" s="1">
        <v>4.6773020000000001</v>
      </c>
      <c r="N3" s="1">
        <v>12.5</v>
      </c>
      <c r="O3" s="1">
        <v>1.9</v>
      </c>
    </row>
    <row r="4" spans="1:15" s="1" customFormat="1" x14ac:dyDescent="0.25">
      <c r="A4" s="7">
        <v>96</v>
      </c>
      <c r="B4" s="7" t="s">
        <v>166</v>
      </c>
      <c r="C4" s="7">
        <v>5</v>
      </c>
      <c r="D4" s="7">
        <v>21.420546000000002</v>
      </c>
      <c r="E4" s="4" t="s">
        <v>79</v>
      </c>
      <c r="F4" s="4" t="s">
        <v>279</v>
      </c>
      <c r="G4" s="4">
        <v>11712</v>
      </c>
      <c r="H4" s="4">
        <v>185</v>
      </c>
      <c r="I4" s="4" t="s">
        <v>187</v>
      </c>
      <c r="J4" s="4">
        <v>0.268314</v>
      </c>
      <c r="K4" s="4" t="s">
        <v>188</v>
      </c>
      <c r="L4" s="1">
        <v>3.0051199999999998</v>
      </c>
      <c r="M4" s="1">
        <v>0.50979699999999994</v>
      </c>
      <c r="N4" s="1">
        <v>11.2</v>
      </c>
      <c r="O4" s="1">
        <v>1.9</v>
      </c>
    </row>
    <row r="5" spans="1:15" s="1" customFormat="1" x14ac:dyDescent="0.25">
      <c r="A5" s="7">
        <v>97</v>
      </c>
      <c r="B5" s="7" t="s">
        <v>166</v>
      </c>
      <c r="C5" s="7">
        <v>5</v>
      </c>
      <c r="D5" s="7">
        <v>21.420546000000002</v>
      </c>
      <c r="E5" s="4" t="s">
        <v>79</v>
      </c>
      <c r="F5" s="4" t="s">
        <v>279</v>
      </c>
      <c r="G5" s="4">
        <v>12937</v>
      </c>
      <c r="H5" s="4">
        <v>541</v>
      </c>
      <c r="I5" s="4" t="s">
        <v>201</v>
      </c>
      <c r="J5" s="4">
        <v>5.8609999999999999E-3</v>
      </c>
      <c r="K5" s="4" t="s">
        <v>202</v>
      </c>
      <c r="L5" s="1">
        <v>3.8095999999999998E-2</v>
      </c>
      <c r="M5" s="1">
        <v>6.4469999999999996E-3</v>
      </c>
      <c r="N5" s="1">
        <v>6.5</v>
      </c>
      <c r="O5" s="1">
        <v>1.1000000000000001</v>
      </c>
    </row>
    <row r="6" spans="1:15" x14ac:dyDescent="0.25">
      <c r="A6">
        <v>98</v>
      </c>
      <c r="B6" t="s">
        <v>166</v>
      </c>
      <c r="C6">
        <v>5</v>
      </c>
      <c r="D6" s="1">
        <v>21.420546000000002</v>
      </c>
      <c r="E6" t="s">
        <v>79</v>
      </c>
      <c r="F6" s="1" t="s">
        <v>279</v>
      </c>
      <c r="G6" s="1">
        <v>12938</v>
      </c>
      <c r="H6" s="1">
        <v>541</v>
      </c>
      <c r="I6" s="1" t="s">
        <v>201</v>
      </c>
      <c r="J6" s="1">
        <v>1.74E-3</v>
      </c>
      <c r="K6" s="1" t="s">
        <v>202</v>
      </c>
      <c r="L6" s="1">
        <v>1.1308E-2</v>
      </c>
      <c r="M6" s="1">
        <v>1.9139999999999999E-3</v>
      </c>
      <c r="N6">
        <v>6.5</v>
      </c>
      <c r="O6">
        <v>1.1000000000000001</v>
      </c>
    </row>
    <row r="7" spans="1:15" x14ac:dyDescent="0.25">
      <c r="A7">
        <v>99</v>
      </c>
      <c r="B7" t="s">
        <v>166</v>
      </c>
      <c r="C7">
        <v>5</v>
      </c>
      <c r="D7" s="1">
        <v>21.420546000000002</v>
      </c>
      <c r="E7" t="s">
        <v>79</v>
      </c>
      <c r="F7" s="1" t="s">
        <v>279</v>
      </c>
      <c r="G7" s="1">
        <v>12939</v>
      </c>
      <c r="H7" s="1">
        <v>541</v>
      </c>
      <c r="I7" t="s">
        <v>201</v>
      </c>
      <c r="J7">
        <v>4.5899999999999999E-4</v>
      </c>
      <c r="K7" t="s">
        <v>202</v>
      </c>
      <c r="L7">
        <v>2.9859999999999999E-3</v>
      </c>
      <c r="M7">
        <v>5.0500000000000002E-4</v>
      </c>
      <c r="N7">
        <v>6.5</v>
      </c>
      <c r="O7">
        <v>1.1000000000000001</v>
      </c>
    </row>
    <row r="8" spans="1:15" x14ac:dyDescent="0.25">
      <c r="A8">
        <v>100</v>
      </c>
      <c r="B8" t="s">
        <v>166</v>
      </c>
      <c r="C8">
        <v>5</v>
      </c>
      <c r="D8" s="1">
        <v>21.420546000000002</v>
      </c>
      <c r="E8" t="s">
        <v>79</v>
      </c>
      <c r="F8" s="1" t="s">
        <v>279</v>
      </c>
      <c r="G8" s="1">
        <v>12940</v>
      </c>
      <c r="H8" s="1">
        <v>541</v>
      </c>
      <c r="I8" t="s">
        <v>201</v>
      </c>
      <c r="J8">
        <v>1.1464999999999999E-2</v>
      </c>
      <c r="K8" t="s">
        <v>202</v>
      </c>
      <c r="L8">
        <v>7.4524999999999994E-2</v>
      </c>
      <c r="M8">
        <v>1.2612E-2</v>
      </c>
      <c r="N8">
        <v>6.5</v>
      </c>
      <c r="O8">
        <v>1.1000000000000001</v>
      </c>
    </row>
    <row r="9" spans="1:15" x14ac:dyDescent="0.25">
      <c r="A9">
        <v>101</v>
      </c>
      <c r="B9" t="s">
        <v>166</v>
      </c>
      <c r="C9">
        <v>5</v>
      </c>
      <c r="D9" s="1">
        <v>21.420546000000002</v>
      </c>
      <c r="E9" t="s">
        <v>79</v>
      </c>
      <c r="F9" s="1" t="s">
        <v>279</v>
      </c>
      <c r="G9" s="1">
        <v>13915</v>
      </c>
      <c r="H9" s="1">
        <v>814</v>
      </c>
      <c r="I9" t="s">
        <v>209</v>
      </c>
      <c r="J9">
        <v>3.169114</v>
      </c>
      <c r="K9" t="s">
        <v>210</v>
      </c>
      <c r="L9">
        <v>25.986737000000002</v>
      </c>
      <c r="M9">
        <v>4.1198480000000002</v>
      </c>
      <c r="N9">
        <v>8.1999999999999993</v>
      </c>
      <c r="O9">
        <v>1.3</v>
      </c>
    </row>
    <row r="10" spans="1:15" x14ac:dyDescent="0.25">
      <c r="A10">
        <v>102</v>
      </c>
      <c r="B10" t="s">
        <v>166</v>
      </c>
      <c r="C10">
        <v>5</v>
      </c>
      <c r="D10" s="1">
        <v>21.420546000000002</v>
      </c>
      <c r="E10" t="s">
        <v>79</v>
      </c>
      <c r="F10" s="1" t="s">
        <v>279</v>
      </c>
      <c r="G10" s="1">
        <v>14059</v>
      </c>
      <c r="H10" s="1">
        <v>140</v>
      </c>
      <c r="I10" t="s">
        <v>181</v>
      </c>
      <c r="J10">
        <v>0.43186600000000003</v>
      </c>
      <c r="K10" t="s">
        <v>212</v>
      </c>
      <c r="L10">
        <v>5.1823880000000004</v>
      </c>
      <c r="M10">
        <v>0.77735799999999999</v>
      </c>
      <c r="N10">
        <v>12</v>
      </c>
      <c r="O10">
        <v>1.8</v>
      </c>
    </row>
    <row r="11" spans="1:15" x14ac:dyDescent="0.25">
      <c r="A11">
        <v>103</v>
      </c>
      <c r="B11" t="s">
        <v>166</v>
      </c>
      <c r="C11">
        <v>5</v>
      </c>
      <c r="D11" s="1">
        <v>21.420546000000002</v>
      </c>
      <c r="E11" t="s">
        <v>79</v>
      </c>
      <c r="F11" s="1" t="s">
        <v>279</v>
      </c>
      <c r="G11" s="1">
        <v>14060</v>
      </c>
      <c r="H11" s="1">
        <v>140</v>
      </c>
      <c r="I11" t="s">
        <v>181</v>
      </c>
      <c r="J11">
        <v>0.65871900000000005</v>
      </c>
      <c r="K11" t="s">
        <v>212</v>
      </c>
      <c r="L11">
        <v>7.9046260000000004</v>
      </c>
      <c r="M11">
        <v>1.185694</v>
      </c>
      <c r="N11">
        <v>12</v>
      </c>
      <c r="O11">
        <v>1.8</v>
      </c>
    </row>
    <row r="12" spans="1:15" x14ac:dyDescent="0.25">
      <c r="A12">
        <v>104</v>
      </c>
      <c r="B12" t="s">
        <v>166</v>
      </c>
      <c r="C12">
        <v>5</v>
      </c>
      <c r="D12" s="1">
        <v>21.420546000000002</v>
      </c>
      <c r="E12" t="s">
        <v>79</v>
      </c>
      <c r="F12" s="1" t="s">
        <v>279</v>
      </c>
      <c r="G12" s="1">
        <v>14704</v>
      </c>
      <c r="H12" s="1">
        <v>541</v>
      </c>
      <c r="I12" t="s">
        <v>201</v>
      </c>
      <c r="J12">
        <v>7.6591999999999993E-2</v>
      </c>
      <c r="K12" t="s">
        <v>229</v>
      </c>
      <c r="L12">
        <v>0.60507999999999995</v>
      </c>
      <c r="M12">
        <v>9.9570000000000006E-2</v>
      </c>
      <c r="N12">
        <v>7.9</v>
      </c>
      <c r="O12">
        <v>1.3</v>
      </c>
    </row>
    <row r="13" spans="1:15" x14ac:dyDescent="0.25">
      <c r="A13">
        <v>105</v>
      </c>
      <c r="B13" t="s">
        <v>166</v>
      </c>
      <c r="C13">
        <v>5</v>
      </c>
      <c r="D13" s="1">
        <v>21.420546000000002</v>
      </c>
      <c r="E13" t="s">
        <v>79</v>
      </c>
      <c r="F13" s="1" t="s">
        <v>279</v>
      </c>
      <c r="G13" s="1">
        <v>14773</v>
      </c>
      <c r="H13" s="1">
        <v>814</v>
      </c>
      <c r="I13" t="s">
        <v>209</v>
      </c>
      <c r="J13">
        <v>0.67293599999999998</v>
      </c>
      <c r="K13" t="s">
        <v>214</v>
      </c>
      <c r="L13">
        <v>7.8060559999999999</v>
      </c>
      <c r="M13">
        <v>1.345872</v>
      </c>
      <c r="N13">
        <v>11.6</v>
      </c>
      <c r="O13">
        <v>2</v>
      </c>
    </row>
    <row r="14" spans="1:15" x14ac:dyDescent="0.25">
      <c r="A14">
        <v>554</v>
      </c>
      <c r="B14" t="s">
        <v>166</v>
      </c>
      <c r="C14">
        <v>5</v>
      </c>
      <c r="D14" s="1">
        <v>21.420546000000002</v>
      </c>
      <c r="E14" t="s">
        <v>79</v>
      </c>
      <c r="F14" s="1" t="s">
        <v>279</v>
      </c>
      <c r="G14" s="1">
        <v>11611</v>
      </c>
      <c r="H14" s="1">
        <v>140</v>
      </c>
      <c r="I14" t="s">
        <v>181</v>
      </c>
      <c r="J14">
        <v>2.8270970000000002</v>
      </c>
      <c r="K14" t="s">
        <v>182</v>
      </c>
      <c r="L14">
        <v>35.338717000000003</v>
      </c>
      <c r="M14">
        <v>5.3714849999999998</v>
      </c>
      <c r="N14">
        <v>12.5</v>
      </c>
      <c r="O14">
        <v>1.9</v>
      </c>
    </row>
    <row r="15" spans="1:15" x14ac:dyDescent="0.25">
      <c r="A15">
        <v>556</v>
      </c>
      <c r="B15" t="s">
        <v>166</v>
      </c>
      <c r="C15">
        <v>5</v>
      </c>
      <c r="D15" s="1">
        <v>21.420546000000002</v>
      </c>
      <c r="E15" t="s">
        <v>79</v>
      </c>
      <c r="F15" s="1" t="s">
        <v>279</v>
      </c>
      <c r="G15" s="1">
        <v>13915</v>
      </c>
      <c r="H15" s="1">
        <v>814</v>
      </c>
      <c r="I15" t="s">
        <v>209</v>
      </c>
      <c r="J15">
        <v>2.7880000000000001E-3</v>
      </c>
      <c r="K15" t="s">
        <v>210</v>
      </c>
      <c r="L15">
        <v>2.2862E-2</v>
      </c>
      <c r="M15">
        <v>3.6240000000000001E-3</v>
      </c>
      <c r="N15">
        <v>8.1999999999999993</v>
      </c>
      <c r="O15">
        <v>1.3</v>
      </c>
    </row>
    <row r="16" spans="1:15" x14ac:dyDescent="0.25">
      <c r="A16">
        <v>700</v>
      </c>
      <c r="B16" t="s">
        <v>166</v>
      </c>
      <c r="C16">
        <v>5</v>
      </c>
      <c r="D16" s="1">
        <v>21.420546000000002</v>
      </c>
      <c r="E16" t="s">
        <v>79</v>
      </c>
      <c r="F16" s="1" t="s">
        <v>279</v>
      </c>
      <c r="G16" s="1">
        <v>11610</v>
      </c>
      <c r="H16" s="1">
        <v>140</v>
      </c>
      <c r="I16" t="s">
        <v>181</v>
      </c>
      <c r="J16">
        <v>0.33975</v>
      </c>
      <c r="K16" t="s">
        <v>182</v>
      </c>
      <c r="L16">
        <v>4.2468789999999998</v>
      </c>
      <c r="M16">
        <v>0.64552600000000004</v>
      </c>
      <c r="N16">
        <v>12.5</v>
      </c>
      <c r="O16">
        <v>1.9</v>
      </c>
    </row>
    <row r="17" spans="10:13" x14ac:dyDescent="0.25">
      <c r="J17" s="4">
        <f>SUM(J2:J16)</f>
        <v>21.277982999999999</v>
      </c>
      <c r="L17" s="4">
        <f>SUM(L2:L16)</f>
        <v>250.36640400000002</v>
      </c>
      <c r="M17" s="4">
        <f>SUM(M2:M16)</f>
        <v>38.421687000000006</v>
      </c>
    </row>
  </sheetData>
  <sortState xmlns:xlrd2="http://schemas.microsoft.com/office/spreadsheetml/2017/richdata2" ref="A2:E5">
    <sortCondition ref="C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6"/>
  <sheetViews>
    <sheetView topLeftCell="A16" workbookViewId="0">
      <selection activeCell="L36" sqref="L36"/>
    </sheetView>
  </sheetViews>
  <sheetFormatPr defaultRowHeight="15" x14ac:dyDescent="0.25"/>
  <cols>
    <col min="1" max="1" width="16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3" bestFit="1" customWidth="1"/>
    <col min="7" max="7" width="12.140625" style="3" bestFit="1" customWidth="1"/>
    <col min="8" max="8" width="8.28515625" style="3" bestFit="1" customWidth="1"/>
    <col min="9" max="9" width="8" bestFit="1" customWidth="1"/>
    <col min="10" max="10" width="10" bestFit="1" customWidth="1"/>
    <col min="11" max="11" width="11.5703125" bestFit="1" customWidth="1"/>
    <col min="12" max="12" width="13.140625" customWidth="1"/>
  </cols>
  <sheetData>
    <row r="1" spans="1:15" x14ac:dyDescent="0.25">
      <c r="A1" s="7" t="s">
        <v>153</v>
      </c>
      <c r="B1" s="7" t="s">
        <v>154</v>
      </c>
      <c r="C1" s="7" t="s">
        <v>155</v>
      </c>
      <c r="D1" s="7" t="s">
        <v>58</v>
      </c>
      <c r="E1" s="4" t="s">
        <v>67</v>
      </c>
      <c r="F1" s="4" t="s">
        <v>156</v>
      </c>
      <c r="G1" s="4" t="s">
        <v>157</v>
      </c>
      <c r="H1" s="4" t="s">
        <v>158</v>
      </c>
      <c r="I1" s="4" t="s">
        <v>159</v>
      </c>
      <c r="J1" s="4" t="s">
        <v>160</v>
      </c>
      <c r="K1" s="4" t="s">
        <v>161</v>
      </c>
      <c r="L1" s="5" t="s">
        <v>162</v>
      </c>
      <c r="M1" s="6" t="s">
        <v>163</v>
      </c>
      <c r="N1" s="6" t="s">
        <v>164</v>
      </c>
      <c r="O1" t="s">
        <v>165</v>
      </c>
    </row>
    <row r="2" spans="1:15" s="1" customFormat="1" x14ac:dyDescent="0.25">
      <c r="A2" s="7">
        <v>72</v>
      </c>
      <c r="B2" s="7" t="s">
        <v>166</v>
      </c>
      <c r="C2" s="7">
        <v>4</v>
      </c>
      <c r="D2" s="7">
        <v>116.989869</v>
      </c>
      <c r="E2" s="4" t="s">
        <v>81</v>
      </c>
      <c r="F2" s="4" t="s">
        <v>16</v>
      </c>
      <c r="G2" s="4">
        <v>11611</v>
      </c>
      <c r="H2" s="4">
        <v>140</v>
      </c>
      <c r="I2" s="4" t="s">
        <v>181</v>
      </c>
      <c r="J2" s="4">
        <v>0.32108900000000001</v>
      </c>
      <c r="K2" s="4" t="s">
        <v>182</v>
      </c>
      <c r="L2" s="1">
        <v>4.0136070000000004</v>
      </c>
      <c r="M2" s="1">
        <v>0.61006800000000005</v>
      </c>
      <c r="N2" s="1">
        <v>12.5</v>
      </c>
      <c r="O2" s="1">
        <v>1.9</v>
      </c>
    </row>
    <row r="3" spans="1:15" s="1" customFormat="1" x14ac:dyDescent="0.25">
      <c r="A3" s="7">
        <v>73</v>
      </c>
      <c r="B3" s="7" t="s">
        <v>166</v>
      </c>
      <c r="C3" s="7">
        <v>4</v>
      </c>
      <c r="D3" s="7">
        <v>116.989869</v>
      </c>
      <c r="E3" s="4" t="s">
        <v>81</v>
      </c>
      <c r="F3" s="4" t="s">
        <v>16</v>
      </c>
      <c r="G3" s="4">
        <v>11673</v>
      </c>
      <c r="H3" s="4">
        <v>171</v>
      </c>
      <c r="I3" s="4" t="s">
        <v>223</v>
      </c>
      <c r="J3" s="4">
        <v>0.26086500000000001</v>
      </c>
      <c r="K3" s="4" t="s">
        <v>280</v>
      </c>
      <c r="L3" s="1">
        <v>2.034751</v>
      </c>
      <c r="M3" s="1">
        <v>0.33912500000000001</v>
      </c>
      <c r="N3" s="1">
        <v>7.8</v>
      </c>
      <c r="O3" s="1">
        <v>1.3</v>
      </c>
    </row>
    <row r="4" spans="1:15" s="1" customFormat="1" x14ac:dyDescent="0.25">
      <c r="A4" s="7">
        <v>74</v>
      </c>
      <c r="B4" s="7" t="s">
        <v>166</v>
      </c>
      <c r="C4" s="7">
        <v>4</v>
      </c>
      <c r="D4" s="7">
        <v>116.989869</v>
      </c>
      <c r="E4" s="4" t="s">
        <v>81</v>
      </c>
      <c r="F4" s="4" t="s">
        <v>16</v>
      </c>
      <c r="G4" s="4">
        <v>11713</v>
      </c>
      <c r="H4" s="4">
        <v>185</v>
      </c>
      <c r="I4" s="4" t="s">
        <v>187</v>
      </c>
      <c r="J4" s="4">
        <v>6.3730999999999996E-2</v>
      </c>
      <c r="K4" s="4" t="s">
        <v>188</v>
      </c>
      <c r="L4" s="1">
        <v>0.71378399999999997</v>
      </c>
      <c r="M4" s="1">
        <v>0.121088</v>
      </c>
      <c r="N4" s="1">
        <v>11.2</v>
      </c>
      <c r="O4" s="1">
        <v>1.9</v>
      </c>
    </row>
    <row r="5" spans="1:15" s="1" customFormat="1" x14ac:dyDescent="0.25">
      <c r="A5" s="7">
        <v>75</v>
      </c>
      <c r="B5" s="7" t="s">
        <v>166</v>
      </c>
      <c r="C5" s="7">
        <v>4</v>
      </c>
      <c r="D5" s="7">
        <v>116.989869</v>
      </c>
      <c r="E5" s="4" t="s">
        <v>81</v>
      </c>
      <c r="F5" s="4" t="s">
        <v>16</v>
      </c>
      <c r="G5" s="4">
        <v>13927</v>
      </c>
      <c r="H5" s="4">
        <v>834</v>
      </c>
      <c r="I5" s="4" t="s">
        <v>281</v>
      </c>
      <c r="J5" s="4">
        <v>8.9298000000000002E-2</v>
      </c>
      <c r="K5" s="4" t="s">
        <v>282</v>
      </c>
      <c r="L5" s="1">
        <v>0.58936999999999995</v>
      </c>
      <c r="M5" s="1">
        <v>7.1439000000000002E-2</v>
      </c>
      <c r="N5" s="1">
        <v>6.6</v>
      </c>
      <c r="O5" s="1">
        <v>0.8</v>
      </c>
    </row>
    <row r="6" spans="1:15" s="1" customFormat="1" x14ac:dyDescent="0.25">
      <c r="A6" s="7">
        <v>76</v>
      </c>
      <c r="B6" s="7" t="s">
        <v>166</v>
      </c>
      <c r="C6" s="7">
        <v>4</v>
      </c>
      <c r="D6" s="7">
        <v>116.989869</v>
      </c>
      <c r="E6" s="4" t="s">
        <v>81</v>
      </c>
      <c r="F6" s="4" t="s">
        <v>16</v>
      </c>
      <c r="G6" s="4">
        <v>13988</v>
      </c>
      <c r="H6" s="4">
        <v>121</v>
      </c>
      <c r="I6" s="4" t="s">
        <v>175</v>
      </c>
      <c r="J6" s="4">
        <v>0.129663</v>
      </c>
      <c r="K6" s="4" t="s">
        <v>219</v>
      </c>
      <c r="L6" s="1">
        <v>1.6207819999999999</v>
      </c>
      <c r="M6" s="1">
        <v>0.27229100000000001</v>
      </c>
      <c r="N6" s="1">
        <v>12.5</v>
      </c>
      <c r="O6" s="1">
        <v>2.1</v>
      </c>
    </row>
    <row r="7" spans="1:15" s="1" customFormat="1" x14ac:dyDescent="0.25">
      <c r="A7" s="7">
        <v>77</v>
      </c>
      <c r="B7" s="7" t="s">
        <v>166</v>
      </c>
      <c r="C7" s="7">
        <v>4</v>
      </c>
      <c r="D7" s="7">
        <v>116.989869</v>
      </c>
      <c r="E7" s="4" t="s">
        <v>81</v>
      </c>
      <c r="F7" s="4" t="s">
        <v>16</v>
      </c>
      <c r="G7" s="4">
        <v>14059</v>
      </c>
      <c r="H7" s="4">
        <v>140</v>
      </c>
      <c r="I7" s="4" t="s">
        <v>181</v>
      </c>
      <c r="J7" s="4">
        <v>0.118058</v>
      </c>
      <c r="K7" s="4" t="s">
        <v>212</v>
      </c>
      <c r="L7" s="1">
        <v>1.4166989999999999</v>
      </c>
      <c r="M7" s="1">
        <v>0.212505</v>
      </c>
      <c r="N7" s="1">
        <v>12</v>
      </c>
      <c r="O7" s="1">
        <v>1.8</v>
      </c>
    </row>
    <row r="8" spans="1:15" s="1" customFormat="1" x14ac:dyDescent="0.25">
      <c r="A8" s="7">
        <v>78</v>
      </c>
      <c r="B8" s="7" t="s">
        <v>166</v>
      </c>
      <c r="C8" s="7">
        <v>4</v>
      </c>
      <c r="D8" s="7">
        <v>116.989869</v>
      </c>
      <c r="E8" s="4" t="s">
        <v>81</v>
      </c>
      <c r="F8" s="4" t="s">
        <v>16</v>
      </c>
      <c r="G8" s="4">
        <v>14060</v>
      </c>
      <c r="H8" s="4">
        <v>140</v>
      </c>
      <c r="I8" s="4" t="s">
        <v>181</v>
      </c>
      <c r="J8" s="4">
        <v>35.595837000000003</v>
      </c>
      <c r="K8" s="4" t="s">
        <v>212</v>
      </c>
      <c r="L8" s="1">
        <v>427.15004800000003</v>
      </c>
      <c r="M8" s="1">
        <v>64.072507000000002</v>
      </c>
      <c r="N8" s="1">
        <v>12</v>
      </c>
      <c r="O8" s="1">
        <v>1.8</v>
      </c>
    </row>
    <row r="9" spans="1:15" s="1" customFormat="1" x14ac:dyDescent="0.25">
      <c r="A9" s="7">
        <v>79</v>
      </c>
      <c r="B9" s="7" t="s">
        <v>166</v>
      </c>
      <c r="C9" s="7">
        <v>4</v>
      </c>
      <c r="D9" s="7">
        <v>116.989869</v>
      </c>
      <c r="E9" s="4" t="s">
        <v>81</v>
      </c>
      <c r="F9" s="4" t="s">
        <v>16</v>
      </c>
      <c r="G9" s="4">
        <v>14091</v>
      </c>
      <c r="H9" s="4">
        <v>171</v>
      </c>
      <c r="I9" s="4" t="s">
        <v>223</v>
      </c>
      <c r="J9" s="4">
        <v>11.794667</v>
      </c>
      <c r="K9" s="4" t="s">
        <v>224</v>
      </c>
      <c r="L9" s="1">
        <v>150.97173900000001</v>
      </c>
      <c r="M9" s="1">
        <v>24.768801</v>
      </c>
      <c r="N9" s="1">
        <v>12.8</v>
      </c>
      <c r="O9" s="1">
        <v>2.1</v>
      </c>
    </row>
    <row r="10" spans="1:15" s="1" customFormat="1" x14ac:dyDescent="0.25">
      <c r="A10" s="7">
        <v>80</v>
      </c>
      <c r="B10" s="7" t="s">
        <v>166</v>
      </c>
      <c r="C10" s="7">
        <v>4</v>
      </c>
      <c r="D10" s="7">
        <v>116.989869</v>
      </c>
      <c r="E10" s="4" t="s">
        <v>81</v>
      </c>
      <c r="F10" s="4" t="s">
        <v>16</v>
      </c>
      <c r="G10" s="4">
        <v>14092</v>
      </c>
      <c r="H10" s="4">
        <v>171</v>
      </c>
      <c r="I10" s="4" t="s">
        <v>223</v>
      </c>
      <c r="J10" s="4">
        <v>2.2013210000000001</v>
      </c>
      <c r="K10" s="4" t="s">
        <v>224</v>
      </c>
      <c r="L10" s="1">
        <v>28.176911</v>
      </c>
      <c r="M10" s="1">
        <v>4.6227739999999997</v>
      </c>
      <c r="N10" s="1">
        <v>12.8</v>
      </c>
      <c r="O10" s="1">
        <v>2.1</v>
      </c>
    </row>
    <row r="11" spans="1:15" s="1" customFormat="1" x14ac:dyDescent="0.25">
      <c r="A11" s="7">
        <v>81</v>
      </c>
      <c r="B11" s="7" t="s">
        <v>166</v>
      </c>
      <c r="C11" s="7">
        <v>4</v>
      </c>
      <c r="D11" s="7">
        <v>116.989869</v>
      </c>
      <c r="E11" s="4" t="s">
        <v>81</v>
      </c>
      <c r="F11" s="4" t="s">
        <v>16</v>
      </c>
      <c r="G11" s="4">
        <v>14140</v>
      </c>
      <c r="H11" s="4">
        <v>185</v>
      </c>
      <c r="I11" s="4" t="s">
        <v>187</v>
      </c>
      <c r="J11" s="4">
        <v>9.9126030000000007</v>
      </c>
      <c r="K11" s="4" t="s">
        <v>283</v>
      </c>
      <c r="L11" s="1">
        <v>111.021154</v>
      </c>
      <c r="M11" s="1">
        <v>17.842686</v>
      </c>
      <c r="N11" s="1">
        <v>11.2</v>
      </c>
      <c r="O11" s="1">
        <v>1.8</v>
      </c>
    </row>
    <row r="12" spans="1:15" x14ac:dyDescent="0.25">
      <c r="A12">
        <v>82</v>
      </c>
      <c r="B12" t="s">
        <v>166</v>
      </c>
      <c r="C12">
        <v>4</v>
      </c>
      <c r="D12" s="1">
        <v>116.989869</v>
      </c>
      <c r="E12" t="s">
        <v>81</v>
      </c>
      <c r="F12" s="3" t="s">
        <v>16</v>
      </c>
      <c r="G12" s="3">
        <v>14678</v>
      </c>
      <c r="H12" s="3">
        <v>541</v>
      </c>
      <c r="I12" s="1" t="s">
        <v>201</v>
      </c>
      <c r="J12" s="1">
        <v>3.7199999999999999E-4</v>
      </c>
      <c r="K12" s="1" t="s">
        <v>229</v>
      </c>
      <c r="L12" s="1">
        <v>2.9369999999999999E-3</v>
      </c>
      <c r="M12" s="1">
        <v>4.8299999999999998E-4</v>
      </c>
      <c r="N12">
        <v>7.9</v>
      </c>
      <c r="O12">
        <v>1.3</v>
      </c>
    </row>
    <row r="13" spans="1:15" x14ac:dyDescent="0.25">
      <c r="A13">
        <v>83</v>
      </c>
      <c r="B13" t="s">
        <v>166</v>
      </c>
      <c r="C13">
        <v>4</v>
      </c>
      <c r="D13" s="1">
        <v>116.989869</v>
      </c>
      <c r="E13" t="s">
        <v>81</v>
      </c>
      <c r="F13" s="3" t="s">
        <v>16</v>
      </c>
      <c r="G13" s="3">
        <v>14679</v>
      </c>
      <c r="H13" s="3">
        <v>541</v>
      </c>
      <c r="I13" t="s">
        <v>201</v>
      </c>
      <c r="J13">
        <v>2.0470000000000002E-3</v>
      </c>
      <c r="K13" t="s">
        <v>229</v>
      </c>
      <c r="L13">
        <v>1.6173E-2</v>
      </c>
      <c r="M13">
        <v>2.6610000000000002E-3</v>
      </c>
      <c r="N13">
        <v>7.9</v>
      </c>
      <c r="O13">
        <v>1.3</v>
      </c>
    </row>
    <row r="14" spans="1:15" x14ac:dyDescent="0.25">
      <c r="A14">
        <v>84</v>
      </c>
      <c r="B14" t="s">
        <v>166</v>
      </c>
      <c r="C14">
        <v>4</v>
      </c>
      <c r="D14" s="1">
        <v>116.989869</v>
      </c>
      <c r="E14" t="s">
        <v>81</v>
      </c>
      <c r="F14" s="3" t="s">
        <v>16</v>
      </c>
      <c r="G14" s="3">
        <v>14680</v>
      </c>
      <c r="H14" s="3">
        <v>541</v>
      </c>
      <c r="I14" t="s">
        <v>201</v>
      </c>
      <c r="J14">
        <v>0.207343</v>
      </c>
      <c r="K14" t="s">
        <v>229</v>
      </c>
      <c r="L14">
        <v>1.638012</v>
      </c>
      <c r="M14">
        <v>0.26954600000000001</v>
      </c>
      <c r="N14">
        <v>7.9</v>
      </c>
      <c r="O14">
        <v>1.3</v>
      </c>
    </row>
    <row r="15" spans="1:15" x14ac:dyDescent="0.25">
      <c r="A15">
        <v>85</v>
      </c>
      <c r="B15" t="s">
        <v>166</v>
      </c>
      <c r="C15">
        <v>4</v>
      </c>
      <c r="D15" s="1">
        <v>116.989869</v>
      </c>
      <c r="E15" t="s">
        <v>81</v>
      </c>
      <c r="F15" s="3" t="s">
        <v>16</v>
      </c>
      <c r="G15" s="3">
        <v>14681</v>
      </c>
      <c r="H15" s="3">
        <v>541</v>
      </c>
      <c r="I15" t="s">
        <v>201</v>
      </c>
      <c r="J15">
        <v>1.4610000000000001E-3</v>
      </c>
      <c r="K15" t="s">
        <v>229</v>
      </c>
      <c r="L15">
        <v>1.1542999999999999E-2</v>
      </c>
      <c r="M15">
        <v>1.9E-3</v>
      </c>
      <c r="N15">
        <v>7.9</v>
      </c>
      <c r="O15">
        <v>1.3</v>
      </c>
    </row>
    <row r="16" spans="1:15" x14ac:dyDescent="0.25">
      <c r="A16">
        <v>86</v>
      </c>
      <c r="B16" t="s">
        <v>166</v>
      </c>
      <c r="C16">
        <v>4</v>
      </c>
      <c r="D16" s="1">
        <v>116.989869</v>
      </c>
      <c r="E16" t="s">
        <v>81</v>
      </c>
      <c r="F16" s="3" t="s">
        <v>16</v>
      </c>
      <c r="G16" s="3">
        <v>14682</v>
      </c>
      <c r="H16" s="3">
        <v>541</v>
      </c>
      <c r="I16" t="s">
        <v>201</v>
      </c>
      <c r="J16">
        <v>1.9342999999999999E-2</v>
      </c>
      <c r="K16" t="s">
        <v>229</v>
      </c>
      <c r="L16">
        <v>0.152809</v>
      </c>
      <c r="M16">
        <v>2.5146000000000002E-2</v>
      </c>
      <c r="N16">
        <v>7.9</v>
      </c>
      <c r="O16">
        <v>1.3</v>
      </c>
    </row>
    <row r="17" spans="1:15" x14ac:dyDescent="0.25">
      <c r="A17">
        <v>87</v>
      </c>
      <c r="B17" t="s">
        <v>166</v>
      </c>
      <c r="C17">
        <v>4</v>
      </c>
      <c r="D17" s="1">
        <v>116.989869</v>
      </c>
      <c r="E17" t="s">
        <v>81</v>
      </c>
      <c r="F17" s="3" t="s">
        <v>16</v>
      </c>
      <c r="G17" s="3">
        <v>14684</v>
      </c>
      <c r="H17" s="3">
        <v>541</v>
      </c>
      <c r="I17" t="s">
        <v>201</v>
      </c>
      <c r="J17">
        <v>4.1999999999999997E-3</v>
      </c>
      <c r="K17" t="s">
        <v>229</v>
      </c>
      <c r="L17">
        <v>3.3181000000000002E-2</v>
      </c>
      <c r="M17">
        <v>5.4599999999999996E-3</v>
      </c>
      <c r="N17">
        <v>7.9</v>
      </c>
      <c r="O17">
        <v>1.3</v>
      </c>
    </row>
    <row r="18" spans="1:15" x14ac:dyDescent="0.25">
      <c r="A18">
        <v>88</v>
      </c>
      <c r="B18" t="s">
        <v>166</v>
      </c>
      <c r="C18">
        <v>4</v>
      </c>
      <c r="D18" s="1">
        <v>116.989869</v>
      </c>
      <c r="E18" t="s">
        <v>81</v>
      </c>
      <c r="F18" s="3" t="s">
        <v>16</v>
      </c>
      <c r="G18" s="3">
        <v>14689</v>
      </c>
      <c r="H18" s="3">
        <v>541</v>
      </c>
      <c r="I18" t="s">
        <v>201</v>
      </c>
      <c r="J18">
        <v>4.0130000000000001E-3</v>
      </c>
      <c r="K18" t="s">
        <v>229</v>
      </c>
      <c r="L18">
        <v>3.1704000000000003E-2</v>
      </c>
      <c r="M18">
        <v>5.2170000000000003E-3</v>
      </c>
      <c r="N18">
        <v>7.9</v>
      </c>
      <c r="O18">
        <v>1.3</v>
      </c>
    </row>
    <row r="19" spans="1:15" x14ac:dyDescent="0.25">
      <c r="A19">
        <v>89</v>
      </c>
      <c r="B19" t="s">
        <v>166</v>
      </c>
      <c r="C19">
        <v>4</v>
      </c>
      <c r="D19" s="1">
        <v>116.989869</v>
      </c>
      <c r="E19" t="s">
        <v>81</v>
      </c>
      <c r="F19" s="3" t="s">
        <v>16</v>
      </c>
      <c r="G19" s="3">
        <v>14691</v>
      </c>
      <c r="H19" s="3">
        <v>541</v>
      </c>
      <c r="I19" t="s">
        <v>201</v>
      </c>
      <c r="J19">
        <v>2.3635E-2</v>
      </c>
      <c r="K19" t="s">
        <v>229</v>
      </c>
      <c r="L19">
        <v>0.186718</v>
      </c>
      <c r="M19">
        <v>3.0726E-2</v>
      </c>
      <c r="N19">
        <v>7.9</v>
      </c>
      <c r="O19">
        <v>1.3</v>
      </c>
    </row>
    <row r="20" spans="1:15" x14ac:dyDescent="0.25">
      <c r="A20">
        <v>90</v>
      </c>
      <c r="B20" t="s">
        <v>166</v>
      </c>
      <c r="C20">
        <v>4</v>
      </c>
      <c r="D20" s="1">
        <v>116.989869</v>
      </c>
      <c r="E20" t="s">
        <v>81</v>
      </c>
      <c r="F20" s="3" t="s">
        <v>16</v>
      </c>
      <c r="G20" s="3">
        <v>14701</v>
      </c>
      <c r="H20" s="3">
        <v>541</v>
      </c>
      <c r="I20" t="s">
        <v>201</v>
      </c>
      <c r="J20">
        <v>5.4925000000000002E-2</v>
      </c>
      <c r="K20" t="s">
        <v>229</v>
      </c>
      <c r="L20">
        <v>0.43390699999999999</v>
      </c>
      <c r="M20">
        <v>7.1401999999999993E-2</v>
      </c>
      <c r="N20">
        <v>7.9</v>
      </c>
      <c r="O20">
        <v>1.3</v>
      </c>
    </row>
    <row r="21" spans="1:15" x14ac:dyDescent="0.25">
      <c r="A21">
        <v>91</v>
      </c>
      <c r="B21" t="s">
        <v>166</v>
      </c>
      <c r="C21">
        <v>4</v>
      </c>
      <c r="D21" s="1">
        <v>116.989869</v>
      </c>
      <c r="E21" t="s">
        <v>81</v>
      </c>
      <c r="F21" s="3" t="s">
        <v>16</v>
      </c>
      <c r="G21" s="3">
        <v>14704</v>
      </c>
      <c r="H21" s="3">
        <v>541</v>
      </c>
      <c r="I21" t="s">
        <v>201</v>
      </c>
      <c r="J21">
        <v>5.4829999999999997E-2</v>
      </c>
      <c r="K21" t="s">
        <v>229</v>
      </c>
      <c r="L21">
        <v>0.43315900000000002</v>
      </c>
      <c r="M21">
        <v>7.1278999999999995E-2</v>
      </c>
      <c r="N21">
        <v>7.9</v>
      </c>
      <c r="O21">
        <v>1.3</v>
      </c>
    </row>
    <row r="22" spans="1:15" x14ac:dyDescent="0.25">
      <c r="A22">
        <v>92</v>
      </c>
      <c r="B22" t="s">
        <v>166</v>
      </c>
      <c r="C22">
        <v>4</v>
      </c>
      <c r="D22" s="1">
        <v>116.989869</v>
      </c>
      <c r="E22" t="s">
        <v>81</v>
      </c>
      <c r="F22" s="3" t="s">
        <v>16</v>
      </c>
      <c r="G22" s="3">
        <v>14773</v>
      </c>
      <c r="H22" s="3">
        <v>814</v>
      </c>
      <c r="I22" t="s">
        <v>209</v>
      </c>
      <c r="J22">
        <v>0.88395900000000005</v>
      </c>
      <c r="K22" t="s">
        <v>214</v>
      </c>
      <c r="L22">
        <v>10.253926999999999</v>
      </c>
      <c r="M22">
        <v>1.7679180000000001</v>
      </c>
      <c r="N22">
        <v>11.6</v>
      </c>
      <c r="O22">
        <v>2</v>
      </c>
    </row>
    <row r="23" spans="1:15" x14ac:dyDescent="0.25">
      <c r="A23">
        <v>93</v>
      </c>
      <c r="B23" t="s">
        <v>166</v>
      </c>
      <c r="C23">
        <v>4</v>
      </c>
      <c r="D23" s="1">
        <v>116.989869</v>
      </c>
      <c r="E23" t="s">
        <v>81</v>
      </c>
      <c r="F23" s="3" t="s">
        <v>16</v>
      </c>
      <c r="G23" s="3">
        <v>14777</v>
      </c>
      <c r="H23" s="3">
        <v>834</v>
      </c>
      <c r="I23" t="s">
        <v>281</v>
      </c>
      <c r="J23">
        <v>4.5989259999999996</v>
      </c>
      <c r="K23" t="s">
        <v>284</v>
      </c>
      <c r="L23">
        <v>63.465184999999998</v>
      </c>
      <c r="M23">
        <v>11.497316</v>
      </c>
      <c r="N23">
        <v>13.8</v>
      </c>
      <c r="O23">
        <v>2.5</v>
      </c>
    </row>
    <row r="24" spans="1:15" x14ac:dyDescent="0.25">
      <c r="A24">
        <v>542</v>
      </c>
      <c r="B24" t="s">
        <v>166</v>
      </c>
      <c r="C24">
        <v>4</v>
      </c>
      <c r="D24" s="1">
        <v>116.989869</v>
      </c>
      <c r="E24" t="s">
        <v>81</v>
      </c>
      <c r="F24" s="3" t="s">
        <v>16</v>
      </c>
      <c r="G24" s="3">
        <v>11467</v>
      </c>
      <c r="H24" s="3">
        <v>121</v>
      </c>
      <c r="I24" t="s">
        <v>175</v>
      </c>
      <c r="J24">
        <v>4.0870000000000004E-3</v>
      </c>
      <c r="K24" t="s">
        <v>176</v>
      </c>
      <c r="L24">
        <v>4.7815000000000003E-2</v>
      </c>
      <c r="M24">
        <v>8.1729999999999997E-3</v>
      </c>
      <c r="N24">
        <v>11.7</v>
      </c>
      <c r="O24">
        <v>2</v>
      </c>
    </row>
    <row r="25" spans="1:15" x14ac:dyDescent="0.25">
      <c r="A25">
        <v>544</v>
      </c>
      <c r="B25" t="s">
        <v>166</v>
      </c>
      <c r="C25">
        <v>4</v>
      </c>
      <c r="D25" s="1">
        <v>116.989869</v>
      </c>
      <c r="E25" t="s">
        <v>81</v>
      </c>
      <c r="F25" s="3" t="s">
        <v>16</v>
      </c>
      <c r="G25" s="3">
        <v>11673</v>
      </c>
      <c r="H25" s="3">
        <v>171</v>
      </c>
      <c r="I25" t="s">
        <v>223</v>
      </c>
      <c r="J25">
        <v>5.3192999999999997E-2</v>
      </c>
      <c r="K25" t="s">
        <v>280</v>
      </c>
      <c r="L25">
        <v>0.41490300000000002</v>
      </c>
      <c r="M25">
        <v>6.9151000000000004E-2</v>
      </c>
      <c r="N25">
        <v>7.8</v>
      </c>
      <c r="O25">
        <v>1.3</v>
      </c>
    </row>
    <row r="26" spans="1:15" x14ac:dyDescent="0.25">
      <c r="A26">
        <v>546</v>
      </c>
      <c r="B26" t="s">
        <v>166</v>
      </c>
      <c r="C26">
        <v>4</v>
      </c>
      <c r="D26" s="1">
        <v>116.989869</v>
      </c>
      <c r="E26" t="s">
        <v>81</v>
      </c>
      <c r="F26" s="3" t="s">
        <v>16</v>
      </c>
      <c r="G26" s="3">
        <v>13988</v>
      </c>
      <c r="H26" s="3">
        <v>121</v>
      </c>
      <c r="I26" t="s">
        <v>175</v>
      </c>
      <c r="J26">
        <v>2.644282</v>
      </c>
      <c r="K26" t="s">
        <v>219</v>
      </c>
      <c r="L26">
        <v>33.053522999999998</v>
      </c>
      <c r="M26">
        <v>5.5529919999999997</v>
      </c>
      <c r="N26">
        <v>12.5</v>
      </c>
      <c r="O26">
        <v>2.1</v>
      </c>
    </row>
    <row r="27" spans="1:15" x14ac:dyDescent="0.25">
      <c r="A27">
        <v>548</v>
      </c>
      <c r="B27" t="s">
        <v>166</v>
      </c>
      <c r="C27">
        <v>4</v>
      </c>
      <c r="D27" s="1">
        <v>116.989869</v>
      </c>
      <c r="E27" t="s">
        <v>81</v>
      </c>
      <c r="F27" s="3" t="s">
        <v>16</v>
      </c>
      <c r="G27" s="3">
        <v>14060</v>
      </c>
      <c r="H27" s="3">
        <v>140</v>
      </c>
      <c r="I27" t="s">
        <v>181</v>
      </c>
      <c r="J27">
        <v>31.529786000000001</v>
      </c>
      <c r="K27" t="s">
        <v>212</v>
      </c>
      <c r="L27">
        <v>378.35743600000001</v>
      </c>
      <c r="M27">
        <v>56.753615000000003</v>
      </c>
      <c r="N27">
        <v>12</v>
      </c>
      <c r="O27">
        <v>1.8</v>
      </c>
    </row>
    <row r="28" spans="1:15" x14ac:dyDescent="0.25">
      <c r="A28">
        <v>550</v>
      </c>
      <c r="B28" t="s">
        <v>166</v>
      </c>
      <c r="C28">
        <v>4</v>
      </c>
      <c r="D28" s="1">
        <v>116.989869</v>
      </c>
      <c r="E28" t="s">
        <v>81</v>
      </c>
      <c r="F28" s="3" t="s">
        <v>16</v>
      </c>
      <c r="G28" s="3">
        <v>14091</v>
      </c>
      <c r="H28" s="3">
        <v>171</v>
      </c>
      <c r="I28" t="s">
        <v>223</v>
      </c>
      <c r="J28">
        <v>1.6601790000000001</v>
      </c>
      <c r="K28" t="s">
        <v>224</v>
      </c>
      <c r="L28">
        <v>21.250298000000001</v>
      </c>
      <c r="M28">
        <v>3.4863770000000001</v>
      </c>
      <c r="N28">
        <v>12.8</v>
      </c>
      <c r="O28">
        <v>2.1</v>
      </c>
    </row>
    <row r="29" spans="1:15" x14ac:dyDescent="0.25">
      <c r="A29">
        <v>552</v>
      </c>
      <c r="B29" t="s">
        <v>166</v>
      </c>
      <c r="C29">
        <v>4</v>
      </c>
      <c r="D29" s="1">
        <v>116.989869</v>
      </c>
      <c r="E29" t="s">
        <v>81</v>
      </c>
      <c r="F29" s="3" t="s">
        <v>16</v>
      </c>
      <c r="G29" s="3">
        <v>14092</v>
      </c>
      <c r="H29" s="3">
        <v>171</v>
      </c>
      <c r="I29" t="s">
        <v>223</v>
      </c>
      <c r="J29">
        <v>6.7951589999999999</v>
      </c>
      <c r="K29" t="s">
        <v>224</v>
      </c>
      <c r="L29">
        <v>86.978039999999993</v>
      </c>
      <c r="M29">
        <v>14.269835</v>
      </c>
      <c r="N29">
        <v>12.8</v>
      </c>
      <c r="O29">
        <v>2.1</v>
      </c>
    </row>
    <row r="30" spans="1:15" x14ac:dyDescent="0.25">
      <c r="A30">
        <v>692</v>
      </c>
      <c r="B30" t="s">
        <v>166</v>
      </c>
      <c r="C30">
        <v>4</v>
      </c>
      <c r="D30" s="1">
        <v>116.989869</v>
      </c>
      <c r="E30" t="s">
        <v>81</v>
      </c>
      <c r="F30" s="3" t="s">
        <v>16</v>
      </c>
      <c r="G30" s="3">
        <v>11611</v>
      </c>
      <c r="H30" s="3">
        <v>140</v>
      </c>
      <c r="I30" t="s">
        <v>181</v>
      </c>
      <c r="J30">
        <v>2.4493999999999998E-2</v>
      </c>
      <c r="K30" t="s">
        <v>182</v>
      </c>
      <c r="L30">
        <v>0.30618000000000001</v>
      </c>
      <c r="M30">
        <v>4.6538999999999997E-2</v>
      </c>
      <c r="N30">
        <v>12.5</v>
      </c>
      <c r="O30">
        <v>1.9</v>
      </c>
    </row>
    <row r="31" spans="1:15" x14ac:dyDescent="0.25">
      <c r="A31">
        <v>694</v>
      </c>
      <c r="B31" t="s">
        <v>166</v>
      </c>
      <c r="C31">
        <v>4</v>
      </c>
      <c r="D31" s="1">
        <v>116.989869</v>
      </c>
      <c r="E31" t="s">
        <v>81</v>
      </c>
      <c r="F31" s="3" t="s">
        <v>16</v>
      </c>
      <c r="G31" s="3">
        <v>14060</v>
      </c>
      <c r="H31" s="3">
        <v>140</v>
      </c>
      <c r="I31" t="s">
        <v>181</v>
      </c>
      <c r="J31">
        <v>6.9927169999999998</v>
      </c>
      <c r="K31" t="s">
        <v>212</v>
      </c>
      <c r="L31">
        <v>83.912609000000003</v>
      </c>
      <c r="M31">
        <v>12.586891</v>
      </c>
      <c r="N31">
        <v>12</v>
      </c>
      <c r="O31">
        <v>1.8</v>
      </c>
    </row>
    <row r="32" spans="1:15" x14ac:dyDescent="0.25">
      <c r="A32">
        <v>696</v>
      </c>
      <c r="B32" t="s">
        <v>166</v>
      </c>
      <c r="C32">
        <v>4</v>
      </c>
      <c r="D32" s="1">
        <v>116.989869</v>
      </c>
      <c r="E32" t="s">
        <v>81</v>
      </c>
      <c r="F32" s="3" t="s">
        <v>16</v>
      </c>
      <c r="G32" s="3">
        <v>14691</v>
      </c>
      <c r="H32" s="3">
        <v>541</v>
      </c>
      <c r="I32" t="s">
        <v>201</v>
      </c>
      <c r="J32">
        <v>2.7160000000000001E-3</v>
      </c>
      <c r="K32" t="s">
        <v>229</v>
      </c>
      <c r="L32">
        <v>2.1454000000000001E-2</v>
      </c>
      <c r="M32">
        <v>3.5300000000000002E-3</v>
      </c>
      <c r="N32">
        <v>7.9</v>
      </c>
      <c r="O32">
        <v>1.3</v>
      </c>
    </row>
    <row r="33" spans="1:15" x14ac:dyDescent="0.25">
      <c r="A33">
        <v>698</v>
      </c>
      <c r="B33" t="s">
        <v>166</v>
      </c>
      <c r="C33">
        <v>4</v>
      </c>
      <c r="D33" s="1">
        <v>116.989869</v>
      </c>
      <c r="E33" t="s">
        <v>81</v>
      </c>
      <c r="F33" s="3" t="s">
        <v>16</v>
      </c>
      <c r="G33" s="3">
        <v>14695</v>
      </c>
      <c r="H33" s="3">
        <v>541</v>
      </c>
      <c r="I33" t="s">
        <v>201</v>
      </c>
      <c r="J33">
        <v>2.8540000000000002E-3</v>
      </c>
      <c r="K33" t="s">
        <v>229</v>
      </c>
      <c r="L33">
        <v>2.2549E-2</v>
      </c>
      <c r="M33">
        <v>3.7109999999999999E-3</v>
      </c>
      <c r="N33">
        <v>7.9</v>
      </c>
      <c r="O33">
        <v>1.3</v>
      </c>
    </row>
    <row r="34" spans="1:15" x14ac:dyDescent="0.25">
      <c r="A34">
        <v>744</v>
      </c>
      <c r="B34" t="s">
        <v>166</v>
      </c>
      <c r="C34">
        <v>4</v>
      </c>
      <c r="D34" s="1">
        <v>116.989869</v>
      </c>
      <c r="E34" t="s">
        <v>81</v>
      </c>
      <c r="F34" s="3" t="s">
        <v>16</v>
      </c>
      <c r="G34" s="3">
        <v>14060</v>
      </c>
      <c r="H34" s="3">
        <v>140</v>
      </c>
      <c r="I34" t="s">
        <v>181</v>
      </c>
      <c r="J34">
        <v>0.44993300000000003</v>
      </c>
      <c r="K34" t="s">
        <v>212</v>
      </c>
      <c r="L34">
        <v>5.3991910000000001</v>
      </c>
      <c r="M34">
        <v>0.80987900000000002</v>
      </c>
      <c r="N34">
        <v>12</v>
      </c>
      <c r="O34">
        <v>1.8</v>
      </c>
    </row>
    <row r="35" spans="1:15" x14ac:dyDescent="0.25">
      <c r="A35">
        <v>747</v>
      </c>
      <c r="B35" t="s">
        <v>166</v>
      </c>
      <c r="C35">
        <v>4</v>
      </c>
      <c r="D35" s="1">
        <v>116.989869</v>
      </c>
      <c r="E35" t="s">
        <v>81</v>
      </c>
      <c r="F35" s="3" t="s">
        <v>16</v>
      </c>
      <c r="G35" s="3">
        <v>14092</v>
      </c>
      <c r="H35" s="3">
        <v>171</v>
      </c>
      <c r="I35" t="s">
        <v>223</v>
      </c>
      <c r="J35">
        <v>0.10133200000000001</v>
      </c>
      <c r="K35" t="s">
        <v>224</v>
      </c>
      <c r="L35">
        <v>1.2970440000000001</v>
      </c>
      <c r="M35">
        <v>0.21279600000000001</v>
      </c>
      <c r="N35">
        <v>12.8</v>
      </c>
      <c r="O35">
        <v>2.1</v>
      </c>
    </row>
    <row r="36" spans="1:15" x14ac:dyDescent="0.25">
      <c r="J36" s="4">
        <f>SUM(J2:J35)</f>
        <v>116.602918</v>
      </c>
      <c r="L36" s="4">
        <f>SUM(L2:L35)</f>
        <v>1415.429142</v>
      </c>
      <c r="M36" s="4">
        <f>SUM(M2:M35)</f>
        <v>220.48582700000006</v>
      </c>
    </row>
  </sheetData>
  <sortState xmlns:xlrd2="http://schemas.microsoft.com/office/spreadsheetml/2017/richdata2" ref="A2:F11">
    <sortCondition ref="C2:C11"/>
    <sortCondition ref="E2:E1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5"/>
  <sheetViews>
    <sheetView workbookViewId="0">
      <selection activeCell="M15" sqref="M15"/>
    </sheetView>
  </sheetViews>
  <sheetFormatPr defaultRowHeight="15" x14ac:dyDescent="0.25"/>
  <cols>
    <col min="1" max="1" width="14.85546875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1" bestFit="1" customWidth="1"/>
    <col min="7" max="7" width="12.140625" style="1" bestFit="1" customWidth="1"/>
    <col min="8" max="8" width="8.28515625" style="1" bestFit="1" customWidth="1"/>
    <col min="9" max="9" width="8" bestFit="1" customWidth="1"/>
    <col min="10" max="10" width="10" bestFit="1" customWidth="1"/>
    <col min="11" max="11" width="11.5703125" bestFit="1" customWidth="1"/>
    <col min="12" max="12" width="14.140625" customWidth="1"/>
  </cols>
  <sheetData>
    <row r="1" spans="1:15" x14ac:dyDescent="0.25">
      <c r="A1" s="7" t="s">
        <v>153</v>
      </c>
      <c r="B1" s="7" t="s">
        <v>154</v>
      </c>
      <c r="C1" s="7" t="s">
        <v>155</v>
      </c>
      <c r="D1" s="7" t="s">
        <v>58</v>
      </c>
      <c r="E1" s="4" t="s">
        <v>67</v>
      </c>
      <c r="F1" s="4" t="s">
        <v>156</v>
      </c>
      <c r="G1" s="4" t="s">
        <v>157</v>
      </c>
      <c r="H1" s="4" t="s">
        <v>158</v>
      </c>
      <c r="I1" s="4" t="s">
        <v>159</v>
      </c>
      <c r="J1" s="4" t="s">
        <v>160</v>
      </c>
      <c r="K1" s="4" t="s">
        <v>161</v>
      </c>
      <c r="L1" s="5" t="s">
        <v>162</v>
      </c>
      <c r="M1" s="6" t="s">
        <v>163</v>
      </c>
      <c r="N1" s="6" t="s">
        <v>164</v>
      </c>
      <c r="O1" t="s">
        <v>165</v>
      </c>
    </row>
    <row r="2" spans="1:15" s="1" customFormat="1" x14ac:dyDescent="0.25">
      <c r="A2" s="7">
        <v>106</v>
      </c>
      <c r="B2" s="7" t="s">
        <v>166</v>
      </c>
      <c r="C2" s="7">
        <v>6</v>
      </c>
      <c r="D2" s="7">
        <v>66.899947999999995</v>
      </c>
      <c r="E2" s="4" t="s">
        <v>47</v>
      </c>
      <c r="F2" s="4" t="s">
        <v>34</v>
      </c>
      <c r="G2" s="4">
        <v>13989</v>
      </c>
      <c r="H2" s="4">
        <v>121</v>
      </c>
      <c r="I2" s="4" t="s">
        <v>175</v>
      </c>
      <c r="J2" s="4">
        <v>16.430232</v>
      </c>
      <c r="K2" s="4" t="s">
        <v>219</v>
      </c>
      <c r="L2" s="1">
        <v>205.37790000000001</v>
      </c>
      <c r="M2" s="1">
        <v>34.503487</v>
      </c>
      <c r="N2" s="1">
        <v>12.5</v>
      </c>
      <c r="O2" s="1">
        <v>2.1</v>
      </c>
    </row>
    <row r="3" spans="1:15" s="1" customFormat="1" x14ac:dyDescent="0.25">
      <c r="A3" s="7">
        <v>107</v>
      </c>
      <c r="B3" s="7" t="s">
        <v>166</v>
      </c>
      <c r="C3" s="7">
        <v>6</v>
      </c>
      <c r="D3" s="7">
        <v>66.899947999999995</v>
      </c>
      <c r="E3" s="4" t="s">
        <v>47</v>
      </c>
      <c r="F3" s="4" t="s">
        <v>34</v>
      </c>
      <c r="G3" s="4">
        <v>14060</v>
      </c>
      <c r="H3" s="4">
        <v>140</v>
      </c>
      <c r="I3" s="4" t="s">
        <v>181</v>
      </c>
      <c r="J3" s="4">
        <v>10.289192999999999</v>
      </c>
      <c r="K3" s="4" t="s">
        <v>212</v>
      </c>
      <c r="L3" s="1">
        <v>123.470321</v>
      </c>
      <c r="M3" s="1">
        <v>18.520548000000002</v>
      </c>
      <c r="N3" s="1">
        <v>12</v>
      </c>
      <c r="O3" s="1">
        <v>1.8</v>
      </c>
    </row>
    <row r="4" spans="1:15" s="1" customFormat="1" x14ac:dyDescent="0.25">
      <c r="A4" s="7">
        <v>108</v>
      </c>
      <c r="B4" s="7" t="s">
        <v>166</v>
      </c>
      <c r="C4" s="7">
        <v>6</v>
      </c>
      <c r="D4" s="7">
        <v>66.899947999999995</v>
      </c>
      <c r="E4" s="4" t="s">
        <v>47</v>
      </c>
      <c r="F4" s="4" t="s">
        <v>34</v>
      </c>
      <c r="G4" s="4">
        <v>14092</v>
      </c>
      <c r="H4" s="4">
        <v>171</v>
      </c>
      <c r="I4" s="4" t="s">
        <v>223</v>
      </c>
      <c r="J4" s="4">
        <v>6.2247830000000004</v>
      </c>
      <c r="K4" s="4" t="s">
        <v>224</v>
      </c>
      <c r="L4" s="1">
        <v>79.677222999999998</v>
      </c>
      <c r="M4" s="1">
        <v>13.072044</v>
      </c>
      <c r="N4" s="1">
        <v>12.8</v>
      </c>
      <c r="O4" s="1">
        <v>2.1</v>
      </c>
    </row>
    <row r="5" spans="1:15" s="1" customFormat="1" x14ac:dyDescent="0.25">
      <c r="A5" s="7">
        <v>109</v>
      </c>
      <c r="B5" s="7" t="s">
        <v>166</v>
      </c>
      <c r="C5" s="7">
        <v>6</v>
      </c>
      <c r="D5" s="7">
        <v>66.899947999999995</v>
      </c>
      <c r="E5" s="4" t="s">
        <v>47</v>
      </c>
      <c r="F5" s="4" t="s">
        <v>34</v>
      </c>
      <c r="G5" s="4">
        <v>14692</v>
      </c>
      <c r="H5" s="4">
        <v>541</v>
      </c>
      <c r="I5" s="4" t="s">
        <v>201</v>
      </c>
      <c r="J5" s="4">
        <v>7.3385000000000006E-2</v>
      </c>
      <c r="K5" s="4" t="s">
        <v>229</v>
      </c>
      <c r="L5" s="1">
        <v>0.57974300000000001</v>
      </c>
      <c r="M5" s="1">
        <v>9.5401E-2</v>
      </c>
      <c r="N5" s="1">
        <v>7.9</v>
      </c>
      <c r="O5" s="1">
        <v>1.3</v>
      </c>
    </row>
    <row r="6" spans="1:15" s="1" customFormat="1" x14ac:dyDescent="0.25">
      <c r="A6" s="7">
        <v>110</v>
      </c>
      <c r="B6" s="7" t="s">
        <v>166</v>
      </c>
      <c r="C6" s="7">
        <v>6</v>
      </c>
      <c r="D6" s="7">
        <v>66.899947999999995</v>
      </c>
      <c r="E6" s="4" t="s">
        <v>47</v>
      </c>
      <c r="F6" s="4" t="s">
        <v>34</v>
      </c>
      <c r="G6" s="4">
        <v>14697</v>
      </c>
      <c r="H6" s="4">
        <v>541</v>
      </c>
      <c r="I6" s="4" t="s">
        <v>201</v>
      </c>
      <c r="J6" s="4">
        <v>6.3007999999999995E-2</v>
      </c>
      <c r="K6" s="4" t="s">
        <v>229</v>
      </c>
      <c r="L6" s="1">
        <v>0.49776700000000002</v>
      </c>
      <c r="M6" s="1">
        <v>8.1910999999999998E-2</v>
      </c>
      <c r="N6" s="1">
        <v>7.9</v>
      </c>
      <c r="O6" s="1">
        <v>1.3</v>
      </c>
    </row>
    <row r="7" spans="1:15" s="1" customFormat="1" x14ac:dyDescent="0.25">
      <c r="A7" s="7">
        <v>111</v>
      </c>
      <c r="B7" s="7" t="s">
        <v>166</v>
      </c>
      <c r="C7" s="7">
        <v>6</v>
      </c>
      <c r="D7" s="7">
        <v>66.899947999999995</v>
      </c>
      <c r="E7" s="4" t="s">
        <v>47</v>
      </c>
      <c r="F7" s="4" t="s">
        <v>34</v>
      </c>
      <c r="G7" s="4">
        <v>14701</v>
      </c>
      <c r="H7" s="4">
        <v>541</v>
      </c>
      <c r="I7" s="4" t="s">
        <v>201</v>
      </c>
      <c r="J7" s="4">
        <v>0.18354000000000001</v>
      </c>
      <c r="K7" s="4" t="s">
        <v>229</v>
      </c>
      <c r="L7" s="1">
        <v>1.4499690000000001</v>
      </c>
      <c r="M7" s="1">
        <v>0.23860200000000001</v>
      </c>
      <c r="N7" s="1">
        <v>7.9</v>
      </c>
      <c r="O7" s="1">
        <v>1.3</v>
      </c>
    </row>
    <row r="8" spans="1:15" s="1" customFormat="1" x14ac:dyDescent="0.25">
      <c r="A8" s="7">
        <v>662</v>
      </c>
      <c r="B8" s="7" t="s">
        <v>166</v>
      </c>
      <c r="C8" s="7">
        <v>6</v>
      </c>
      <c r="D8" s="7">
        <v>66.899947999999995</v>
      </c>
      <c r="E8" s="4" t="s">
        <v>47</v>
      </c>
      <c r="F8" s="4" t="s">
        <v>34</v>
      </c>
      <c r="G8" s="4">
        <v>13989</v>
      </c>
      <c r="H8" s="4">
        <v>121</v>
      </c>
      <c r="I8" s="4" t="s">
        <v>175</v>
      </c>
      <c r="J8" s="4">
        <v>6.1692970000000003</v>
      </c>
      <c r="K8" s="4" t="s">
        <v>219</v>
      </c>
      <c r="L8" s="1">
        <v>77.116206000000005</v>
      </c>
      <c r="M8" s="1">
        <v>12.955522999999999</v>
      </c>
      <c r="N8" s="1">
        <v>12.5</v>
      </c>
      <c r="O8" s="1">
        <v>2.1</v>
      </c>
    </row>
    <row r="9" spans="1:15" s="1" customFormat="1" x14ac:dyDescent="0.25">
      <c r="A9" s="7">
        <v>664</v>
      </c>
      <c r="B9" s="7" t="s">
        <v>166</v>
      </c>
      <c r="C9" s="7">
        <v>6</v>
      </c>
      <c r="D9" s="7">
        <v>66.899947999999995</v>
      </c>
      <c r="E9" s="4" t="s">
        <v>47</v>
      </c>
      <c r="F9" s="4" t="s">
        <v>34</v>
      </c>
      <c r="G9" s="4">
        <v>14060</v>
      </c>
      <c r="H9" s="4">
        <v>140</v>
      </c>
      <c r="I9" s="4" t="s">
        <v>181</v>
      </c>
      <c r="J9" s="4">
        <v>6.5009040000000002</v>
      </c>
      <c r="K9" s="4" t="s">
        <v>212</v>
      </c>
      <c r="L9" s="1">
        <v>78.010851000000002</v>
      </c>
      <c r="M9" s="1">
        <v>11.701627999999999</v>
      </c>
      <c r="N9" s="1">
        <v>12</v>
      </c>
      <c r="O9" s="1">
        <v>1.8</v>
      </c>
    </row>
    <row r="10" spans="1:15" x14ac:dyDescent="0.25">
      <c r="A10">
        <v>702</v>
      </c>
      <c r="B10" t="s">
        <v>166</v>
      </c>
      <c r="C10">
        <v>6</v>
      </c>
      <c r="D10" s="1">
        <v>66.899947999999995</v>
      </c>
      <c r="E10" t="s">
        <v>47</v>
      </c>
      <c r="F10" s="1" t="s">
        <v>34</v>
      </c>
      <c r="G10" s="1">
        <v>13989</v>
      </c>
      <c r="H10" s="1">
        <v>121</v>
      </c>
      <c r="I10" s="1" t="s">
        <v>175</v>
      </c>
      <c r="J10" s="1">
        <v>11.273261</v>
      </c>
      <c r="K10" s="1" t="s">
        <v>219</v>
      </c>
      <c r="L10" s="1">
        <v>140.91575700000001</v>
      </c>
      <c r="M10" s="1">
        <v>23.673846999999999</v>
      </c>
      <c r="N10">
        <v>12.5</v>
      </c>
      <c r="O10">
        <v>2.1</v>
      </c>
    </row>
    <row r="11" spans="1:15" x14ac:dyDescent="0.25">
      <c r="A11">
        <v>704</v>
      </c>
      <c r="B11" t="s">
        <v>166</v>
      </c>
      <c r="C11">
        <v>6</v>
      </c>
      <c r="D11" s="1">
        <v>66.899947999999995</v>
      </c>
      <c r="E11" t="s">
        <v>47</v>
      </c>
      <c r="F11" s="1" t="s">
        <v>34</v>
      </c>
      <c r="G11" s="1">
        <v>14060</v>
      </c>
      <c r="H11" s="1">
        <v>140</v>
      </c>
      <c r="I11" t="s">
        <v>181</v>
      </c>
      <c r="J11">
        <v>2.1096200000000001</v>
      </c>
      <c r="K11" t="s">
        <v>212</v>
      </c>
      <c r="L11">
        <v>25.315445</v>
      </c>
      <c r="M11">
        <v>3.7973170000000001</v>
      </c>
      <c r="N11">
        <v>12</v>
      </c>
      <c r="O11">
        <v>1.8</v>
      </c>
    </row>
    <row r="12" spans="1:15" x14ac:dyDescent="0.25">
      <c r="A12">
        <v>725</v>
      </c>
      <c r="B12" t="s">
        <v>166</v>
      </c>
      <c r="C12">
        <v>6</v>
      </c>
      <c r="D12" s="1">
        <v>66.899947999999995</v>
      </c>
      <c r="E12" t="s">
        <v>47</v>
      </c>
      <c r="F12" s="1" t="s">
        <v>34</v>
      </c>
      <c r="G12" s="1">
        <v>13989</v>
      </c>
      <c r="H12" s="1">
        <v>121</v>
      </c>
      <c r="I12" t="s">
        <v>175</v>
      </c>
      <c r="J12">
        <v>2.686007</v>
      </c>
      <c r="K12" t="s">
        <v>219</v>
      </c>
      <c r="L12">
        <v>33.575090000000003</v>
      </c>
      <c r="M12">
        <v>5.6406150000000004</v>
      </c>
      <c r="N12">
        <v>12.5</v>
      </c>
      <c r="O12">
        <v>2.1</v>
      </c>
    </row>
    <row r="13" spans="1:15" x14ac:dyDescent="0.25">
      <c r="A13">
        <v>727</v>
      </c>
      <c r="B13" t="s">
        <v>166</v>
      </c>
      <c r="C13">
        <v>6</v>
      </c>
      <c r="D13" s="1">
        <v>66.899947999999995</v>
      </c>
      <c r="E13" t="s">
        <v>47</v>
      </c>
      <c r="F13" s="1" t="s">
        <v>34</v>
      </c>
      <c r="G13" s="1">
        <v>14060</v>
      </c>
      <c r="H13" s="1">
        <v>140</v>
      </c>
      <c r="I13" t="s">
        <v>181</v>
      </c>
      <c r="J13">
        <v>2.9842010000000001</v>
      </c>
      <c r="K13" t="s">
        <v>212</v>
      </c>
      <c r="L13">
        <v>35.810411999999999</v>
      </c>
      <c r="M13">
        <v>5.3715619999999999</v>
      </c>
      <c r="N13">
        <v>12</v>
      </c>
      <c r="O13">
        <v>1.8</v>
      </c>
    </row>
    <row r="14" spans="1:15" x14ac:dyDescent="0.25">
      <c r="A14">
        <v>729</v>
      </c>
      <c r="B14" t="s">
        <v>166</v>
      </c>
      <c r="C14">
        <v>6</v>
      </c>
      <c r="D14" s="1">
        <v>66.899947999999995</v>
      </c>
      <c r="E14" t="s">
        <v>47</v>
      </c>
      <c r="F14" s="1" t="s">
        <v>34</v>
      </c>
      <c r="G14" s="1">
        <v>14092</v>
      </c>
      <c r="H14" s="1">
        <v>171</v>
      </c>
      <c r="I14" t="s">
        <v>223</v>
      </c>
      <c r="J14">
        <v>1.872152</v>
      </c>
      <c r="K14" t="s">
        <v>224</v>
      </c>
      <c r="L14">
        <v>23.963550000000001</v>
      </c>
      <c r="M14">
        <v>3.9315199999999999</v>
      </c>
      <c r="N14">
        <v>12.8</v>
      </c>
      <c r="O14">
        <v>2.1</v>
      </c>
    </row>
    <row r="15" spans="1:15" x14ac:dyDescent="0.25">
      <c r="J15" s="4">
        <f>SUM(J2:J14)</f>
        <v>66.859583000000001</v>
      </c>
      <c r="L15" s="4">
        <f>SUM(L2:L14)</f>
        <v>825.76023400000008</v>
      </c>
      <c r="M15" s="4">
        <f>SUM(M2:M14)</f>
        <v>133.58400500000002</v>
      </c>
    </row>
  </sheetData>
  <sortState xmlns:xlrd2="http://schemas.microsoft.com/office/spreadsheetml/2017/richdata2" ref="A2:F9">
    <sortCondition ref="C2:C9"/>
    <sortCondition ref="E2:E9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3"/>
  <sheetViews>
    <sheetView workbookViewId="0">
      <selection activeCell="K28" sqref="K28"/>
    </sheetView>
  </sheetViews>
  <sheetFormatPr defaultRowHeight="15" x14ac:dyDescent="0.25"/>
  <cols>
    <col min="1" max="1" width="12.7109375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3" bestFit="1" customWidth="1"/>
    <col min="7" max="7" width="12.140625" style="3" bestFit="1" customWidth="1"/>
    <col min="8" max="8" width="8.28515625" style="3" bestFit="1" customWidth="1"/>
    <col min="9" max="9" width="8" bestFit="1" customWidth="1"/>
    <col min="10" max="10" width="7.42578125" bestFit="1" customWidth="1"/>
    <col min="11" max="11" width="11.5703125" bestFit="1" customWidth="1"/>
    <col min="12" max="12" width="14.5703125" customWidth="1"/>
  </cols>
  <sheetData>
    <row r="1" spans="1:15" x14ac:dyDescent="0.25">
      <c r="A1" s="7" t="s">
        <v>153</v>
      </c>
      <c r="B1" s="7" t="s">
        <v>154</v>
      </c>
      <c r="C1" s="7" t="s">
        <v>155</v>
      </c>
      <c r="D1" s="7" t="s">
        <v>58</v>
      </c>
      <c r="E1" s="4" t="s">
        <v>67</v>
      </c>
      <c r="F1" s="4" t="s">
        <v>156</v>
      </c>
      <c r="G1" s="4" t="s">
        <v>157</v>
      </c>
      <c r="H1" s="4" t="s">
        <v>158</v>
      </c>
      <c r="I1" s="4" t="s">
        <v>159</v>
      </c>
      <c r="J1" s="4" t="s">
        <v>160</v>
      </c>
      <c r="K1" s="4" t="s">
        <v>161</v>
      </c>
      <c r="L1" s="5" t="s">
        <v>162</v>
      </c>
      <c r="M1" s="6" t="s">
        <v>163</v>
      </c>
      <c r="N1" s="6" t="s">
        <v>164</v>
      </c>
      <c r="O1" t="s">
        <v>165</v>
      </c>
    </row>
    <row r="2" spans="1:15" s="1" customFormat="1" x14ac:dyDescent="0.25">
      <c r="A2" s="7">
        <v>396</v>
      </c>
      <c r="B2" s="7" t="s">
        <v>166</v>
      </c>
      <c r="C2" s="7">
        <v>12</v>
      </c>
      <c r="D2" s="7">
        <v>70.979560000000006</v>
      </c>
      <c r="E2" s="4" t="s">
        <v>49</v>
      </c>
      <c r="F2" s="4" t="s">
        <v>35</v>
      </c>
      <c r="G2" s="4">
        <v>11402</v>
      </c>
      <c r="H2" s="4">
        <v>176</v>
      </c>
      <c r="I2" s="4" t="s">
        <v>173</v>
      </c>
      <c r="J2" s="4">
        <v>2.1130049999999998</v>
      </c>
      <c r="K2" s="4" t="s">
        <v>174</v>
      </c>
      <c r="L2" s="1">
        <v>23.454359</v>
      </c>
      <c r="M2" s="1">
        <v>5.705114</v>
      </c>
      <c r="N2" s="1">
        <v>11.1</v>
      </c>
      <c r="O2" s="1">
        <v>2.7</v>
      </c>
    </row>
    <row r="3" spans="1:15" s="1" customFormat="1" x14ac:dyDescent="0.25">
      <c r="A3" s="7">
        <v>397</v>
      </c>
      <c r="B3" s="7" t="s">
        <v>166</v>
      </c>
      <c r="C3" s="7">
        <v>12</v>
      </c>
      <c r="D3" s="7">
        <v>70.979560000000006</v>
      </c>
      <c r="E3" s="4" t="s">
        <v>49</v>
      </c>
      <c r="F3" s="4" t="s">
        <v>35</v>
      </c>
      <c r="G3" s="4">
        <v>11584</v>
      </c>
      <c r="H3" s="4">
        <v>133</v>
      </c>
      <c r="I3" s="4" t="s">
        <v>179</v>
      </c>
      <c r="J3" s="4">
        <v>4.2327999999999998E-2</v>
      </c>
      <c r="K3" s="4" t="s">
        <v>180</v>
      </c>
      <c r="L3" s="1">
        <v>0.47830499999999998</v>
      </c>
      <c r="M3" s="1">
        <v>9.3120999999999995E-2</v>
      </c>
      <c r="N3" s="1">
        <v>11.3</v>
      </c>
      <c r="O3" s="1">
        <v>2.2000000000000002</v>
      </c>
    </row>
    <row r="4" spans="1:15" s="1" customFormat="1" x14ac:dyDescent="0.25">
      <c r="A4" s="7">
        <v>398</v>
      </c>
      <c r="B4" s="7" t="s">
        <v>166</v>
      </c>
      <c r="C4" s="7">
        <v>12</v>
      </c>
      <c r="D4" s="7">
        <v>70.979560000000006</v>
      </c>
      <c r="E4" s="4" t="s">
        <v>49</v>
      </c>
      <c r="F4" s="4" t="s">
        <v>35</v>
      </c>
      <c r="G4" s="4">
        <v>11617</v>
      </c>
      <c r="H4" s="4">
        <v>140</v>
      </c>
      <c r="I4" s="4" t="s">
        <v>181</v>
      </c>
      <c r="J4" s="4">
        <v>8.2604690000000005</v>
      </c>
      <c r="K4" s="4" t="s">
        <v>182</v>
      </c>
      <c r="L4" s="1">
        <v>103.25585700000001</v>
      </c>
      <c r="M4" s="1">
        <v>15.694889999999999</v>
      </c>
      <c r="N4" s="1">
        <v>12.5</v>
      </c>
      <c r="O4" s="1">
        <v>1.9</v>
      </c>
    </row>
    <row r="5" spans="1:15" s="1" customFormat="1" x14ac:dyDescent="0.25">
      <c r="A5" s="7">
        <v>399</v>
      </c>
      <c r="B5" s="7" t="s">
        <v>166</v>
      </c>
      <c r="C5" s="7">
        <v>12</v>
      </c>
      <c r="D5" s="7">
        <v>70.979560000000006</v>
      </c>
      <c r="E5" s="4" t="s">
        <v>49</v>
      </c>
      <c r="F5" s="4" t="s">
        <v>35</v>
      </c>
      <c r="G5" s="4">
        <v>11730</v>
      </c>
      <c r="H5" s="4">
        <v>190</v>
      </c>
      <c r="I5" s="4" t="s">
        <v>189</v>
      </c>
      <c r="J5" s="4">
        <v>45.017772000000001</v>
      </c>
      <c r="K5" s="4" t="s">
        <v>190</v>
      </c>
      <c r="L5" s="1">
        <v>414.163498</v>
      </c>
      <c r="M5" s="1">
        <v>76.530212000000006</v>
      </c>
      <c r="N5" s="1">
        <v>9.1999999999999993</v>
      </c>
      <c r="O5" s="1">
        <v>1.7</v>
      </c>
    </row>
    <row r="6" spans="1:15" s="1" customFormat="1" x14ac:dyDescent="0.25">
      <c r="A6" s="7">
        <v>400</v>
      </c>
      <c r="B6" s="7" t="s">
        <v>166</v>
      </c>
      <c r="C6" s="7">
        <v>12</v>
      </c>
      <c r="D6" s="7">
        <v>70.979560000000006</v>
      </c>
      <c r="E6" s="4" t="s">
        <v>49</v>
      </c>
      <c r="F6" s="4" t="s">
        <v>35</v>
      </c>
      <c r="G6" s="4">
        <v>11970</v>
      </c>
      <c r="H6" s="4">
        <v>411</v>
      </c>
      <c r="I6" s="4" t="s">
        <v>193</v>
      </c>
      <c r="J6" s="4">
        <v>9.4317849999999996</v>
      </c>
      <c r="K6" s="4" t="s">
        <v>194</v>
      </c>
      <c r="L6" s="1">
        <v>56.590707999999999</v>
      </c>
      <c r="M6" s="1">
        <v>8.4886060000000008</v>
      </c>
      <c r="N6" s="1">
        <v>6</v>
      </c>
      <c r="O6" s="1">
        <v>0.9</v>
      </c>
    </row>
    <row r="7" spans="1:15" s="1" customFormat="1" x14ac:dyDescent="0.25">
      <c r="A7" s="7">
        <v>401</v>
      </c>
      <c r="B7" s="7" t="s">
        <v>166</v>
      </c>
      <c r="C7" s="7">
        <v>12</v>
      </c>
      <c r="D7" s="7">
        <v>70.979560000000006</v>
      </c>
      <c r="E7" s="4" t="s">
        <v>49</v>
      </c>
      <c r="F7" s="4" t="s">
        <v>35</v>
      </c>
      <c r="G7" s="4">
        <v>12722</v>
      </c>
      <c r="H7" s="4">
        <v>530</v>
      </c>
      <c r="I7" s="4" t="s">
        <v>199</v>
      </c>
      <c r="J7" s="4">
        <v>1.8157289999999999</v>
      </c>
      <c r="K7" s="4" t="s">
        <v>200</v>
      </c>
      <c r="L7" s="1">
        <v>17.067852999999999</v>
      </c>
      <c r="M7" s="1">
        <v>2.9051659999999999</v>
      </c>
      <c r="N7" s="1">
        <v>9.4</v>
      </c>
      <c r="O7" s="1">
        <v>1.6</v>
      </c>
    </row>
    <row r="8" spans="1:15" s="1" customFormat="1" x14ac:dyDescent="0.25">
      <c r="A8" s="7">
        <v>402</v>
      </c>
      <c r="B8" s="7" t="s">
        <v>166</v>
      </c>
      <c r="C8" s="7">
        <v>12</v>
      </c>
      <c r="D8" s="7">
        <v>70.979560000000006</v>
      </c>
      <c r="E8" s="4" t="s">
        <v>49</v>
      </c>
      <c r="F8" s="4" t="s">
        <v>35</v>
      </c>
      <c r="G8" s="4">
        <v>12724</v>
      </c>
      <c r="H8" s="4">
        <v>530</v>
      </c>
      <c r="I8" s="4" t="s">
        <v>199</v>
      </c>
      <c r="J8" s="4">
        <v>4.2984730000000004</v>
      </c>
      <c r="K8" s="4" t="s">
        <v>200</v>
      </c>
      <c r="L8" s="1">
        <v>40.405648999999997</v>
      </c>
      <c r="M8" s="1">
        <v>6.8775570000000004</v>
      </c>
      <c r="N8" s="1">
        <v>9.4</v>
      </c>
      <c r="O8" s="1">
        <v>1.6</v>
      </c>
    </row>
    <row r="9" spans="1:15" s="1" customFormat="1" x14ac:dyDescent="0.25">
      <c r="A9" s="7"/>
      <c r="B9" s="7"/>
      <c r="C9" s="7"/>
      <c r="D9" s="7"/>
      <c r="E9" s="4"/>
      <c r="F9" s="4"/>
      <c r="G9" s="4"/>
      <c r="H9" s="4"/>
      <c r="I9" s="4"/>
      <c r="J9" s="4">
        <f>SUM(J2:J8)</f>
        <v>70.979561000000004</v>
      </c>
      <c r="K9" s="4"/>
      <c r="L9" s="4">
        <f>SUM(L2:L8)</f>
        <v>655.41622900000004</v>
      </c>
      <c r="M9" s="4">
        <f>SUM(M2:M8)</f>
        <v>116.29466599999999</v>
      </c>
    </row>
    <row r="10" spans="1:15" s="1" customFormat="1" x14ac:dyDescent="0.25">
      <c r="A10" s="7"/>
      <c r="B10" s="7"/>
      <c r="C10" s="7"/>
      <c r="D10" s="7"/>
      <c r="E10" s="4"/>
      <c r="F10" s="4"/>
      <c r="G10" s="4"/>
      <c r="H10" s="4"/>
      <c r="I10" s="4"/>
      <c r="J10" s="4"/>
      <c r="K10" s="4"/>
    </row>
    <row r="11" spans="1:15" s="1" customFormat="1" x14ac:dyDescent="0.25">
      <c r="A11" s="7"/>
      <c r="B11" s="7"/>
      <c r="C11" s="7"/>
      <c r="D11" s="7"/>
      <c r="E11" s="4"/>
      <c r="F11" s="4"/>
      <c r="G11" s="4"/>
      <c r="H11" s="4"/>
      <c r="I11" s="4"/>
      <c r="J11" s="4"/>
      <c r="K11" s="4"/>
    </row>
    <row r="12" spans="1:15" s="1" customFormat="1" x14ac:dyDescent="0.25">
      <c r="A12" s="7"/>
      <c r="B12" s="7"/>
      <c r="C12" s="7"/>
      <c r="D12" s="7"/>
      <c r="E12" s="4"/>
      <c r="F12" s="4"/>
      <c r="G12" s="4"/>
      <c r="H12" s="4"/>
      <c r="I12" s="4"/>
      <c r="J12" s="4"/>
      <c r="K12" s="4"/>
    </row>
    <row r="13" spans="1:15" x14ac:dyDescent="0.25">
      <c r="I13" s="1"/>
      <c r="J13" s="1"/>
      <c r="K13" s="1"/>
      <c r="L13" s="1"/>
      <c r="M13" s="1"/>
    </row>
  </sheetData>
  <sortState xmlns:xlrd2="http://schemas.microsoft.com/office/spreadsheetml/2017/richdata2" ref="A2:F12">
    <sortCondition ref="C2:C12"/>
    <sortCondition ref="E2:E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660E-B0B7-4DBE-9AFC-9928C1DBE0EE}">
  <dimension ref="A1:I2"/>
  <sheetViews>
    <sheetView workbookViewId="0">
      <selection activeCell="E8" sqref="E8"/>
    </sheetView>
  </sheetViews>
  <sheetFormatPr defaultRowHeight="15" x14ac:dyDescent="0.25"/>
  <cols>
    <col min="1" max="1" width="13.42578125" customWidth="1"/>
    <col min="2" max="2" width="14.42578125" customWidth="1"/>
    <col min="3" max="3" width="14.5703125" customWidth="1"/>
    <col min="4" max="4" width="11.7109375" customWidth="1"/>
    <col min="5" max="5" width="15.140625" customWidth="1"/>
    <col min="6" max="6" width="13.140625" customWidth="1"/>
    <col min="7" max="7" width="18.28515625" customWidth="1"/>
    <col min="8" max="8" width="12.85546875" customWidth="1"/>
    <col min="9" max="9" width="13.7109375" customWidth="1"/>
  </cols>
  <sheetData>
    <row r="1" spans="1:9" s="13" customFormat="1" ht="42.75" x14ac:dyDescent="0.25">
      <c r="A1" s="129" t="s">
        <v>112</v>
      </c>
      <c r="B1" s="129" t="s">
        <v>406</v>
      </c>
      <c r="C1" s="129" t="s">
        <v>407</v>
      </c>
      <c r="D1" s="129" t="s">
        <v>21</v>
      </c>
      <c r="E1" s="129" t="s">
        <v>408</v>
      </c>
      <c r="F1" s="129" t="s">
        <v>409</v>
      </c>
      <c r="G1" s="129" t="s">
        <v>410</v>
      </c>
      <c r="H1" s="129" t="s">
        <v>24</v>
      </c>
      <c r="I1" s="129" t="s">
        <v>411</v>
      </c>
    </row>
    <row r="2" spans="1:9" s="13" customFormat="1" x14ac:dyDescent="0.25">
      <c r="A2" s="29" t="s">
        <v>119</v>
      </c>
      <c r="B2" s="130">
        <v>36893</v>
      </c>
      <c r="C2" s="130">
        <v>6003</v>
      </c>
      <c r="D2" s="130">
        <f>Summary!G26</f>
        <v>12569.27658428</v>
      </c>
      <c r="E2" s="131">
        <f>D2/C2</f>
        <v>2.0938325144561052</v>
      </c>
      <c r="F2" s="130">
        <v>6142</v>
      </c>
      <c r="G2" s="130">
        <v>2700</v>
      </c>
      <c r="H2" s="130">
        <f>Summary!J26</f>
        <v>3090.1999999999994</v>
      </c>
      <c r="I2" s="131">
        <f>H2/G2</f>
        <v>1.1445185185185183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45"/>
  <sheetViews>
    <sheetView workbookViewId="0">
      <pane ySplit="1" topLeftCell="A117" activePane="bottomLeft" state="frozen"/>
      <selection pane="bottomLeft" activeCell="M146" sqref="M146"/>
    </sheetView>
  </sheetViews>
  <sheetFormatPr defaultRowHeight="15" x14ac:dyDescent="0.25"/>
  <cols>
    <col min="1" max="1" width="15.7109375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3" bestFit="1" customWidth="1"/>
    <col min="7" max="7" width="12.140625" style="3" bestFit="1" customWidth="1"/>
    <col min="8" max="8" width="8.28515625" style="3" bestFit="1" customWidth="1"/>
    <col min="9" max="9" width="8" bestFit="1" customWidth="1"/>
    <col min="10" max="10" width="10" bestFit="1" customWidth="1"/>
    <col min="11" max="11" width="11.5703125" bestFit="1" customWidth="1"/>
    <col min="12" max="12" width="12.85546875" customWidth="1"/>
    <col min="13" max="13" width="11" bestFit="1" customWidth="1"/>
  </cols>
  <sheetData>
    <row r="1" spans="1:15" x14ac:dyDescent="0.25">
      <c r="A1" s="7" t="s">
        <v>153</v>
      </c>
      <c r="B1" s="7" t="s">
        <v>154</v>
      </c>
      <c r="C1" s="7" t="s">
        <v>155</v>
      </c>
      <c r="D1" s="7" t="s">
        <v>58</v>
      </c>
      <c r="E1" s="4" t="s">
        <v>67</v>
      </c>
      <c r="F1" s="4" t="s">
        <v>156</v>
      </c>
      <c r="G1" s="4" t="s">
        <v>157</v>
      </c>
      <c r="H1" s="4" t="s">
        <v>158</v>
      </c>
      <c r="I1" s="4" t="s">
        <v>159</v>
      </c>
      <c r="J1" s="4" t="s">
        <v>160</v>
      </c>
      <c r="K1" s="4" t="s">
        <v>161</v>
      </c>
      <c r="L1" s="5" t="s">
        <v>162</v>
      </c>
      <c r="M1" s="6" t="s">
        <v>163</v>
      </c>
      <c r="N1" s="6" t="s">
        <v>164</v>
      </c>
      <c r="O1" t="s">
        <v>165</v>
      </c>
    </row>
    <row r="2" spans="1:15" s="1" customFormat="1" x14ac:dyDescent="0.25">
      <c r="A2" s="7">
        <v>258</v>
      </c>
      <c r="B2" s="7" t="s">
        <v>166</v>
      </c>
      <c r="C2" s="7">
        <v>11</v>
      </c>
      <c r="D2" s="7">
        <v>664.94543299999998</v>
      </c>
      <c r="E2" s="4" t="s">
        <v>85</v>
      </c>
      <c r="F2" s="4" t="s">
        <v>36</v>
      </c>
      <c r="G2" s="4">
        <v>11402</v>
      </c>
      <c r="H2" s="4">
        <v>176</v>
      </c>
      <c r="I2" s="4" t="s">
        <v>173</v>
      </c>
      <c r="J2" s="4">
        <v>7.675732</v>
      </c>
      <c r="K2" s="4" t="s">
        <v>174</v>
      </c>
      <c r="L2" s="1">
        <v>85.200625000000002</v>
      </c>
      <c r="M2" s="1">
        <v>20.724475999999999</v>
      </c>
      <c r="N2" s="1">
        <v>11.1</v>
      </c>
      <c r="O2" s="1">
        <v>2.7</v>
      </c>
    </row>
    <row r="3" spans="1:15" s="1" customFormat="1" x14ac:dyDescent="0.25">
      <c r="A3" s="7">
        <v>259</v>
      </c>
      <c r="B3" s="7" t="s">
        <v>166</v>
      </c>
      <c r="C3" s="7">
        <v>11</v>
      </c>
      <c r="D3" s="7">
        <v>664.94543299999998</v>
      </c>
      <c r="E3" s="4" t="s">
        <v>85</v>
      </c>
      <c r="F3" s="4" t="s">
        <v>36</v>
      </c>
      <c r="G3" s="4">
        <v>11428</v>
      </c>
      <c r="H3" s="4">
        <v>118</v>
      </c>
      <c r="I3" s="4" t="s">
        <v>285</v>
      </c>
      <c r="J3" s="4">
        <v>17.104704000000002</v>
      </c>
      <c r="K3" s="4" t="s">
        <v>286</v>
      </c>
      <c r="L3" s="1">
        <v>162.494686</v>
      </c>
      <c r="M3" s="1">
        <v>29.077995999999999</v>
      </c>
      <c r="N3" s="1">
        <v>9.5</v>
      </c>
      <c r="O3" s="1">
        <v>1.7</v>
      </c>
    </row>
    <row r="4" spans="1:15" s="1" customFormat="1" x14ac:dyDescent="0.25">
      <c r="A4" s="7">
        <v>260</v>
      </c>
      <c r="B4" s="7" t="s">
        <v>166</v>
      </c>
      <c r="C4" s="7">
        <v>11</v>
      </c>
      <c r="D4" s="7">
        <v>664.94543299999998</v>
      </c>
      <c r="E4" s="4" t="s">
        <v>85</v>
      </c>
      <c r="F4" s="4" t="s">
        <v>36</v>
      </c>
      <c r="G4" s="4">
        <v>11429</v>
      </c>
      <c r="H4" s="4">
        <v>118</v>
      </c>
      <c r="I4" s="4" t="s">
        <v>285</v>
      </c>
      <c r="J4" s="4">
        <v>3.4529399999999999</v>
      </c>
      <c r="K4" s="4" t="s">
        <v>286</v>
      </c>
      <c r="L4" s="1">
        <v>32.802933000000003</v>
      </c>
      <c r="M4" s="1">
        <v>5.869999</v>
      </c>
      <c r="N4" s="1">
        <v>9.5</v>
      </c>
      <c r="O4" s="1">
        <v>1.7</v>
      </c>
    </row>
    <row r="5" spans="1:15" s="1" customFormat="1" x14ac:dyDescent="0.25">
      <c r="A5" s="7">
        <v>261</v>
      </c>
      <c r="B5" s="7" t="s">
        <v>166</v>
      </c>
      <c r="C5" s="7">
        <v>11</v>
      </c>
      <c r="D5" s="7">
        <v>664.94543299999998</v>
      </c>
      <c r="E5" s="4" t="s">
        <v>85</v>
      </c>
      <c r="F5" s="4" t="s">
        <v>36</v>
      </c>
      <c r="G5" s="4">
        <v>11472</v>
      </c>
      <c r="H5" s="4">
        <v>121</v>
      </c>
      <c r="I5" s="4" t="s">
        <v>175</v>
      </c>
      <c r="J5" s="4">
        <v>27.342927</v>
      </c>
      <c r="K5" s="4" t="s">
        <v>176</v>
      </c>
      <c r="L5" s="1">
        <v>319.91224499999998</v>
      </c>
      <c r="M5" s="1">
        <v>54.685853999999999</v>
      </c>
      <c r="N5" s="1">
        <v>11.7</v>
      </c>
      <c r="O5" s="1">
        <v>2</v>
      </c>
    </row>
    <row r="6" spans="1:15" s="1" customFormat="1" x14ac:dyDescent="0.25">
      <c r="A6" s="7">
        <v>262</v>
      </c>
      <c r="B6" s="7" t="s">
        <v>166</v>
      </c>
      <c r="C6" s="7">
        <v>11</v>
      </c>
      <c r="D6" s="7">
        <v>664.94543299999998</v>
      </c>
      <c r="E6" s="4" t="s">
        <v>85</v>
      </c>
      <c r="F6" s="4" t="s">
        <v>36</v>
      </c>
      <c r="G6" s="4">
        <v>11483</v>
      </c>
      <c r="H6" s="4">
        <v>121</v>
      </c>
      <c r="I6" s="4" t="s">
        <v>175</v>
      </c>
      <c r="J6" s="4">
        <v>16.875055</v>
      </c>
      <c r="K6" s="4" t="s">
        <v>176</v>
      </c>
      <c r="L6" s="1">
        <v>197.43814</v>
      </c>
      <c r="M6" s="1">
        <v>33.750109000000002</v>
      </c>
      <c r="N6" s="1">
        <v>11.7</v>
      </c>
      <c r="O6" s="1">
        <v>2</v>
      </c>
    </row>
    <row r="7" spans="1:15" s="1" customFormat="1" x14ac:dyDescent="0.25">
      <c r="A7" s="7">
        <v>263</v>
      </c>
      <c r="B7" s="7" t="s">
        <v>166</v>
      </c>
      <c r="C7" s="7">
        <v>11</v>
      </c>
      <c r="D7" s="7">
        <v>664.94543299999998</v>
      </c>
      <c r="E7" s="4" t="s">
        <v>85</v>
      </c>
      <c r="F7" s="4" t="s">
        <v>36</v>
      </c>
      <c r="G7" s="4">
        <v>11484</v>
      </c>
      <c r="H7" s="4">
        <v>121</v>
      </c>
      <c r="I7" s="4" t="s">
        <v>175</v>
      </c>
      <c r="J7" s="4">
        <v>5.6180490000000001</v>
      </c>
      <c r="K7" s="4" t="s">
        <v>176</v>
      </c>
      <c r="L7" s="1">
        <v>65.731178</v>
      </c>
      <c r="M7" s="1">
        <v>11.236098999999999</v>
      </c>
      <c r="N7" s="1">
        <v>11.7</v>
      </c>
      <c r="O7" s="1">
        <v>2</v>
      </c>
    </row>
    <row r="8" spans="1:15" s="1" customFormat="1" x14ac:dyDescent="0.25">
      <c r="A8" s="7">
        <v>264</v>
      </c>
      <c r="B8" s="7" t="s">
        <v>166</v>
      </c>
      <c r="C8" s="7">
        <v>11</v>
      </c>
      <c r="D8" s="7">
        <v>664.94543299999998</v>
      </c>
      <c r="E8" s="4" t="s">
        <v>85</v>
      </c>
      <c r="F8" s="4" t="s">
        <v>36</v>
      </c>
      <c r="G8" s="4">
        <v>11565</v>
      </c>
      <c r="H8" s="4">
        <v>132</v>
      </c>
      <c r="I8" s="4" t="s">
        <v>177</v>
      </c>
      <c r="J8" s="4">
        <v>26.569033999999998</v>
      </c>
      <c r="K8" s="4" t="s">
        <v>178</v>
      </c>
      <c r="L8" s="1">
        <v>308.20078899999999</v>
      </c>
      <c r="M8" s="1">
        <v>55.794970999999997</v>
      </c>
      <c r="N8" s="1">
        <v>11.6</v>
      </c>
      <c r="O8" s="1">
        <v>2.1</v>
      </c>
    </row>
    <row r="9" spans="1:15" s="1" customFormat="1" x14ac:dyDescent="0.25">
      <c r="A9" s="7">
        <v>265</v>
      </c>
      <c r="B9" s="7" t="s">
        <v>166</v>
      </c>
      <c r="C9" s="7">
        <v>11</v>
      </c>
      <c r="D9" s="7">
        <v>664.94543299999998</v>
      </c>
      <c r="E9" s="4" t="s">
        <v>85</v>
      </c>
      <c r="F9" s="4" t="s">
        <v>36</v>
      </c>
      <c r="G9" s="4">
        <v>11566</v>
      </c>
      <c r="H9" s="4">
        <v>132</v>
      </c>
      <c r="I9" s="4" t="s">
        <v>177</v>
      </c>
      <c r="J9" s="4">
        <v>16.413492999999999</v>
      </c>
      <c r="K9" s="4" t="s">
        <v>178</v>
      </c>
      <c r="L9" s="1">
        <v>190.396522</v>
      </c>
      <c r="M9" s="1">
        <v>34.468336000000001</v>
      </c>
      <c r="N9" s="1">
        <v>11.6</v>
      </c>
      <c r="O9" s="1">
        <v>2.1</v>
      </c>
    </row>
    <row r="10" spans="1:15" s="1" customFormat="1" x14ac:dyDescent="0.25">
      <c r="A10" s="7">
        <v>266</v>
      </c>
      <c r="B10" s="7" t="s">
        <v>166</v>
      </c>
      <c r="C10" s="7">
        <v>11</v>
      </c>
      <c r="D10" s="7">
        <v>664.94543299999998</v>
      </c>
      <c r="E10" s="4" t="s">
        <v>85</v>
      </c>
      <c r="F10" s="4" t="s">
        <v>36</v>
      </c>
      <c r="G10" s="4">
        <v>11576</v>
      </c>
      <c r="H10" s="4">
        <v>133</v>
      </c>
      <c r="I10" s="4" t="s">
        <v>179</v>
      </c>
      <c r="J10" s="4">
        <v>3.6022910000000001</v>
      </c>
      <c r="K10" s="4" t="s">
        <v>180</v>
      </c>
      <c r="L10" s="1">
        <v>40.705883</v>
      </c>
      <c r="M10" s="1">
        <v>7.9250389999999999</v>
      </c>
      <c r="N10" s="1">
        <v>11.3</v>
      </c>
      <c r="O10" s="1">
        <v>2.2000000000000002</v>
      </c>
    </row>
    <row r="11" spans="1:15" s="1" customFormat="1" x14ac:dyDescent="0.25">
      <c r="A11" s="7">
        <v>267</v>
      </c>
      <c r="B11" s="7" t="s">
        <v>166</v>
      </c>
      <c r="C11" s="7">
        <v>11</v>
      </c>
      <c r="D11" s="7">
        <v>664.94543299999998</v>
      </c>
      <c r="E11" s="4" t="s">
        <v>85</v>
      </c>
      <c r="F11" s="4" t="s">
        <v>36</v>
      </c>
      <c r="G11" s="4">
        <v>11579</v>
      </c>
      <c r="H11" s="4">
        <v>133</v>
      </c>
      <c r="I11" s="4" t="s">
        <v>179</v>
      </c>
      <c r="J11" s="4">
        <v>59.819769999999998</v>
      </c>
      <c r="K11" s="4" t="s">
        <v>180</v>
      </c>
      <c r="L11" s="1">
        <v>675.96340099999998</v>
      </c>
      <c r="M11" s="1">
        <v>131.60349400000001</v>
      </c>
      <c r="N11" s="1">
        <v>11.3</v>
      </c>
      <c r="O11" s="1">
        <v>2.2000000000000002</v>
      </c>
    </row>
    <row r="12" spans="1:15" s="1" customFormat="1" x14ac:dyDescent="0.25">
      <c r="A12" s="7">
        <v>268</v>
      </c>
      <c r="B12" s="7" t="s">
        <v>166</v>
      </c>
      <c r="C12" s="7">
        <v>11</v>
      </c>
      <c r="D12" s="7">
        <v>664.94543299999998</v>
      </c>
      <c r="E12" s="4" t="s">
        <v>85</v>
      </c>
      <c r="F12" s="4" t="s">
        <v>36</v>
      </c>
      <c r="G12" s="4">
        <v>11581</v>
      </c>
      <c r="H12" s="4">
        <v>133</v>
      </c>
      <c r="I12" s="4" t="s">
        <v>179</v>
      </c>
      <c r="J12" s="4">
        <v>10.746753999999999</v>
      </c>
      <c r="K12" s="4" t="s">
        <v>180</v>
      </c>
      <c r="L12" s="1">
        <v>121.438316</v>
      </c>
      <c r="M12" s="1">
        <v>23.642858</v>
      </c>
      <c r="N12" s="1">
        <v>11.3</v>
      </c>
      <c r="O12" s="1">
        <v>2.2000000000000002</v>
      </c>
    </row>
    <row r="13" spans="1:15" s="1" customFormat="1" x14ac:dyDescent="0.25">
      <c r="A13" s="7">
        <v>269</v>
      </c>
      <c r="B13" s="7" t="s">
        <v>166</v>
      </c>
      <c r="C13" s="7">
        <v>11</v>
      </c>
      <c r="D13" s="7">
        <v>664.94543299999998</v>
      </c>
      <c r="E13" s="4" t="s">
        <v>85</v>
      </c>
      <c r="F13" s="4" t="s">
        <v>36</v>
      </c>
      <c r="G13" s="4">
        <v>11584</v>
      </c>
      <c r="H13" s="4">
        <v>133</v>
      </c>
      <c r="I13" s="4" t="s">
        <v>179</v>
      </c>
      <c r="J13" s="4">
        <v>14.373357</v>
      </c>
      <c r="K13" s="4" t="s">
        <v>180</v>
      </c>
      <c r="L13" s="1">
        <v>162.41893099999999</v>
      </c>
      <c r="M13" s="1">
        <v>31.621385</v>
      </c>
      <c r="N13" s="1">
        <v>11.3</v>
      </c>
      <c r="O13" s="1">
        <v>2.2000000000000002</v>
      </c>
    </row>
    <row r="14" spans="1:15" s="1" customFormat="1" x14ac:dyDescent="0.25">
      <c r="A14" s="7">
        <v>270</v>
      </c>
      <c r="B14" s="7" t="s">
        <v>166</v>
      </c>
      <c r="C14" s="7">
        <v>11</v>
      </c>
      <c r="D14" s="7">
        <v>664.94543299999998</v>
      </c>
      <c r="E14" s="4" t="s">
        <v>85</v>
      </c>
      <c r="F14" s="4" t="s">
        <v>36</v>
      </c>
      <c r="G14" s="4">
        <v>11585</v>
      </c>
      <c r="H14" s="4">
        <v>133</v>
      </c>
      <c r="I14" s="4" t="s">
        <v>179</v>
      </c>
      <c r="J14" s="4">
        <v>27.250889000000001</v>
      </c>
      <c r="K14" s="4" t="s">
        <v>180</v>
      </c>
      <c r="L14" s="1">
        <v>307.93505099999999</v>
      </c>
      <c r="M14" s="1">
        <v>59.951957</v>
      </c>
      <c r="N14" s="1">
        <v>11.3</v>
      </c>
      <c r="O14" s="1">
        <v>2.2000000000000002</v>
      </c>
    </row>
    <row r="15" spans="1:15" s="1" customFormat="1" x14ac:dyDescent="0.25">
      <c r="A15" s="7">
        <v>271</v>
      </c>
      <c r="B15" s="7" t="s">
        <v>166</v>
      </c>
      <c r="C15" s="7">
        <v>11</v>
      </c>
      <c r="D15" s="7">
        <v>664.94543299999998</v>
      </c>
      <c r="E15" s="4" t="s">
        <v>85</v>
      </c>
      <c r="F15" s="4" t="s">
        <v>36</v>
      </c>
      <c r="G15" s="4">
        <v>11587</v>
      </c>
      <c r="H15" s="4">
        <v>133</v>
      </c>
      <c r="I15" s="4" t="s">
        <v>179</v>
      </c>
      <c r="J15" s="4">
        <v>14.080439</v>
      </c>
      <c r="K15" s="4" t="s">
        <v>180</v>
      </c>
      <c r="L15" s="1">
        <v>159.10896399999999</v>
      </c>
      <c r="M15" s="1">
        <v>30.976966000000001</v>
      </c>
      <c r="N15" s="1">
        <v>11.3</v>
      </c>
      <c r="O15" s="1">
        <v>2.2000000000000002</v>
      </c>
    </row>
    <row r="16" spans="1:15" s="1" customFormat="1" x14ac:dyDescent="0.25">
      <c r="A16" s="7">
        <v>272</v>
      </c>
      <c r="B16" s="7" t="s">
        <v>166</v>
      </c>
      <c r="C16" s="7">
        <v>11</v>
      </c>
      <c r="D16" s="7">
        <v>664.94543299999998</v>
      </c>
      <c r="E16" s="4" t="s">
        <v>85</v>
      </c>
      <c r="F16" s="4" t="s">
        <v>36</v>
      </c>
      <c r="G16" s="4">
        <v>11616</v>
      </c>
      <c r="H16" s="4">
        <v>140</v>
      </c>
      <c r="I16" s="4" t="s">
        <v>181</v>
      </c>
      <c r="J16" s="4">
        <v>1.4208909999999999</v>
      </c>
      <c r="K16" s="4" t="s">
        <v>182</v>
      </c>
      <c r="L16" s="1">
        <v>17.761134999999999</v>
      </c>
      <c r="M16" s="1">
        <v>2.6996929999999999</v>
      </c>
      <c r="N16" s="1">
        <v>12.5</v>
      </c>
      <c r="O16" s="1">
        <v>1.9</v>
      </c>
    </row>
    <row r="17" spans="1:15" s="1" customFormat="1" x14ac:dyDescent="0.25">
      <c r="A17" s="7">
        <v>273</v>
      </c>
      <c r="B17" s="7" t="s">
        <v>166</v>
      </c>
      <c r="C17" s="7">
        <v>11</v>
      </c>
      <c r="D17" s="7">
        <v>664.94543299999998</v>
      </c>
      <c r="E17" s="4" t="s">
        <v>85</v>
      </c>
      <c r="F17" s="4" t="s">
        <v>36</v>
      </c>
      <c r="G17" s="4">
        <v>11617</v>
      </c>
      <c r="H17" s="4">
        <v>140</v>
      </c>
      <c r="I17" s="4" t="s">
        <v>181</v>
      </c>
      <c r="J17" s="4">
        <v>4.0345909999999998</v>
      </c>
      <c r="K17" s="4" t="s">
        <v>182</v>
      </c>
      <c r="L17" s="1">
        <v>50.432392999999998</v>
      </c>
      <c r="M17" s="1">
        <v>7.665724</v>
      </c>
      <c r="N17" s="1">
        <v>12.5</v>
      </c>
      <c r="O17" s="1">
        <v>1.9</v>
      </c>
    </row>
    <row r="18" spans="1:15" s="1" customFormat="1" x14ac:dyDescent="0.25">
      <c r="A18" s="7">
        <v>274</v>
      </c>
      <c r="B18" s="7" t="s">
        <v>166</v>
      </c>
      <c r="C18" s="7">
        <v>11</v>
      </c>
      <c r="D18" s="7">
        <v>664.94543299999998</v>
      </c>
      <c r="E18" s="4" t="s">
        <v>85</v>
      </c>
      <c r="F18" s="4" t="s">
        <v>36</v>
      </c>
      <c r="G18" s="4">
        <v>11618</v>
      </c>
      <c r="H18" s="4">
        <v>140</v>
      </c>
      <c r="I18" s="4" t="s">
        <v>181</v>
      </c>
      <c r="J18" s="4">
        <v>5.5735729999999997</v>
      </c>
      <c r="K18" s="4" t="s">
        <v>182</v>
      </c>
      <c r="L18" s="1">
        <v>69.669657999999998</v>
      </c>
      <c r="M18" s="1">
        <v>10.589788</v>
      </c>
      <c r="N18" s="1">
        <v>12.5</v>
      </c>
      <c r="O18" s="1">
        <v>1.9</v>
      </c>
    </row>
    <row r="19" spans="1:15" s="1" customFormat="1" x14ac:dyDescent="0.25">
      <c r="A19" s="7">
        <v>275</v>
      </c>
      <c r="B19" s="7" t="s">
        <v>166</v>
      </c>
      <c r="C19" s="7">
        <v>11</v>
      </c>
      <c r="D19" s="7">
        <v>664.94543299999998</v>
      </c>
      <c r="E19" s="4" t="s">
        <v>85</v>
      </c>
      <c r="F19" s="4" t="s">
        <v>36</v>
      </c>
      <c r="G19" s="4">
        <v>11619</v>
      </c>
      <c r="H19" s="4">
        <v>140</v>
      </c>
      <c r="I19" s="4" t="s">
        <v>181</v>
      </c>
      <c r="J19" s="4">
        <v>17.960018000000002</v>
      </c>
      <c r="K19" s="4" t="s">
        <v>182</v>
      </c>
      <c r="L19" s="1">
        <v>224.50021899999999</v>
      </c>
      <c r="M19" s="1">
        <v>34.124032999999997</v>
      </c>
      <c r="N19" s="1">
        <v>12.5</v>
      </c>
      <c r="O19" s="1">
        <v>1.9</v>
      </c>
    </row>
    <row r="20" spans="1:15" s="1" customFormat="1" x14ac:dyDescent="0.25">
      <c r="A20" s="7">
        <v>276</v>
      </c>
      <c r="B20" s="7" t="s">
        <v>166</v>
      </c>
      <c r="C20" s="7">
        <v>11</v>
      </c>
      <c r="D20" s="7">
        <v>664.94543299999998</v>
      </c>
      <c r="E20" s="4" t="s">
        <v>85</v>
      </c>
      <c r="F20" s="4" t="s">
        <v>36</v>
      </c>
      <c r="G20" s="4">
        <v>11627</v>
      </c>
      <c r="H20" s="4">
        <v>140</v>
      </c>
      <c r="I20" s="4" t="s">
        <v>181</v>
      </c>
      <c r="J20" s="4">
        <v>4.9856939999999996</v>
      </c>
      <c r="K20" s="4" t="s">
        <v>182</v>
      </c>
      <c r="L20" s="1">
        <v>62.321168999999998</v>
      </c>
      <c r="M20" s="1">
        <v>9.4728180000000002</v>
      </c>
      <c r="N20" s="1">
        <v>12.5</v>
      </c>
      <c r="O20" s="1">
        <v>1.9</v>
      </c>
    </row>
    <row r="21" spans="1:15" s="1" customFormat="1" x14ac:dyDescent="0.25">
      <c r="A21" s="7">
        <v>277</v>
      </c>
      <c r="B21" s="7" t="s">
        <v>166</v>
      </c>
      <c r="C21" s="7">
        <v>11</v>
      </c>
      <c r="D21" s="7">
        <v>664.94543299999998</v>
      </c>
      <c r="E21" s="4" t="s">
        <v>85</v>
      </c>
      <c r="F21" s="4" t="s">
        <v>36</v>
      </c>
      <c r="G21" s="4">
        <v>11646</v>
      </c>
      <c r="H21" s="4">
        <v>141</v>
      </c>
      <c r="I21" s="4" t="s">
        <v>183</v>
      </c>
      <c r="J21" s="4">
        <v>12.026569</v>
      </c>
      <c r="K21" s="4" t="s">
        <v>184</v>
      </c>
      <c r="L21" s="1">
        <v>143.11616699999999</v>
      </c>
      <c r="M21" s="1">
        <v>21.647824</v>
      </c>
      <c r="N21" s="1">
        <v>11.9</v>
      </c>
      <c r="O21" s="1">
        <v>1.8</v>
      </c>
    </row>
    <row r="22" spans="1:15" s="1" customFormat="1" x14ac:dyDescent="0.25">
      <c r="A22" s="7">
        <v>278</v>
      </c>
      <c r="B22" s="7" t="s">
        <v>166</v>
      </c>
      <c r="C22" s="7">
        <v>11</v>
      </c>
      <c r="D22" s="7">
        <v>664.94543299999998</v>
      </c>
      <c r="E22" s="4" t="s">
        <v>85</v>
      </c>
      <c r="F22" s="4" t="s">
        <v>36</v>
      </c>
      <c r="G22" s="4">
        <v>11658</v>
      </c>
      <c r="H22" s="4">
        <v>170</v>
      </c>
      <c r="I22" s="4" t="s">
        <v>185</v>
      </c>
      <c r="J22" s="4">
        <v>8.4626520000000003</v>
      </c>
      <c r="K22" s="4" t="s">
        <v>186</v>
      </c>
      <c r="L22" s="1">
        <v>93.089172000000005</v>
      </c>
      <c r="M22" s="1">
        <v>16.925304000000001</v>
      </c>
      <c r="N22" s="1">
        <v>11</v>
      </c>
      <c r="O22" s="1">
        <v>2</v>
      </c>
    </row>
    <row r="23" spans="1:15" s="1" customFormat="1" x14ac:dyDescent="0.25">
      <c r="A23" s="7">
        <v>279</v>
      </c>
      <c r="B23" s="7" t="s">
        <v>166</v>
      </c>
      <c r="C23" s="7">
        <v>11</v>
      </c>
      <c r="D23" s="7">
        <v>664.94543299999998</v>
      </c>
      <c r="E23" s="4" t="s">
        <v>85</v>
      </c>
      <c r="F23" s="4" t="s">
        <v>36</v>
      </c>
      <c r="G23" s="4">
        <v>11663</v>
      </c>
      <c r="H23" s="4">
        <v>170</v>
      </c>
      <c r="I23" s="4" t="s">
        <v>185</v>
      </c>
      <c r="J23" s="4">
        <v>19.713450000000002</v>
      </c>
      <c r="K23" s="4" t="s">
        <v>186</v>
      </c>
      <c r="L23" s="1">
        <v>216.84795199999999</v>
      </c>
      <c r="M23" s="1">
        <v>39.426900000000003</v>
      </c>
      <c r="N23" s="1">
        <v>11</v>
      </c>
      <c r="O23" s="1">
        <v>2</v>
      </c>
    </row>
    <row r="24" spans="1:15" s="1" customFormat="1" x14ac:dyDescent="0.25">
      <c r="A24" s="7">
        <v>280</v>
      </c>
      <c r="B24" s="7" t="s">
        <v>166</v>
      </c>
      <c r="C24" s="7">
        <v>11</v>
      </c>
      <c r="D24" s="7">
        <v>664.94543299999998</v>
      </c>
      <c r="E24" s="4" t="s">
        <v>85</v>
      </c>
      <c r="F24" s="4" t="s">
        <v>36</v>
      </c>
      <c r="G24" s="4">
        <v>11664</v>
      </c>
      <c r="H24" s="4">
        <v>170</v>
      </c>
      <c r="I24" s="4" t="s">
        <v>185</v>
      </c>
      <c r="J24" s="4">
        <v>12.867088000000001</v>
      </c>
      <c r="K24" s="4" t="s">
        <v>186</v>
      </c>
      <c r="L24" s="1">
        <v>141.53796500000001</v>
      </c>
      <c r="M24" s="1">
        <v>25.734175</v>
      </c>
      <c r="N24" s="1">
        <v>11</v>
      </c>
      <c r="O24" s="1">
        <v>2</v>
      </c>
    </row>
    <row r="25" spans="1:15" s="1" customFormat="1" x14ac:dyDescent="0.25">
      <c r="A25" s="7">
        <v>281</v>
      </c>
      <c r="B25" s="7" t="s">
        <v>166</v>
      </c>
      <c r="C25" s="7">
        <v>11</v>
      </c>
      <c r="D25" s="7">
        <v>664.94543299999998</v>
      </c>
      <c r="E25" s="4" t="s">
        <v>85</v>
      </c>
      <c r="F25" s="4" t="s">
        <v>36</v>
      </c>
      <c r="G25" s="4">
        <v>11675</v>
      </c>
      <c r="H25" s="4">
        <v>171</v>
      </c>
      <c r="I25" s="4" t="s">
        <v>223</v>
      </c>
      <c r="J25" s="4">
        <v>63.731461000000003</v>
      </c>
      <c r="K25" s="4" t="s">
        <v>280</v>
      </c>
      <c r="L25" s="1">
        <v>497.10539699999998</v>
      </c>
      <c r="M25" s="1">
        <v>82.850899999999996</v>
      </c>
      <c r="N25" s="1">
        <v>7.8</v>
      </c>
      <c r="O25" s="1">
        <v>1.3</v>
      </c>
    </row>
    <row r="26" spans="1:15" s="1" customFormat="1" x14ac:dyDescent="0.25">
      <c r="A26" s="7">
        <v>282</v>
      </c>
      <c r="B26" s="7" t="s">
        <v>166</v>
      </c>
      <c r="C26" s="7">
        <v>11</v>
      </c>
      <c r="D26" s="7">
        <v>664.94543299999998</v>
      </c>
      <c r="E26" s="4" t="s">
        <v>85</v>
      </c>
      <c r="F26" s="4" t="s">
        <v>36</v>
      </c>
      <c r="G26" s="4">
        <v>11685</v>
      </c>
      <c r="H26" s="4">
        <v>182</v>
      </c>
      <c r="I26" s="4" t="s">
        <v>244</v>
      </c>
      <c r="J26" s="4">
        <v>16.36139</v>
      </c>
      <c r="K26" s="4" t="s">
        <v>287</v>
      </c>
      <c r="L26" s="1">
        <v>189.792124</v>
      </c>
      <c r="M26" s="1">
        <v>32.72278</v>
      </c>
      <c r="N26" s="1">
        <v>11.6</v>
      </c>
      <c r="O26" s="1">
        <v>2</v>
      </c>
    </row>
    <row r="27" spans="1:15" s="1" customFormat="1" x14ac:dyDescent="0.25">
      <c r="A27" s="7">
        <v>283</v>
      </c>
      <c r="B27" s="7" t="s">
        <v>166</v>
      </c>
      <c r="C27" s="7">
        <v>11</v>
      </c>
      <c r="D27" s="7">
        <v>664.94543299999998</v>
      </c>
      <c r="E27" s="4" t="s">
        <v>85</v>
      </c>
      <c r="F27" s="4" t="s">
        <v>36</v>
      </c>
      <c r="G27" s="4">
        <v>11707</v>
      </c>
      <c r="H27" s="4">
        <v>184</v>
      </c>
      <c r="I27" s="4" t="s">
        <v>234</v>
      </c>
      <c r="J27" s="4">
        <v>6.1133360000000003</v>
      </c>
      <c r="K27" s="4" t="s">
        <v>288</v>
      </c>
      <c r="L27" s="1">
        <v>65.412694000000002</v>
      </c>
      <c r="M27" s="1">
        <v>11.004004999999999</v>
      </c>
      <c r="N27" s="1">
        <v>10.7</v>
      </c>
      <c r="O27" s="1">
        <v>1.8</v>
      </c>
    </row>
    <row r="28" spans="1:15" s="1" customFormat="1" x14ac:dyDescent="0.25">
      <c r="A28" s="7">
        <v>284</v>
      </c>
      <c r="B28" s="7" t="s">
        <v>166</v>
      </c>
      <c r="C28" s="7">
        <v>11</v>
      </c>
      <c r="D28" s="7">
        <v>664.94543299999998</v>
      </c>
      <c r="E28" s="4" t="s">
        <v>85</v>
      </c>
      <c r="F28" s="4" t="s">
        <v>36</v>
      </c>
      <c r="G28" s="4">
        <v>11708</v>
      </c>
      <c r="H28" s="4">
        <v>184</v>
      </c>
      <c r="I28" s="4" t="s">
        <v>234</v>
      </c>
      <c r="J28" s="4">
        <v>7.2347989999999998</v>
      </c>
      <c r="K28" s="4" t="s">
        <v>288</v>
      </c>
      <c r="L28" s="1">
        <v>77.412351000000001</v>
      </c>
      <c r="M28" s="1">
        <v>13.022638000000001</v>
      </c>
      <c r="N28" s="1">
        <v>10.7</v>
      </c>
      <c r="O28" s="1">
        <v>1.8</v>
      </c>
    </row>
    <row r="29" spans="1:15" s="1" customFormat="1" x14ac:dyDescent="0.25">
      <c r="A29" s="7">
        <v>285</v>
      </c>
      <c r="B29" s="7" t="s">
        <v>166</v>
      </c>
      <c r="C29" s="7">
        <v>11</v>
      </c>
      <c r="D29" s="7">
        <v>664.94543299999998</v>
      </c>
      <c r="E29" s="4" t="s">
        <v>85</v>
      </c>
      <c r="F29" s="4" t="s">
        <v>36</v>
      </c>
      <c r="G29" s="4">
        <v>11719</v>
      </c>
      <c r="H29" s="4">
        <v>185</v>
      </c>
      <c r="I29" s="4" t="s">
        <v>187</v>
      </c>
      <c r="J29" s="4">
        <v>29.939267000000001</v>
      </c>
      <c r="K29" s="4" t="s">
        <v>188</v>
      </c>
      <c r="L29" s="1">
        <v>335.31978600000002</v>
      </c>
      <c r="M29" s="1">
        <v>56.884607000000003</v>
      </c>
      <c r="N29" s="1">
        <v>11.2</v>
      </c>
      <c r="O29" s="1">
        <v>1.9</v>
      </c>
    </row>
    <row r="30" spans="1:15" s="1" customFormat="1" x14ac:dyDescent="0.25">
      <c r="A30" s="7">
        <v>286</v>
      </c>
      <c r="B30" s="7" t="s">
        <v>166</v>
      </c>
      <c r="C30" s="7">
        <v>11</v>
      </c>
      <c r="D30" s="7">
        <v>664.94543299999998</v>
      </c>
      <c r="E30" s="4" t="s">
        <v>85</v>
      </c>
      <c r="F30" s="4" t="s">
        <v>36</v>
      </c>
      <c r="G30" s="4">
        <v>11728</v>
      </c>
      <c r="H30" s="4">
        <v>190</v>
      </c>
      <c r="I30" s="4" t="s">
        <v>189</v>
      </c>
      <c r="J30" s="4">
        <v>7.09938</v>
      </c>
      <c r="K30" s="4" t="s">
        <v>190</v>
      </c>
      <c r="L30" s="1">
        <v>65.314291999999995</v>
      </c>
      <c r="M30" s="1">
        <v>12.068944999999999</v>
      </c>
      <c r="N30" s="1">
        <v>9.1999999999999993</v>
      </c>
      <c r="O30" s="1">
        <v>1.7</v>
      </c>
    </row>
    <row r="31" spans="1:15" s="1" customFormat="1" x14ac:dyDescent="0.25">
      <c r="A31" s="7">
        <v>287</v>
      </c>
      <c r="B31" s="7" t="s">
        <v>166</v>
      </c>
      <c r="C31" s="7">
        <v>11</v>
      </c>
      <c r="D31" s="7">
        <v>664.94543299999998</v>
      </c>
      <c r="E31" s="4" t="s">
        <v>85</v>
      </c>
      <c r="F31" s="4" t="s">
        <v>36</v>
      </c>
      <c r="G31" s="4">
        <v>11729</v>
      </c>
      <c r="H31" s="4">
        <v>190</v>
      </c>
      <c r="I31" s="4" t="s">
        <v>189</v>
      </c>
      <c r="J31" s="4">
        <v>11.518534000000001</v>
      </c>
      <c r="K31" s="4" t="s">
        <v>190</v>
      </c>
      <c r="L31" s="1">
        <v>105.97051399999999</v>
      </c>
      <c r="M31" s="1">
        <v>19.581507999999999</v>
      </c>
      <c r="N31" s="1">
        <v>9.1999999999999993</v>
      </c>
      <c r="O31" s="1">
        <v>1.7</v>
      </c>
    </row>
    <row r="32" spans="1:15" s="1" customFormat="1" x14ac:dyDescent="0.25">
      <c r="A32" s="7">
        <v>288</v>
      </c>
      <c r="B32" s="7" t="s">
        <v>166</v>
      </c>
      <c r="C32" s="7">
        <v>11</v>
      </c>
      <c r="D32" s="7">
        <v>664.94543299999998</v>
      </c>
      <c r="E32" s="4" t="s">
        <v>85</v>
      </c>
      <c r="F32" s="4" t="s">
        <v>36</v>
      </c>
      <c r="G32" s="4">
        <v>11731</v>
      </c>
      <c r="H32" s="4">
        <v>190</v>
      </c>
      <c r="I32" s="4" t="s">
        <v>189</v>
      </c>
      <c r="J32" s="4">
        <v>2.449004</v>
      </c>
      <c r="K32" s="4" t="s">
        <v>190</v>
      </c>
      <c r="L32" s="1">
        <v>22.530840000000001</v>
      </c>
      <c r="M32" s="1">
        <v>4.1633069999999996</v>
      </c>
      <c r="N32" s="1">
        <v>9.1999999999999993</v>
      </c>
      <c r="O32" s="1">
        <v>1.7</v>
      </c>
    </row>
    <row r="33" spans="1:15" s="1" customFormat="1" x14ac:dyDescent="0.25">
      <c r="A33" s="7">
        <v>289</v>
      </c>
      <c r="B33" s="7" t="s">
        <v>166</v>
      </c>
      <c r="C33" s="7">
        <v>11</v>
      </c>
      <c r="D33" s="7">
        <v>664.94543299999998</v>
      </c>
      <c r="E33" s="4" t="s">
        <v>85</v>
      </c>
      <c r="F33" s="4" t="s">
        <v>36</v>
      </c>
      <c r="G33" s="4">
        <v>11732</v>
      </c>
      <c r="H33" s="4">
        <v>190</v>
      </c>
      <c r="I33" s="4" t="s">
        <v>189</v>
      </c>
      <c r="J33" s="4">
        <v>12.820216</v>
      </c>
      <c r="K33" s="4" t="s">
        <v>190</v>
      </c>
      <c r="L33" s="1">
        <v>117.945989</v>
      </c>
      <c r="M33" s="1">
        <v>21.794367000000001</v>
      </c>
      <c r="N33" s="1">
        <v>9.1999999999999993</v>
      </c>
      <c r="O33" s="1">
        <v>1.7</v>
      </c>
    </row>
    <row r="34" spans="1:15" s="1" customFormat="1" x14ac:dyDescent="0.25">
      <c r="A34" s="7">
        <v>290</v>
      </c>
      <c r="B34" s="7" t="s">
        <v>166</v>
      </c>
      <c r="C34" s="7">
        <v>11</v>
      </c>
      <c r="D34" s="7">
        <v>664.94543299999998</v>
      </c>
      <c r="E34" s="4" t="s">
        <v>85</v>
      </c>
      <c r="F34" s="4" t="s">
        <v>36</v>
      </c>
      <c r="G34" s="4">
        <v>11847</v>
      </c>
      <c r="H34" s="4">
        <v>243</v>
      </c>
      <c r="I34" s="4" t="s">
        <v>289</v>
      </c>
      <c r="J34" s="4">
        <v>16.040132</v>
      </c>
      <c r="K34" s="4" t="s">
        <v>290</v>
      </c>
      <c r="L34" s="1">
        <v>153.98527200000001</v>
      </c>
      <c r="M34" s="1">
        <v>32.080264999999997</v>
      </c>
      <c r="N34" s="1">
        <v>9.6</v>
      </c>
      <c r="O34" s="1">
        <v>2</v>
      </c>
    </row>
    <row r="35" spans="1:15" s="1" customFormat="1" x14ac:dyDescent="0.25">
      <c r="A35" s="7">
        <v>291</v>
      </c>
      <c r="B35" s="7" t="s">
        <v>166</v>
      </c>
      <c r="C35" s="7">
        <v>11</v>
      </c>
      <c r="D35" s="7">
        <v>664.94543299999998</v>
      </c>
      <c r="E35" s="4" t="s">
        <v>85</v>
      </c>
      <c r="F35" s="4" t="s">
        <v>36</v>
      </c>
      <c r="G35" s="4">
        <v>11848</v>
      </c>
      <c r="H35" s="4">
        <v>243</v>
      </c>
      <c r="I35" s="4" t="s">
        <v>289</v>
      </c>
      <c r="J35" s="4">
        <v>0.57495200000000002</v>
      </c>
      <c r="K35" s="4" t="s">
        <v>290</v>
      </c>
      <c r="L35" s="1">
        <v>5.5195400000000001</v>
      </c>
      <c r="M35" s="1">
        <v>1.149904</v>
      </c>
      <c r="N35" s="1">
        <v>9.6</v>
      </c>
      <c r="O35" s="1">
        <v>2</v>
      </c>
    </row>
    <row r="36" spans="1:15" s="1" customFormat="1" x14ac:dyDescent="0.25">
      <c r="A36" s="7">
        <v>292</v>
      </c>
      <c r="B36" s="7" t="s">
        <v>166</v>
      </c>
      <c r="C36" s="7">
        <v>11</v>
      </c>
      <c r="D36" s="7">
        <v>664.94543299999998</v>
      </c>
      <c r="E36" s="4" t="s">
        <v>85</v>
      </c>
      <c r="F36" s="4" t="s">
        <v>36</v>
      </c>
      <c r="G36" s="4">
        <v>11970</v>
      </c>
      <c r="H36" s="4">
        <v>411</v>
      </c>
      <c r="I36" s="4" t="s">
        <v>193</v>
      </c>
      <c r="J36" s="4">
        <v>2.2052480000000001</v>
      </c>
      <c r="K36" s="4" t="s">
        <v>194</v>
      </c>
      <c r="L36" s="1">
        <v>13.231490000000001</v>
      </c>
      <c r="M36" s="1">
        <v>1.984723</v>
      </c>
      <c r="N36" s="1">
        <v>6</v>
      </c>
      <c r="O36" s="1">
        <v>0.9</v>
      </c>
    </row>
    <row r="37" spans="1:15" s="1" customFormat="1" x14ac:dyDescent="0.25">
      <c r="A37" s="7">
        <v>293</v>
      </c>
      <c r="B37" s="7" t="s">
        <v>166</v>
      </c>
      <c r="C37" s="7">
        <v>11</v>
      </c>
      <c r="D37" s="7">
        <v>664.94543299999998</v>
      </c>
      <c r="E37" s="4" t="s">
        <v>85</v>
      </c>
      <c r="F37" s="4" t="s">
        <v>36</v>
      </c>
      <c r="G37" s="4">
        <v>11971</v>
      </c>
      <c r="H37" s="4">
        <v>411</v>
      </c>
      <c r="I37" s="4" t="s">
        <v>193</v>
      </c>
      <c r="J37" s="4">
        <v>34.966546000000001</v>
      </c>
      <c r="K37" s="4" t="s">
        <v>194</v>
      </c>
      <c r="L37" s="1">
        <v>209.79927599999999</v>
      </c>
      <c r="M37" s="1">
        <v>31.469891000000001</v>
      </c>
      <c r="N37" s="1">
        <v>6</v>
      </c>
      <c r="O37" s="1">
        <v>0.9</v>
      </c>
    </row>
    <row r="38" spans="1:15" s="1" customFormat="1" x14ac:dyDescent="0.25">
      <c r="A38" s="7">
        <v>294</v>
      </c>
      <c r="B38" s="7" t="s">
        <v>166</v>
      </c>
      <c r="C38" s="7">
        <v>11</v>
      </c>
      <c r="D38" s="7">
        <v>664.94543299999998</v>
      </c>
      <c r="E38" s="4" t="s">
        <v>85</v>
      </c>
      <c r="F38" s="4" t="s">
        <v>36</v>
      </c>
      <c r="G38" s="4">
        <v>12116</v>
      </c>
      <c r="H38" s="4">
        <v>422</v>
      </c>
      <c r="I38" s="4" t="s">
        <v>291</v>
      </c>
      <c r="J38" s="4">
        <v>3.6161050000000001</v>
      </c>
      <c r="K38" s="4" t="s">
        <v>292</v>
      </c>
      <c r="L38" s="1">
        <v>29.652062999999998</v>
      </c>
      <c r="M38" s="1">
        <v>5.0625470000000004</v>
      </c>
      <c r="N38" s="1">
        <v>8.1999999999999993</v>
      </c>
      <c r="O38" s="1">
        <v>1.4</v>
      </c>
    </row>
    <row r="39" spans="1:15" s="1" customFormat="1" x14ac:dyDescent="0.25">
      <c r="A39" s="7">
        <v>295</v>
      </c>
      <c r="B39" s="7" t="s">
        <v>166</v>
      </c>
      <c r="C39" s="7">
        <v>11</v>
      </c>
      <c r="D39" s="7">
        <v>664.94543299999998</v>
      </c>
      <c r="E39" s="4" t="s">
        <v>85</v>
      </c>
      <c r="F39" s="4" t="s">
        <v>36</v>
      </c>
      <c r="G39" s="4">
        <v>12128</v>
      </c>
      <c r="H39" s="4">
        <v>434</v>
      </c>
      <c r="I39" s="4" t="s">
        <v>293</v>
      </c>
      <c r="J39" s="4">
        <v>3.330721</v>
      </c>
      <c r="K39" s="4" t="s">
        <v>294</v>
      </c>
      <c r="L39" s="1">
        <v>20.317395999999999</v>
      </c>
      <c r="M39" s="1">
        <v>3.330721</v>
      </c>
      <c r="N39" s="1">
        <v>6.1</v>
      </c>
      <c r="O39" s="1">
        <v>1</v>
      </c>
    </row>
    <row r="40" spans="1:15" s="1" customFormat="1" x14ac:dyDescent="0.25">
      <c r="A40" s="7">
        <v>296</v>
      </c>
      <c r="B40" s="7" t="s">
        <v>166</v>
      </c>
      <c r="C40" s="7">
        <v>11</v>
      </c>
      <c r="D40" s="7">
        <v>664.94543299999998</v>
      </c>
      <c r="E40" s="4" t="s">
        <v>85</v>
      </c>
      <c r="F40" s="4" t="s">
        <v>36</v>
      </c>
      <c r="G40" s="4">
        <v>12156</v>
      </c>
      <c r="H40" s="4">
        <v>511</v>
      </c>
      <c r="I40" s="4" t="s">
        <v>197</v>
      </c>
      <c r="J40" s="4">
        <v>2.0500000000000002E-3</v>
      </c>
      <c r="K40" s="4" t="s">
        <v>198</v>
      </c>
      <c r="L40" s="1">
        <v>1.9678999999999999E-2</v>
      </c>
      <c r="M40" s="1">
        <v>3.4849999999999998E-3</v>
      </c>
      <c r="N40" s="1">
        <v>9.6</v>
      </c>
      <c r="O40" s="1">
        <v>1.7</v>
      </c>
    </row>
    <row r="41" spans="1:15" s="1" customFormat="1" x14ac:dyDescent="0.25">
      <c r="A41" s="7">
        <v>297</v>
      </c>
      <c r="B41" s="7" t="s">
        <v>166</v>
      </c>
      <c r="C41" s="7">
        <v>11</v>
      </c>
      <c r="D41" s="7">
        <v>664.94543299999998</v>
      </c>
      <c r="E41" s="4" t="s">
        <v>85</v>
      </c>
      <c r="F41" s="4" t="s">
        <v>36</v>
      </c>
      <c r="G41" s="4">
        <v>12157</v>
      </c>
      <c r="H41" s="4">
        <v>511</v>
      </c>
      <c r="I41" s="4" t="s">
        <v>197</v>
      </c>
      <c r="J41" s="4">
        <v>1.1103E-2</v>
      </c>
      <c r="K41" s="4" t="s">
        <v>198</v>
      </c>
      <c r="L41" s="1">
        <v>0.106584</v>
      </c>
      <c r="M41" s="1">
        <v>1.8873999999999998E-2</v>
      </c>
      <c r="N41" s="1">
        <v>9.6</v>
      </c>
      <c r="O41" s="1">
        <v>1.7</v>
      </c>
    </row>
    <row r="42" spans="1:15" s="1" customFormat="1" x14ac:dyDescent="0.25">
      <c r="A42" s="7">
        <v>298</v>
      </c>
      <c r="B42" s="7" t="s">
        <v>166</v>
      </c>
      <c r="C42" s="7">
        <v>11</v>
      </c>
      <c r="D42" s="7">
        <v>664.94543299999998</v>
      </c>
      <c r="E42" s="4" t="s">
        <v>85</v>
      </c>
      <c r="F42" s="4" t="s">
        <v>36</v>
      </c>
      <c r="G42" s="4">
        <v>12158</v>
      </c>
      <c r="H42" s="4">
        <v>511</v>
      </c>
      <c r="I42" s="4" t="s">
        <v>197</v>
      </c>
      <c r="J42" s="4">
        <v>8.2799999999999992E-3</v>
      </c>
      <c r="K42" s="4" t="s">
        <v>198</v>
      </c>
      <c r="L42" s="1">
        <v>7.9491000000000006E-2</v>
      </c>
      <c r="M42" s="1">
        <v>1.4076999999999999E-2</v>
      </c>
      <c r="N42" s="1">
        <v>9.6</v>
      </c>
      <c r="O42" s="1">
        <v>1.7</v>
      </c>
    </row>
    <row r="43" spans="1:15" s="1" customFormat="1" x14ac:dyDescent="0.25">
      <c r="A43" s="7">
        <v>299</v>
      </c>
      <c r="B43" s="7" t="s">
        <v>166</v>
      </c>
      <c r="C43" s="7">
        <v>11</v>
      </c>
      <c r="D43" s="7">
        <v>664.94543299999998</v>
      </c>
      <c r="E43" s="4" t="s">
        <v>85</v>
      </c>
      <c r="F43" s="4" t="s">
        <v>36</v>
      </c>
      <c r="G43" s="4">
        <v>12159</v>
      </c>
      <c r="H43" s="4">
        <v>511</v>
      </c>
      <c r="I43" s="4" t="s">
        <v>197</v>
      </c>
      <c r="J43" s="4">
        <v>9.2900000000000003E-4</v>
      </c>
      <c r="K43" s="4" t="s">
        <v>198</v>
      </c>
      <c r="L43" s="1">
        <v>8.9180000000000006E-3</v>
      </c>
      <c r="M43" s="1">
        <v>1.5790000000000001E-3</v>
      </c>
      <c r="N43" s="1">
        <v>9.6</v>
      </c>
      <c r="O43" s="1">
        <v>1.7</v>
      </c>
    </row>
    <row r="44" spans="1:15" s="1" customFormat="1" x14ac:dyDescent="0.25">
      <c r="A44" s="7">
        <v>300</v>
      </c>
      <c r="B44" s="7" t="s">
        <v>166</v>
      </c>
      <c r="C44" s="7">
        <v>11</v>
      </c>
      <c r="D44" s="7">
        <v>664.94543299999998</v>
      </c>
      <c r="E44" s="4" t="s">
        <v>85</v>
      </c>
      <c r="F44" s="4" t="s">
        <v>36</v>
      </c>
      <c r="G44" s="4">
        <v>12160</v>
      </c>
      <c r="H44" s="4">
        <v>511</v>
      </c>
      <c r="I44" s="4" t="s">
        <v>197</v>
      </c>
      <c r="J44" s="4">
        <v>1.11E-4</v>
      </c>
      <c r="K44" s="4" t="s">
        <v>198</v>
      </c>
      <c r="L44" s="1">
        <v>1.0610000000000001E-3</v>
      </c>
      <c r="M44" s="1">
        <v>1.8799999999999999E-4</v>
      </c>
      <c r="N44" s="1">
        <v>9.6</v>
      </c>
      <c r="O44" s="1">
        <v>1.7</v>
      </c>
    </row>
    <row r="45" spans="1:15" s="1" customFormat="1" x14ac:dyDescent="0.25">
      <c r="A45" s="7">
        <v>301</v>
      </c>
      <c r="B45" s="7" t="s">
        <v>166</v>
      </c>
      <c r="C45" s="7">
        <v>11</v>
      </c>
      <c r="D45" s="7">
        <v>664.94543299999998</v>
      </c>
      <c r="E45" s="4" t="s">
        <v>85</v>
      </c>
      <c r="F45" s="4" t="s">
        <v>36</v>
      </c>
      <c r="G45" s="4">
        <v>12161</v>
      </c>
      <c r="H45" s="4">
        <v>511</v>
      </c>
      <c r="I45" s="4" t="s">
        <v>197</v>
      </c>
      <c r="J45" s="4">
        <v>1.4679999999999999E-3</v>
      </c>
      <c r="K45" s="4" t="s">
        <v>198</v>
      </c>
      <c r="L45" s="1">
        <v>1.4097E-2</v>
      </c>
      <c r="M45" s="1">
        <v>2.496E-3</v>
      </c>
      <c r="N45" s="1">
        <v>9.6</v>
      </c>
      <c r="O45" s="1">
        <v>1.7</v>
      </c>
    </row>
    <row r="46" spans="1:15" s="1" customFormat="1" x14ac:dyDescent="0.25">
      <c r="A46" s="7">
        <v>302</v>
      </c>
      <c r="B46" s="7" t="s">
        <v>166</v>
      </c>
      <c r="C46" s="7">
        <v>11</v>
      </c>
      <c r="D46" s="7">
        <v>664.94543299999998</v>
      </c>
      <c r="E46" s="4" t="s">
        <v>85</v>
      </c>
      <c r="F46" s="4" t="s">
        <v>36</v>
      </c>
      <c r="G46" s="4">
        <v>12162</v>
      </c>
      <c r="H46" s="4">
        <v>511</v>
      </c>
      <c r="I46" s="4" t="s">
        <v>197</v>
      </c>
      <c r="J46" s="4">
        <v>8.4209999999999997E-3</v>
      </c>
      <c r="K46" s="4" t="s">
        <v>198</v>
      </c>
      <c r="L46" s="1">
        <v>8.0838999999999994E-2</v>
      </c>
      <c r="M46" s="1">
        <v>1.4315E-2</v>
      </c>
      <c r="N46" s="1">
        <v>9.6</v>
      </c>
      <c r="O46" s="1">
        <v>1.7</v>
      </c>
    </row>
    <row r="47" spans="1:15" s="1" customFormat="1" x14ac:dyDescent="0.25">
      <c r="A47" s="7">
        <v>303</v>
      </c>
      <c r="B47" s="7" t="s">
        <v>166</v>
      </c>
      <c r="C47" s="7">
        <v>11</v>
      </c>
      <c r="D47" s="7">
        <v>664.94543299999998</v>
      </c>
      <c r="E47" s="4" t="s">
        <v>85</v>
      </c>
      <c r="F47" s="4" t="s">
        <v>36</v>
      </c>
      <c r="G47" s="4">
        <v>12163</v>
      </c>
      <c r="H47" s="4">
        <v>511</v>
      </c>
      <c r="I47" s="4" t="s">
        <v>197</v>
      </c>
      <c r="J47" s="4">
        <v>0.15515899999999999</v>
      </c>
      <c r="K47" s="4" t="s">
        <v>198</v>
      </c>
      <c r="L47" s="1">
        <v>1.489528</v>
      </c>
      <c r="M47" s="1">
        <v>0.26377099999999998</v>
      </c>
      <c r="N47" s="1">
        <v>9.6</v>
      </c>
      <c r="O47" s="1">
        <v>1.7</v>
      </c>
    </row>
    <row r="48" spans="1:15" s="1" customFormat="1" x14ac:dyDescent="0.25">
      <c r="A48" s="7">
        <v>304</v>
      </c>
      <c r="B48" s="7" t="s">
        <v>166</v>
      </c>
      <c r="C48" s="7">
        <v>11</v>
      </c>
      <c r="D48" s="7">
        <v>664.94543299999998</v>
      </c>
      <c r="E48" s="4" t="s">
        <v>85</v>
      </c>
      <c r="F48" s="4" t="s">
        <v>36</v>
      </c>
      <c r="G48" s="4">
        <v>12168</v>
      </c>
      <c r="H48" s="4">
        <v>511</v>
      </c>
      <c r="I48" s="4" t="s">
        <v>197</v>
      </c>
      <c r="J48" s="4">
        <v>2.5642999999999999E-2</v>
      </c>
      <c r="K48" s="4" t="s">
        <v>198</v>
      </c>
      <c r="L48" s="1">
        <v>0.246169</v>
      </c>
      <c r="M48" s="1">
        <v>4.3593E-2</v>
      </c>
      <c r="N48" s="1">
        <v>9.6</v>
      </c>
      <c r="O48" s="1">
        <v>1.7</v>
      </c>
    </row>
    <row r="49" spans="1:15" s="1" customFormat="1" x14ac:dyDescent="0.25">
      <c r="A49" s="7">
        <v>305</v>
      </c>
      <c r="B49" s="7" t="s">
        <v>166</v>
      </c>
      <c r="C49" s="7">
        <v>11</v>
      </c>
      <c r="D49" s="7">
        <v>664.94543299999998</v>
      </c>
      <c r="E49" s="4" t="s">
        <v>85</v>
      </c>
      <c r="F49" s="4" t="s">
        <v>36</v>
      </c>
      <c r="G49" s="4">
        <v>12169</v>
      </c>
      <c r="H49" s="4">
        <v>511</v>
      </c>
      <c r="I49" s="4" t="s">
        <v>197</v>
      </c>
      <c r="J49" s="4">
        <v>9.7319999999999993E-3</v>
      </c>
      <c r="K49" s="4" t="s">
        <v>198</v>
      </c>
      <c r="L49" s="1">
        <v>9.3427999999999997E-2</v>
      </c>
      <c r="M49" s="1">
        <v>1.6545000000000001E-2</v>
      </c>
      <c r="N49" s="1">
        <v>9.6</v>
      </c>
      <c r="O49" s="1">
        <v>1.7</v>
      </c>
    </row>
    <row r="50" spans="1:15" s="1" customFormat="1" x14ac:dyDescent="0.25">
      <c r="A50" s="7">
        <v>306</v>
      </c>
      <c r="B50" s="7" t="s">
        <v>166</v>
      </c>
      <c r="C50" s="7">
        <v>11</v>
      </c>
      <c r="D50" s="7">
        <v>664.94543299999998</v>
      </c>
      <c r="E50" s="4" t="s">
        <v>85</v>
      </c>
      <c r="F50" s="4" t="s">
        <v>36</v>
      </c>
      <c r="G50" s="4">
        <v>12171</v>
      </c>
      <c r="H50" s="4">
        <v>511</v>
      </c>
      <c r="I50" s="4" t="s">
        <v>197</v>
      </c>
      <c r="J50" s="4">
        <v>4.4499999999999997E-4</v>
      </c>
      <c r="K50" s="4" t="s">
        <v>198</v>
      </c>
      <c r="L50" s="1">
        <v>4.2729999999999999E-3</v>
      </c>
      <c r="M50" s="1">
        <v>7.5699999999999997E-4</v>
      </c>
      <c r="N50" s="1">
        <v>9.6</v>
      </c>
      <c r="O50" s="1">
        <v>1.7</v>
      </c>
    </row>
    <row r="51" spans="1:15" s="1" customFormat="1" x14ac:dyDescent="0.25">
      <c r="A51" s="7">
        <v>307</v>
      </c>
      <c r="B51" s="7" t="s">
        <v>166</v>
      </c>
      <c r="C51" s="7">
        <v>11</v>
      </c>
      <c r="D51" s="7">
        <v>664.94543299999998</v>
      </c>
      <c r="E51" s="4" t="s">
        <v>85</v>
      </c>
      <c r="F51" s="4" t="s">
        <v>36</v>
      </c>
      <c r="G51" s="4">
        <v>12178</v>
      </c>
      <c r="H51" s="4">
        <v>511</v>
      </c>
      <c r="I51" s="4" t="s">
        <v>197</v>
      </c>
      <c r="J51" s="4">
        <v>3.6099999999999999E-4</v>
      </c>
      <c r="K51" s="4" t="s">
        <v>198</v>
      </c>
      <c r="L51" s="1">
        <v>3.467E-3</v>
      </c>
      <c r="M51" s="1">
        <v>6.1399999999999996E-4</v>
      </c>
      <c r="N51" s="1">
        <v>9.6</v>
      </c>
      <c r="O51" s="1">
        <v>1.7</v>
      </c>
    </row>
    <row r="52" spans="1:15" s="1" customFormat="1" x14ac:dyDescent="0.25">
      <c r="A52" s="7">
        <v>308</v>
      </c>
      <c r="B52" s="7" t="s">
        <v>166</v>
      </c>
      <c r="C52" s="7">
        <v>11</v>
      </c>
      <c r="D52" s="7">
        <v>664.94543299999998</v>
      </c>
      <c r="E52" s="4" t="s">
        <v>85</v>
      </c>
      <c r="F52" s="4" t="s">
        <v>36</v>
      </c>
      <c r="G52" s="4">
        <v>12179</v>
      </c>
      <c r="H52" s="4">
        <v>511</v>
      </c>
      <c r="I52" s="4" t="s">
        <v>197</v>
      </c>
      <c r="J52" s="4">
        <v>2.7476E-2</v>
      </c>
      <c r="K52" s="4" t="s">
        <v>198</v>
      </c>
      <c r="L52" s="1">
        <v>0.26376500000000003</v>
      </c>
      <c r="M52" s="1">
        <v>4.6708E-2</v>
      </c>
      <c r="N52" s="1">
        <v>9.6</v>
      </c>
      <c r="O52" s="1">
        <v>1.7</v>
      </c>
    </row>
    <row r="53" spans="1:15" s="1" customFormat="1" x14ac:dyDescent="0.25">
      <c r="A53" s="7">
        <v>309</v>
      </c>
      <c r="B53" s="7" t="s">
        <v>166</v>
      </c>
      <c r="C53" s="7">
        <v>11</v>
      </c>
      <c r="D53" s="7">
        <v>664.94543299999998</v>
      </c>
      <c r="E53" s="4" t="s">
        <v>85</v>
      </c>
      <c r="F53" s="4" t="s">
        <v>36</v>
      </c>
      <c r="G53" s="4">
        <v>12181</v>
      </c>
      <c r="H53" s="4">
        <v>511</v>
      </c>
      <c r="I53" s="4" t="s">
        <v>197</v>
      </c>
      <c r="J53" s="4">
        <v>6.0177000000000001E-2</v>
      </c>
      <c r="K53" s="4" t="s">
        <v>198</v>
      </c>
      <c r="L53" s="1">
        <v>0.57769700000000002</v>
      </c>
      <c r="M53" s="1">
        <v>0.1023</v>
      </c>
      <c r="N53" s="1">
        <v>9.6</v>
      </c>
      <c r="O53" s="1">
        <v>1.7</v>
      </c>
    </row>
    <row r="54" spans="1:15" s="1" customFormat="1" x14ac:dyDescent="0.25">
      <c r="A54" s="7">
        <v>310</v>
      </c>
      <c r="B54" s="7" t="s">
        <v>166</v>
      </c>
      <c r="C54" s="7">
        <v>11</v>
      </c>
      <c r="D54" s="7">
        <v>664.94543299999998</v>
      </c>
      <c r="E54" s="4" t="s">
        <v>85</v>
      </c>
      <c r="F54" s="4" t="s">
        <v>36</v>
      </c>
      <c r="G54" s="4">
        <v>12182</v>
      </c>
      <c r="H54" s="4">
        <v>511</v>
      </c>
      <c r="I54" s="4" t="s">
        <v>197</v>
      </c>
      <c r="J54" s="4">
        <v>7.0609999999999996E-3</v>
      </c>
      <c r="K54" s="4" t="s">
        <v>198</v>
      </c>
      <c r="L54" s="1">
        <v>6.7789000000000002E-2</v>
      </c>
      <c r="M54" s="1">
        <v>1.2004000000000001E-2</v>
      </c>
      <c r="N54" s="1">
        <v>9.6</v>
      </c>
      <c r="O54" s="1">
        <v>1.7</v>
      </c>
    </row>
    <row r="55" spans="1:15" s="1" customFormat="1" x14ac:dyDescent="0.25">
      <c r="A55" s="7">
        <v>311</v>
      </c>
      <c r="B55" s="7" t="s">
        <v>166</v>
      </c>
      <c r="C55" s="7">
        <v>11</v>
      </c>
      <c r="D55" s="7">
        <v>664.94543299999998</v>
      </c>
      <c r="E55" s="4" t="s">
        <v>85</v>
      </c>
      <c r="F55" s="4" t="s">
        <v>36</v>
      </c>
      <c r="G55" s="4">
        <v>12183</v>
      </c>
      <c r="H55" s="4">
        <v>511</v>
      </c>
      <c r="I55" s="4" t="s">
        <v>197</v>
      </c>
      <c r="J55" s="4">
        <v>5.8999999999999998E-5</v>
      </c>
      <c r="K55" s="4" t="s">
        <v>198</v>
      </c>
      <c r="L55" s="1">
        <v>5.6700000000000001E-4</v>
      </c>
      <c r="M55" s="1">
        <v>1E-4</v>
      </c>
      <c r="N55" s="1">
        <v>9.6</v>
      </c>
      <c r="O55" s="1">
        <v>1.7</v>
      </c>
    </row>
    <row r="56" spans="1:15" s="1" customFormat="1" x14ac:dyDescent="0.25">
      <c r="A56" s="7">
        <v>312</v>
      </c>
      <c r="B56" s="7" t="s">
        <v>166</v>
      </c>
      <c r="C56" s="7">
        <v>11</v>
      </c>
      <c r="D56" s="7">
        <v>664.94543299999998</v>
      </c>
      <c r="E56" s="4" t="s">
        <v>85</v>
      </c>
      <c r="F56" s="4" t="s">
        <v>36</v>
      </c>
      <c r="G56" s="4">
        <v>12184</v>
      </c>
      <c r="H56" s="4">
        <v>511</v>
      </c>
      <c r="I56" s="4" t="s">
        <v>197</v>
      </c>
      <c r="J56" s="4">
        <v>4.6010000000000001E-3</v>
      </c>
      <c r="K56" s="4" t="s">
        <v>198</v>
      </c>
      <c r="L56" s="1">
        <v>4.4165999999999997E-2</v>
      </c>
      <c r="M56" s="1">
        <v>7.8209999999999998E-3</v>
      </c>
      <c r="N56" s="1">
        <v>9.6</v>
      </c>
      <c r="O56" s="1">
        <v>1.7</v>
      </c>
    </row>
    <row r="57" spans="1:15" s="1" customFormat="1" x14ac:dyDescent="0.25">
      <c r="A57" s="7">
        <v>313</v>
      </c>
      <c r="B57" s="7" t="s">
        <v>166</v>
      </c>
      <c r="C57" s="7">
        <v>11</v>
      </c>
      <c r="D57" s="7">
        <v>664.94543299999998</v>
      </c>
      <c r="E57" s="4" t="s">
        <v>85</v>
      </c>
      <c r="F57" s="4" t="s">
        <v>36</v>
      </c>
      <c r="G57" s="4">
        <v>12185</v>
      </c>
      <c r="H57" s="4">
        <v>511</v>
      </c>
      <c r="I57" s="4" t="s">
        <v>197</v>
      </c>
      <c r="J57" s="4">
        <v>6.4099999999999997E-4</v>
      </c>
      <c r="K57" s="4" t="s">
        <v>198</v>
      </c>
      <c r="L57" s="1">
        <v>6.1510000000000002E-3</v>
      </c>
      <c r="M57" s="1">
        <v>1.0889999999999999E-3</v>
      </c>
      <c r="N57" s="1">
        <v>9.6</v>
      </c>
      <c r="O57" s="1">
        <v>1.7</v>
      </c>
    </row>
    <row r="58" spans="1:15" s="1" customFormat="1" x14ac:dyDescent="0.25">
      <c r="A58" s="7">
        <v>314</v>
      </c>
      <c r="B58" s="7" t="s">
        <v>166</v>
      </c>
      <c r="C58" s="7">
        <v>11</v>
      </c>
      <c r="D58" s="7">
        <v>664.94543299999998</v>
      </c>
      <c r="E58" s="4" t="s">
        <v>85</v>
      </c>
      <c r="F58" s="4" t="s">
        <v>36</v>
      </c>
      <c r="G58" s="4">
        <v>12186</v>
      </c>
      <c r="H58" s="4">
        <v>511</v>
      </c>
      <c r="I58" s="4" t="s">
        <v>197</v>
      </c>
      <c r="J58" s="4">
        <v>3.7363E-2</v>
      </c>
      <c r="K58" s="4" t="s">
        <v>198</v>
      </c>
      <c r="L58" s="1">
        <v>0.35868100000000003</v>
      </c>
      <c r="M58" s="1">
        <v>6.3516000000000003E-2</v>
      </c>
      <c r="N58" s="1">
        <v>9.6</v>
      </c>
      <c r="O58" s="1">
        <v>1.7</v>
      </c>
    </row>
    <row r="59" spans="1:15" s="1" customFormat="1" x14ac:dyDescent="0.25">
      <c r="A59" s="7">
        <v>315</v>
      </c>
      <c r="B59" s="7" t="s">
        <v>166</v>
      </c>
      <c r="C59" s="7">
        <v>11</v>
      </c>
      <c r="D59" s="7">
        <v>664.94543299999998</v>
      </c>
      <c r="E59" s="4" t="s">
        <v>85</v>
      </c>
      <c r="F59" s="4" t="s">
        <v>36</v>
      </c>
      <c r="G59" s="4">
        <v>12187</v>
      </c>
      <c r="H59" s="4">
        <v>511</v>
      </c>
      <c r="I59" s="4" t="s">
        <v>197</v>
      </c>
      <c r="J59" s="4">
        <v>1.175E-3</v>
      </c>
      <c r="K59" s="4" t="s">
        <v>198</v>
      </c>
      <c r="L59" s="1">
        <v>1.1283E-2</v>
      </c>
      <c r="M59" s="1">
        <v>1.9980000000000002E-3</v>
      </c>
      <c r="N59" s="1">
        <v>9.6</v>
      </c>
      <c r="O59" s="1">
        <v>1.7</v>
      </c>
    </row>
    <row r="60" spans="1:15" s="1" customFormat="1" x14ac:dyDescent="0.25">
      <c r="A60" s="7">
        <v>316</v>
      </c>
      <c r="B60" s="7" t="s">
        <v>166</v>
      </c>
      <c r="C60" s="7">
        <v>11</v>
      </c>
      <c r="D60" s="7">
        <v>664.94543299999998</v>
      </c>
      <c r="E60" s="4" t="s">
        <v>85</v>
      </c>
      <c r="F60" s="4" t="s">
        <v>36</v>
      </c>
      <c r="G60" s="4">
        <v>12189</v>
      </c>
      <c r="H60" s="4">
        <v>511</v>
      </c>
      <c r="I60" s="4" t="s">
        <v>197</v>
      </c>
      <c r="J60" s="4">
        <v>1.2508999999999999E-2</v>
      </c>
      <c r="K60" s="4" t="s">
        <v>198</v>
      </c>
      <c r="L60" s="1">
        <v>0.12009</v>
      </c>
      <c r="M60" s="1">
        <v>2.1266E-2</v>
      </c>
      <c r="N60" s="1">
        <v>9.6</v>
      </c>
      <c r="O60" s="1">
        <v>1.7</v>
      </c>
    </row>
    <row r="61" spans="1:15" s="1" customFormat="1" x14ac:dyDescent="0.25">
      <c r="A61" s="7">
        <v>317</v>
      </c>
      <c r="B61" s="7" t="s">
        <v>166</v>
      </c>
      <c r="C61" s="7">
        <v>11</v>
      </c>
      <c r="D61" s="7">
        <v>664.94543299999998</v>
      </c>
      <c r="E61" s="4" t="s">
        <v>85</v>
      </c>
      <c r="F61" s="4" t="s">
        <v>36</v>
      </c>
      <c r="G61" s="4">
        <v>12194</v>
      </c>
      <c r="H61" s="4">
        <v>511</v>
      </c>
      <c r="I61" s="4" t="s">
        <v>197</v>
      </c>
      <c r="J61" s="4">
        <v>4.1999999999999998E-5</v>
      </c>
      <c r="K61" s="4" t="s">
        <v>198</v>
      </c>
      <c r="L61" s="1">
        <v>4.06E-4</v>
      </c>
      <c r="M61" s="1">
        <v>7.2000000000000002E-5</v>
      </c>
      <c r="N61" s="1">
        <v>9.6</v>
      </c>
      <c r="O61" s="1">
        <v>1.7</v>
      </c>
    </row>
    <row r="62" spans="1:15" s="1" customFormat="1" x14ac:dyDescent="0.25">
      <c r="A62" s="7">
        <v>318</v>
      </c>
      <c r="B62" s="7" t="s">
        <v>166</v>
      </c>
      <c r="C62" s="7">
        <v>11</v>
      </c>
      <c r="D62" s="7">
        <v>664.94543299999998</v>
      </c>
      <c r="E62" s="4" t="s">
        <v>85</v>
      </c>
      <c r="F62" s="4" t="s">
        <v>36</v>
      </c>
      <c r="G62" s="4">
        <v>12204</v>
      </c>
      <c r="H62" s="4">
        <v>511</v>
      </c>
      <c r="I62" s="4" t="s">
        <v>197</v>
      </c>
      <c r="J62" s="4">
        <v>4.6210000000000001E-3</v>
      </c>
      <c r="K62" s="4" t="s">
        <v>198</v>
      </c>
      <c r="L62" s="1">
        <v>4.4364000000000001E-2</v>
      </c>
      <c r="M62" s="1">
        <v>7.8560000000000001E-3</v>
      </c>
      <c r="N62" s="1">
        <v>9.6</v>
      </c>
      <c r="O62" s="1">
        <v>1.7</v>
      </c>
    </row>
    <row r="63" spans="1:15" s="1" customFormat="1" x14ac:dyDescent="0.25">
      <c r="A63" s="7">
        <v>319</v>
      </c>
      <c r="B63" s="7" t="s">
        <v>166</v>
      </c>
      <c r="C63" s="7">
        <v>11</v>
      </c>
      <c r="D63" s="7">
        <v>664.94543299999998</v>
      </c>
      <c r="E63" s="4" t="s">
        <v>85</v>
      </c>
      <c r="F63" s="4" t="s">
        <v>36</v>
      </c>
      <c r="G63" s="4">
        <v>12205</v>
      </c>
      <c r="H63" s="4">
        <v>511</v>
      </c>
      <c r="I63" s="4" t="s">
        <v>197</v>
      </c>
      <c r="J63" s="4">
        <v>1.8309999999999999E-3</v>
      </c>
      <c r="K63" s="4" t="s">
        <v>198</v>
      </c>
      <c r="L63" s="1">
        <v>1.7579999999999998E-2</v>
      </c>
      <c r="M63" s="1">
        <v>3.1129999999999999E-3</v>
      </c>
      <c r="N63" s="1">
        <v>9.6</v>
      </c>
      <c r="O63" s="1">
        <v>1.7</v>
      </c>
    </row>
    <row r="64" spans="1:15" s="1" customFormat="1" x14ac:dyDescent="0.25">
      <c r="A64" s="7">
        <v>320</v>
      </c>
      <c r="B64" s="7" t="s">
        <v>166</v>
      </c>
      <c r="C64" s="7">
        <v>11</v>
      </c>
      <c r="D64" s="7">
        <v>664.94543299999998</v>
      </c>
      <c r="E64" s="4" t="s">
        <v>85</v>
      </c>
      <c r="F64" s="4" t="s">
        <v>36</v>
      </c>
      <c r="G64" s="4">
        <v>12206</v>
      </c>
      <c r="H64" s="4">
        <v>511</v>
      </c>
      <c r="I64" s="4" t="s">
        <v>197</v>
      </c>
      <c r="J64" s="4">
        <v>4.8079999999999998E-3</v>
      </c>
      <c r="K64" s="4" t="s">
        <v>198</v>
      </c>
      <c r="L64" s="1">
        <v>4.616E-2</v>
      </c>
      <c r="M64" s="1">
        <v>8.1740000000000007E-3</v>
      </c>
      <c r="N64" s="1">
        <v>9.6</v>
      </c>
      <c r="O64" s="1">
        <v>1.7</v>
      </c>
    </row>
    <row r="65" spans="1:15" s="1" customFormat="1" x14ac:dyDescent="0.25">
      <c r="A65" s="7">
        <v>321</v>
      </c>
      <c r="B65" s="7" t="s">
        <v>166</v>
      </c>
      <c r="C65" s="7">
        <v>11</v>
      </c>
      <c r="D65" s="7">
        <v>664.94543299999998</v>
      </c>
      <c r="E65" s="4" t="s">
        <v>85</v>
      </c>
      <c r="F65" s="4" t="s">
        <v>36</v>
      </c>
      <c r="G65" s="4">
        <v>12207</v>
      </c>
      <c r="H65" s="4">
        <v>511</v>
      </c>
      <c r="I65" s="4" t="s">
        <v>197</v>
      </c>
      <c r="J65" s="4">
        <v>1.3470000000000001E-3</v>
      </c>
      <c r="K65" s="4" t="s">
        <v>198</v>
      </c>
      <c r="L65" s="1">
        <v>1.2928E-2</v>
      </c>
      <c r="M65" s="1">
        <v>2.2889999999999998E-3</v>
      </c>
      <c r="N65" s="1">
        <v>9.6</v>
      </c>
      <c r="O65" s="1">
        <v>1.7</v>
      </c>
    </row>
    <row r="66" spans="1:15" s="1" customFormat="1" x14ac:dyDescent="0.25">
      <c r="A66" s="7">
        <v>322</v>
      </c>
      <c r="B66" s="7" t="s">
        <v>166</v>
      </c>
      <c r="C66" s="7">
        <v>11</v>
      </c>
      <c r="D66" s="7">
        <v>664.94543299999998</v>
      </c>
      <c r="E66" s="4" t="s">
        <v>85</v>
      </c>
      <c r="F66" s="4" t="s">
        <v>36</v>
      </c>
      <c r="G66" s="4">
        <v>12208</v>
      </c>
      <c r="H66" s="4">
        <v>511</v>
      </c>
      <c r="I66" s="4" t="s">
        <v>197</v>
      </c>
      <c r="J66" s="4">
        <v>1.8450000000000001E-3</v>
      </c>
      <c r="K66" s="4" t="s">
        <v>198</v>
      </c>
      <c r="L66" s="1">
        <v>1.7711000000000001E-2</v>
      </c>
      <c r="M66" s="1">
        <v>3.1359999999999999E-3</v>
      </c>
      <c r="N66" s="1">
        <v>9.6</v>
      </c>
      <c r="O66" s="1">
        <v>1.7</v>
      </c>
    </row>
    <row r="67" spans="1:15" s="1" customFormat="1" x14ac:dyDescent="0.25">
      <c r="A67" s="7">
        <v>323</v>
      </c>
      <c r="B67" s="7" t="s">
        <v>166</v>
      </c>
      <c r="C67" s="7">
        <v>11</v>
      </c>
      <c r="D67" s="7">
        <v>664.94543299999998</v>
      </c>
      <c r="E67" s="4" t="s">
        <v>85</v>
      </c>
      <c r="F67" s="4" t="s">
        <v>36</v>
      </c>
      <c r="G67" s="4">
        <v>12209</v>
      </c>
      <c r="H67" s="4">
        <v>511</v>
      </c>
      <c r="I67" s="4" t="s">
        <v>197</v>
      </c>
      <c r="J67" s="4">
        <v>6.3179999999999998E-3</v>
      </c>
      <c r="K67" s="4" t="s">
        <v>198</v>
      </c>
      <c r="L67" s="1">
        <v>6.0651999999999998E-2</v>
      </c>
      <c r="M67" s="1">
        <v>1.0741000000000001E-2</v>
      </c>
      <c r="N67" s="1">
        <v>9.6</v>
      </c>
      <c r="O67" s="1">
        <v>1.7</v>
      </c>
    </row>
    <row r="68" spans="1:15" s="1" customFormat="1" x14ac:dyDescent="0.25">
      <c r="A68" s="7">
        <v>324</v>
      </c>
      <c r="B68" s="7" t="s">
        <v>166</v>
      </c>
      <c r="C68" s="7">
        <v>11</v>
      </c>
      <c r="D68" s="7">
        <v>664.94543299999998</v>
      </c>
      <c r="E68" s="4" t="s">
        <v>85</v>
      </c>
      <c r="F68" s="4" t="s">
        <v>36</v>
      </c>
      <c r="G68" s="4">
        <v>12210</v>
      </c>
      <c r="H68" s="4">
        <v>511</v>
      </c>
      <c r="I68" s="4" t="s">
        <v>197</v>
      </c>
      <c r="J68" s="4">
        <v>1.9281E-2</v>
      </c>
      <c r="K68" s="4" t="s">
        <v>198</v>
      </c>
      <c r="L68" s="1">
        <v>0.18509600000000001</v>
      </c>
      <c r="M68" s="1">
        <v>3.2777000000000001E-2</v>
      </c>
      <c r="N68" s="1">
        <v>9.6</v>
      </c>
      <c r="O68" s="1">
        <v>1.7</v>
      </c>
    </row>
    <row r="69" spans="1:15" s="1" customFormat="1" x14ac:dyDescent="0.25">
      <c r="A69" s="7">
        <v>325</v>
      </c>
      <c r="B69" s="7" t="s">
        <v>166</v>
      </c>
      <c r="C69" s="7">
        <v>11</v>
      </c>
      <c r="D69" s="7">
        <v>664.94543299999998</v>
      </c>
      <c r="E69" s="4" t="s">
        <v>85</v>
      </c>
      <c r="F69" s="4" t="s">
        <v>36</v>
      </c>
      <c r="G69" s="4">
        <v>12212</v>
      </c>
      <c r="H69" s="4">
        <v>511</v>
      </c>
      <c r="I69" s="4" t="s">
        <v>197</v>
      </c>
      <c r="J69" s="4">
        <v>8.2999999999999998E-5</v>
      </c>
      <c r="K69" s="4" t="s">
        <v>198</v>
      </c>
      <c r="L69" s="1">
        <v>7.9799999999999999E-4</v>
      </c>
      <c r="M69" s="1">
        <v>1.4100000000000001E-4</v>
      </c>
      <c r="N69" s="1">
        <v>9.6</v>
      </c>
      <c r="O69" s="1">
        <v>1.7</v>
      </c>
    </row>
    <row r="70" spans="1:15" s="1" customFormat="1" x14ac:dyDescent="0.25">
      <c r="A70" s="7">
        <v>326</v>
      </c>
      <c r="B70" s="7" t="s">
        <v>166</v>
      </c>
      <c r="C70" s="7">
        <v>11</v>
      </c>
      <c r="D70" s="7">
        <v>664.94543299999998</v>
      </c>
      <c r="E70" s="4" t="s">
        <v>85</v>
      </c>
      <c r="F70" s="4" t="s">
        <v>36</v>
      </c>
      <c r="G70" s="4">
        <v>12215</v>
      </c>
      <c r="H70" s="4">
        <v>511</v>
      </c>
      <c r="I70" s="4" t="s">
        <v>197</v>
      </c>
      <c r="J70" s="4">
        <v>1.5699999999999999E-4</v>
      </c>
      <c r="K70" s="4" t="s">
        <v>198</v>
      </c>
      <c r="L70" s="1">
        <v>1.5100000000000001E-3</v>
      </c>
      <c r="M70" s="1">
        <v>2.6699999999999998E-4</v>
      </c>
      <c r="N70" s="1">
        <v>9.6</v>
      </c>
      <c r="O70" s="1">
        <v>1.7</v>
      </c>
    </row>
    <row r="71" spans="1:15" s="1" customFormat="1" x14ac:dyDescent="0.25">
      <c r="A71" s="7">
        <v>327</v>
      </c>
      <c r="B71" s="7" t="s">
        <v>166</v>
      </c>
      <c r="C71" s="7">
        <v>11</v>
      </c>
      <c r="D71" s="7">
        <v>664.94543299999998</v>
      </c>
      <c r="E71" s="4" t="s">
        <v>85</v>
      </c>
      <c r="F71" s="4" t="s">
        <v>36</v>
      </c>
      <c r="G71" s="4">
        <v>12216</v>
      </c>
      <c r="H71" s="4">
        <v>511</v>
      </c>
      <c r="I71" s="4" t="s">
        <v>197</v>
      </c>
      <c r="J71" s="4">
        <v>4.189E-3</v>
      </c>
      <c r="K71" s="4" t="s">
        <v>198</v>
      </c>
      <c r="L71" s="1">
        <v>4.0212999999999999E-2</v>
      </c>
      <c r="M71" s="1">
        <v>7.1209999999999997E-3</v>
      </c>
      <c r="N71" s="1">
        <v>9.6</v>
      </c>
      <c r="O71" s="1">
        <v>1.7</v>
      </c>
    </row>
    <row r="72" spans="1:15" x14ac:dyDescent="0.25">
      <c r="A72">
        <v>328</v>
      </c>
      <c r="B72" t="s">
        <v>166</v>
      </c>
      <c r="C72">
        <v>11</v>
      </c>
      <c r="D72" s="1">
        <v>664.94543299999998</v>
      </c>
      <c r="E72" t="s">
        <v>85</v>
      </c>
      <c r="F72" s="3" t="s">
        <v>36</v>
      </c>
      <c r="G72" s="3">
        <v>12217</v>
      </c>
      <c r="H72" s="3">
        <v>511</v>
      </c>
      <c r="I72" t="s">
        <v>197</v>
      </c>
      <c r="J72">
        <v>1.4760000000000001E-3</v>
      </c>
      <c r="K72" s="1" t="s">
        <v>198</v>
      </c>
      <c r="L72" s="1">
        <v>1.4168E-2</v>
      </c>
      <c r="M72" s="1">
        <v>2.5089999999999999E-3</v>
      </c>
      <c r="N72">
        <v>9.6</v>
      </c>
      <c r="O72">
        <v>1.7</v>
      </c>
    </row>
    <row r="73" spans="1:15" x14ac:dyDescent="0.25">
      <c r="A73">
        <v>329</v>
      </c>
      <c r="B73" t="s">
        <v>166</v>
      </c>
      <c r="C73">
        <v>11</v>
      </c>
      <c r="D73" s="1">
        <v>664.94543299999998</v>
      </c>
      <c r="E73" t="s">
        <v>85</v>
      </c>
      <c r="F73" s="3" t="s">
        <v>36</v>
      </c>
      <c r="G73" s="3">
        <v>12219</v>
      </c>
      <c r="H73" s="3">
        <v>511</v>
      </c>
      <c r="I73" t="s">
        <v>197</v>
      </c>
      <c r="J73">
        <v>5.9100000000000005E-4</v>
      </c>
      <c r="K73" t="s">
        <v>198</v>
      </c>
      <c r="L73">
        <v>5.6750000000000004E-3</v>
      </c>
      <c r="M73">
        <v>1.005E-3</v>
      </c>
      <c r="N73">
        <v>9.6</v>
      </c>
      <c r="O73">
        <v>1.7</v>
      </c>
    </row>
    <row r="74" spans="1:15" x14ac:dyDescent="0.25">
      <c r="A74">
        <v>330</v>
      </c>
      <c r="B74" t="s">
        <v>166</v>
      </c>
      <c r="C74">
        <v>11</v>
      </c>
      <c r="D74" s="1">
        <v>664.94543299999998</v>
      </c>
      <c r="E74" t="s">
        <v>85</v>
      </c>
      <c r="F74" s="3" t="s">
        <v>36</v>
      </c>
      <c r="G74" s="3">
        <v>12577</v>
      </c>
      <c r="H74" s="3">
        <v>512</v>
      </c>
      <c r="I74" t="s">
        <v>250</v>
      </c>
      <c r="J74">
        <v>5.5000000000000002E-5</v>
      </c>
      <c r="K74" t="s">
        <v>295</v>
      </c>
      <c r="L74">
        <v>6.0899999999999995E-4</v>
      </c>
      <c r="M74">
        <v>1.16E-4</v>
      </c>
      <c r="N74">
        <v>11</v>
      </c>
      <c r="O74">
        <v>2.1</v>
      </c>
    </row>
    <row r="75" spans="1:15" x14ac:dyDescent="0.25">
      <c r="A75">
        <v>331</v>
      </c>
      <c r="B75" t="s">
        <v>166</v>
      </c>
      <c r="C75">
        <v>11</v>
      </c>
      <c r="D75" s="1">
        <v>664.94543299999998</v>
      </c>
      <c r="E75" t="s">
        <v>85</v>
      </c>
      <c r="F75" s="3" t="s">
        <v>36</v>
      </c>
      <c r="G75" s="3">
        <v>12581</v>
      </c>
      <c r="H75" s="3">
        <v>512</v>
      </c>
      <c r="I75" t="s">
        <v>250</v>
      </c>
      <c r="J75">
        <v>7.5703000000000006E-2</v>
      </c>
      <c r="K75" t="s">
        <v>295</v>
      </c>
      <c r="L75">
        <v>0.832731</v>
      </c>
      <c r="M75">
        <v>0.15897600000000001</v>
      </c>
      <c r="N75">
        <v>11</v>
      </c>
      <c r="O75">
        <v>2.1</v>
      </c>
    </row>
    <row r="76" spans="1:15" x14ac:dyDescent="0.25">
      <c r="A76">
        <v>332</v>
      </c>
      <c r="B76" t="s">
        <v>166</v>
      </c>
      <c r="C76">
        <v>11</v>
      </c>
      <c r="D76" s="1">
        <v>664.94543299999998</v>
      </c>
      <c r="E76" t="s">
        <v>85</v>
      </c>
      <c r="F76" s="3" t="s">
        <v>36</v>
      </c>
      <c r="G76" s="3">
        <v>12584</v>
      </c>
      <c r="H76" s="3">
        <v>512</v>
      </c>
      <c r="I76" t="s">
        <v>250</v>
      </c>
      <c r="J76">
        <v>1.1150000000000001E-3</v>
      </c>
      <c r="K76" t="s">
        <v>295</v>
      </c>
      <c r="L76">
        <v>1.2269E-2</v>
      </c>
      <c r="M76">
        <v>2.3419999999999999E-3</v>
      </c>
      <c r="N76">
        <v>11</v>
      </c>
      <c r="O76">
        <v>2.1</v>
      </c>
    </row>
    <row r="77" spans="1:15" x14ac:dyDescent="0.25">
      <c r="A77">
        <v>333</v>
      </c>
      <c r="B77" t="s">
        <v>166</v>
      </c>
      <c r="C77">
        <v>11</v>
      </c>
      <c r="D77" s="1">
        <v>664.94543299999998</v>
      </c>
      <c r="E77" t="s">
        <v>85</v>
      </c>
      <c r="F77" s="3" t="s">
        <v>36</v>
      </c>
      <c r="G77" s="3">
        <v>12596</v>
      </c>
      <c r="H77" s="3">
        <v>512</v>
      </c>
      <c r="I77" t="s">
        <v>250</v>
      </c>
      <c r="J77">
        <v>7.9100000000000004E-4</v>
      </c>
      <c r="K77" t="s">
        <v>295</v>
      </c>
      <c r="L77">
        <v>8.7039999999999999E-3</v>
      </c>
      <c r="M77">
        <v>1.6620000000000001E-3</v>
      </c>
      <c r="N77">
        <v>11</v>
      </c>
      <c r="O77">
        <v>2.1</v>
      </c>
    </row>
    <row r="78" spans="1:15" x14ac:dyDescent="0.25">
      <c r="A78">
        <v>334</v>
      </c>
      <c r="B78" t="s">
        <v>166</v>
      </c>
      <c r="C78">
        <v>11</v>
      </c>
      <c r="D78" s="1">
        <v>664.94543299999998</v>
      </c>
      <c r="E78" t="s">
        <v>85</v>
      </c>
      <c r="F78" s="3" t="s">
        <v>36</v>
      </c>
      <c r="G78" s="3">
        <v>12597</v>
      </c>
      <c r="H78" s="3">
        <v>512</v>
      </c>
      <c r="I78" t="s">
        <v>250</v>
      </c>
      <c r="J78">
        <v>4.5199999999999998E-4</v>
      </c>
      <c r="K78" t="s">
        <v>295</v>
      </c>
      <c r="L78">
        <v>4.9719999999999999E-3</v>
      </c>
      <c r="M78">
        <v>9.4899999999999997E-4</v>
      </c>
      <c r="N78">
        <v>11</v>
      </c>
      <c r="O78">
        <v>2.1</v>
      </c>
    </row>
    <row r="79" spans="1:15" x14ac:dyDescent="0.25">
      <c r="A79">
        <v>335</v>
      </c>
      <c r="B79" t="s">
        <v>166</v>
      </c>
      <c r="C79">
        <v>11</v>
      </c>
      <c r="D79" s="1">
        <v>664.94543299999998</v>
      </c>
      <c r="E79" t="s">
        <v>85</v>
      </c>
      <c r="F79" s="3" t="s">
        <v>36</v>
      </c>
      <c r="G79" s="3">
        <v>12598</v>
      </c>
      <c r="H79" s="3">
        <v>512</v>
      </c>
      <c r="I79" t="s">
        <v>250</v>
      </c>
      <c r="J79">
        <v>8.1698000000000007E-2</v>
      </c>
      <c r="K79" t="s">
        <v>295</v>
      </c>
      <c r="L79">
        <v>0.89867399999999997</v>
      </c>
      <c r="M79">
        <v>0.171565</v>
      </c>
      <c r="N79">
        <v>11</v>
      </c>
      <c r="O79">
        <v>2.1</v>
      </c>
    </row>
    <row r="80" spans="1:15" x14ac:dyDescent="0.25">
      <c r="A80">
        <v>336</v>
      </c>
      <c r="B80" t="s">
        <v>166</v>
      </c>
      <c r="C80">
        <v>11</v>
      </c>
      <c r="D80" s="1">
        <v>664.94543299999998</v>
      </c>
      <c r="E80" t="s">
        <v>85</v>
      </c>
      <c r="F80" s="3" t="s">
        <v>36</v>
      </c>
      <c r="G80" s="3">
        <v>12599</v>
      </c>
      <c r="H80" s="3">
        <v>512</v>
      </c>
      <c r="I80" t="s">
        <v>250</v>
      </c>
      <c r="J80">
        <v>5.1070000000000004E-3</v>
      </c>
      <c r="K80" t="s">
        <v>295</v>
      </c>
      <c r="L80">
        <v>5.6177999999999999E-2</v>
      </c>
      <c r="M80">
        <v>1.0725E-2</v>
      </c>
      <c r="N80">
        <v>11</v>
      </c>
      <c r="O80">
        <v>2.1</v>
      </c>
    </row>
    <row r="81" spans="1:15" x14ac:dyDescent="0.25">
      <c r="A81">
        <v>337</v>
      </c>
      <c r="B81" t="s">
        <v>166</v>
      </c>
      <c r="C81">
        <v>11</v>
      </c>
      <c r="D81" s="1">
        <v>664.94543299999998</v>
      </c>
      <c r="E81" t="s">
        <v>85</v>
      </c>
      <c r="F81" s="3" t="s">
        <v>36</v>
      </c>
      <c r="G81" s="3">
        <v>12601</v>
      </c>
      <c r="H81" s="3">
        <v>512</v>
      </c>
      <c r="I81" t="s">
        <v>250</v>
      </c>
      <c r="J81">
        <v>1.85E-4</v>
      </c>
      <c r="K81" t="s">
        <v>295</v>
      </c>
      <c r="L81">
        <v>2.0370000000000002E-3</v>
      </c>
      <c r="M81">
        <v>3.8900000000000002E-4</v>
      </c>
      <c r="N81">
        <v>11</v>
      </c>
      <c r="O81">
        <v>2.1</v>
      </c>
    </row>
    <row r="82" spans="1:15" x14ac:dyDescent="0.25">
      <c r="A82">
        <v>338</v>
      </c>
      <c r="B82" t="s">
        <v>166</v>
      </c>
      <c r="C82">
        <v>11</v>
      </c>
      <c r="D82" s="1">
        <v>664.94543299999998</v>
      </c>
      <c r="E82" t="s">
        <v>85</v>
      </c>
      <c r="F82" s="3" t="s">
        <v>36</v>
      </c>
      <c r="G82" s="3">
        <v>12602</v>
      </c>
      <c r="H82" s="3">
        <v>512</v>
      </c>
      <c r="I82" t="s">
        <v>250</v>
      </c>
      <c r="J82">
        <v>5.5999999999999999E-5</v>
      </c>
      <c r="K82" t="s">
        <v>295</v>
      </c>
      <c r="L82">
        <v>6.1600000000000001E-4</v>
      </c>
      <c r="M82">
        <v>1.18E-4</v>
      </c>
      <c r="N82">
        <v>11</v>
      </c>
      <c r="O82">
        <v>2.1</v>
      </c>
    </row>
    <row r="83" spans="1:15" x14ac:dyDescent="0.25">
      <c r="A83">
        <v>339</v>
      </c>
      <c r="B83" t="s">
        <v>166</v>
      </c>
      <c r="C83">
        <v>11</v>
      </c>
      <c r="D83" s="1">
        <v>664.94543299999998</v>
      </c>
      <c r="E83" t="s">
        <v>85</v>
      </c>
      <c r="F83" s="3" t="s">
        <v>36</v>
      </c>
      <c r="G83" s="3">
        <v>12604</v>
      </c>
      <c r="H83" s="3">
        <v>512</v>
      </c>
      <c r="I83" t="s">
        <v>250</v>
      </c>
      <c r="J83">
        <v>1.47E-4</v>
      </c>
      <c r="K83" t="s">
        <v>295</v>
      </c>
      <c r="L83">
        <v>1.6130000000000001E-3</v>
      </c>
      <c r="M83">
        <v>3.0800000000000001E-4</v>
      </c>
      <c r="N83">
        <v>11</v>
      </c>
      <c r="O83">
        <v>2.1</v>
      </c>
    </row>
    <row r="84" spans="1:15" x14ac:dyDescent="0.25">
      <c r="A84">
        <v>340</v>
      </c>
      <c r="B84" t="s">
        <v>166</v>
      </c>
      <c r="C84">
        <v>11</v>
      </c>
      <c r="D84" s="1">
        <v>664.94543299999998</v>
      </c>
      <c r="E84" t="s">
        <v>85</v>
      </c>
      <c r="F84" s="3" t="s">
        <v>36</v>
      </c>
      <c r="G84" s="3">
        <v>12606</v>
      </c>
      <c r="H84" s="3">
        <v>512</v>
      </c>
      <c r="I84" t="s">
        <v>250</v>
      </c>
      <c r="J84">
        <v>5.5999999999999999E-5</v>
      </c>
      <c r="K84" t="s">
        <v>295</v>
      </c>
      <c r="L84">
        <v>6.1600000000000001E-4</v>
      </c>
      <c r="M84">
        <v>1.18E-4</v>
      </c>
      <c r="N84">
        <v>11</v>
      </c>
      <c r="O84">
        <v>2.1</v>
      </c>
    </row>
    <row r="85" spans="1:15" x14ac:dyDescent="0.25">
      <c r="A85">
        <v>341</v>
      </c>
      <c r="B85" t="s">
        <v>166</v>
      </c>
      <c r="C85">
        <v>11</v>
      </c>
      <c r="D85" s="1">
        <v>664.94543299999998</v>
      </c>
      <c r="E85" t="s">
        <v>85</v>
      </c>
      <c r="F85" s="3" t="s">
        <v>36</v>
      </c>
      <c r="G85" s="3">
        <v>12616</v>
      </c>
      <c r="H85" s="3">
        <v>512</v>
      </c>
      <c r="I85" t="s">
        <v>250</v>
      </c>
      <c r="J85">
        <v>8.8099999999999995E-4</v>
      </c>
      <c r="K85" t="s">
        <v>295</v>
      </c>
      <c r="L85">
        <v>9.6880000000000004E-3</v>
      </c>
      <c r="M85">
        <v>1.8500000000000001E-3</v>
      </c>
      <c r="N85">
        <v>11</v>
      </c>
      <c r="O85">
        <v>2.1</v>
      </c>
    </row>
    <row r="86" spans="1:15" x14ac:dyDescent="0.25">
      <c r="A86">
        <v>342</v>
      </c>
      <c r="B86" t="s">
        <v>166</v>
      </c>
      <c r="C86">
        <v>11</v>
      </c>
      <c r="D86" s="1">
        <v>664.94543299999998</v>
      </c>
      <c r="E86" t="s">
        <v>85</v>
      </c>
      <c r="F86" s="3" t="s">
        <v>36</v>
      </c>
      <c r="G86" s="3">
        <v>12618</v>
      </c>
      <c r="H86" s="3">
        <v>512</v>
      </c>
      <c r="I86" t="s">
        <v>250</v>
      </c>
      <c r="J86">
        <v>1.9710000000000001E-3</v>
      </c>
      <c r="K86" t="s">
        <v>295</v>
      </c>
      <c r="L86">
        <v>2.1680999999999999E-2</v>
      </c>
      <c r="M86">
        <v>4.1390000000000003E-3</v>
      </c>
      <c r="N86">
        <v>11</v>
      </c>
      <c r="O86">
        <v>2.1</v>
      </c>
    </row>
    <row r="87" spans="1:15" x14ac:dyDescent="0.25">
      <c r="A87">
        <v>343</v>
      </c>
      <c r="B87" t="s">
        <v>166</v>
      </c>
      <c r="C87">
        <v>11</v>
      </c>
      <c r="D87" s="1">
        <v>664.94543299999998</v>
      </c>
      <c r="E87" t="s">
        <v>85</v>
      </c>
      <c r="F87" s="3" t="s">
        <v>36</v>
      </c>
      <c r="G87" s="3">
        <v>12620</v>
      </c>
      <c r="H87" s="3">
        <v>512</v>
      </c>
      <c r="I87" t="s">
        <v>250</v>
      </c>
      <c r="J87">
        <v>2.019E-2</v>
      </c>
      <c r="K87" t="s">
        <v>295</v>
      </c>
      <c r="L87">
        <v>0.22208800000000001</v>
      </c>
      <c r="M87">
        <v>4.2398999999999999E-2</v>
      </c>
      <c r="N87">
        <v>11</v>
      </c>
      <c r="O87">
        <v>2.1</v>
      </c>
    </row>
    <row r="88" spans="1:15" x14ac:dyDescent="0.25">
      <c r="A88">
        <v>344</v>
      </c>
      <c r="B88" t="s">
        <v>166</v>
      </c>
      <c r="C88">
        <v>11</v>
      </c>
      <c r="D88" s="1">
        <v>664.94543299999998</v>
      </c>
      <c r="E88" t="s">
        <v>85</v>
      </c>
      <c r="F88" s="3" t="s">
        <v>36</v>
      </c>
      <c r="G88" s="3">
        <v>12621</v>
      </c>
      <c r="H88" s="3">
        <v>512</v>
      </c>
      <c r="I88" t="s">
        <v>250</v>
      </c>
      <c r="J88">
        <v>1.6219000000000001E-2</v>
      </c>
      <c r="K88" t="s">
        <v>295</v>
      </c>
      <c r="L88">
        <v>0.17841000000000001</v>
      </c>
      <c r="M88">
        <v>3.406E-2</v>
      </c>
      <c r="N88">
        <v>11</v>
      </c>
      <c r="O88">
        <v>2.1</v>
      </c>
    </row>
    <row r="89" spans="1:15" x14ac:dyDescent="0.25">
      <c r="A89">
        <v>345</v>
      </c>
      <c r="B89" t="s">
        <v>166</v>
      </c>
      <c r="C89">
        <v>11</v>
      </c>
      <c r="D89" s="1">
        <v>664.94543299999998</v>
      </c>
      <c r="E89" t="s">
        <v>85</v>
      </c>
      <c r="F89" s="3" t="s">
        <v>36</v>
      </c>
      <c r="G89" s="3">
        <v>12634</v>
      </c>
      <c r="H89" s="3">
        <v>512</v>
      </c>
      <c r="I89" t="s">
        <v>250</v>
      </c>
      <c r="J89">
        <v>2.5999999999999998E-5</v>
      </c>
      <c r="K89" t="s">
        <v>295</v>
      </c>
      <c r="L89">
        <v>2.8800000000000001E-4</v>
      </c>
      <c r="M89">
        <v>5.5000000000000002E-5</v>
      </c>
      <c r="N89">
        <v>11</v>
      </c>
      <c r="O89">
        <v>2.1</v>
      </c>
    </row>
    <row r="90" spans="1:15" x14ac:dyDescent="0.25">
      <c r="A90">
        <v>346</v>
      </c>
      <c r="B90" t="s">
        <v>166</v>
      </c>
      <c r="C90">
        <v>11</v>
      </c>
      <c r="D90" s="1">
        <v>664.94543299999998</v>
      </c>
      <c r="E90" t="s">
        <v>85</v>
      </c>
      <c r="F90" s="3" t="s">
        <v>36</v>
      </c>
      <c r="G90" s="3">
        <v>12635</v>
      </c>
      <c r="H90" s="3">
        <v>512</v>
      </c>
      <c r="I90" t="s">
        <v>250</v>
      </c>
      <c r="J90">
        <v>2.6703000000000001E-2</v>
      </c>
      <c r="K90" t="s">
        <v>295</v>
      </c>
      <c r="L90">
        <v>0.29373500000000002</v>
      </c>
      <c r="M90">
        <v>5.6077000000000002E-2</v>
      </c>
      <c r="N90">
        <v>11</v>
      </c>
      <c r="O90">
        <v>2.1</v>
      </c>
    </row>
    <row r="91" spans="1:15" x14ac:dyDescent="0.25">
      <c r="A91">
        <v>347</v>
      </c>
      <c r="B91" t="s">
        <v>166</v>
      </c>
      <c r="C91">
        <v>11</v>
      </c>
      <c r="D91" s="1">
        <v>664.94543299999998</v>
      </c>
      <c r="E91" t="s">
        <v>85</v>
      </c>
      <c r="F91" s="3" t="s">
        <v>36</v>
      </c>
      <c r="G91" s="3">
        <v>12636</v>
      </c>
      <c r="H91" s="3">
        <v>512</v>
      </c>
      <c r="I91" t="s">
        <v>250</v>
      </c>
      <c r="J91">
        <v>2.81E-4</v>
      </c>
      <c r="K91" t="s">
        <v>295</v>
      </c>
      <c r="L91">
        <v>3.0929999999999998E-3</v>
      </c>
      <c r="M91">
        <v>5.9000000000000003E-4</v>
      </c>
      <c r="N91">
        <v>11</v>
      </c>
      <c r="O91">
        <v>2.1</v>
      </c>
    </row>
    <row r="92" spans="1:15" x14ac:dyDescent="0.25">
      <c r="A92">
        <v>348</v>
      </c>
      <c r="B92" t="s">
        <v>166</v>
      </c>
      <c r="C92">
        <v>11</v>
      </c>
      <c r="D92" s="1">
        <v>664.94543299999998</v>
      </c>
      <c r="E92" t="s">
        <v>85</v>
      </c>
      <c r="F92" s="3" t="s">
        <v>36</v>
      </c>
      <c r="G92" s="3">
        <v>12638</v>
      </c>
      <c r="H92" s="3">
        <v>512</v>
      </c>
      <c r="I92" t="s">
        <v>250</v>
      </c>
      <c r="J92">
        <v>7.7003000000000002E-2</v>
      </c>
      <c r="K92" t="s">
        <v>295</v>
      </c>
      <c r="L92">
        <v>0.84703099999999998</v>
      </c>
      <c r="M92">
        <v>0.16170599999999999</v>
      </c>
      <c r="N92">
        <v>11</v>
      </c>
      <c r="O92">
        <v>2.1</v>
      </c>
    </row>
    <row r="93" spans="1:15" x14ac:dyDescent="0.25">
      <c r="A93">
        <v>349</v>
      </c>
      <c r="B93" t="s">
        <v>166</v>
      </c>
      <c r="C93">
        <v>11</v>
      </c>
      <c r="D93" s="1">
        <v>664.94543299999998</v>
      </c>
      <c r="E93" t="s">
        <v>85</v>
      </c>
      <c r="F93" s="3" t="s">
        <v>36</v>
      </c>
      <c r="G93" s="3">
        <v>12639</v>
      </c>
      <c r="H93" s="3">
        <v>512</v>
      </c>
      <c r="I93" t="s">
        <v>250</v>
      </c>
      <c r="J93">
        <v>1.3322000000000001E-2</v>
      </c>
      <c r="K93" t="s">
        <v>295</v>
      </c>
      <c r="L93">
        <v>0.14654500000000001</v>
      </c>
      <c r="M93">
        <v>2.7976999999999998E-2</v>
      </c>
      <c r="N93">
        <v>11</v>
      </c>
      <c r="O93">
        <v>2.1</v>
      </c>
    </row>
    <row r="94" spans="1:15" x14ac:dyDescent="0.25">
      <c r="A94">
        <v>350</v>
      </c>
      <c r="B94" t="s">
        <v>166</v>
      </c>
      <c r="C94">
        <v>11</v>
      </c>
      <c r="D94" s="1">
        <v>664.94543299999998</v>
      </c>
      <c r="E94" t="s">
        <v>85</v>
      </c>
      <c r="F94" s="3" t="s">
        <v>36</v>
      </c>
      <c r="G94" s="3">
        <v>12642</v>
      </c>
      <c r="H94" s="3">
        <v>512</v>
      </c>
      <c r="I94" t="s">
        <v>250</v>
      </c>
      <c r="J94">
        <v>5.5800000000000001E-4</v>
      </c>
      <c r="K94" t="s">
        <v>295</v>
      </c>
      <c r="L94">
        <v>6.1399999999999996E-3</v>
      </c>
      <c r="M94">
        <v>1.1720000000000001E-3</v>
      </c>
      <c r="N94">
        <v>11</v>
      </c>
      <c r="O94">
        <v>2.1</v>
      </c>
    </row>
    <row r="95" spans="1:15" x14ac:dyDescent="0.25">
      <c r="A95">
        <v>351</v>
      </c>
      <c r="B95" t="s">
        <v>166</v>
      </c>
      <c r="C95">
        <v>11</v>
      </c>
      <c r="D95" s="1">
        <v>664.94543299999998</v>
      </c>
      <c r="E95" t="s">
        <v>85</v>
      </c>
      <c r="F95" s="3" t="s">
        <v>36</v>
      </c>
      <c r="G95" s="3">
        <v>12643</v>
      </c>
      <c r="H95" s="3">
        <v>512</v>
      </c>
      <c r="I95" t="s">
        <v>250</v>
      </c>
      <c r="J95">
        <v>1.183E-3</v>
      </c>
      <c r="K95" t="s">
        <v>295</v>
      </c>
      <c r="L95">
        <v>1.3016E-2</v>
      </c>
      <c r="M95">
        <v>2.4849999999999998E-3</v>
      </c>
      <c r="N95">
        <v>11</v>
      </c>
      <c r="O95">
        <v>2.1</v>
      </c>
    </row>
    <row r="96" spans="1:15" x14ac:dyDescent="0.25">
      <c r="A96">
        <v>352</v>
      </c>
      <c r="B96" t="s">
        <v>166</v>
      </c>
      <c r="C96">
        <v>11</v>
      </c>
      <c r="D96" s="1">
        <v>664.94543299999998</v>
      </c>
      <c r="E96" t="s">
        <v>85</v>
      </c>
      <c r="F96" s="3" t="s">
        <v>36</v>
      </c>
      <c r="G96" s="3">
        <v>12645</v>
      </c>
      <c r="H96" s="3">
        <v>512</v>
      </c>
      <c r="I96" t="s">
        <v>250</v>
      </c>
      <c r="J96">
        <v>3.3700000000000001E-4</v>
      </c>
      <c r="K96" t="s">
        <v>295</v>
      </c>
      <c r="L96">
        <v>3.702E-3</v>
      </c>
      <c r="M96">
        <v>7.0699999999999995E-4</v>
      </c>
      <c r="N96">
        <v>11</v>
      </c>
      <c r="O96">
        <v>2.1</v>
      </c>
    </row>
    <row r="97" spans="1:15" x14ac:dyDescent="0.25">
      <c r="A97">
        <v>353</v>
      </c>
      <c r="B97" t="s">
        <v>166</v>
      </c>
      <c r="C97">
        <v>11</v>
      </c>
      <c r="D97" s="1">
        <v>664.94543299999998</v>
      </c>
      <c r="E97" t="s">
        <v>85</v>
      </c>
      <c r="F97" s="3" t="s">
        <v>36</v>
      </c>
      <c r="G97" s="3">
        <v>12646</v>
      </c>
      <c r="H97" s="3">
        <v>512</v>
      </c>
      <c r="I97" t="s">
        <v>250</v>
      </c>
      <c r="J97">
        <v>9.9769999999999998E-3</v>
      </c>
      <c r="K97" t="s">
        <v>295</v>
      </c>
      <c r="L97">
        <v>0.109745</v>
      </c>
      <c r="M97">
        <v>2.0951000000000001E-2</v>
      </c>
      <c r="N97">
        <v>11</v>
      </c>
      <c r="O97">
        <v>2.1</v>
      </c>
    </row>
    <row r="98" spans="1:15" x14ac:dyDescent="0.25">
      <c r="A98">
        <v>354</v>
      </c>
      <c r="B98" t="s">
        <v>166</v>
      </c>
      <c r="C98">
        <v>11</v>
      </c>
      <c r="D98" s="1">
        <v>664.94543299999998</v>
      </c>
      <c r="E98" t="s">
        <v>85</v>
      </c>
      <c r="F98" s="3" t="s">
        <v>36</v>
      </c>
      <c r="G98" s="3">
        <v>12647</v>
      </c>
      <c r="H98" s="3">
        <v>512</v>
      </c>
      <c r="I98" t="s">
        <v>250</v>
      </c>
      <c r="J98">
        <v>8.7999999999999998E-5</v>
      </c>
      <c r="K98" t="s">
        <v>295</v>
      </c>
      <c r="L98">
        <v>9.6400000000000001E-4</v>
      </c>
      <c r="M98">
        <v>1.84E-4</v>
      </c>
      <c r="N98">
        <v>11</v>
      </c>
      <c r="O98">
        <v>2.1</v>
      </c>
    </row>
    <row r="99" spans="1:15" x14ac:dyDescent="0.25">
      <c r="A99">
        <v>355</v>
      </c>
      <c r="B99" t="s">
        <v>166</v>
      </c>
      <c r="C99">
        <v>11</v>
      </c>
      <c r="D99" s="1">
        <v>664.94543299999998</v>
      </c>
      <c r="E99" t="s">
        <v>85</v>
      </c>
      <c r="F99" s="3" t="s">
        <v>36</v>
      </c>
      <c r="G99" s="3">
        <v>12648</v>
      </c>
      <c r="H99" s="3">
        <v>512</v>
      </c>
      <c r="I99" t="s">
        <v>250</v>
      </c>
      <c r="J99">
        <v>1.85E-4</v>
      </c>
      <c r="K99" t="s">
        <v>295</v>
      </c>
      <c r="L99">
        <v>2.036E-3</v>
      </c>
      <c r="M99">
        <v>3.8900000000000002E-4</v>
      </c>
      <c r="N99">
        <v>11</v>
      </c>
      <c r="O99">
        <v>2.1</v>
      </c>
    </row>
    <row r="100" spans="1:15" x14ac:dyDescent="0.25">
      <c r="A100">
        <v>356</v>
      </c>
      <c r="B100" t="s">
        <v>166</v>
      </c>
      <c r="C100">
        <v>11</v>
      </c>
      <c r="D100" s="1">
        <v>664.94543299999998</v>
      </c>
      <c r="E100" t="s">
        <v>85</v>
      </c>
      <c r="F100" s="3" t="s">
        <v>36</v>
      </c>
      <c r="G100" s="3">
        <v>12649</v>
      </c>
      <c r="H100" s="3">
        <v>512</v>
      </c>
      <c r="I100" t="s">
        <v>250</v>
      </c>
      <c r="J100">
        <v>5.7338E-2</v>
      </c>
      <c r="K100" t="s">
        <v>295</v>
      </c>
      <c r="L100">
        <v>0.63071699999999997</v>
      </c>
      <c r="M100">
        <v>0.12041</v>
      </c>
      <c r="N100">
        <v>11</v>
      </c>
      <c r="O100">
        <v>2.1</v>
      </c>
    </row>
    <row r="101" spans="1:15" x14ac:dyDescent="0.25">
      <c r="A101">
        <v>357</v>
      </c>
      <c r="B101" t="s">
        <v>166</v>
      </c>
      <c r="C101">
        <v>11</v>
      </c>
      <c r="D101" s="1">
        <v>664.94543299999998</v>
      </c>
      <c r="E101" t="s">
        <v>85</v>
      </c>
      <c r="F101" s="3" t="s">
        <v>36</v>
      </c>
      <c r="G101" s="3">
        <v>12650</v>
      </c>
      <c r="H101" s="3">
        <v>512</v>
      </c>
      <c r="I101" t="s">
        <v>250</v>
      </c>
      <c r="J101">
        <v>1.8186000000000001E-2</v>
      </c>
      <c r="K101" t="s">
        <v>295</v>
      </c>
      <c r="L101">
        <v>0.200043</v>
      </c>
      <c r="M101">
        <v>3.8190000000000002E-2</v>
      </c>
      <c r="N101">
        <v>11</v>
      </c>
      <c r="O101">
        <v>2.1</v>
      </c>
    </row>
    <row r="102" spans="1:15" x14ac:dyDescent="0.25">
      <c r="A102">
        <v>358</v>
      </c>
      <c r="B102" t="s">
        <v>166</v>
      </c>
      <c r="C102">
        <v>11</v>
      </c>
      <c r="D102" s="1">
        <v>664.94543299999998</v>
      </c>
      <c r="E102" t="s">
        <v>85</v>
      </c>
      <c r="F102" s="3" t="s">
        <v>36</v>
      </c>
      <c r="G102" s="3">
        <v>12651</v>
      </c>
      <c r="H102" s="3">
        <v>512</v>
      </c>
      <c r="I102" t="s">
        <v>250</v>
      </c>
      <c r="J102">
        <v>2.6200000000000003E-4</v>
      </c>
      <c r="K102" t="s">
        <v>295</v>
      </c>
      <c r="L102">
        <v>2.8770000000000002E-3</v>
      </c>
      <c r="M102">
        <v>5.4900000000000001E-4</v>
      </c>
      <c r="N102">
        <v>11</v>
      </c>
      <c r="O102">
        <v>2.1</v>
      </c>
    </row>
    <row r="103" spans="1:15" x14ac:dyDescent="0.25">
      <c r="A103">
        <v>359</v>
      </c>
      <c r="B103" t="s">
        <v>166</v>
      </c>
      <c r="C103">
        <v>11</v>
      </c>
      <c r="D103" s="1">
        <v>664.94543299999998</v>
      </c>
      <c r="E103" t="s">
        <v>85</v>
      </c>
      <c r="F103" s="3" t="s">
        <v>36</v>
      </c>
      <c r="G103" s="3">
        <v>12652</v>
      </c>
      <c r="H103" s="3">
        <v>512</v>
      </c>
      <c r="I103" t="s">
        <v>250</v>
      </c>
      <c r="J103">
        <v>5.5999999999999999E-5</v>
      </c>
      <c r="K103" t="s">
        <v>295</v>
      </c>
      <c r="L103">
        <v>6.1399999999999996E-4</v>
      </c>
      <c r="M103">
        <v>1.17E-4</v>
      </c>
      <c r="N103">
        <v>11</v>
      </c>
      <c r="O103">
        <v>2.1</v>
      </c>
    </row>
    <row r="104" spans="1:15" x14ac:dyDescent="0.25">
      <c r="A104">
        <v>360</v>
      </c>
      <c r="B104" t="s">
        <v>166</v>
      </c>
      <c r="C104">
        <v>11</v>
      </c>
      <c r="D104" s="1">
        <v>664.94543299999998</v>
      </c>
      <c r="E104" t="s">
        <v>85</v>
      </c>
      <c r="F104" s="3" t="s">
        <v>36</v>
      </c>
      <c r="G104" s="3">
        <v>12653</v>
      </c>
      <c r="H104" s="3">
        <v>512</v>
      </c>
      <c r="I104" t="s">
        <v>250</v>
      </c>
      <c r="J104">
        <v>4.065E-3</v>
      </c>
      <c r="K104" t="s">
        <v>295</v>
      </c>
      <c r="L104">
        <v>4.4719000000000002E-2</v>
      </c>
      <c r="M104">
        <v>8.5369999999999994E-3</v>
      </c>
      <c r="N104">
        <v>11</v>
      </c>
      <c r="O104">
        <v>2.1</v>
      </c>
    </row>
    <row r="105" spans="1:15" x14ac:dyDescent="0.25">
      <c r="A105">
        <v>361</v>
      </c>
      <c r="B105" t="s">
        <v>166</v>
      </c>
      <c r="C105">
        <v>11</v>
      </c>
      <c r="D105" s="1">
        <v>664.94543299999998</v>
      </c>
      <c r="E105" t="s">
        <v>85</v>
      </c>
      <c r="F105" s="3" t="s">
        <v>36</v>
      </c>
      <c r="G105" s="3">
        <v>12654</v>
      </c>
      <c r="H105" s="3">
        <v>512</v>
      </c>
      <c r="I105" t="s">
        <v>250</v>
      </c>
      <c r="J105">
        <v>5.5999999999999999E-5</v>
      </c>
      <c r="K105" t="s">
        <v>295</v>
      </c>
      <c r="L105">
        <v>6.1899999999999998E-4</v>
      </c>
      <c r="M105">
        <v>1.18E-4</v>
      </c>
      <c r="N105">
        <v>11</v>
      </c>
      <c r="O105">
        <v>2.1</v>
      </c>
    </row>
    <row r="106" spans="1:15" x14ac:dyDescent="0.25">
      <c r="A106">
        <v>362</v>
      </c>
      <c r="B106" t="s">
        <v>166</v>
      </c>
      <c r="C106">
        <v>11</v>
      </c>
      <c r="D106" s="1">
        <v>664.94543299999998</v>
      </c>
      <c r="E106" t="s">
        <v>85</v>
      </c>
      <c r="F106" s="3" t="s">
        <v>36</v>
      </c>
      <c r="G106" s="3">
        <v>12656</v>
      </c>
      <c r="H106" s="3">
        <v>512</v>
      </c>
      <c r="I106" t="s">
        <v>250</v>
      </c>
      <c r="J106">
        <v>2.5087999999999999E-2</v>
      </c>
      <c r="K106" t="s">
        <v>295</v>
      </c>
      <c r="L106">
        <v>0.27596900000000002</v>
      </c>
      <c r="M106">
        <v>5.2685000000000003E-2</v>
      </c>
      <c r="N106">
        <v>11</v>
      </c>
      <c r="O106">
        <v>2.1</v>
      </c>
    </row>
    <row r="107" spans="1:15" x14ac:dyDescent="0.25">
      <c r="A107">
        <v>363</v>
      </c>
      <c r="B107" t="s">
        <v>166</v>
      </c>
      <c r="C107">
        <v>11</v>
      </c>
      <c r="D107" s="1">
        <v>664.94543299999998</v>
      </c>
      <c r="E107" t="s">
        <v>85</v>
      </c>
      <c r="F107" s="3" t="s">
        <v>36</v>
      </c>
      <c r="G107" s="3">
        <v>12721</v>
      </c>
      <c r="H107" s="3">
        <v>530</v>
      </c>
      <c r="I107" t="s">
        <v>199</v>
      </c>
      <c r="J107">
        <v>3.017801</v>
      </c>
      <c r="K107" t="s">
        <v>200</v>
      </c>
      <c r="L107">
        <v>28.367328000000001</v>
      </c>
      <c r="M107">
        <v>4.828481</v>
      </c>
      <c r="N107">
        <v>9.4</v>
      </c>
      <c r="O107">
        <v>1.6</v>
      </c>
    </row>
    <row r="108" spans="1:15" x14ac:dyDescent="0.25">
      <c r="A108">
        <v>364</v>
      </c>
      <c r="B108" t="s">
        <v>166</v>
      </c>
      <c r="C108">
        <v>11</v>
      </c>
      <c r="D108" s="1">
        <v>664.94543299999998</v>
      </c>
      <c r="E108" t="s">
        <v>85</v>
      </c>
      <c r="F108" s="3" t="s">
        <v>36</v>
      </c>
      <c r="G108" s="3">
        <v>12980</v>
      </c>
      <c r="H108" s="3">
        <v>541</v>
      </c>
      <c r="I108" t="s">
        <v>201</v>
      </c>
      <c r="J108">
        <v>5.1489999999999999E-3</v>
      </c>
      <c r="K108" t="s">
        <v>202</v>
      </c>
      <c r="L108">
        <v>3.3466000000000003E-2</v>
      </c>
      <c r="M108">
        <v>5.6629999999999996E-3</v>
      </c>
      <c r="N108">
        <v>6.5</v>
      </c>
      <c r="O108">
        <v>1.1000000000000001</v>
      </c>
    </row>
    <row r="109" spans="1:15" x14ac:dyDescent="0.25">
      <c r="A109">
        <v>365</v>
      </c>
      <c r="B109" t="s">
        <v>166</v>
      </c>
      <c r="C109">
        <v>11</v>
      </c>
      <c r="D109" s="1">
        <v>664.94543299999998</v>
      </c>
      <c r="E109" t="s">
        <v>85</v>
      </c>
      <c r="F109" s="3" t="s">
        <v>36</v>
      </c>
      <c r="G109" s="3">
        <v>12982</v>
      </c>
      <c r="H109" s="3">
        <v>541</v>
      </c>
      <c r="I109" t="s">
        <v>201</v>
      </c>
      <c r="J109">
        <v>1.7982999999999999E-2</v>
      </c>
      <c r="K109" t="s">
        <v>202</v>
      </c>
      <c r="L109">
        <v>0.11688900000000001</v>
      </c>
      <c r="M109">
        <v>1.9781E-2</v>
      </c>
      <c r="N109">
        <v>6.5</v>
      </c>
      <c r="O109">
        <v>1.1000000000000001</v>
      </c>
    </row>
    <row r="110" spans="1:15" x14ac:dyDescent="0.25">
      <c r="A110">
        <v>366</v>
      </c>
      <c r="B110" t="s">
        <v>166</v>
      </c>
      <c r="C110">
        <v>11</v>
      </c>
      <c r="D110" s="1">
        <v>664.94543299999998</v>
      </c>
      <c r="E110" t="s">
        <v>85</v>
      </c>
      <c r="F110" s="3" t="s">
        <v>36</v>
      </c>
      <c r="G110" s="3">
        <v>12986</v>
      </c>
      <c r="H110" s="3">
        <v>541</v>
      </c>
      <c r="I110" t="s">
        <v>201</v>
      </c>
      <c r="J110">
        <v>1.0480000000000001E-3</v>
      </c>
      <c r="K110" t="s">
        <v>202</v>
      </c>
      <c r="L110">
        <v>6.8120000000000003E-3</v>
      </c>
      <c r="M110">
        <v>1.1529999999999999E-3</v>
      </c>
      <c r="N110">
        <v>6.5</v>
      </c>
      <c r="O110">
        <v>1.1000000000000001</v>
      </c>
    </row>
    <row r="111" spans="1:15" x14ac:dyDescent="0.25">
      <c r="A111">
        <v>367</v>
      </c>
      <c r="B111" t="s">
        <v>166</v>
      </c>
      <c r="C111">
        <v>11</v>
      </c>
      <c r="D111" s="1">
        <v>664.94543299999998</v>
      </c>
      <c r="E111" t="s">
        <v>85</v>
      </c>
      <c r="F111" s="3" t="s">
        <v>36</v>
      </c>
      <c r="G111" s="3">
        <v>12988</v>
      </c>
      <c r="H111" s="3">
        <v>541</v>
      </c>
      <c r="I111" t="s">
        <v>201</v>
      </c>
      <c r="J111">
        <v>2.7629999999999998E-3</v>
      </c>
      <c r="K111" t="s">
        <v>202</v>
      </c>
      <c r="L111">
        <v>1.7961999999999999E-2</v>
      </c>
      <c r="M111">
        <v>3.0400000000000002E-3</v>
      </c>
      <c r="N111">
        <v>6.5</v>
      </c>
      <c r="O111">
        <v>1.1000000000000001</v>
      </c>
    </row>
    <row r="112" spans="1:15" x14ac:dyDescent="0.25">
      <c r="A112">
        <v>368</v>
      </c>
      <c r="B112" t="s">
        <v>166</v>
      </c>
      <c r="C112">
        <v>11</v>
      </c>
      <c r="D112" s="1">
        <v>664.94543299999998</v>
      </c>
      <c r="E112" t="s">
        <v>85</v>
      </c>
      <c r="F112" s="3" t="s">
        <v>36</v>
      </c>
      <c r="G112" s="3">
        <v>12989</v>
      </c>
      <c r="H112" s="3">
        <v>541</v>
      </c>
      <c r="I112" t="s">
        <v>201</v>
      </c>
      <c r="J112">
        <v>1.0201999999999999E-2</v>
      </c>
      <c r="K112" t="s">
        <v>202</v>
      </c>
      <c r="L112">
        <v>6.6316E-2</v>
      </c>
      <c r="M112">
        <v>1.1223E-2</v>
      </c>
      <c r="N112">
        <v>6.5</v>
      </c>
      <c r="O112">
        <v>1.1000000000000001</v>
      </c>
    </row>
    <row r="113" spans="1:15" x14ac:dyDescent="0.25">
      <c r="A113">
        <v>369</v>
      </c>
      <c r="B113" t="s">
        <v>166</v>
      </c>
      <c r="C113">
        <v>11</v>
      </c>
      <c r="D113" s="1">
        <v>664.94543299999998</v>
      </c>
      <c r="E113" t="s">
        <v>85</v>
      </c>
      <c r="F113" s="3" t="s">
        <v>36</v>
      </c>
      <c r="G113" s="3">
        <v>12990</v>
      </c>
      <c r="H113" s="3">
        <v>541</v>
      </c>
      <c r="I113" t="s">
        <v>201</v>
      </c>
      <c r="J113">
        <v>9.0899999999999998E-4</v>
      </c>
      <c r="K113" t="s">
        <v>202</v>
      </c>
      <c r="L113">
        <v>5.9069999999999999E-3</v>
      </c>
      <c r="M113">
        <v>1E-3</v>
      </c>
      <c r="N113">
        <v>6.5</v>
      </c>
      <c r="O113">
        <v>1.1000000000000001</v>
      </c>
    </row>
    <row r="114" spans="1:15" x14ac:dyDescent="0.25">
      <c r="A114">
        <v>370</v>
      </c>
      <c r="B114" t="s">
        <v>166</v>
      </c>
      <c r="C114">
        <v>11</v>
      </c>
      <c r="D114" s="1">
        <v>664.94543299999998</v>
      </c>
      <c r="E114" t="s">
        <v>85</v>
      </c>
      <c r="F114" s="3" t="s">
        <v>36</v>
      </c>
      <c r="G114" s="3">
        <v>12993</v>
      </c>
      <c r="H114" s="3">
        <v>541</v>
      </c>
      <c r="I114" t="s">
        <v>201</v>
      </c>
      <c r="J114">
        <v>2.5330000000000001E-3</v>
      </c>
      <c r="K114" t="s">
        <v>202</v>
      </c>
      <c r="L114">
        <v>1.6462000000000001E-2</v>
      </c>
      <c r="M114">
        <v>2.7859999999999998E-3</v>
      </c>
      <c r="N114">
        <v>6.5</v>
      </c>
      <c r="O114">
        <v>1.1000000000000001</v>
      </c>
    </row>
    <row r="115" spans="1:15" x14ac:dyDescent="0.25">
      <c r="A115">
        <v>371</v>
      </c>
      <c r="B115" t="s">
        <v>166</v>
      </c>
      <c r="C115">
        <v>11</v>
      </c>
      <c r="D115" s="1">
        <v>664.94543299999998</v>
      </c>
      <c r="E115" t="s">
        <v>85</v>
      </c>
      <c r="F115" s="3" t="s">
        <v>36</v>
      </c>
      <c r="G115" s="3">
        <v>12994</v>
      </c>
      <c r="H115" s="3">
        <v>541</v>
      </c>
      <c r="I115" t="s">
        <v>201</v>
      </c>
      <c r="J115">
        <v>1.8190000000000001E-3</v>
      </c>
      <c r="K115" t="s">
        <v>202</v>
      </c>
      <c r="L115">
        <v>1.1825E-2</v>
      </c>
      <c r="M115">
        <v>2.0010000000000002E-3</v>
      </c>
      <c r="N115">
        <v>6.5</v>
      </c>
      <c r="O115">
        <v>1.1000000000000001</v>
      </c>
    </row>
    <row r="116" spans="1:15" x14ac:dyDescent="0.25">
      <c r="A116">
        <v>372</v>
      </c>
      <c r="B116" t="s">
        <v>166</v>
      </c>
      <c r="C116">
        <v>11</v>
      </c>
      <c r="D116" s="1">
        <v>664.94543299999998</v>
      </c>
      <c r="E116" t="s">
        <v>85</v>
      </c>
      <c r="F116" s="3" t="s">
        <v>36</v>
      </c>
      <c r="G116" s="3">
        <v>12996</v>
      </c>
      <c r="H116" s="3">
        <v>541</v>
      </c>
      <c r="I116" t="s">
        <v>201</v>
      </c>
      <c r="J116">
        <v>3.0556E-2</v>
      </c>
      <c r="K116" t="s">
        <v>202</v>
      </c>
      <c r="L116">
        <v>0.19861699999999999</v>
      </c>
      <c r="M116">
        <v>3.3612000000000003E-2</v>
      </c>
      <c r="N116">
        <v>6.5</v>
      </c>
      <c r="O116">
        <v>1.1000000000000001</v>
      </c>
    </row>
    <row r="117" spans="1:15" x14ac:dyDescent="0.25">
      <c r="A117">
        <v>373</v>
      </c>
      <c r="B117" t="s">
        <v>166</v>
      </c>
      <c r="C117">
        <v>11</v>
      </c>
      <c r="D117" s="1">
        <v>664.94543299999998</v>
      </c>
      <c r="E117" t="s">
        <v>85</v>
      </c>
      <c r="F117" s="3" t="s">
        <v>36</v>
      </c>
      <c r="G117" s="3">
        <v>12998</v>
      </c>
      <c r="H117" s="3">
        <v>541</v>
      </c>
      <c r="I117" t="s">
        <v>201</v>
      </c>
      <c r="J117">
        <v>2.5200000000000001E-3</v>
      </c>
      <c r="K117" t="s">
        <v>202</v>
      </c>
      <c r="L117">
        <v>1.6378E-2</v>
      </c>
      <c r="M117">
        <v>2.7720000000000002E-3</v>
      </c>
      <c r="N117">
        <v>6.5</v>
      </c>
      <c r="O117">
        <v>1.1000000000000001</v>
      </c>
    </row>
    <row r="118" spans="1:15" x14ac:dyDescent="0.25">
      <c r="A118">
        <v>374</v>
      </c>
      <c r="B118" t="s">
        <v>166</v>
      </c>
      <c r="C118">
        <v>11</v>
      </c>
      <c r="D118" s="1">
        <v>664.94543299999998</v>
      </c>
      <c r="E118" t="s">
        <v>85</v>
      </c>
      <c r="F118" s="3" t="s">
        <v>36</v>
      </c>
      <c r="G118" s="3">
        <v>13000</v>
      </c>
      <c r="H118" s="3">
        <v>541</v>
      </c>
      <c r="I118" t="s">
        <v>201</v>
      </c>
      <c r="J118">
        <v>3.0950000000000001E-3</v>
      </c>
      <c r="K118" t="s">
        <v>202</v>
      </c>
      <c r="L118">
        <v>2.0115999999999998E-2</v>
      </c>
      <c r="M118">
        <v>3.4039999999999999E-3</v>
      </c>
      <c r="N118">
        <v>6.5</v>
      </c>
      <c r="O118">
        <v>1.1000000000000001</v>
      </c>
    </row>
    <row r="119" spans="1:15" x14ac:dyDescent="0.25">
      <c r="A119">
        <v>375</v>
      </c>
      <c r="B119" t="s">
        <v>166</v>
      </c>
      <c r="C119">
        <v>11</v>
      </c>
      <c r="D119" s="1">
        <v>664.94543299999998</v>
      </c>
      <c r="E119" t="s">
        <v>85</v>
      </c>
      <c r="F119" s="3" t="s">
        <v>36</v>
      </c>
      <c r="G119" s="3">
        <v>13001</v>
      </c>
      <c r="H119" s="3">
        <v>541</v>
      </c>
      <c r="I119" t="s">
        <v>201</v>
      </c>
      <c r="J119">
        <v>6.3020000000000003E-3</v>
      </c>
      <c r="K119" t="s">
        <v>202</v>
      </c>
      <c r="L119">
        <v>4.0962999999999999E-2</v>
      </c>
      <c r="M119">
        <v>6.9319999999999998E-3</v>
      </c>
      <c r="N119">
        <v>6.5</v>
      </c>
      <c r="O119">
        <v>1.1000000000000001</v>
      </c>
    </row>
    <row r="120" spans="1:15" x14ac:dyDescent="0.25">
      <c r="A120">
        <v>376</v>
      </c>
      <c r="B120" t="s">
        <v>166</v>
      </c>
      <c r="C120">
        <v>11</v>
      </c>
      <c r="D120" s="1">
        <v>664.94543299999998</v>
      </c>
      <c r="E120" t="s">
        <v>85</v>
      </c>
      <c r="F120" s="3" t="s">
        <v>36</v>
      </c>
      <c r="G120" s="3">
        <v>13002</v>
      </c>
      <c r="H120" s="3">
        <v>541</v>
      </c>
      <c r="I120" t="s">
        <v>201</v>
      </c>
      <c r="J120">
        <v>1.1778E-2</v>
      </c>
      <c r="K120" t="s">
        <v>202</v>
      </c>
      <c r="L120">
        <v>7.6555999999999999E-2</v>
      </c>
      <c r="M120">
        <v>1.2956000000000001E-2</v>
      </c>
      <c r="N120">
        <v>6.5</v>
      </c>
      <c r="O120">
        <v>1.1000000000000001</v>
      </c>
    </row>
    <row r="121" spans="1:15" x14ac:dyDescent="0.25">
      <c r="A121">
        <v>377</v>
      </c>
      <c r="B121" t="s">
        <v>166</v>
      </c>
      <c r="C121">
        <v>11</v>
      </c>
      <c r="D121" s="1">
        <v>664.94543299999998</v>
      </c>
      <c r="E121" t="s">
        <v>85</v>
      </c>
      <c r="F121" s="3" t="s">
        <v>36</v>
      </c>
      <c r="G121" s="3">
        <v>13004</v>
      </c>
      <c r="H121" s="3">
        <v>541</v>
      </c>
      <c r="I121" t="s">
        <v>201</v>
      </c>
      <c r="J121">
        <v>1.384E-3</v>
      </c>
      <c r="K121" t="s">
        <v>202</v>
      </c>
      <c r="L121">
        <v>8.9940000000000003E-3</v>
      </c>
      <c r="M121">
        <v>1.5219999999999999E-3</v>
      </c>
      <c r="N121">
        <v>6.5</v>
      </c>
      <c r="O121">
        <v>1.1000000000000001</v>
      </c>
    </row>
    <row r="122" spans="1:15" x14ac:dyDescent="0.25">
      <c r="A122">
        <v>378</v>
      </c>
      <c r="B122" t="s">
        <v>166</v>
      </c>
      <c r="C122">
        <v>11</v>
      </c>
      <c r="D122" s="1">
        <v>664.94543299999998</v>
      </c>
      <c r="E122" t="s">
        <v>85</v>
      </c>
      <c r="F122" s="3" t="s">
        <v>36</v>
      </c>
      <c r="G122" s="3">
        <v>13006</v>
      </c>
      <c r="H122" s="3">
        <v>541</v>
      </c>
      <c r="I122" t="s">
        <v>201</v>
      </c>
      <c r="J122">
        <v>2.9999999999999997E-4</v>
      </c>
      <c r="K122" t="s">
        <v>202</v>
      </c>
      <c r="L122">
        <v>1.9480000000000001E-3</v>
      </c>
      <c r="M122">
        <v>3.3E-4</v>
      </c>
      <c r="N122">
        <v>6.5</v>
      </c>
      <c r="O122">
        <v>1.1000000000000001</v>
      </c>
    </row>
    <row r="123" spans="1:15" x14ac:dyDescent="0.25">
      <c r="A123">
        <v>379</v>
      </c>
      <c r="B123" t="s">
        <v>166</v>
      </c>
      <c r="C123">
        <v>11</v>
      </c>
      <c r="D123" s="1">
        <v>664.94543299999998</v>
      </c>
      <c r="E123" t="s">
        <v>85</v>
      </c>
      <c r="F123" s="3" t="s">
        <v>36</v>
      </c>
      <c r="G123" s="3">
        <v>13008</v>
      </c>
      <c r="H123" s="3">
        <v>541</v>
      </c>
      <c r="I123" t="s">
        <v>201</v>
      </c>
      <c r="J123">
        <v>3.88E-4</v>
      </c>
      <c r="K123" t="s">
        <v>202</v>
      </c>
      <c r="L123">
        <v>2.5200000000000001E-3</v>
      </c>
      <c r="M123">
        <v>4.26E-4</v>
      </c>
      <c r="N123">
        <v>6.5</v>
      </c>
      <c r="O123">
        <v>1.1000000000000001</v>
      </c>
    </row>
    <row r="124" spans="1:15" x14ac:dyDescent="0.25">
      <c r="A124">
        <v>380</v>
      </c>
      <c r="B124" t="s">
        <v>166</v>
      </c>
      <c r="C124">
        <v>11</v>
      </c>
      <c r="D124" s="1">
        <v>664.94543299999998</v>
      </c>
      <c r="E124" t="s">
        <v>85</v>
      </c>
      <c r="F124" s="3" t="s">
        <v>36</v>
      </c>
      <c r="G124" s="3">
        <v>13009</v>
      </c>
      <c r="H124" s="3">
        <v>541</v>
      </c>
      <c r="I124" t="s">
        <v>201</v>
      </c>
      <c r="J124">
        <v>4.2299999999999998E-4</v>
      </c>
      <c r="K124" t="s">
        <v>202</v>
      </c>
      <c r="L124">
        <v>2.7499999999999998E-3</v>
      </c>
      <c r="M124">
        <v>4.6500000000000003E-4</v>
      </c>
      <c r="N124">
        <v>6.5</v>
      </c>
      <c r="O124">
        <v>1.1000000000000001</v>
      </c>
    </row>
    <row r="125" spans="1:15" x14ac:dyDescent="0.25">
      <c r="A125">
        <v>381</v>
      </c>
      <c r="B125" t="s">
        <v>166</v>
      </c>
      <c r="C125">
        <v>11</v>
      </c>
      <c r="D125" s="1">
        <v>664.94543299999998</v>
      </c>
      <c r="E125" t="s">
        <v>85</v>
      </c>
      <c r="F125" s="3" t="s">
        <v>36</v>
      </c>
      <c r="G125" s="3">
        <v>13010</v>
      </c>
      <c r="H125" s="3">
        <v>541</v>
      </c>
      <c r="I125" t="s">
        <v>201</v>
      </c>
      <c r="J125">
        <v>7.1079999999999997E-3</v>
      </c>
      <c r="K125" t="s">
        <v>202</v>
      </c>
      <c r="L125">
        <v>4.6203000000000001E-2</v>
      </c>
      <c r="M125">
        <v>7.8189999999999996E-3</v>
      </c>
      <c r="N125">
        <v>6.5</v>
      </c>
      <c r="O125">
        <v>1.1000000000000001</v>
      </c>
    </row>
    <row r="126" spans="1:15" x14ac:dyDescent="0.25">
      <c r="A126">
        <v>382</v>
      </c>
      <c r="B126" t="s">
        <v>166</v>
      </c>
      <c r="C126">
        <v>11</v>
      </c>
      <c r="D126" s="1">
        <v>664.94543299999998</v>
      </c>
      <c r="E126" t="s">
        <v>85</v>
      </c>
      <c r="F126" s="3" t="s">
        <v>36</v>
      </c>
      <c r="G126" s="3">
        <v>13011</v>
      </c>
      <c r="H126" s="3">
        <v>541</v>
      </c>
      <c r="I126" t="s">
        <v>201</v>
      </c>
      <c r="J126">
        <v>3.7699999999999999E-3</v>
      </c>
      <c r="K126" t="s">
        <v>202</v>
      </c>
      <c r="L126">
        <v>2.4507000000000001E-2</v>
      </c>
      <c r="M126">
        <v>4.1469999999999996E-3</v>
      </c>
      <c r="N126">
        <v>6.5</v>
      </c>
      <c r="O126">
        <v>1.1000000000000001</v>
      </c>
    </row>
    <row r="127" spans="1:15" x14ac:dyDescent="0.25">
      <c r="A127">
        <v>383</v>
      </c>
      <c r="B127" t="s">
        <v>166</v>
      </c>
      <c r="C127">
        <v>11</v>
      </c>
      <c r="D127" s="1">
        <v>664.94543299999998</v>
      </c>
      <c r="E127" t="s">
        <v>85</v>
      </c>
      <c r="F127" s="3" t="s">
        <v>36</v>
      </c>
      <c r="G127" s="3">
        <v>13013</v>
      </c>
      <c r="H127" s="3">
        <v>541</v>
      </c>
      <c r="I127" t="s">
        <v>201</v>
      </c>
      <c r="J127">
        <v>1.03E-4</v>
      </c>
      <c r="K127" t="s">
        <v>202</v>
      </c>
      <c r="L127">
        <v>6.6699999999999995E-4</v>
      </c>
      <c r="M127">
        <v>1.13E-4</v>
      </c>
      <c r="N127">
        <v>6.5</v>
      </c>
      <c r="O127">
        <v>1.1000000000000001</v>
      </c>
    </row>
    <row r="128" spans="1:15" x14ac:dyDescent="0.25">
      <c r="A128">
        <v>384</v>
      </c>
      <c r="B128" t="s">
        <v>166</v>
      </c>
      <c r="C128">
        <v>11</v>
      </c>
      <c r="D128" s="1">
        <v>664.94543299999998</v>
      </c>
      <c r="E128" t="s">
        <v>85</v>
      </c>
      <c r="F128" s="3" t="s">
        <v>36</v>
      </c>
      <c r="G128" s="3">
        <v>13014</v>
      </c>
      <c r="H128" s="3">
        <v>541</v>
      </c>
      <c r="I128" t="s">
        <v>201</v>
      </c>
      <c r="J128">
        <v>3.9100000000000003E-3</v>
      </c>
      <c r="K128" t="s">
        <v>202</v>
      </c>
      <c r="L128">
        <v>2.5415E-2</v>
      </c>
      <c r="M128">
        <v>4.3010000000000001E-3</v>
      </c>
      <c r="N128">
        <v>6.5</v>
      </c>
      <c r="O128">
        <v>1.1000000000000001</v>
      </c>
    </row>
    <row r="129" spans="1:15" x14ac:dyDescent="0.25">
      <c r="A129">
        <v>385</v>
      </c>
      <c r="B129" t="s">
        <v>166</v>
      </c>
      <c r="C129">
        <v>11</v>
      </c>
      <c r="D129" s="1">
        <v>664.94543299999998</v>
      </c>
      <c r="E129" t="s">
        <v>85</v>
      </c>
      <c r="F129" s="3" t="s">
        <v>36</v>
      </c>
      <c r="G129" s="3">
        <v>13015</v>
      </c>
      <c r="H129" s="3">
        <v>541</v>
      </c>
      <c r="I129" t="s">
        <v>201</v>
      </c>
      <c r="J129">
        <v>8.6399999999999997E-4</v>
      </c>
      <c r="K129" t="s">
        <v>202</v>
      </c>
      <c r="L129">
        <v>5.6129999999999999E-3</v>
      </c>
      <c r="M129">
        <v>9.5E-4</v>
      </c>
      <c r="N129">
        <v>6.5</v>
      </c>
      <c r="O129">
        <v>1.1000000000000001</v>
      </c>
    </row>
    <row r="130" spans="1:15" x14ac:dyDescent="0.25">
      <c r="A130">
        <v>386</v>
      </c>
      <c r="B130" t="s">
        <v>166</v>
      </c>
      <c r="C130">
        <v>11</v>
      </c>
      <c r="D130" s="1">
        <v>664.94543299999998</v>
      </c>
      <c r="E130" t="s">
        <v>85</v>
      </c>
      <c r="F130" s="3" t="s">
        <v>36</v>
      </c>
      <c r="G130" s="3">
        <v>13022</v>
      </c>
      <c r="H130" s="3">
        <v>541</v>
      </c>
      <c r="I130" t="s">
        <v>201</v>
      </c>
      <c r="J130">
        <v>2.0869999999999999E-3</v>
      </c>
      <c r="K130" t="s">
        <v>202</v>
      </c>
      <c r="L130">
        <v>1.3564E-2</v>
      </c>
      <c r="M130">
        <v>2.2950000000000002E-3</v>
      </c>
      <c r="N130">
        <v>6.5</v>
      </c>
      <c r="O130">
        <v>1.1000000000000001</v>
      </c>
    </row>
    <row r="131" spans="1:15" x14ac:dyDescent="0.25">
      <c r="A131">
        <v>387</v>
      </c>
      <c r="B131" t="s">
        <v>166</v>
      </c>
      <c r="C131">
        <v>11</v>
      </c>
      <c r="D131" s="1">
        <v>664.94543299999998</v>
      </c>
      <c r="E131" t="s">
        <v>85</v>
      </c>
      <c r="F131" s="3" t="s">
        <v>36</v>
      </c>
      <c r="G131" s="3">
        <v>13042</v>
      </c>
      <c r="H131" s="3">
        <v>612</v>
      </c>
      <c r="I131" t="s">
        <v>203</v>
      </c>
      <c r="J131">
        <v>4.6113479999999996</v>
      </c>
      <c r="K131" t="s">
        <v>204</v>
      </c>
      <c r="L131">
        <v>27.206951</v>
      </c>
      <c r="M131">
        <v>4.6113479999999996</v>
      </c>
      <c r="N131">
        <v>5.9</v>
      </c>
      <c r="O131">
        <v>1</v>
      </c>
    </row>
    <row r="132" spans="1:15" x14ac:dyDescent="0.25">
      <c r="A132">
        <v>388</v>
      </c>
      <c r="B132" t="s">
        <v>166</v>
      </c>
      <c r="C132">
        <v>11</v>
      </c>
      <c r="D132" s="1">
        <v>664.94543299999998</v>
      </c>
      <c r="E132" t="s">
        <v>85</v>
      </c>
      <c r="F132" s="3" t="s">
        <v>36</v>
      </c>
      <c r="G132" s="3">
        <v>13044</v>
      </c>
      <c r="H132" s="3">
        <v>612</v>
      </c>
      <c r="I132" t="s">
        <v>203</v>
      </c>
      <c r="J132">
        <v>0.63050200000000001</v>
      </c>
      <c r="K132" t="s">
        <v>204</v>
      </c>
      <c r="L132">
        <v>3.719964</v>
      </c>
      <c r="M132">
        <v>0.63050200000000001</v>
      </c>
      <c r="N132">
        <v>5.9</v>
      </c>
      <c r="O132">
        <v>1</v>
      </c>
    </row>
    <row r="133" spans="1:15" x14ac:dyDescent="0.25">
      <c r="A133">
        <v>389</v>
      </c>
      <c r="B133" t="s">
        <v>166</v>
      </c>
      <c r="C133">
        <v>11</v>
      </c>
      <c r="D133" s="1">
        <v>664.94543299999998</v>
      </c>
      <c r="E133" t="s">
        <v>85</v>
      </c>
      <c r="F133" s="3" t="s">
        <v>36</v>
      </c>
      <c r="G133" s="3">
        <v>13045</v>
      </c>
      <c r="H133" s="3">
        <v>612</v>
      </c>
      <c r="I133" t="s">
        <v>203</v>
      </c>
      <c r="J133">
        <v>0.45777299999999999</v>
      </c>
      <c r="K133" t="s">
        <v>204</v>
      </c>
      <c r="L133">
        <v>2.70086</v>
      </c>
      <c r="M133">
        <v>0.45777299999999999</v>
      </c>
      <c r="N133">
        <v>5.9</v>
      </c>
      <c r="O133">
        <v>1</v>
      </c>
    </row>
    <row r="134" spans="1:15" x14ac:dyDescent="0.25">
      <c r="A134">
        <v>390</v>
      </c>
      <c r="B134" t="s">
        <v>166</v>
      </c>
      <c r="C134">
        <v>11</v>
      </c>
      <c r="D134" s="1">
        <v>664.94543299999998</v>
      </c>
      <c r="E134" t="s">
        <v>85</v>
      </c>
      <c r="F134" s="3" t="s">
        <v>36</v>
      </c>
      <c r="G134" s="3">
        <v>13046</v>
      </c>
      <c r="H134" s="3">
        <v>612</v>
      </c>
      <c r="I134" t="s">
        <v>203</v>
      </c>
      <c r="J134">
        <v>2.5119999999999999E-3</v>
      </c>
      <c r="K134" t="s">
        <v>204</v>
      </c>
      <c r="L134">
        <v>1.4818E-2</v>
      </c>
      <c r="M134">
        <v>2.5119999999999999E-3</v>
      </c>
      <c r="N134">
        <v>5.9</v>
      </c>
      <c r="O134">
        <v>1</v>
      </c>
    </row>
    <row r="135" spans="1:15" x14ac:dyDescent="0.25">
      <c r="A135">
        <v>391</v>
      </c>
      <c r="B135" t="s">
        <v>166</v>
      </c>
      <c r="C135">
        <v>11</v>
      </c>
      <c r="D135" s="1">
        <v>664.94543299999998</v>
      </c>
      <c r="E135" t="s">
        <v>85</v>
      </c>
      <c r="F135" s="3" t="s">
        <v>36</v>
      </c>
      <c r="G135" s="3">
        <v>13064</v>
      </c>
      <c r="H135" s="3">
        <v>617</v>
      </c>
      <c r="I135" t="s">
        <v>205</v>
      </c>
      <c r="J135">
        <v>3.6020180000000002</v>
      </c>
      <c r="K135" t="s">
        <v>206</v>
      </c>
      <c r="L135">
        <v>27.375339</v>
      </c>
      <c r="M135">
        <v>5.0428259999999998</v>
      </c>
      <c r="N135">
        <v>7.6</v>
      </c>
      <c r="O135">
        <v>1.4</v>
      </c>
    </row>
    <row r="136" spans="1:15" x14ac:dyDescent="0.25">
      <c r="A136">
        <v>392</v>
      </c>
      <c r="B136" t="s">
        <v>166</v>
      </c>
      <c r="C136">
        <v>11</v>
      </c>
      <c r="D136" s="1">
        <v>664.94543299999998</v>
      </c>
      <c r="E136" t="s">
        <v>85</v>
      </c>
      <c r="F136" s="3" t="s">
        <v>36</v>
      </c>
      <c r="G136" s="3">
        <v>13404</v>
      </c>
      <c r="H136" s="3">
        <v>641</v>
      </c>
      <c r="I136" t="s">
        <v>257</v>
      </c>
      <c r="J136">
        <v>2.044441</v>
      </c>
      <c r="K136" t="s">
        <v>296</v>
      </c>
      <c r="L136">
        <v>14.719972</v>
      </c>
      <c r="M136">
        <v>2.6577730000000002</v>
      </c>
      <c r="N136">
        <v>7.2</v>
      </c>
      <c r="O136">
        <v>1.3</v>
      </c>
    </row>
    <row r="137" spans="1:15" x14ac:dyDescent="0.25">
      <c r="A137">
        <v>393</v>
      </c>
      <c r="B137" t="s">
        <v>166</v>
      </c>
      <c r="C137">
        <v>11</v>
      </c>
      <c r="D137" s="1">
        <v>664.94543299999998</v>
      </c>
      <c r="E137" t="s">
        <v>85</v>
      </c>
      <c r="F137" s="3" t="s">
        <v>36</v>
      </c>
      <c r="G137" s="3">
        <v>13405</v>
      </c>
      <c r="H137" s="3">
        <v>641</v>
      </c>
      <c r="I137" t="s">
        <v>257</v>
      </c>
      <c r="J137">
        <v>0.707395</v>
      </c>
      <c r="K137" t="s">
        <v>296</v>
      </c>
      <c r="L137">
        <v>5.0932469999999999</v>
      </c>
      <c r="M137">
        <v>0.91961400000000004</v>
      </c>
      <c r="N137">
        <v>7.2</v>
      </c>
      <c r="O137">
        <v>1.3</v>
      </c>
    </row>
    <row r="138" spans="1:15" x14ac:dyDescent="0.25">
      <c r="A138">
        <v>394</v>
      </c>
      <c r="B138" t="s">
        <v>166</v>
      </c>
      <c r="C138">
        <v>11</v>
      </c>
      <c r="D138" s="1">
        <v>664.94543299999998</v>
      </c>
      <c r="E138" t="s">
        <v>85</v>
      </c>
      <c r="F138" s="3" t="s">
        <v>36</v>
      </c>
      <c r="G138" s="3">
        <v>13916</v>
      </c>
      <c r="H138" s="3">
        <v>814</v>
      </c>
      <c r="I138" t="s">
        <v>209</v>
      </c>
      <c r="J138">
        <v>41.798071999999998</v>
      </c>
      <c r="K138" t="s">
        <v>210</v>
      </c>
      <c r="L138">
        <v>342.74419399999999</v>
      </c>
      <c r="M138">
        <v>54.337494</v>
      </c>
      <c r="N138">
        <v>8.1999999999999993</v>
      </c>
      <c r="O138">
        <v>1.3</v>
      </c>
    </row>
    <row r="139" spans="1:15" x14ac:dyDescent="0.25">
      <c r="A139">
        <v>395</v>
      </c>
      <c r="B139" t="s">
        <v>166</v>
      </c>
      <c r="C139">
        <v>11</v>
      </c>
      <c r="D139" s="1">
        <v>664.94543299999998</v>
      </c>
      <c r="E139" t="s">
        <v>85</v>
      </c>
      <c r="F139" s="3" t="s">
        <v>36</v>
      </c>
      <c r="G139" s="3">
        <v>13923</v>
      </c>
      <c r="H139" s="3">
        <v>831</v>
      </c>
      <c r="I139" t="s">
        <v>297</v>
      </c>
      <c r="J139">
        <v>4.2558319999999998</v>
      </c>
      <c r="K139" t="s">
        <v>298</v>
      </c>
      <c r="L139">
        <v>46.388573000000001</v>
      </c>
      <c r="M139">
        <v>9.7884150000000005</v>
      </c>
      <c r="N139">
        <v>10.9</v>
      </c>
      <c r="O139">
        <v>2.2999999999999998</v>
      </c>
    </row>
    <row r="140" spans="1:15" x14ac:dyDescent="0.25">
      <c r="A140">
        <v>630</v>
      </c>
      <c r="B140" t="s">
        <v>166</v>
      </c>
      <c r="C140">
        <v>11</v>
      </c>
      <c r="D140" s="1">
        <v>664.94543299999998</v>
      </c>
      <c r="E140" t="s">
        <v>85</v>
      </c>
      <c r="F140" s="3" t="s">
        <v>36</v>
      </c>
      <c r="G140" s="3">
        <v>11472</v>
      </c>
      <c r="H140" s="3">
        <v>121</v>
      </c>
      <c r="I140" t="s">
        <v>175</v>
      </c>
      <c r="J140">
        <v>38.435667000000002</v>
      </c>
      <c r="K140" t="s">
        <v>176</v>
      </c>
      <c r="L140">
        <v>449.69730800000002</v>
      </c>
      <c r="M140">
        <v>76.871335000000002</v>
      </c>
      <c r="N140">
        <v>11.7</v>
      </c>
      <c r="O140">
        <v>2</v>
      </c>
    </row>
    <row r="141" spans="1:15" x14ac:dyDescent="0.25">
      <c r="A141">
        <v>632</v>
      </c>
      <c r="B141" t="s">
        <v>166</v>
      </c>
      <c r="C141">
        <v>11</v>
      </c>
      <c r="D141" s="1">
        <v>664.94543299999998</v>
      </c>
      <c r="E141" t="s">
        <v>85</v>
      </c>
      <c r="F141" s="3" t="s">
        <v>36</v>
      </c>
      <c r="G141" s="3">
        <v>11579</v>
      </c>
      <c r="H141" s="3">
        <v>133</v>
      </c>
      <c r="I141" t="s">
        <v>179</v>
      </c>
      <c r="J141">
        <v>6.1356000000000001E-2</v>
      </c>
      <c r="K141" t="s">
        <v>180</v>
      </c>
      <c r="L141">
        <v>0.69331699999999996</v>
      </c>
      <c r="M141">
        <v>0.13498199999999999</v>
      </c>
      <c r="N141">
        <v>11.3</v>
      </c>
      <c r="O141">
        <v>2.2000000000000002</v>
      </c>
    </row>
    <row r="142" spans="1:15" x14ac:dyDescent="0.25">
      <c r="A142">
        <v>634</v>
      </c>
      <c r="B142" t="s">
        <v>166</v>
      </c>
      <c r="C142">
        <v>11</v>
      </c>
      <c r="D142" s="1">
        <v>664.94543299999998</v>
      </c>
      <c r="E142" t="s">
        <v>85</v>
      </c>
      <c r="F142" s="3" t="s">
        <v>36</v>
      </c>
      <c r="G142" s="3">
        <v>11658</v>
      </c>
      <c r="H142" s="3">
        <v>170</v>
      </c>
      <c r="I142" t="s">
        <v>185</v>
      </c>
      <c r="J142">
        <v>3.4445950000000001</v>
      </c>
      <c r="K142" t="s">
        <v>186</v>
      </c>
      <c r="L142">
        <v>37.890546999999998</v>
      </c>
      <c r="M142">
        <v>6.8891900000000001</v>
      </c>
      <c r="N142">
        <v>11</v>
      </c>
      <c r="O142">
        <v>2</v>
      </c>
    </row>
    <row r="143" spans="1:15" x14ac:dyDescent="0.25">
      <c r="A143">
        <v>636</v>
      </c>
      <c r="B143" t="s">
        <v>166</v>
      </c>
      <c r="C143">
        <v>11</v>
      </c>
      <c r="D143" s="1">
        <v>664.94543299999998</v>
      </c>
      <c r="E143" t="s">
        <v>85</v>
      </c>
      <c r="F143" s="3" t="s">
        <v>36</v>
      </c>
      <c r="G143" s="3">
        <v>13916</v>
      </c>
      <c r="H143" s="3">
        <v>814</v>
      </c>
      <c r="I143" t="s">
        <v>209</v>
      </c>
      <c r="J143">
        <v>2.3888E-2</v>
      </c>
      <c r="K143" t="s">
        <v>210</v>
      </c>
      <c r="L143">
        <v>0.195883</v>
      </c>
      <c r="M143">
        <v>3.1054999999999999E-2</v>
      </c>
      <c r="N143">
        <v>8.1999999999999993</v>
      </c>
      <c r="O143">
        <v>1.3</v>
      </c>
    </row>
    <row r="144" spans="1:15" x14ac:dyDescent="0.25">
      <c r="A144">
        <v>741</v>
      </c>
      <c r="B144" t="s">
        <v>166</v>
      </c>
      <c r="C144">
        <v>11</v>
      </c>
      <c r="D144" s="1">
        <v>664.94543299999998</v>
      </c>
      <c r="E144" t="s">
        <v>85</v>
      </c>
      <c r="F144" s="3" t="s">
        <v>36</v>
      </c>
      <c r="G144" s="3">
        <v>11472</v>
      </c>
      <c r="H144" s="3">
        <v>121</v>
      </c>
      <c r="I144" t="s">
        <v>175</v>
      </c>
      <c r="J144">
        <v>2.76884</v>
      </c>
      <c r="K144" t="s">
        <v>176</v>
      </c>
      <c r="L144">
        <v>32.395423999999998</v>
      </c>
      <c r="M144">
        <v>5.5376789999999998</v>
      </c>
      <c r="N144">
        <v>11.7</v>
      </c>
      <c r="O144">
        <v>2</v>
      </c>
    </row>
    <row r="145" spans="10:13" x14ac:dyDescent="0.25">
      <c r="J145" s="4">
        <f>SUM(J2:J144)</f>
        <v>662.81077800000014</v>
      </c>
      <c r="L145">
        <f>SUM(L2:L144)</f>
        <v>6787.1744160000007</v>
      </c>
      <c r="M145">
        <f>SUM(M2:M144)</f>
        <v>1203.2954880000002</v>
      </c>
    </row>
  </sheetData>
  <sortState xmlns:xlrd2="http://schemas.microsoft.com/office/spreadsheetml/2017/richdata2" ref="A2:F62">
    <sortCondition ref="C2:C62"/>
    <sortCondition ref="E2:E62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0.79998168889431442"/>
  </sheetPr>
  <dimension ref="A1:H2"/>
  <sheetViews>
    <sheetView workbookViewId="0">
      <selection activeCell="D29" sqref="D29"/>
    </sheetView>
  </sheetViews>
  <sheetFormatPr defaultRowHeight="15" x14ac:dyDescent="0.25"/>
  <cols>
    <col min="2" max="2" width="9.28515625" bestFit="1" customWidth="1"/>
    <col min="4" max="4" width="18.5703125" customWidth="1"/>
    <col min="6" max="6" width="15.28515625" customWidth="1"/>
    <col min="8" max="8" width="37.28515625" customWidth="1"/>
  </cols>
  <sheetData>
    <row r="1" spans="1:8" ht="36" x14ac:dyDescent="0.25">
      <c r="A1" s="20" t="s">
        <v>111</v>
      </c>
      <c r="B1" s="20" t="s">
        <v>112</v>
      </c>
      <c r="C1" s="20" t="s">
        <v>113</v>
      </c>
      <c r="D1" s="20" t="s">
        <v>114</v>
      </c>
      <c r="E1" s="20" t="s">
        <v>115</v>
      </c>
      <c r="F1" s="20" t="s">
        <v>116</v>
      </c>
      <c r="G1" s="21" t="s">
        <v>117</v>
      </c>
      <c r="H1" s="20" t="s">
        <v>110</v>
      </c>
    </row>
    <row r="2" spans="1:8" ht="36.75" x14ac:dyDescent="0.25">
      <c r="A2" s="26">
        <v>2013</v>
      </c>
      <c r="B2" s="23" t="s">
        <v>119</v>
      </c>
      <c r="C2" s="23" t="s">
        <v>37</v>
      </c>
      <c r="D2" s="24" t="s">
        <v>53</v>
      </c>
      <c r="E2" s="23">
        <v>146</v>
      </c>
      <c r="F2" s="25">
        <f>(11.4 * (365/453.6))</f>
        <v>9.1732804232804224</v>
      </c>
      <c r="G2" s="25">
        <f>F2*E2</f>
        <v>1339.2989417989418</v>
      </c>
      <c r="H2" s="22" t="s">
        <v>118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3"/>
  <sheetViews>
    <sheetView workbookViewId="0">
      <selection activeCell="J9" sqref="J9"/>
    </sheetView>
  </sheetViews>
  <sheetFormatPr defaultColWidth="9.140625" defaultRowHeight="15" x14ac:dyDescent="0.25"/>
  <cols>
    <col min="1" max="1" width="8.7109375" style="7" bestFit="1" customWidth="1"/>
    <col min="2" max="2" width="12.85546875" style="7" bestFit="1" customWidth="1"/>
    <col min="3" max="3" width="13.42578125" style="7" bestFit="1" customWidth="1"/>
    <col min="4" max="4" width="8.140625" style="7" bestFit="1" customWidth="1"/>
    <col min="5" max="5" width="8" style="10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style="10" bestFit="1" customWidth="1"/>
    <col min="10" max="10" width="7.42578125" style="10" bestFit="1" customWidth="1"/>
    <col min="11" max="11" width="11.5703125" style="10" bestFit="1" customWidth="1"/>
    <col min="12" max="12" width="11.7109375" style="1" customWidth="1"/>
    <col min="13" max="13" width="10" style="1" bestFit="1" customWidth="1"/>
    <col min="14" max="16384" width="9.140625" style="1"/>
  </cols>
  <sheetData>
    <row r="1" spans="1:15" x14ac:dyDescent="0.25">
      <c r="A1" s="7" t="s">
        <v>153</v>
      </c>
      <c r="B1" s="7" t="s">
        <v>154</v>
      </c>
      <c r="C1" s="7" t="s">
        <v>155</v>
      </c>
      <c r="D1" s="7" t="s">
        <v>58</v>
      </c>
      <c r="E1" s="10" t="s">
        <v>67</v>
      </c>
      <c r="F1" s="10" t="s">
        <v>156</v>
      </c>
      <c r="G1" s="10" t="s">
        <v>157</v>
      </c>
      <c r="H1" s="10" t="s">
        <v>158</v>
      </c>
      <c r="I1" s="10" t="s">
        <v>159</v>
      </c>
      <c r="J1" s="10" t="s">
        <v>160</v>
      </c>
      <c r="K1" s="10" t="s">
        <v>161</v>
      </c>
      <c r="L1" s="5" t="s">
        <v>162</v>
      </c>
      <c r="M1" s="6" t="s">
        <v>163</v>
      </c>
      <c r="N1" s="6" t="s">
        <v>164</v>
      </c>
      <c r="O1" s="1" t="s">
        <v>165</v>
      </c>
    </row>
    <row r="2" spans="1:15" x14ac:dyDescent="0.25">
      <c r="A2" s="7">
        <v>732</v>
      </c>
      <c r="B2" s="7" t="s">
        <v>166</v>
      </c>
      <c r="C2" s="7">
        <v>15</v>
      </c>
      <c r="D2" s="7">
        <v>29.837700000000002</v>
      </c>
      <c r="E2" s="10" t="s">
        <v>89</v>
      </c>
      <c r="F2" s="10" t="s">
        <v>38</v>
      </c>
      <c r="G2" s="10">
        <v>11409</v>
      </c>
      <c r="H2" s="10">
        <v>833</v>
      </c>
      <c r="I2" s="10" t="s">
        <v>299</v>
      </c>
      <c r="J2" s="10">
        <v>0.26004699999999997</v>
      </c>
      <c r="K2" s="10" t="s">
        <v>300</v>
      </c>
      <c r="L2" s="1">
        <v>3.1205630000000002</v>
      </c>
      <c r="M2" s="1">
        <v>0.52009399999999995</v>
      </c>
      <c r="N2" s="1">
        <v>12</v>
      </c>
      <c r="O2" s="1">
        <v>2</v>
      </c>
    </row>
    <row r="3" spans="1:15" x14ac:dyDescent="0.25">
      <c r="A3" s="7">
        <v>734</v>
      </c>
      <c r="B3" s="7" t="s">
        <v>166</v>
      </c>
      <c r="C3" s="7">
        <v>15</v>
      </c>
      <c r="D3" s="7">
        <v>29.837700000000002</v>
      </c>
      <c r="E3" s="10" t="s">
        <v>89</v>
      </c>
      <c r="F3" s="10" t="s">
        <v>38</v>
      </c>
      <c r="G3" s="10">
        <v>11473</v>
      </c>
      <c r="H3" s="10">
        <v>121</v>
      </c>
      <c r="I3" s="10" t="s">
        <v>175</v>
      </c>
      <c r="J3" s="10">
        <v>22.692316000000002</v>
      </c>
      <c r="K3" s="10" t="s">
        <v>176</v>
      </c>
      <c r="L3" s="1">
        <v>265.50010200000003</v>
      </c>
      <c r="M3" s="1">
        <v>45.384633000000001</v>
      </c>
      <c r="N3" s="1">
        <v>11.7</v>
      </c>
      <c r="O3" s="1">
        <v>2</v>
      </c>
    </row>
    <row r="4" spans="1:15" x14ac:dyDescent="0.25">
      <c r="A4" s="7">
        <v>736</v>
      </c>
      <c r="B4" s="7" t="s">
        <v>166</v>
      </c>
      <c r="C4" s="7">
        <v>15</v>
      </c>
      <c r="D4" s="7">
        <v>29.837700000000002</v>
      </c>
      <c r="E4" s="10" t="s">
        <v>89</v>
      </c>
      <c r="F4" s="10" t="s">
        <v>38</v>
      </c>
      <c r="G4" s="10">
        <v>11656</v>
      </c>
      <c r="H4" s="10">
        <v>170</v>
      </c>
      <c r="I4" s="10" t="s">
        <v>185</v>
      </c>
      <c r="J4" s="10">
        <v>4.6830249999999998</v>
      </c>
      <c r="K4" s="10" t="s">
        <v>186</v>
      </c>
      <c r="L4" s="1">
        <v>51.513275</v>
      </c>
      <c r="M4" s="1">
        <v>9.3660499999999995</v>
      </c>
      <c r="N4" s="1">
        <v>11</v>
      </c>
      <c r="O4" s="1">
        <v>2</v>
      </c>
    </row>
    <row r="5" spans="1:15" x14ac:dyDescent="0.25">
      <c r="A5" s="7">
        <v>738</v>
      </c>
      <c r="B5" s="7" t="s">
        <v>166</v>
      </c>
      <c r="C5" s="7">
        <v>15</v>
      </c>
      <c r="D5" s="7">
        <v>29.837700000000002</v>
      </c>
      <c r="E5" s="10" t="s">
        <v>89</v>
      </c>
      <c r="F5" s="10" t="s">
        <v>38</v>
      </c>
      <c r="G5" s="10">
        <v>11714</v>
      </c>
      <c r="H5" s="10">
        <v>185</v>
      </c>
      <c r="I5" s="10" t="s">
        <v>187</v>
      </c>
      <c r="J5" s="10">
        <v>0.270727</v>
      </c>
      <c r="K5" s="10" t="s">
        <v>188</v>
      </c>
      <c r="L5" s="1">
        <v>3.0321479999999998</v>
      </c>
      <c r="M5" s="1">
        <v>0.51438200000000001</v>
      </c>
      <c r="N5" s="1">
        <v>11.2</v>
      </c>
      <c r="O5" s="1">
        <v>1.9</v>
      </c>
    </row>
    <row r="6" spans="1:15" x14ac:dyDescent="0.25">
      <c r="A6" s="7">
        <v>740</v>
      </c>
      <c r="B6" s="7" t="s">
        <v>166</v>
      </c>
      <c r="C6" s="7">
        <v>15</v>
      </c>
      <c r="D6" s="7">
        <v>29.837700000000002</v>
      </c>
      <c r="E6" s="10" t="s">
        <v>89</v>
      </c>
      <c r="F6" s="10" t="s">
        <v>38</v>
      </c>
      <c r="G6" s="10">
        <v>11726</v>
      </c>
      <c r="H6" s="10">
        <v>190</v>
      </c>
      <c r="I6" s="10" t="s">
        <v>189</v>
      </c>
      <c r="J6" s="10">
        <v>1.3883289999999999</v>
      </c>
      <c r="K6" s="10" t="s">
        <v>190</v>
      </c>
      <c r="L6" s="1">
        <v>12.772627999999999</v>
      </c>
      <c r="M6" s="1">
        <v>2.3601589999999999</v>
      </c>
      <c r="N6" s="1">
        <v>9.1999999999999993</v>
      </c>
      <c r="O6" s="1">
        <v>1.7</v>
      </c>
    </row>
    <row r="7" spans="1:15" x14ac:dyDescent="0.25">
      <c r="A7" s="7">
        <v>751</v>
      </c>
      <c r="B7" s="7" t="s">
        <v>166</v>
      </c>
      <c r="C7" s="7">
        <v>15</v>
      </c>
      <c r="D7" s="7">
        <v>29.837700000000002</v>
      </c>
      <c r="E7" s="10" t="s">
        <v>89</v>
      </c>
      <c r="F7" s="10" t="s">
        <v>38</v>
      </c>
      <c r="G7" s="10">
        <v>11714</v>
      </c>
      <c r="H7" s="10">
        <v>185</v>
      </c>
      <c r="I7" s="10" t="s">
        <v>187</v>
      </c>
      <c r="J7" s="10">
        <v>2.5999000000000001E-2</v>
      </c>
      <c r="K7" s="10" t="s">
        <v>188</v>
      </c>
      <c r="L7" s="1">
        <v>0.29119400000000001</v>
      </c>
      <c r="M7" s="1">
        <v>4.9398999999999998E-2</v>
      </c>
      <c r="N7" s="1">
        <v>11.2</v>
      </c>
      <c r="O7" s="1">
        <v>1.9</v>
      </c>
    </row>
    <row r="8" spans="1:15" x14ac:dyDescent="0.25">
      <c r="A8" s="7">
        <v>754</v>
      </c>
      <c r="B8" s="7" t="s">
        <v>166</v>
      </c>
      <c r="C8" s="7">
        <v>15</v>
      </c>
      <c r="D8" s="7">
        <v>29.837700000000002</v>
      </c>
      <c r="E8" s="10" t="s">
        <v>89</v>
      </c>
      <c r="F8" s="10" t="s">
        <v>38</v>
      </c>
      <c r="G8" s="10">
        <v>11726</v>
      </c>
      <c r="H8" s="10">
        <v>190</v>
      </c>
      <c r="I8" s="10" t="s">
        <v>189</v>
      </c>
      <c r="J8" s="10">
        <v>0.517231</v>
      </c>
      <c r="K8" s="10" t="s">
        <v>190</v>
      </c>
      <c r="L8" s="1">
        <v>4.7585230000000003</v>
      </c>
      <c r="M8" s="1">
        <v>0.87929199999999996</v>
      </c>
      <c r="N8" s="1">
        <v>9.1999999999999993</v>
      </c>
      <c r="O8" s="1">
        <v>1.7</v>
      </c>
    </row>
    <row r="9" spans="1:15" x14ac:dyDescent="0.25">
      <c r="J9" s="10">
        <f>SUM(J2:J8)</f>
        <v>29.837674</v>
      </c>
      <c r="L9" s="10">
        <f>SUM(L2:L8)</f>
        <v>340.9884330000001</v>
      </c>
      <c r="M9" s="10">
        <f>SUM(M2:M8)</f>
        <v>59.074009000000004</v>
      </c>
    </row>
    <row r="13" spans="1:15" x14ac:dyDescent="0.25">
      <c r="K13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7"/>
  <sheetViews>
    <sheetView workbookViewId="0">
      <selection activeCell="N18" sqref="N18"/>
    </sheetView>
  </sheetViews>
  <sheetFormatPr defaultColWidth="9.140625" defaultRowHeight="15" x14ac:dyDescent="0.25"/>
  <cols>
    <col min="1" max="1" width="12.85546875" style="14" bestFit="1" customWidth="1"/>
    <col min="2" max="2" width="12.7109375" style="14" bestFit="1" customWidth="1"/>
    <col min="3" max="3" width="8.140625" style="14" bestFit="1" customWidth="1"/>
    <col min="4" max="4" width="19.85546875" style="19" bestFit="1" customWidth="1"/>
    <col min="5" max="5" width="13.7109375" style="15" customWidth="1"/>
    <col min="6" max="6" width="14.7109375" style="15" bestFit="1" customWidth="1"/>
    <col min="7" max="10" width="13.7109375" style="15" customWidth="1"/>
    <col min="11" max="11" width="9.140625" style="13"/>
    <col min="12" max="12" width="10" style="13" bestFit="1" customWidth="1"/>
    <col min="13" max="13" width="9" style="13" bestFit="1" customWidth="1"/>
    <col min="14" max="16384" width="9.140625" style="13"/>
  </cols>
  <sheetData>
    <row r="1" spans="1:15" ht="30" x14ac:dyDescent="0.25">
      <c r="A1" s="14" t="s">
        <v>153</v>
      </c>
      <c r="B1" s="14" t="s">
        <v>154</v>
      </c>
      <c r="C1" s="14" t="s">
        <v>155</v>
      </c>
      <c r="D1" s="19" t="s">
        <v>58</v>
      </c>
      <c r="E1" s="15" t="s">
        <v>67</v>
      </c>
      <c r="F1" s="15" t="s">
        <v>156</v>
      </c>
      <c r="G1" s="15" t="s">
        <v>157</v>
      </c>
      <c r="H1" s="15" t="s">
        <v>158</v>
      </c>
      <c r="I1" s="15" t="s">
        <v>159</v>
      </c>
      <c r="J1" s="15" t="s">
        <v>160</v>
      </c>
      <c r="K1" s="17" t="s">
        <v>161</v>
      </c>
      <c r="L1" s="18" t="s">
        <v>162</v>
      </c>
      <c r="M1" s="18" t="s">
        <v>163</v>
      </c>
      <c r="N1" s="13" t="s">
        <v>164</v>
      </c>
      <c r="O1" s="13" t="s">
        <v>165</v>
      </c>
    </row>
    <row r="2" spans="1:15" x14ac:dyDescent="0.25">
      <c r="A2" s="14">
        <v>726</v>
      </c>
      <c r="B2" s="14" t="s">
        <v>166</v>
      </c>
      <c r="C2" s="14">
        <v>14</v>
      </c>
      <c r="D2" s="19">
        <v>8.0936249999999994</v>
      </c>
      <c r="E2" s="15" t="s">
        <v>108</v>
      </c>
      <c r="F2" s="15" t="s">
        <v>39</v>
      </c>
      <c r="G2" s="15">
        <v>13989</v>
      </c>
      <c r="H2" s="15">
        <v>121</v>
      </c>
      <c r="I2" s="15" t="s">
        <v>175</v>
      </c>
      <c r="J2" s="15">
        <v>2.686007</v>
      </c>
      <c r="K2" s="13" t="s">
        <v>219</v>
      </c>
      <c r="L2" s="13">
        <v>33.575090000000003</v>
      </c>
      <c r="M2" s="13">
        <v>5.6406150000000004</v>
      </c>
      <c r="N2" s="13">
        <v>12.5</v>
      </c>
      <c r="O2" s="13">
        <v>2.1</v>
      </c>
    </row>
    <row r="3" spans="1:15" x14ac:dyDescent="0.25">
      <c r="A3" s="14">
        <v>728</v>
      </c>
      <c r="B3" s="14" t="s">
        <v>166</v>
      </c>
      <c r="C3" s="14">
        <v>14</v>
      </c>
      <c r="D3" s="19">
        <v>8.0936249999999994</v>
      </c>
      <c r="E3" s="15" t="s">
        <v>108</v>
      </c>
      <c r="F3" s="15" t="s">
        <v>39</v>
      </c>
      <c r="G3" s="15">
        <v>14060</v>
      </c>
      <c r="H3" s="15">
        <v>140</v>
      </c>
      <c r="I3" s="15" t="s">
        <v>181</v>
      </c>
      <c r="J3" s="15">
        <v>2.9842010000000001</v>
      </c>
      <c r="K3" s="13" t="s">
        <v>212</v>
      </c>
      <c r="L3" s="13">
        <v>35.810411999999999</v>
      </c>
      <c r="M3" s="13">
        <v>5.3715619999999999</v>
      </c>
      <c r="N3" s="13">
        <v>12</v>
      </c>
      <c r="O3" s="13">
        <v>1.8</v>
      </c>
    </row>
    <row r="4" spans="1:15" x14ac:dyDescent="0.25">
      <c r="A4" s="14">
        <v>730</v>
      </c>
      <c r="B4" s="14" t="s">
        <v>166</v>
      </c>
      <c r="C4" s="14">
        <v>14</v>
      </c>
      <c r="D4" s="19">
        <v>8.0936249999999994</v>
      </c>
      <c r="E4" s="15" t="s">
        <v>108</v>
      </c>
      <c r="F4" s="15" t="s">
        <v>39</v>
      </c>
      <c r="G4" s="15">
        <v>14092</v>
      </c>
      <c r="H4" s="15">
        <v>171</v>
      </c>
      <c r="I4" s="15" t="s">
        <v>223</v>
      </c>
      <c r="J4" s="15">
        <v>1.872152</v>
      </c>
      <c r="K4" s="13" t="s">
        <v>224</v>
      </c>
      <c r="L4" s="13">
        <v>23.963550000000001</v>
      </c>
      <c r="M4" s="13">
        <v>3.9315199999999999</v>
      </c>
      <c r="N4" s="13">
        <v>12.8</v>
      </c>
      <c r="O4" s="13">
        <v>2.1</v>
      </c>
    </row>
    <row r="5" spans="1:15" x14ac:dyDescent="0.25">
      <c r="A5" s="14">
        <v>745</v>
      </c>
      <c r="B5" s="14" t="s">
        <v>166</v>
      </c>
      <c r="C5" s="14">
        <v>14</v>
      </c>
      <c r="D5" s="19">
        <v>8.0936249999999994</v>
      </c>
      <c r="E5" s="15" t="s">
        <v>108</v>
      </c>
      <c r="F5" s="15" t="s">
        <v>39</v>
      </c>
      <c r="G5" s="15">
        <v>14060</v>
      </c>
      <c r="H5" s="15">
        <v>140</v>
      </c>
      <c r="I5" s="15" t="s">
        <v>181</v>
      </c>
      <c r="J5" s="15">
        <v>0.44993300000000003</v>
      </c>
      <c r="K5" s="13" t="s">
        <v>212</v>
      </c>
      <c r="L5" s="13">
        <v>5.3991910000000001</v>
      </c>
      <c r="M5" s="13">
        <v>0.80987900000000002</v>
      </c>
      <c r="N5" s="13">
        <v>12</v>
      </c>
      <c r="O5" s="13">
        <v>1.8</v>
      </c>
    </row>
    <row r="6" spans="1:15" x14ac:dyDescent="0.25">
      <c r="A6" s="14">
        <v>748</v>
      </c>
      <c r="B6" s="14" t="s">
        <v>166</v>
      </c>
      <c r="C6" s="14">
        <v>14</v>
      </c>
      <c r="D6" s="19">
        <v>8.0936249999999994</v>
      </c>
      <c r="E6" s="15" t="s">
        <v>108</v>
      </c>
      <c r="F6" s="15" t="s">
        <v>39</v>
      </c>
      <c r="G6" s="15">
        <v>14092</v>
      </c>
      <c r="H6" s="15">
        <v>171</v>
      </c>
      <c r="I6" s="15" t="s">
        <v>223</v>
      </c>
      <c r="J6" s="15">
        <v>0.10133200000000001</v>
      </c>
      <c r="K6" s="13" t="s">
        <v>224</v>
      </c>
      <c r="L6" s="13">
        <v>1.2970440000000001</v>
      </c>
      <c r="M6" s="13">
        <v>0.21279600000000001</v>
      </c>
      <c r="N6" s="13">
        <v>12.8</v>
      </c>
      <c r="O6" s="13">
        <v>2.1</v>
      </c>
    </row>
    <row r="7" spans="1:15" x14ac:dyDescent="0.25">
      <c r="J7" s="15">
        <f>SUM(J2:J6)</f>
        <v>8.0936249999999994</v>
      </c>
      <c r="L7" s="42">
        <f>SUM(L2:L6)</f>
        <v>100.045287</v>
      </c>
      <c r="M7" s="42">
        <f>SUM(M2:M6)</f>
        <v>15.966372000000002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95"/>
  <sheetViews>
    <sheetView topLeftCell="D1" workbookViewId="0">
      <pane ySplit="1" topLeftCell="A36" activePane="bottomLeft" state="frozen"/>
      <selection pane="bottomLeft" activeCell="Q55" sqref="Q55"/>
    </sheetView>
  </sheetViews>
  <sheetFormatPr defaultRowHeight="15" x14ac:dyDescent="0.25"/>
  <cols>
    <col min="1" max="1" width="6.42578125" bestFit="1" customWidth="1"/>
    <col min="2" max="2" width="10.7109375" bestFit="1" customWidth="1"/>
    <col min="3" max="3" width="12.85546875" bestFit="1" customWidth="1"/>
    <col min="4" max="4" width="12.7109375" style="1" bestFit="1" customWidth="1"/>
    <col min="5" max="5" width="8.140625" bestFit="1" customWidth="1"/>
    <col min="6" max="6" width="20.85546875" style="3" bestFit="1" customWidth="1"/>
    <col min="7" max="7" width="13.7109375" style="3" bestFit="1" customWidth="1"/>
    <col min="8" max="8" width="14.7109375" style="3" bestFit="1" customWidth="1"/>
    <col min="9" max="9" width="13.7109375" bestFit="1" customWidth="1"/>
    <col min="10" max="10" width="9.5703125" style="41" bestFit="1" customWidth="1"/>
    <col min="11" max="11" width="13.7109375" bestFit="1" customWidth="1"/>
    <col min="12" max="12" width="11.5703125" style="40" bestFit="1" customWidth="1"/>
    <col min="13" max="13" width="12" bestFit="1" customWidth="1"/>
    <col min="14" max="14" width="9" bestFit="1" customWidth="1"/>
    <col min="15" max="15" width="8.7109375" bestFit="1" customWidth="1"/>
  </cols>
  <sheetData>
    <row r="1" spans="1:16" x14ac:dyDescent="0.25">
      <c r="A1" s="14" t="s">
        <v>153</v>
      </c>
      <c r="B1" s="14" t="s">
        <v>154</v>
      </c>
      <c r="C1" s="14" t="s">
        <v>155</v>
      </c>
      <c r="D1" s="14" t="s">
        <v>58</v>
      </c>
      <c r="E1" s="14" t="s">
        <v>67</v>
      </c>
      <c r="F1" s="19" t="s">
        <v>156</v>
      </c>
      <c r="G1" s="15" t="s">
        <v>157</v>
      </c>
      <c r="H1" s="15" t="s">
        <v>158</v>
      </c>
      <c r="I1" s="15" t="s">
        <v>159</v>
      </c>
      <c r="J1" s="41" t="s">
        <v>160</v>
      </c>
      <c r="K1" s="15" t="s">
        <v>161</v>
      </c>
      <c r="L1" s="40" t="s">
        <v>162</v>
      </c>
      <c r="M1" s="17" t="s">
        <v>163</v>
      </c>
      <c r="N1" s="18" t="s">
        <v>164</v>
      </c>
      <c r="O1" s="18" t="s">
        <v>165</v>
      </c>
    </row>
    <row r="2" spans="1:16" s="1" customFormat="1" x14ac:dyDescent="0.25">
      <c r="A2" s="14">
        <v>2</v>
      </c>
      <c r="B2" s="14" t="s">
        <v>166</v>
      </c>
      <c r="C2" s="14">
        <v>1</v>
      </c>
      <c r="D2" s="14">
        <v>626.41902000000005</v>
      </c>
      <c r="E2" s="14" t="s">
        <v>2</v>
      </c>
      <c r="F2" s="19" t="s">
        <v>40</v>
      </c>
      <c r="G2" s="15">
        <v>11080</v>
      </c>
      <c r="H2" s="15">
        <v>129</v>
      </c>
      <c r="I2" s="15" t="s">
        <v>238</v>
      </c>
      <c r="J2" s="41">
        <v>27.400168000000001</v>
      </c>
      <c r="K2" s="15" t="s">
        <v>301</v>
      </c>
      <c r="L2" s="40">
        <v>183.58112600000001</v>
      </c>
      <c r="M2" s="13">
        <v>35.620218000000001</v>
      </c>
      <c r="N2" s="13">
        <v>6.7</v>
      </c>
      <c r="O2" s="13">
        <v>1.3</v>
      </c>
      <c r="P2" s="13"/>
    </row>
    <row r="3" spans="1:16" s="1" customFormat="1" x14ac:dyDescent="0.25">
      <c r="A3" s="14">
        <v>3</v>
      </c>
      <c r="B3" s="14" t="s">
        <v>166</v>
      </c>
      <c r="C3" s="14">
        <v>1</v>
      </c>
      <c r="D3" s="14">
        <v>626.41902000000005</v>
      </c>
      <c r="E3" s="14" t="s">
        <v>2</v>
      </c>
      <c r="F3" s="19" t="s">
        <v>40</v>
      </c>
      <c r="G3" s="15">
        <v>11083</v>
      </c>
      <c r="H3" s="15">
        <v>149</v>
      </c>
      <c r="I3" s="15" t="s">
        <v>302</v>
      </c>
      <c r="J3" s="41">
        <v>2.6023999999999999E-2</v>
      </c>
      <c r="K3" s="15" t="s">
        <v>303</v>
      </c>
      <c r="L3" s="40">
        <v>0.13272</v>
      </c>
      <c r="M3" s="13">
        <v>2.3421000000000001E-2</v>
      </c>
      <c r="N3" s="13">
        <v>5.0999999999999996</v>
      </c>
      <c r="O3" s="13">
        <v>0.9</v>
      </c>
      <c r="P3" s="13"/>
    </row>
    <row r="4" spans="1:16" s="1" customFormat="1" x14ac:dyDescent="0.25">
      <c r="A4" s="14">
        <v>4</v>
      </c>
      <c r="B4" s="14" t="s">
        <v>166</v>
      </c>
      <c r="C4" s="14">
        <v>1</v>
      </c>
      <c r="D4" s="14">
        <v>626.41902000000005</v>
      </c>
      <c r="E4" s="14" t="s">
        <v>2</v>
      </c>
      <c r="F4" s="19" t="s">
        <v>40</v>
      </c>
      <c r="G4" s="15">
        <v>11091</v>
      </c>
      <c r="H4" s="15">
        <v>834</v>
      </c>
      <c r="I4" s="15" t="s">
        <v>281</v>
      </c>
      <c r="J4" s="41">
        <v>1.6437219999999999</v>
      </c>
      <c r="K4" s="15" t="s">
        <v>304</v>
      </c>
      <c r="L4" s="40">
        <v>18.409686000000001</v>
      </c>
      <c r="M4" s="13">
        <v>3.1230720000000001</v>
      </c>
      <c r="N4" s="13">
        <v>11.2</v>
      </c>
      <c r="O4" s="13">
        <v>1.9</v>
      </c>
      <c r="P4" s="13"/>
    </row>
    <row r="5" spans="1:16" s="1" customFormat="1" x14ac:dyDescent="0.25">
      <c r="A5" s="14">
        <v>5</v>
      </c>
      <c r="B5" s="14" t="s">
        <v>166</v>
      </c>
      <c r="C5" s="14">
        <v>1</v>
      </c>
      <c r="D5" s="14">
        <v>626.41902000000005</v>
      </c>
      <c r="E5" s="14" t="s">
        <v>2</v>
      </c>
      <c r="F5" s="19" t="s">
        <v>40</v>
      </c>
      <c r="G5" s="15">
        <v>11107</v>
      </c>
      <c r="H5" s="15">
        <v>121</v>
      </c>
      <c r="I5" s="15" t="s">
        <v>175</v>
      </c>
      <c r="J5" s="41">
        <v>20.552651000000001</v>
      </c>
      <c r="K5" s="15" t="s">
        <v>267</v>
      </c>
      <c r="L5" s="40">
        <v>217.85809699999999</v>
      </c>
      <c r="M5" s="13">
        <v>36.994771</v>
      </c>
      <c r="N5" s="13">
        <v>10.6</v>
      </c>
      <c r="O5" s="13">
        <v>1.8</v>
      </c>
      <c r="P5" s="13"/>
    </row>
    <row r="6" spans="1:16" s="1" customFormat="1" x14ac:dyDescent="0.25">
      <c r="A6" s="14">
        <v>6</v>
      </c>
      <c r="B6" s="14" t="s">
        <v>166</v>
      </c>
      <c r="C6" s="14">
        <v>1</v>
      </c>
      <c r="D6" s="14">
        <v>626.41902000000005</v>
      </c>
      <c r="E6" s="14" t="s">
        <v>2</v>
      </c>
      <c r="F6" s="19" t="s">
        <v>40</v>
      </c>
      <c r="G6" s="15">
        <v>11112</v>
      </c>
      <c r="H6" s="15">
        <v>121</v>
      </c>
      <c r="I6" s="15" t="s">
        <v>175</v>
      </c>
      <c r="J6" s="41">
        <v>95.011930000000007</v>
      </c>
      <c r="K6" s="15" t="s">
        <v>267</v>
      </c>
      <c r="L6" s="40">
        <v>1007.1264619999999</v>
      </c>
      <c r="M6" s="13">
        <v>171.02147500000001</v>
      </c>
      <c r="N6" s="13">
        <v>10.6</v>
      </c>
      <c r="O6" s="13">
        <v>1.8</v>
      </c>
      <c r="P6" s="13"/>
    </row>
    <row r="7" spans="1:16" s="1" customFormat="1" x14ac:dyDescent="0.25">
      <c r="A7" s="14">
        <v>7</v>
      </c>
      <c r="B7" s="14" t="s">
        <v>166</v>
      </c>
      <c r="C7" s="14">
        <v>1</v>
      </c>
      <c r="D7" s="14">
        <v>626.41902000000005</v>
      </c>
      <c r="E7" s="14" t="s">
        <v>2</v>
      </c>
      <c r="F7" s="19" t="s">
        <v>40</v>
      </c>
      <c r="G7" s="15">
        <v>11123</v>
      </c>
      <c r="H7" s="15">
        <v>133</v>
      </c>
      <c r="I7" s="15" t="s">
        <v>179</v>
      </c>
      <c r="J7" s="41">
        <v>21.488028</v>
      </c>
      <c r="K7" s="15" t="s">
        <v>268</v>
      </c>
      <c r="L7" s="40">
        <v>212.73147499999999</v>
      </c>
      <c r="M7" s="13">
        <v>34.380844000000003</v>
      </c>
      <c r="N7" s="13">
        <v>9.9</v>
      </c>
      <c r="O7" s="13">
        <v>1.6</v>
      </c>
      <c r="P7" s="13"/>
    </row>
    <row r="8" spans="1:16" s="1" customFormat="1" x14ac:dyDescent="0.25">
      <c r="A8" s="14">
        <v>8</v>
      </c>
      <c r="B8" s="14" t="s">
        <v>166</v>
      </c>
      <c r="C8" s="14">
        <v>1</v>
      </c>
      <c r="D8" s="14">
        <v>626.41902000000005</v>
      </c>
      <c r="E8" s="14" t="s">
        <v>2</v>
      </c>
      <c r="F8" s="19" t="s">
        <v>40</v>
      </c>
      <c r="G8" s="15">
        <v>11133</v>
      </c>
      <c r="H8" s="15">
        <v>140</v>
      </c>
      <c r="I8" s="15" t="s">
        <v>181</v>
      </c>
      <c r="J8" s="41">
        <v>22.206947</v>
      </c>
      <c r="K8" s="15" t="s">
        <v>269</v>
      </c>
      <c r="L8" s="40">
        <v>228.731549</v>
      </c>
      <c r="M8" s="13">
        <v>35.531114000000002</v>
      </c>
      <c r="N8" s="13">
        <v>10.3</v>
      </c>
      <c r="O8" s="13">
        <v>1.6</v>
      </c>
      <c r="P8" s="13"/>
    </row>
    <row r="9" spans="1:16" s="1" customFormat="1" x14ac:dyDescent="0.25">
      <c r="A9" s="14">
        <v>9</v>
      </c>
      <c r="B9" s="14" t="s">
        <v>166</v>
      </c>
      <c r="C9" s="14">
        <v>1</v>
      </c>
      <c r="D9" s="14">
        <v>626.41902000000005</v>
      </c>
      <c r="E9" s="14" t="s">
        <v>2</v>
      </c>
      <c r="F9" s="19" t="s">
        <v>40</v>
      </c>
      <c r="G9" s="15">
        <v>11137</v>
      </c>
      <c r="H9" s="15">
        <v>140</v>
      </c>
      <c r="I9" s="15" t="s">
        <v>181</v>
      </c>
      <c r="J9" s="41">
        <v>7.3991660000000001</v>
      </c>
      <c r="K9" s="15" t="s">
        <v>269</v>
      </c>
      <c r="L9" s="40">
        <v>76.211410000000001</v>
      </c>
      <c r="M9" s="13">
        <v>11.838666</v>
      </c>
      <c r="N9" s="13">
        <v>10.3</v>
      </c>
      <c r="O9" s="13">
        <v>1.6</v>
      </c>
      <c r="P9" s="13"/>
    </row>
    <row r="10" spans="1:16" s="1" customFormat="1" x14ac:dyDescent="0.25">
      <c r="A10" s="14">
        <v>10</v>
      </c>
      <c r="B10" s="14" t="s">
        <v>166</v>
      </c>
      <c r="C10" s="14">
        <v>1</v>
      </c>
      <c r="D10" s="14">
        <v>626.41902000000005</v>
      </c>
      <c r="E10" s="14" t="s">
        <v>2</v>
      </c>
      <c r="F10" s="19" t="s">
        <v>40</v>
      </c>
      <c r="G10" s="15">
        <v>11142</v>
      </c>
      <c r="H10" s="15">
        <v>141</v>
      </c>
      <c r="I10" s="15" t="s">
        <v>183</v>
      </c>
      <c r="J10" s="41">
        <v>17.462669000000002</v>
      </c>
      <c r="K10" s="15" t="s">
        <v>270</v>
      </c>
      <c r="L10" s="40">
        <v>183.35802000000001</v>
      </c>
      <c r="M10" s="13">
        <v>26.194002999999999</v>
      </c>
      <c r="N10" s="13">
        <v>10.5</v>
      </c>
      <c r="O10" s="13">
        <v>1.5</v>
      </c>
      <c r="P10" s="13"/>
    </row>
    <row r="11" spans="1:16" s="1" customFormat="1" x14ac:dyDescent="0.25">
      <c r="A11" s="14">
        <v>11</v>
      </c>
      <c r="B11" s="14" t="s">
        <v>166</v>
      </c>
      <c r="C11" s="14">
        <v>1</v>
      </c>
      <c r="D11" s="14">
        <v>626.41902000000005</v>
      </c>
      <c r="E11" s="14" t="s">
        <v>2</v>
      </c>
      <c r="F11" s="19" t="s">
        <v>40</v>
      </c>
      <c r="G11" s="15">
        <v>11154</v>
      </c>
      <c r="H11" s="15">
        <v>171</v>
      </c>
      <c r="I11" s="15" t="s">
        <v>223</v>
      </c>
      <c r="J11" s="41">
        <v>0.13039200000000001</v>
      </c>
      <c r="K11" s="15" t="s">
        <v>305</v>
      </c>
      <c r="L11" s="40">
        <v>1.1865650000000001</v>
      </c>
      <c r="M11" s="13">
        <v>0.19558800000000001</v>
      </c>
      <c r="N11" s="13">
        <v>9.1</v>
      </c>
      <c r="O11" s="13">
        <v>1.5</v>
      </c>
      <c r="P11" s="13"/>
    </row>
    <row r="12" spans="1:16" s="1" customFormat="1" x14ac:dyDescent="0.25">
      <c r="A12" s="14">
        <v>12</v>
      </c>
      <c r="B12" s="14" t="s">
        <v>166</v>
      </c>
      <c r="C12" s="14">
        <v>1</v>
      </c>
      <c r="D12" s="14">
        <v>626.41902000000005</v>
      </c>
      <c r="E12" s="14" t="s">
        <v>2</v>
      </c>
      <c r="F12" s="19" t="s">
        <v>40</v>
      </c>
      <c r="G12" s="15">
        <v>11156</v>
      </c>
      <c r="H12" s="15">
        <v>171</v>
      </c>
      <c r="I12" s="15" t="s">
        <v>223</v>
      </c>
      <c r="J12" s="41">
        <v>0.21407699999999999</v>
      </c>
      <c r="K12" s="15" t="s">
        <v>305</v>
      </c>
      <c r="L12" s="40">
        <v>1.9481029999999999</v>
      </c>
      <c r="M12" s="13">
        <v>0.32111600000000001</v>
      </c>
      <c r="N12" s="13">
        <v>9.1</v>
      </c>
      <c r="O12" s="13">
        <v>1.5</v>
      </c>
      <c r="P12" s="13"/>
    </row>
    <row r="13" spans="1:16" s="1" customFormat="1" x14ac:dyDescent="0.25">
      <c r="A13" s="14">
        <v>13</v>
      </c>
      <c r="B13" s="14" t="s">
        <v>166</v>
      </c>
      <c r="C13" s="14">
        <v>1</v>
      </c>
      <c r="D13" s="14">
        <v>626.41902000000005</v>
      </c>
      <c r="E13" s="14" t="s">
        <v>2</v>
      </c>
      <c r="F13" s="19" t="s">
        <v>40</v>
      </c>
      <c r="G13" s="15">
        <v>11161</v>
      </c>
      <c r="H13" s="15">
        <v>185</v>
      </c>
      <c r="I13" s="15" t="s">
        <v>187</v>
      </c>
      <c r="J13" s="41">
        <v>0.17579900000000001</v>
      </c>
      <c r="K13" s="15" t="s">
        <v>306</v>
      </c>
      <c r="L13" s="40">
        <v>1.336071</v>
      </c>
      <c r="M13" s="13">
        <v>0.21095900000000001</v>
      </c>
      <c r="N13" s="13">
        <v>7.6</v>
      </c>
      <c r="O13" s="13">
        <v>1.2</v>
      </c>
      <c r="P13" s="13"/>
    </row>
    <row r="14" spans="1:16" s="1" customFormat="1" x14ac:dyDescent="0.25">
      <c r="A14" s="14">
        <v>14</v>
      </c>
      <c r="B14" s="14" t="s">
        <v>166</v>
      </c>
      <c r="C14" s="14">
        <v>1</v>
      </c>
      <c r="D14" s="14">
        <v>626.41902000000005</v>
      </c>
      <c r="E14" s="14" t="s">
        <v>2</v>
      </c>
      <c r="F14" s="19" t="s">
        <v>40</v>
      </c>
      <c r="G14" s="15">
        <v>11163</v>
      </c>
      <c r="H14" s="15">
        <v>190</v>
      </c>
      <c r="I14" s="15" t="s">
        <v>189</v>
      </c>
      <c r="J14" s="41">
        <v>9.2965359999999997</v>
      </c>
      <c r="K14" s="15" t="s">
        <v>272</v>
      </c>
      <c r="L14" s="40">
        <v>61.357135999999997</v>
      </c>
      <c r="M14" s="13">
        <v>7.4372290000000003</v>
      </c>
      <c r="N14" s="13">
        <v>6.6</v>
      </c>
      <c r="O14" s="13">
        <v>0.8</v>
      </c>
      <c r="P14" s="13"/>
    </row>
    <row r="15" spans="1:16" s="1" customFormat="1" x14ac:dyDescent="0.25">
      <c r="A15" s="14">
        <v>15</v>
      </c>
      <c r="B15" s="14" t="s">
        <v>166</v>
      </c>
      <c r="C15" s="14">
        <v>1</v>
      </c>
      <c r="D15" s="14">
        <v>626.41902000000005</v>
      </c>
      <c r="E15" s="14" t="s">
        <v>2</v>
      </c>
      <c r="F15" s="19" t="s">
        <v>40</v>
      </c>
      <c r="G15" s="15">
        <v>11166</v>
      </c>
      <c r="H15" s="15">
        <v>310</v>
      </c>
      <c r="I15" s="15" t="s">
        <v>307</v>
      </c>
      <c r="J15" s="41">
        <v>5.4744130000000002</v>
      </c>
      <c r="K15" s="15" t="s">
        <v>308</v>
      </c>
      <c r="L15" s="40">
        <v>24.634855999999999</v>
      </c>
      <c r="M15" s="13">
        <v>2.737206</v>
      </c>
      <c r="N15" s="13">
        <v>4.5</v>
      </c>
      <c r="O15" s="13">
        <v>0.5</v>
      </c>
      <c r="P15" s="13"/>
    </row>
    <row r="16" spans="1:16" s="1" customFormat="1" x14ac:dyDescent="0.25">
      <c r="A16" s="14">
        <v>16</v>
      </c>
      <c r="B16" s="14" t="s">
        <v>166</v>
      </c>
      <c r="C16" s="14">
        <v>1</v>
      </c>
      <c r="D16" s="14">
        <v>626.41902000000005</v>
      </c>
      <c r="E16" s="14" t="s">
        <v>2</v>
      </c>
      <c r="F16" s="19" t="s">
        <v>40</v>
      </c>
      <c r="G16" s="15">
        <v>11169</v>
      </c>
      <c r="H16" s="15">
        <v>321</v>
      </c>
      <c r="I16" s="15" t="s">
        <v>309</v>
      </c>
      <c r="J16" s="41">
        <v>3.1567539999999998</v>
      </c>
      <c r="K16" s="15" t="s">
        <v>310</v>
      </c>
      <c r="L16" s="40">
        <v>24.622682999999999</v>
      </c>
      <c r="M16" s="13">
        <v>4.4194560000000003</v>
      </c>
      <c r="N16" s="13">
        <v>7.8</v>
      </c>
      <c r="O16" s="13">
        <v>1.4</v>
      </c>
      <c r="P16" s="13"/>
    </row>
    <row r="17" spans="1:16" s="1" customFormat="1" x14ac:dyDescent="0.25">
      <c r="A17" s="14">
        <v>17</v>
      </c>
      <c r="B17" s="14" t="s">
        <v>166</v>
      </c>
      <c r="C17" s="14">
        <v>1</v>
      </c>
      <c r="D17" s="14">
        <v>626.41902000000005</v>
      </c>
      <c r="E17" s="14" t="s">
        <v>2</v>
      </c>
      <c r="F17" s="19" t="s">
        <v>40</v>
      </c>
      <c r="G17" s="15">
        <v>11170</v>
      </c>
      <c r="H17" s="15">
        <v>321</v>
      </c>
      <c r="I17" s="15" t="s">
        <v>309</v>
      </c>
      <c r="J17" s="41">
        <v>1.210294</v>
      </c>
      <c r="K17" s="15" t="s">
        <v>310</v>
      </c>
      <c r="L17" s="40">
        <v>9.4402930000000005</v>
      </c>
      <c r="M17" s="13">
        <v>1.694412</v>
      </c>
      <c r="N17" s="13">
        <v>7.8</v>
      </c>
      <c r="O17" s="13">
        <v>1.4</v>
      </c>
      <c r="P17" s="13"/>
    </row>
    <row r="18" spans="1:16" s="1" customFormat="1" x14ac:dyDescent="0.25">
      <c r="A18" s="14">
        <v>18</v>
      </c>
      <c r="B18" s="14" t="s">
        <v>166</v>
      </c>
      <c r="C18" s="14">
        <v>1</v>
      </c>
      <c r="D18" s="14">
        <v>626.41902000000005</v>
      </c>
      <c r="E18" s="14" t="s">
        <v>2</v>
      </c>
      <c r="F18" s="19" t="s">
        <v>40</v>
      </c>
      <c r="G18" s="15">
        <v>11171</v>
      </c>
      <c r="H18" s="15">
        <v>321</v>
      </c>
      <c r="I18" s="15" t="s">
        <v>309</v>
      </c>
      <c r="J18" s="41">
        <v>74.960515999999998</v>
      </c>
      <c r="K18" s="15" t="s">
        <v>310</v>
      </c>
      <c r="L18" s="40">
        <v>584.69202199999995</v>
      </c>
      <c r="M18" s="13">
        <v>104.944722</v>
      </c>
      <c r="N18" s="13">
        <v>7.8</v>
      </c>
      <c r="O18" s="13">
        <v>1.4</v>
      </c>
      <c r="P18" s="13"/>
    </row>
    <row r="19" spans="1:16" s="1" customFormat="1" x14ac:dyDescent="0.25">
      <c r="A19" s="14">
        <v>19</v>
      </c>
      <c r="B19" s="14" t="s">
        <v>166</v>
      </c>
      <c r="C19" s="14">
        <v>1</v>
      </c>
      <c r="D19" s="14">
        <v>626.41902000000005</v>
      </c>
      <c r="E19" s="14" t="s">
        <v>2</v>
      </c>
      <c r="F19" s="19" t="s">
        <v>40</v>
      </c>
      <c r="G19" s="15">
        <v>11172</v>
      </c>
      <c r="H19" s="15">
        <v>321</v>
      </c>
      <c r="I19" s="15" t="s">
        <v>309</v>
      </c>
      <c r="J19" s="41">
        <v>25.585553999999998</v>
      </c>
      <c r="K19" s="15" t="s">
        <v>310</v>
      </c>
      <c r="L19" s="40">
        <v>199.56732500000001</v>
      </c>
      <c r="M19" s="13">
        <v>35.819775999999997</v>
      </c>
      <c r="N19" s="13">
        <v>7.8</v>
      </c>
      <c r="O19" s="13">
        <v>1.4</v>
      </c>
      <c r="P19" s="13"/>
    </row>
    <row r="20" spans="1:16" s="1" customFormat="1" x14ac:dyDescent="0.25">
      <c r="A20" s="14">
        <v>20</v>
      </c>
      <c r="B20" s="14" t="s">
        <v>166</v>
      </c>
      <c r="C20" s="14">
        <v>1</v>
      </c>
      <c r="D20" s="14">
        <v>626.41902000000005</v>
      </c>
      <c r="E20" s="14" t="s">
        <v>2</v>
      </c>
      <c r="F20" s="19" t="s">
        <v>40</v>
      </c>
      <c r="G20" s="15">
        <v>11175</v>
      </c>
      <c r="H20" s="15">
        <v>411</v>
      </c>
      <c r="I20" s="15" t="s">
        <v>193</v>
      </c>
      <c r="J20" s="41">
        <v>21.716089</v>
      </c>
      <c r="K20" s="15" t="s">
        <v>273</v>
      </c>
      <c r="L20" s="40">
        <v>125.953315</v>
      </c>
      <c r="M20" s="13">
        <v>17.372871</v>
      </c>
      <c r="N20" s="13">
        <v>5.8</v>
      </c>
      <c r="O20" s="13">
        <v>0.8</v>
      </c>
      <c r="P20" s="13"/>
    </row>
    <row r="21" spans="1:16" s="1" customFormat="1" x14ac:dyDescent="0.25">
      <c r="A21" s="14">
        <v>21</v>
      </c>
      <c r="B21" s="14" t="s">
        <v>166</v>
      </c>
      <c r="C21" s="14">
        <v>1</v>
      </c>
      <c r="D21" s="14">
        <v>626.41902000000005</v>
      </c>
      <c r="E21" s="14" t="s">
        <v>2</v>
      </c>
      <c r="F21" s="19" t="s">
        <v>40</v>
      </c>
      <c r="G21" s="15">
        <v>11176</v>
      </c>
      <c r="H21" s="15">
        <v>411</v>
      </c>
      <c r="I21" s="15" t="s">
        <v>193</v>
      </c>
      <c r="J21" s="41">
        <v>20.371236</v>
      </c>
      <c r="K21" s="15" t="s">
        <v>273</v>
      </c>
      <c r="L21" s="40">
        <v>118.15317</v>
      </c>
      <c r="M21" s="13">
        <v>16.296989</v>
      </c>
      <c r="N21" s="13">
        <v>5.8</v>
      </c>
      <c r="O21" s="13">
        <v>0.8</v>
      </c>
      <c r="P21" s="13"/>
    </row>
    <row r="22" spans="1:16" s="1" customFormat="1" x14ac:dyDescent="0.25">
      <c r="A22" s="14">
        <v>22</v>
      </c>
      <c r="B22" s="14" t="s">
        <v>166</v>
      </c>
      <c r="C22" s="14">
        <v>1</v>
      </c>
      <c r="D22" s="14">
        <v>626.41902000000005</v>
      </c>
      <c r="E22" s="14" t="s">
        <v>2</v>
      </c>
      <c r="F22" s="19" t="s">
        <v>40</v>
      </c>
      <c r="G22" s="15">
        <v>11178</v>
      </c>
      <c r="H22" s="15">
        <v>411</v>
      </c>
      <c r="I22" s="15" t="s">
        <v>193</v>
      </c>
      <c r="J22" s="41">
        <v>5.2376760000000004</v>
      </c>
      <c r="K22" s="15" t="s">
        <v>273</v>
      </c>
      <c r="L22" s="40">
        <v>30.378523000000001</v>
      </c>
      <c r="M22" s="13">
        <v>4.1901409999999997</v>
      </c>
      <c r="N22" s="13">
        <v>5.8</v>
      </c>
      <c r="O22" s="13">
        <v>0.8</v>
      </c>
      <c r="P22" s="13"/>
    </row>
    <row r="23" spans="1:16" s="1" customFormat="1" x14ac:dyDescent="0.25">
      <c r="A23" s="14">
        <v>23</v>
      </c>
      <c r="B23" s="14" t="s">
        <v>166</v>
      </c>
      <c r="C23" s="14">
        <v>1</v>
      </c>
      <c r="D23" s="14">
        <v>626.41902000000005</v>
      </c>
      <c r="E23" s="14" t="s">
        <v>2</v>
      </c>
      <c r="F23" s="19" t="s">
        <v>40</v>
      </c>
      <c r="G23" s="15">
        <v>11179</v>
      </c>
      <c r="H23" s="15">
        <v>411</v>
      </c>
      <c r="I23" s="15" t="s">
        <v>193</v>
      </c>
      <c r="J23" s="41">
        <v>89.471123000000006</v>
      </c>
      <c r="K23" s="15" t="s">
        <v>273</v>
      </c>
      <c r="L23" s="40">
        <v>518.93251599999996</v>
      </c>
      <c r="M23" s="13">
        <v>71.576898999999997</v>
      </c>
      <c r="N23" s="13">
        <v>5.8</v>
      </c>
      <c r="O23" s="13">
        <v>0.8</v>
      </c>
      <c r="P23" s="13"/>
    </row>
    <row r="24" spans="1:16" s="1" customFormat="1" x14ac:dyDescent="0.25">
      <c r="A24" s="14">
        <v>24</v>
      </c>
      <c r="B24" s="14" t="s">
        <v>166</v>
      </c>
      <c r="C24" s="14">
        <v>1</v>
      </c>
      <c r="D24" s="14">
        <v>626.41902000000005</v>
      </c>
      <c r="E24" s="14" t="s">
        <v>2</v>
      </c>
      <c r="F24" s="19" t="s">
        <v>40</v>
      </c>
      <c r="G24" s="15">
        <v>11194</v>
      </c>
      <c r="H24" s="15">
        <v>530</v>
      </c>
      <c r="I24" s="15" t="s">
        <v>199</v>
      </c>
      <c r="J24" s="41">
        <v>1.0038290000000001</v>
      </c>
      <c r="K24" s="15" t="s">
        <v>311</v>
      </c>
      <c r="L24" s="40">
        <v>10.038285999999999</v>
      </c>
      <c r="M24" s="13">
        <v>1.6061259999999999</v>
      </c>
      <c r="N24" s="13">
        <v>10</v>
      </c>
      <c r="O24" s="13">
        <v>1.6</v>
      </c>
      <c r="P24" s="13"/>
    </row>
    <row r="25" spans="1:16" s="1" customFormat="1" x14ac:dyDescent="0.25">
      <c r="A25" s="14">
        <v>25</v>
      </c>
      <c r="B25" s="14" t="s">
        <v>166</v>
      </c>
      <c r="C25" s="14">
        <v>1</v>
      </c>
      <c r="D25" s="14">
        <v>626.41902000000005</v>
      </c>
      <c r="E25" s="14" t="s">
        <v>2</v>
      </c>
      <c r="F25" s="19" t="s">
        <v>40</v>
      </c>
      <c r="G25" s="15">
        <v>11198</v>
      </c>
      <c r="H25" s="15">
        <v>530</v>
      </c>
      <c r="I25" s="15" t="s">
        <v>199</v>
      </c>
      <c r="J25" s="41">
        <v>1.472845</v>
      </c>
      <c r="K25" s="15" t="s">
        <v>311</v>
      </c>
      <c r="L25" s="40">
        <v>14.728455</v>
      </c>
      <c r="M25" s="13">
        <v>2.3565529999999999</v>
      </c>
      <c r="N25" s="13">
        <v>10</v>
      </c>
      <c r="O25" s="13">
        <v>1.6</v>
      </c>
      <c r="P25" s="13"/>
    </row>
    <row r="26" spans="1:16" s="1" customFormat="1" x14ac:dyDescent="0.25">
      <c r="A26" s="14">
        <v>26</v>
      </c>
      <c r="B26" s="14" t="s">
        <v>166</v>
      </c>
      <c r="C26" s="14">
        <v>1</v>
      </c>
      <c r="D26" s="14">
        <v>626.41902000000005</v>
      </c>
      <c r="E26" s="14" t="s">
        <v>2</v>
      </c>
      <c r="F26" s="19" t="s">
        <v>40</v>
      </c>
      <c r="G26" s="15">
        <v>11200</v>
      </c>
      <c r="H26" s="15">
        <v>530</v>
      </c>
      <c r="I26" s="15" t="s">
        <v>199</v>
      </c>
      <c r="J26" s="41">
        <v>1.2012449999999999</v>
      </c>
      <c r="K26" s="15" t="s">
        <v>311</v>
      </c>
      <c r="L26" s="40">
        <v>12.012452</v>
      </c>
      <c r="M26" s="13">
        <v>1.9219919999999999</v>
      </c>
      <c r="N26" s="13">
        <v>10</v>
      </c>
      <c r="O26" s="13">
        <v>1.6</v>
      </c>
      <c r="P26" s="13"/>
    </row>
    <row r="27" spans="1:16" s="1" customFormat="1" x14ac:dyDescent="0.25">
      <c r="A27" s="14">
        <v>27</v>
      </c>
      <c r="B27" s="14" t="s">
        <v>166</v>
      </c>
      <c r="C27" s="14">
        <v>1</v>
      </c>
      <c r="D27" s="14">
        <v>626.41902000000005</v>
      </c>
      <c r="E27" s="14" t="s">
        <v>2</v>
      </c>
      <c r="F27" s="19" t="s">
        <v>40</v>
      </c>
      <c r="G27" s="15">
        <v>11208</v>
      </c>
      <c r="H27" s="15">
        <v>530</v>
      </c>
      <c r="I27" s="15" t="s">
        <v>199</v>
      </c>
      <c r="J27" s="41">
        <v>5.2085290000000004</v>
      </c>
      <c r="K27" s="15" t="s">
        <v>311</v>
      </c>
      <c r="L27" s="40">
        <v>52.085293999999998</v>
      </c>
      <c r="M27" s="13">
        <v>8.3336469999999991</v>
      </c>
      <c r="N27" s="13">
        <v>10</v>
      </c>
      <c r="O27" s="13">
        <v>1.6</v>
      </c>
      <c r="P27" s="13"/>
    </row>
    <row r="28" spans="1:16" s="1" customFormat="1" x14ac:dyDescent="0.25">
      <c r="A28" s="14">
        <v>28</v>
      </c>
      <c r="B28" s="14" t="s">
        <v>166</v>
      </c>
      <c r="C28" s="14">
        <v>1</v>
      </c>
      <c r="D28" s="14">
        <v>626.41902000000005</v>
      </c>
      <c r="E28" s="14" t="s">
        <v>2</v>
      </c>
      <c r="F28" s="19" t="s">
        <v>40</v>
      </c>
      <c r="G28" s="15">
        <v>11212</v>
      </c>
      <c r="H28" s="15">
        <v>530</v>
      </c>
      <c r="I28" s="15" t="s">
        <v>199</v>
      </c>
      <c r="J28" s="41">
        <v>3.9847429999999999</v>
      </c>
      <c r="K28" s="15" t="s">
        <v>311</v>
      </c>
      <c r="L28" s="40">
        <v>39.847428999999998</v>
      </c>
      <c r="M28" s="13">
        <v>6.3755889999999997</v>
      </c>
      <c r="N28" s="13">
        <v>10</v>
      </c>
      <c r="O28" s="13">
        <v>1.6</v>
      </c>
      <c r="P28" s="13"/>
    </row>
    <row r="29" spans="1:16" s="1" customFormat="1" x14ac:dyDescent="0.25">
      <c r="A29" s="14">
        <v>29</v>
      </c>
      <c r="B29" s="14" t="s">
        <v>166</v>
      </c>
      <c r="C29" s="14">
        <v>1</v>
      </c>
      <c r="D29" s="14">
        <v>626.41902000000005</v>
      </c>
      <c r="E29" s="14" t="s">
        <v>2</v>
      </c>
      <c r="F29" s="19" t="s">
        <v>40</v>
      </c>
      <c r="G29" s="15">
        <v>11214</v>
      </c>
      <c r="H29" s="15">
        <v>530</v>
      </c>
      <c r="I29" s="15" t="s">
        <v>199</v>
      </c>
      <c r="J29" s="41">
        <v>1.694793</v>
      </c>
      <c r="K29" s="15" t="s">
        <v>311</v>
      </c>
      <c r="L29" s="40">
        <v>16.947931000000001</v>
      </c>
      <c r="M29" s="13">
        <v>2.7116690000000001</v>
      </c>
      <c r="N29" s="13">
        <v>10</v>
      </c>
      <c r="O29" s="13">
        <v>1.6</v>
      </c>
      <c r="P29" s="13"/>
    </row>
    <row r="30" spans="1:16" s="1" customFormat="1" x14ac:dyDescent="0.25">
      <c r="A30" s="14">
        <v>30</v>
      </c>
      <c r="B30" s="14" t="s">
        <v>166</v>
      </c>
      <c r="C30" s="14">
        <v>1</v>
      </c>
      <c r="D30" s="14">
        <v>626.41902000000005</v>
      </c>
      <c r="E30" s="14" t="s">
        <v>2</v>
      </c>
      <c r="F30" s="19" t="s">
        <v>40</v>
      </c>
      <c r="G30" s="15">
        <v>11218</v>
      </c>
      <c r="H30" s="15">
        <v>530</v>
      </c>
      <c r="I30" s="15" t="s">
        <v>199</v>
      </c>
      <c r="J30" s="41">
        <v>3.6381199999999998</v>
      </c>
      <c r="K30" s="15" t="s">
        <v>311</v>
      </c>
      <c r="L30" s="40">
        <v>36.381199000000002</v>
      </c>
      <c r="M30" s="13">
        <v>5.8209920000000004</v>
      </c>
      <c r="N30" s="13">
        <v>10</v>
      </c>
      <c r="O30" s="13">
        <v>1.6</v>
      </c>
      <c r="P30" s="13"/>
    </row>
    <row r="31" spans="1:16" s="1" customFormat="1" x14ac:dyDescent="0.25">
      <c r="A31" s="14">
        <v>31</v>
      </c>
      <c r="B31" s="14" t="s">
        <v>166</v>
      </c>
      <c r="C31" s="14">
        <v>1</v>
      </c>
      <c r="D31" s="14">
        <v>626.41902000000005</v>
      </c>
      <c r="E31" s="14" t="s">
        <v>2</v>
      </c>
      <c r="F31" s="19" t="s">
        <v>40</v>
      </c>
      <c r="G31" s="15">
        <v>11220</v>
      </c>
      <c r="H31" s="15">
        <v>530</v>
      </c>
      <c r="I31" s="15" t="s">
        <v>199</v>
      </c>
      <c r="J31" s="41">
        <v>2.2402760000000002</v>
      </c>
      <c r="K31" s="15" t="s">
        <v>311</v>
      </c>
      <c r="L31" s="40">
        <v>22.402761999999999</v>
      </c>
      <c r="M31" s="13">
        <v>3.5844420000000001</v>
      </c>
      <c r="N31" s="13">
        <v>10</v>
      </c>
      <c r="O31" s="13">
        <v>1.6</v>
      </c>
      <c r="P31" s="13"/>
    </row>
    <row r="32" spans="1:16" s="1" customFormat="1" x14ac:dyDescent="0.25">
      <c r="A32" s="14">
        <v>32</v>
      </c>
      <c r="B32" s="14" t="s">
        <v>166</v>
      </c>
      <c r="C32" s="14">
        <v>1</v>
      </c>
      <c r="D32" s="14">
        <v>626.41902000000005</v>
      </c>
      <c r="E32" s="14" t="s">
        <v>2</v>
      </c>
      <c r="F32" s="19" t="s">
        <v>40</v>
      </c>
      <c r="G32" s="15">
        <v>11221</v>
      </c>
      <c r="H32" s="15">
        <v>530</v>
      </c>
      <c r="I32" s="15" t="s">
        <v>199</v>
      </c>
      <c r="J32" s="41">
        <v>2.0798480000000001</v>
      </c>
      <c r="K32" s="15" t="s">
        <v>311</v>
      </c>
      <c r="L32" s="40">
        <v>20.798475</v>
      </c>
      <c r="M32" s="13">
        <v>3.3277559999999999</v>
      </c>
      <c r="N32" s="13">
        <v>10</v>
      </c>
      <c r="O32" s="13">
        <v>1.6</v>
      </c>
      <c r="P32" s="13"/>
    </row>
    <row r="33" spans="1:16" s="1" customFormat="1" x14ac:dyDescent="0.25">
      <c r="A33" s="14">
        <v>33</v>
      </c>
      <c r="B33" s="14" t="s">
        <v>166</v>
      </c>
      <c r="C33" s="14">
        <v>1</v>
      </c>
      <c r="D33" s="14">
        <v>626.41902000000005</v>
      </c>
      <c r="E33" s="14" t="s">
        <v>2</v>
      </c>
      <c r="F33" s="19" t="s">
        <v>40</v>
      </c>
      <c r="G33" s="15">
        <v>11353</v>
      </c>
      <c r="H33" s="15">
        <v>617</v>
      </c>
      <c r="I33" s="15" t="s">
        <v>205</v>
      </c>
      <c r="J33" s="41">
        <v>2.3035969999999999</v>
      </c>
      <c r="K33" s="15" t="s">
        <v>275</v>
      </c>
      <c r="L33" s="40">
        <v>13.360861999999999</v>
      </c>
      <c r="M33" s="13">
        <v>1.842878</v>
      </c>
      <c r="N33" s="13">
        <v>5.8</v>
      </c>
      <c r="O33" s="13">
        <v>0.8</v>
      </c>
      <c r="P33" s="13"/>
    </row>
    <row r="34" spans="1:16" s="1" customFormat="1" x14ac:dyDescent="0.25">
      <c r="A34" s="14">
        <v>34</v>
      </c>
      <c r="B34" s="14" t="s">
        <v>166</v>
      </c>
      <c r="C34" s="14">
        <v>1</v>
      </c>
      <c r="D34" s="14">
        <v>626.41902000000005</v>
      </c>
      <c r="E34" s="14" t="s">
        <v>2</v>
      </c>
      <c r="F34" s="19" t="s">
        <v>40</v>
      </c>
      <c r="G34" s="15">
        <v>11354</v>
      </c>
      <c r="H34" s="15">
        <v>617</v>
      </c>
      <c r="I34" s="15" t="s">
        <v>205</v>
      </c>
      <c r="J34" s="41">
        <v>2.3204889999999998</v>
      </c>
      <c r="K34" s="15" t="s">
        <v>275</v>
      </c>
      <c r="L34" s="40">
        <v>13.458836</v>
      </c>
      <c r="M34" s="13">
        <v>1.8563909999999999</v>
      </c>
      <c r="N34" s="13">
        <v>5.8</v>
      </c>
      <c r="O34" s="13">
        <v>0.8</v>
      </c>
      <c r="P34" s="13"/>
    </row>
    <row r="35" spans="1:16" s="1" customFormat="1" x14ac:dyDescent="0.25">
      <c r="A35" s="14">
        <v>35</v>
      </c>
      <c r="B35" s="14" t="s">
        <v>166</v>
      </c>
      <c r="C35" s="14">
        <v>1</v>
      </c>
      <c r="D35" s="14">
        <v>626.41902000000005</v>
      </c>
      <c r="E35" s="14" t="s">
        <v>2</v>
      </c>
      <c r="F35" s="19" t="s">
        <v>40</v>
      </c>
      <c r="G35" s="15">
        <v>11355</v>
      </c>
      <c r="H35" s="15">
        <v>617</v>
      </c>
      <c r="I35" s="15" t="s">
        <v>205</v>
      </c>
      <c r="J35" s="41">
        <v>14.493546</v>
      </c>
      <c r="K35" s="15" t="s">
        <v>275</v>
      </c>
      <c r="L35" s="40">
        <v>84.062566000000004</v>
      </c>
      <c r="M35" s="13">
        <v>11.594837</v>
      </c>
      <c r="N35" s="13">
        <v>5.8</v>
      </c>
      <c r="O35" s="13">
        <v>0.8</v>
      </c>
      <c r="P35" s="13"/>
    </row>
    <row r="36" spans="1:16" s="1" customFormat="1" x14ac:dyDescent="0.25">
      <c r="A36" s="14">
        <v>36</v>
      </c>
      <c r="B36" s="14" t="s">
        <v>166</v>
      </c>
      <c r="C36" s="14">
        <v>1</v>
      </c>
      <c r="D36" s="14">
        <v>626.41902000000005</v>
      </c>
      <c r="E36" s="14" t="s">
        <v>2</v>
      </c>
      <c r="F36" s="19" t="s">
        <v>40</v>
      </c>
      <c r="G36" s="15">
        <v>11364</v>
      </c>
      <c r="H36" s="15">
        <v>641</v>
      </c>
      <c r="I36" s="15" t="s">
        <v>257</v>
      </c>
      <c r="J36" s="41">
        <v>2.81</v>
      </c>
      <c r="K36" s="15" t="s">
        <v>277</v>
      </c>
      <c r="L36" s="40">
        <v>23.604002999999999</v>
      </c>
      <c r="M36" s="13">
        <v>3.9340000000000002</v>
      </c>
      <c r="N36" s="13">
        <v>8.4</v>
      </c>
      <c r="O36" s="13">
        <v>1.4</v>
      </c>
      <c r="P36" s="13"/>
    </row>
    <row r="37" spans="1:16" s="1" customFormat="1" x14ac:dyDescent="0.25">
      <c r="A37" s="14">
        <v>37</v>
      </c>
      <c r="B37" s="14" t="s">
        <v>166</v>
      </c>
      <c r="C37" s="14">
        <v>1</v>
      </c>
      <c r="D37" s="14">
        <v>626.41902000000005</v>
      </c>
      <c r="E37" s="14" t="s">
        <v>2</v>
      </c>
      <c r="F37" s="19" t="s">
        <v>40</v>
      </c>
      <c r="G37" s="15">
        <v>11365</v>
      </c>
      <c r="H37" s="15">
        <v>641</v>
      </c>
      <c r="I37" s="15" t="s">
        <v>257</v>
      </c>
      <c r="J37" s="41">
        <v>1.6320319999999999</v>
      </c>
      <c r="K37" s="15" t="s">
        <v>277</v>
      </c>
      <c r="L37" s="40">
        <v>13.709065000000001</v>
      </c>
      <c r="M37" s="13">
        <v>2.2848440000000001</v>
      </c>
      <c r="N37" s="13">
        <v>8.4</v>
      </c>
      <c r="O37" s="13">
        <v>1.4</v>
      </c>
      <c r="P37" s="13"/>
    </row>
    <row r="38" spans="1:16" s="1" customFormat="1" x14ac:dyDescent="0.25">
      <c r="A38" s="14">
        <v>38</v>
      </c>
      <c r="B38" s="14" t="s">
        <v>166</v>
      </c>
      <c r="C38" s="14">
        <v>1</v>
      </c>
      <c r="D38" s="14">
        <v>626.41902000000005</v>
      </c>
      <c r="E38" s="14" t="s">
        <v>2</v>
      </c>
      <c r="F38" s="19" t="s">
        <v>40</v>
      </c>
      <c r="G38" s="15">
        <v>11366</v>
      </c>
      <c r="H38" s="15">
        <v>641</v>
      </c>
      <c r="I38" s="15" t="s">
        <v>257</v>
      </c>
      <c r="J38" s="41">
        <v>5.0572489999999997</v>
      </c>
      <c r="K38" s="15" t="s">
        <v>277</v>
      </c>
      <c r="L38" s="40">
        <v>42.480893000000002</v>
      </c>
      <c r="M38" s="13">
        <v>7.0801489999999996</v>
      </c>
      <c r="N38" s="13">
        <v>8.4</v>
      </c>
      <c r="O38" s="13">
        <v>1.4</v>
      </c>
      <c r="P38" s="13"/>
    </row>
    <row r="39" spans="1:16" s="1" customFormat="1" x14ac:dyDescent="0.25">
      <c r="A39" s="14">
        <v>39</v>
      </c>
      <c r="B39" s="14" t="s">
        <v>166</v>
      </c>
      <c r="C39" s="14">
        <v>1</v>
      </c>
      <c r="D39" s="14">
        <v>626.41902000000005</v>
      </c>
      <c r="E39" s="14" t="s">
        <v>2</v>
      </c>
      <c r="F39" s="19" t="s">
        <v>40</v>
      </c>
      <c r="G39" s="15">
        <v>11367</v>
      </c>
      <c r="H39" s="15">
        <v>641</v>
      </c>
      <c r="I39" s="15" t="s">
        <v>257</v>
      </c>
      <c r="J39" s="41">
        <v>1.4414940000000001</v>
      </c>
      <c r="K39" s="15" t="s">
        <v>277</v>
      </c>
      <c r="L39" s="40">
        <v>12.108549</v>
      </c>
      <c r="M39" s="13">
        <v>2.0180920000000002</v>
      </c>
      <c r="N39" s="13">
        <v>8.4</v>
      </c>
      <c r="O39" s="13">
        <v>1.4</v>
      </c>
      <c r="P39" s="13"/>
    </row>
    <row r="40" spans="1:16" s="1" customFormat="1" x14ac:dyDescent="0.25">
      <c r="A40" s="14">
        <v>40</v>
      </c>
      <c r="B40" s="14" t="s">
        <v>166</v>
      </c>
      <c r="C40" s="14">
        <v>1</v>
      </c>
      <c r="D40" s="14">
        <v>626.41902000000005</v>
      </c>
      <c r="E40" s="14" t="s">
        <v>2</v>
      </c>
      <c r="F40" s="19" t="s">
        <v>40</v>
      </c>
      <c r="G40" s="15">
        <v>11368</v>
      </c>
      <c r="H40" s="15">
        <v>641</v>
      </c>
      <c r="I40" s="15" t="s">
        <v>257</v>
      </c>
      <c r="J40" s="41">
        <v>2.1966359999999998</v>
      </c>
      <c r="K40" s="15" t="s">
        <v>277</v>
      </c>
      <c r="L40" s="40">
        <v>18.451739</v>
      </c>
      <c r="M40" s="13">
        <v>3.0752899999999999</v>
      </c>
      <c r="N40" s="13">
        <v>8.4</v>
      </c>
      <c r="O40" s="13">
        <v>1.4</v>
      </c>
      <c r="P40" s="13"/>
    </row>
    <row r="41" spans="1:16" s="1" customFormat="1" x14ac:dyDescent="0.25">
      <c r="A41" s="14">
        <v>41</v>
      </c>
      <c r="B41" s="14" t="s">
        <v>166</v>
      </c>
      <c r="C41" s="14">
        <v>1</v>
      </c>
      <c r="D41" s="14">
        <v>626.41902000000005</v>
      </c>
      <c r="E41" s="14" t="s">
        <v>2</v>
      </c>
      <c r="F41" s="19" t="s">
        <v>40</v>
      </c>
      <c r="G41" s="15">
        <v>11369</v>
      </c>
      <c r="H41" s="15">
        <v>641</v>
      </c>
      <c r="I41" s="15" t="s">
        <v>257</v>
      </c>
      <c r="J41" s="41">
        <v>6.0109640000000004</v>
      </c>
      <c r="K41" s="15" t="s">
        <v>277</v>
      </c>
      <c r="L41" s="40">
        <v>50.492099000000003</v>
      </c>
      <c r="M41" s="13">
        <v>8.4153500000000001</v>
      </c>
      <c r="N41" s="13">
        <v>8.4</v>
      </c>
      <c r="O41" s="13">
        <v>1.4</v>
      </c>
      <c r="P41" s="13"/>
    </row>
    <row r="42" spans="1:16" s="1" customFormat="1" x14ac:dyDescent="0.25">
      <c r="A42" s="14">
        <v>42</v>
      </c>
      <c r="B42" s="14" t="s">
        <v>166</v>
      </c>
      <c r="C42" s="14">
        <v>1</v>
      </c>
      <c r="D42" s="14">
        <v>626.41902000000005</v>
      </c>
      <c r="E42" s="14" t="s">
        <v>2</v>
      </c>
      <c r="F42" s="19" t="s">
        <v>40</v>
      </c>
      <c r="G42" s="15">
        <v>11371</v>
      </c>
      <c r="H42" s="15">
        <v>641</v>
      </c>
      <c r="I42" s="15" t="s">
        <v>257</v>
      </c>
      <c r="J42" s="41">
        <v>2.0392190000000001</v>
      </c>
      <c r="K42" s="15" t="s">
        <v>277</v>
      </c>
      <c r="L42" s="40">
        <v>17.129438</v>
      </c>
      <c r="M42" s="13">
        <v>2.8549060000000002</v>
      </c>
      <c r="N42" s="13">
        <v>8.4</v>
      </c>
      <c r="O42" s="13">
        <v>1.4</v>
      </c>
      <c r="P42" s="13"/>
    </row>
    <row r="43" spans="1:16" s="1" customFormat="1" x14ac:dyDescent="0.25">
      <c r="A43" s="14">
        <v>43</v>
      </c>
      <c r="B43" s="14" t="s">
        <v>166</v>
      </c>
      <c r="C43" s="14">
        <v>1</v>
      </c>
      <c r="D43" s="14">
        <v>626.41902000000005</v>
      </c>
      <c r="E43" s="14" t="s">
        <v>2</v>
      </c>
      <c r="F43" s="19" t="s">
        <v>40</v>
      </c>
      <c r="G43" s="15">
        <v>11372</v>
      </c>
      <c r="H43" s="15">
        <v>641</v>
      </c>
      <c r="I43" s="15" t="s">
        <v>257</v>
      </c>
      <c r="J43" s="41">
        <v>2.3982239999999999</v>
      </c>
      <c r="K43" s="15" t="s">
        <v>277</v>
      </c>
      <c r="L43" s="40">
        <v>20.145085000000002</v>
      </c>
      <c r="M43" s="13">
        <v>3.3575140000000001</v>
      </c>
      <c r="N43" s="13">
        <v>8.4</v>
      </c>
      <c r="O43" s="13">
        <v>1.4</v>
      </c>
      <c r="P43" s="13"/>
    </row>
    <row r="44" spans="1:16" s="1" customFormat="1" x14ac:dyDescent="0.25">
      <c r="A44" s="14">
        <v>44</v>
      </c>
      <c r="B44" s="14" t="s">
        <v>166</v>
      </c>
      <c r="C44" s="14">
        <v>1</v>
      </c>
      <c r="D44" s="14">
        <v>626.41902000000005</v>
      </c>
      <c r="E44" s="14" t="s">
        <v>2</v>
      </c>
      <c r="F44" s="19" t="s">
        <v>40</v>
      </c>
      <c r="G44" s="15">
        <v>11373</v>
      </c>
      <c r="H44" s="15">
        <v>641</v>
      </c>
      <c r="I44" s="15" t="s">
        <v>257</v>
      </c>
      <c r="J44" s="41">
        <v>2.1212629999999999</v>
      </c>
      <c r="K44" s="15" t="s">
        <v>277</v>
      </c>
      <c r="L44" s="40">
        <v>17.818611000000001</v>
      </c>
      <c r="M44" s="13">
        <v>2.9697689999999999</v>
      </c>
      <c r="N44" s="13">
        <v>8.4</v>
      </c>
      <c r="O44" s="13">
        <v>1.4</v>
      </c>
      <c r="P44" s="13"/>
    </row>
    <row r="45" spans="1:16" s="1" customFormat="1" x14ac:dyDescent="0.25">
      <c r="A45" s="14">
        <v>45</v>
      </c>
      <c r="B45" s="14" t="s">
        <v>166</v>
      </c>
      <c r="C45" s="14">
        <v>1</v>
      </c>
      <c r="D45" s="14">
        <v>626.41902000000005</v>
      </c>
      <c r="E45" s="14" t="s">
        <v>2</v>
      </c>
      <c r="F45" s="19" t="s">
        <v>40</v>
      </c>
      <c r="G45" s="15">
        <v>11374</v>
      </c>
      <c r="H45" s="15">
        <v>641</v>
      </c>
      <c r="I45" s="15" t="s">
        <v>257</v>
      </c>
      <c r="J45" s="41">
        <v>11.9306</v>
      </c>
      <c r="K45" s="15" t="s">
        <v>277</v>
      </c>
      <c r="L45" s="40">
        <v>100.21704</v>
      </c>
      <c r="M45" s="13">
        <v>16.702839999999998</v>
      </c>
      <c r="N45" s="13">
        <v>8.4</v>
      </c>
      <c r="O45" s="13">
        <v>1.4</v>
      </c>
      <c r="P45" s="13"/>
    </row>
    <row r="46" spans="1:16" s="1" customFormat="1" x14ac:dyDescent="0.25">
      <c r="A46" s="14">
        <v>46</v>
      </c>
      <c r="B46" s="14" t="s">
        <v>166</v>
      </c>
      <c r="C46" s="14">
        <v>1</v>
      </c>
      <c r="D46" s="14">
        <v>626.41902000000005</v>
      </c>
      <c r="E46" s="14" t="s">
        <v>2</v>
      </c>
      <c r="F46" s="19" t="s">
        <v>40</v>
      </c>
      <c r="G46" s="15">
        <v>11376</v>
      </c>
      <c r="H46" s="15">
        <v>641</v>
      </c>
      <c r="I46" s="15" t="s">
        <v>257</v>
      </c>
      <c r="J46" s="41">
        <v>2.6908820000000002</v>
      </c>
      <c r="K46" s="15" t="s">
        <v>277</v>
      </c>
      <c r="L46" s="40">
        <v>22.603411999999999</v>
      </c>
      <c r="M46" s="13">
        <v>3.7672349999999999</v>
      </c>
      <c r="N46" s="13">
        <v>8.4</v>
      </c>
      <c r="O46" s="13">
        <v>1.4</v>
      </c>
      <c r="P46" s="13"/>
    </row>
    <row r="47" spans="1:16" s="1" customFormat="1" x14ac:dyDescent="0.25">
      <c r="A47" s="14">
        <v>47</v>
      </c>
      <c r="B47" s="14" t="s">
        <v>166</v>
      </c>
      <c r="C47" s="14">
        <v>1</v>
      </c>
      <c r="D47" s="14">
        <v>626.41902000000005</v>
      </c>
      <c r="E47" s="14" t="s">
        <v>2</v>
      </c>
      <c r="F47" s="19" t="s">
        <v>40</v>
      </c>
      <c r="G47" s="15">
        <v>11378</v>
      </c>
      <c r="H47" s="15">
        <v>641</v>
      </c>
      <c r="I47" s="15" t="s">
        <v>257</v>
      </c>
      <c r="J47" s="41">
        <v>2.6324380000000001</v>
      </c>
      <c r="K47" s="15" t="s">
        <v>277</v>
      </c>
      <c r="L47" s="40">
        <v>22.112479</v>
      </c>
      <c r="M47" s="13">
        <v>3.685413</v>
      </c>
      <c r="N47" s="13">
        <v>8.4</v>
      </c>
      <c r="O47" s="13">
        <v>1.4</v>
      </c>
      <c r="P47" s="13"/>
    </row>
    <row r="48" spans="1:16" s="1" customFormat="1" x14ac:dyDescent="0.25">
      <c r="A48" s="14">
        <v>48</v>
      </c>
      <c r="B48" s="14" t="s">
        <v>166</v>
      </c>
      <c r="C48" s="14">
        <v>1</v>
      </c>
      <c r="D48" s="14">
        <v>626.41902000000005</v>
      </c>
      <c r="E48" s="14" t="s">
        <v>2</v>
      </c>
      <c r="F48" s="19" t="s">
        <v>40</v>
      </c>
      <c r="G48" s="15">
        <v>11379</v>
      </c>
      <c r="H48" s="15">
        <v>641</v>
      </c>
      <c r="I48" s="15" t="s">
        <v>257</v>
      </c>
      <c r="J48" s="41">
        <v>4.7581759999999997</v>
      </c>
      <c r="K48" s="15" t="s">
        <v>277</v>
      </c>
      <c r="L48" s="40">
        <v>39.968679000000002</v>
      </c>
      <c r="M48" s="13">
        <v>6.6614459999999998</v>
      </c>
      <c r="N48" s="13">
        <v>8.4</v>
      </c>
      <c r="O48" s="13">
        <v>1.4</v>
      </c>
      <c r="P48" s="13"/>
    </row>
    <row r="49" spans="1:16" s="1" customFormat="1" x14ac:dyDescent="0.25">
      <c r="A49" s="14">
        <v>49</v>
      </c>
      <c r="B49" s="14" t="s">
        <v>166</v>
      </c>
      <c r="C49" s="14">
        <v>1</v>
      </c>
      <c r="D49" s="14">
        <v>626.41902000000005</v>
      </c>
      <c r="E49" s="14" t="s">
        <v>2</v>
      </c>
      <c r="F49" s="19" t="s">
        <v>40</v>
      </c>
      <c r="G49" s="15">
        <v>11380</v>
      </c>
      <c r="H49" s="15">
        <v>641</v>
      </c>
      <c r="I49" s="15" t="s">
        <v>257</v>
      </c>
      <c r="J49" s="41">
        <v>8.3240280000000002</v>
      </c>
      <c r="K49" s="15" t="s">
        <v>277</v>
      </c>
      <c r="L49" s="40">
        <v>69.921831999999995</v>
      </c>
      <c r="M49" s="13">
        <v>11.653639</v>
      </c>
      <c r="N49" s="13">
        <v>8.4</v>
      </c>
      <c r="O49" s="13">
        <v>1.4</v>
      </c>
      <c r="P49" s="13"/>
    </row>
    <row r="50" spans="1:16" s="1" customFormat="1" x14ac:dyDescent="0.25">
      <c r="A50" s="14">
        <v>50</v>
      </c>
      <c r="B50" s="14" t="s">
        <v>166</v>
      </c>
      <c r="C50" s="14">
        <v>1</v>
      </c>
      <c r="D50" s="14">
        <v>626.41902000000005</v>
      </c>
      <c r="E50" s="14" t="s">
        <v>2</v>
      </c>
      <c r="F50" s="19" t="s">
        <v>40</v>
      </c>
      <c r="G50" s="15">
        <v>11381</v>
      </c>
      <c r="H50" s="15">
        <v>641</v>
      </c>
      <c r="I50" s="15" t="s">
        <v>257</v>
      </c>
      <c r="J50" s="41">
        <v>1.7168239999999999</v>
      </c>
      <c r="K50" s="15" t="s">
        <v>277</v>
      </c>
      <c r="L50" s="40">
        <v>14.421317999999999</v>
      </c>
      <c r="M50" s="13">
        <v>2.4035530000000001</v>
      </c>
      <c r="N50" s="13">
        <v>8.4</v>
      </c>
      <c r="O50" s="13">
        <v>1.4</v>
      </c>
      <c r="P50" s="13"/>
    </row>
    <row r="51" spans="1:16" s="1" customFormat="1" x14ac:dyDescent="0.25">
      <c r="A51" s="14">
        <v>51</v>
      </c>
      <c r="B51" s="14" t="s">
        <v>166</v>
      </c>
      <c r="C51" s="14">
        <v>1</v>
      </c>
      <c r="D51" s="14">
        <v>626.41902000000005</v>
      </c>
      <c r="E51" s="14" t="s">
        <v>2</v>
      </c>
      <c r="F51" s="19" t="s">
        <v>40</v>
      </c>
      <c r="G51" s="15">
        <v>11382</v>
      </c>
      <c r="H51" s="15">
        <v>641</v>
      </c>
      <c r="I51" s="15" t="s">
        <v>257</v>
      </c>
      <c r="J51" s="41">
        <v>2.2529780000000001</v>
      </c>
      <c r="K51" s="15" t="s">
        <v>277</v>
      </c>
      <c r="L51" s="40">
        <v>18.925017</v>
      </c>
      <c r="M51" s="13">
        <v>3.154169</v>
      </c>
      <c r="N51" s="13">
        <v>8.4</v>
      </c>
      <c r="O51" s="13">
        <v>1.4</v>
      </c>
      <c r="P51" s="13"/>
    </row>
    <row r="52" spans="1:16" s="1" customFormat="1" x14ac:dyDescent="0.25">
      <c r="A52" s="14">
        <v>52</v>
      </c>
      <c r="B52" s="14" t="s">
        <v>166</v>
      </c>
      <c r="C52" s="14">
        <v>1</v>
      </c>
      <c r="D52" s="14">
        <v>626.41902000000005</v>
      </c>
      <c r="E52" s="14" t="s">
        <v>2</v>
      </c>
      <c r="F52" s="19" t="s">
        <v>40</v>
      </c>
      <c r="G52" s="15">
        <v>11383</v>
      </c>
      <c r="H52" s="15">
        <v>641</v>
      </c>
      <c r="I52" s="15" t="s">
        <v>257</v>
      </c>
      <c r="J52" s="41">
        <v>11.967281</v>
      </c>
      <c r="K52" s="15" t="s">
        <v>277</v>
      </c>
      <c r="L52" s="40">
        <v>100.52516300000001</v>
      </c>
      <c r="M52" s="13">
        <v>16.754193999999998</v>
      </c>
      <c r="N52" s="13">
        <v>8.4</v>
      </c>
      <c r="O52" s="13">
        <v>1.4</v>
      </c>
      <c r="P52" s="13"/>
    </row>
    <row r="53" spans="1:16" s="1" customFormat="1" x14ac:dyDescent="0.25">
      <c r="A53" s="14">
        <v>53</v>
      </c>
      <c r="B53" s="14" t="s">
        <v>166</v>
      </c>
      <c r="C53" s="14">
        <v>1</v>
      </c>
      <c r="D53" s="14">
        <v>626.41902000000005</v>
      </c>
      <c r="E53" s="14" t="s">
        <v>2</v>
      </c>
      <c r="F53" s="19" t="s">
        <v>40</v>
      </c>
      <c r="G53" s="15">
        <v>11385</v>
      </c>
      <c r="H53" s="15">
        <v>641</v>
      </c>
      <c r="I53" s="15" t="s">
        <v>257</v>
      </c>
      <c r="J53" s="41">
        <v>2.6973199999999999</v>
      </c>
      <c r="K53" s="15" t="s">
        <v>277</v>
      </c>
      <c r="L53" s="40">
        <v>22.657485000000001</v>
      </c>
      <c r="M53" s="13">
        <v>3.7762479999999998</v>
      </c>
      <c r="N53" s="13">
        <v>8.4</v>
      </c>
      <c r="O53" s="13">
        <v>1.4</v>
      </c>
      <c r="P53" s="13"/>
    </row>
    <row r="54" spans="1:16" s="1" customFormat="1" x14ac:dyDescent="0.25">
      <c r="A54" s="14">
        <v>54</v>
      </c>
      <c r="B54" s="14" t="s">
        <v>166</v>
      </c>
      <c r="C54" s="14">
        <v>1</v>
      </c>
      <c r="D54" s="14">
        <v>626.41902000000005</v>
      </c>
      <c r="E54" s="14" t="s">
        <v>2</v>
      </c>
      <c r="F54" s="19" t="s">
        <v>40</v>
      </c>
      <c r="G54" s="15">
        <v>11386</v>
      </c>
      <c r="H54" s="15">
        <v>641</v>
      </c>
      <c r="I54" s="15" t="s">
        <v>257</v>
      </c>
      <c r="J54" s="41">
        <v>5.8579590000000001</v>
      </c>
      <c r="K54" s="15" t="s">
        <v>277</v>
      </c>
      <c r="L54" s="40">
        <v>49.206857999999997</v>
      </c>
      <c r="M54" s="13">
        <v>8.2011430000000001</v>
      </c>
      <c r="N54" s="13">
        <v>8.4</v>
      </c>
      <c r="O54" s="13">
        <v>1.4</v>
      </c>
      <c r="P54" s="13"/>
    </row>
    <row r="55" spans="1:16" s="1" customFormat="1" x14ac:dyDescent="0.25">
      <c r="A55" s="14">
        <v>55</v>
      </c>
      <c r="B55" s="14" t="s">
        <v>166</v>
      </c>
      <c r="C55" s="14">
        <v>1</v>
      </c>
      <c r="D55" s="14">
        <v>626.41902000000005</v>
      </c>
      <c r="E55" s="14" t="s">
        <v>2</v>
      </c>
      <c r="F55" s="19" t="s">
        <v>40</v>
      </c>
      <c r="G55" s="15">
        <v>11387</v>
      </c>
      <c r="H55" s="15">
        <v>641</v>
      </c>
      <c r="I55" s="15" t="s">
        <v>257</v>
      </c>
      <c r="J55" s="41">
        <v>2.76044</v>
      </c>
      <c r="K55" s="15" t="s">
        <v>277</v>
      </c>
      <c r="L55" s="40">
        <v>23.187694</v>
      </c>
      <c r="M55" s="13">
        <v>3.8646159999999998</v>
      </c>
      <c r="N55" s="13">
        <v>8.4</v>
      </c>
      <c r="O55" s="13">
        <v>1.4</v>
      </c>
      <c r="P55" s="13"/>
    </row>
    <row r="56" spans="1:16" s="1" customFormat="1" x14ac:dyDescent="0.25">
      <c r="A56" s="14">
        <v>56</v>
      </c>
      <c r="B56" s="14" t="s">
        <v>166</v>
      </c>
      <c r="C56" s="14">
        <v>1</v>
      </c>
      <c r="D56" s="14">
        <v>626.41902000000005</v>
      </c>
      <c r="E56" s="14" t="s">
        <v>2</v>
      </c>
      <c r="F56" s="19" t="s">
        <v>40</v>
      </c>
      <c r="G56" s="15">
        <v>11388</v>
      </c>
      <c r="H56" s="15">
        <v>641</v>
      </c>
      <c r="I56" s="15" t="s">
        <v>257</v>
      </c>
      <c r="J56" s="41">
        <v>5.7027270000000003</v>
      </c>
      <c r="K56" s="15" t="s">
        <v>277</v>
      </c>
      <c r="L56" s="40">
        <v>47.902909999999999</v>
      </c>
      <c r="M56" s="13">
        <v>7.9838180000000003</v>
      </c>
      <c r="N56" s="13">
        <v>8.4</v>
      </c>
      <c r="O56" s="13">
        <v>1.4</v>
      </c>
      <c r="P56" s="13"/>
    </row>
    <row r="57" spans="1:16" s="1" customFormat="1" x14ac:dyDescent="0.25">
      <c r="A57" s="14">
        <v>57</v>
      </c>
      <c r="B57" s="14" t="s">
        <v>166</v>
      </c>
      <c r="C57" s="14">
        <v>1</v>
      </c>
      <c r="D57" s="14">
        <v>626.41902000000005</v>
      </c>
      <c r="E57" s="14" t="s">
        <v>2</v>
      </c>
      <c r="F57" s="19" t="s">
        <v>40</v>
      </c>
      <c r="G57" s="15">
        <v>11389</v>
      </c>
      <c r="H57" s="15">
        <v>641</v>
      </c>
      <c r="I57" s="15" t="s">
        <v>257</v>
      </c>
      <c r="J57" s="41">
        <v>8.4774740000000008</v>
      </c>
      <c r="K57" s="15" t="s">
        <v>277</v>
      </c>
      <c r="L57" s="40">
        <v>71.210779000000002</v>
      </c>
      <c r="M57" s="13">
        <v>11.868463</v>
      </c>
      <c r="N57" s="13">
        <v>8.4</v>
      </c>
      <c r="O57" s="13">
        <v>1.4</v>
      </c>
      <c r="P57" s="13"/>
    </row>
    <row r="58" spans="1:16" s="1" customFormat="1" x14ac:dyDescent="0.25">
      <c r="A58" s="14">
        <v>58</v>
      </c>
      <c r="B58" s="14" t="s">
        <v>166</v>
      </c>
      <c r="C58" s="14">
        <v>1</v>
      </c>
      <c r="D58" s="14">
        <v>626.41902000000005</v>
      </c>
      <c r="E58" s="14" t="s">
        <v>2</v>
      </c>
      <c r="F58" s="19" t="s">
        <v>40</v>
      </c>
      <c r="G58" s="15">
        <v>11392</v>
      </c>
      <c r="H58" s="15">
        <v>643</v>
      </c>
      <c r="I58" s="15" t="s">
        <v>259</v>
      </c>
      <c r="J58" s="41">
        <v>1.8261080000000001</v>
      </c>
      <c r="K58" s="15" t="s">
        <v>312</v>
      </c>
      <c r="L58" s="40">
        <v>17.165420000000001</v>
      </c>
      <c r="M58" s="13">
        <v>2.739163</v>
      </c>
      <c r="N58" s="13">
        <v>9.4</v>
      </c>
      <c r="O58" s="13">
        <v>1.5</v>
      </c>
      <c r="P58" s="13"/>
    </row>
    <row r="59" spans="1:16" s="1" customFormat="1" x14ac:dyDescent="0.25">
      <c r="A59" s="14">
        <v>59</v>
      </c>
      <c r="B59" s="14" t="s">
        <v>166</v>
      </c>
      <c r="C59" s="14">
        <v>1</v>
      </c>
      <c r="D59" s="14">
        <v>626.41902000000005</v>
      </c>
      <c r="E59" s="14" t="s">
        <v>2</v>
      </c>
      <c r="F59" s="19" t="s">
        <v>40</v>
      </c>
      <c r="G59" s="15">
        <v>11393</v>
      </c>
      <c r="H59" s="15">
        <v>643</v>
      </c>
      <c r="I59" s="15" t="s">
        <v>259</v>
      </c>
      <c r="J59" s="41">
        <v>2.8053159999999999</v>
      </c>
      <c r="K59" s="15" t="s">
        <v>312</v>
      </c>
      <c r="L59" s="40">
        <v>26.369969000000001</v>
      </c>
      <c r="M59" s="13">
        <v>4.2079740000000001</v>
      </c>
      <c r="N59" s="13">
        <v>9.4</v>
      </c>
      <c r="O59" s="13">
        <v>1.5</v>
      </c>
      <c r="P59" s="13"/>
    </row>
    <row r="60" spans="1:16" s="1" customFormat="1" x14ac:dyDescent="0.25">
      <c r="A60" s="14">
        <v>60</v>
      </c>
      <c r="B60" s="14" t="s">
        <v>166</v>
      </c>
      <c r="C60" s="14">
        <v>1</v>
      </c>
      <c r="D60" s="14">
        <v>626.41902000000005</v>
      </c>
      <c r="E60" s="14" t="s">
        <v>2</v>
      </c>
      <c r="F60" s="19" t="s">
        <v>40</v>
      </c>
      <c r="G60" s="15">
        <v>11394</v>
      </c>
      <c r="H60" s="15">
        <v>643</v>
      </c>
      <c r="I60" s="15" t="s">
        <v>259</v>
      </c>
      <c r="J60" s="41">
        <v>4.3203760000000004</v>
      </c>
      <c r="K60" s="15" t="s">
        <v>312</v>
      </c>
      <c r="L60" s="40">
        <v>40.611536000000001</v>
      </c>
      <c r="M60" s="13">
        <v>6.4805640000000002</v>
      </c>
      <c r="N60" s="13">
        <v>9.4</v>
      </c>
      <c r="O60" s="13">
        <v>1.5</v>
      </c>
      <c r="P60" s="13"/>
    </row>
    <row r="61" spans="1:16" s="1" customFormat="1" x14ac:dyDescent="0.25">
      <c r="A61" s="14">
        <v>61</v>
      </c>
      <c r="B61" s="14" t="s">
        <v>166</v>
      </c>
      <c r="C61" s="14">
        <v>1</v>
      </c>
      <c r="D61" s="14">
        <v>626.41902000000005</v>
      </c>
      <c r="E61" s="14" t="s">
        <v>2</v>
      </c>
      <c r="F61" s="19" t="s">
        <v>40</v>
      </c>
      <c r="G61" s="15">
        <v>11395</v>
      </c>
      <c r="H61" s="15">
        <v>643</v>
      </c>
      <c r="I61" s="15" t="s">
        <v>259</v>
      </c>
      <c r="J61" s="41">
        <v>3.1815509999999998</v>
      </c>
      <c r="K61" s="15" t="s">
        <v>312</v>
      </c>
      <c r="L61" s="40">
        <v>29.906579000000001</v>
      </c>
      <c r="M61" s="13">
        <v>4.7723259999999996</v>
      </c>
      <c r="N61" s="13">
        <v>9.4</v>
      </c>
      <c r="O61" s="13">
        <v>1.5</v>
      </c>
      <c r="P61" s="13"/>
    </row>
    <row r="62" spans="1:16" s="1" customFormat="1" x14ac:dyDescent="0.25">
      <c r="A62" s="14">
        <v>62</v>
      </c>
      <c r="B62" s="14" t="s">
        <v>166</v>
      </c>
      <c r="C62" s="14">
        <v>1</v>
      </c>
      <c r="D62" s="14">
        <v>626.41902000000005</v>
      </c>
      <c r="E62" s="14" t="s">
        <v>2</v>
      </c>
      <c r="F62" s="19" t="s">
        <v>40</v>
      </c>
      <c r="G62" s="15">
        <v>11396</v>
      </c>
      <c r="H62" s="15">
        <v>643</v>
      </c>
      <c r="I62" s="15" t="s">
        <v>259</v>
      </c>
      <c r="J62" s="41">
        <v>1.062692</v>
      </c>
      <c r="K62" s="15" t="s">
        <v>312</v>
      </c>
      <c r="L62" s="40">
        <v>9.9893020000000003</v>
      </c>
      <c r="M62" s="13">
        <v>1.5940380000000001</v>
      </c>
      <c r="N62" s="13">
        <v>9.4</v>
      </c>
      <c r="O62" s="13">
        <v>1.5</v>
      </c>
      <c r="P62" s="13"/>
    </row>
    <row r="63" spans="1:16" s="1" customFormat="1" x14ac:dyDescent="0.25">
      <c r="A63" s="14">
        <v>63</v>
      </c>
      <c r="B63" s="14" t="s">
        <v>166</v>
      </c>
      <c r="C63" s="14">
        <v>1</v>
      </c>
      <c r="D63" s="14">
        <v>626.41902000000005</v>
      </c>
      <c r="E63" s="14" t="s">
        <v>2</v>
      </c>
      <c r="F63" s="19" t="s">
        <v>40</v>
      </c>
      <c r="G63" s="15">
        <v>11398</v>
      </c>
      <c r="H63" s="15">
        <v>814</v>
      </c>
      <c r="I63" s="15" t="s">
        <v>209</v>
      </c>
      <c r="J63" s="41">
        <v>3.91309</v>
      </c>
      <c r="K63" s="15" t="s">
        <v>278</v>
      </c>
      <c r="L63" s="40">
        <v>39.130901000000001</v>
      </c>
      <c r="M63" s="13">
        <v>5.8696349999999997</v>
      </c>
      <c r="N63" s="13">
        <v>10</v>
      </c>
      <c r="O63" s="13">
        <v>1.5</v>
      </c>
      <c r="P63" s="13"/>
    </row>
    <row r="64" spans="1:16" s="1" customFormat="1" x14ac:dyDescent="0.25">
      <c r="A64" s="14"/>
      <c r="B64" s="14"/>
      <c r="C64" s="14"/>
      <c r="D64" s="14"/>
      <c r="E64" s="14"/>
      <c r="F64" s="19"/>
      <c r="G64" s="15"/>
      <c r="H64" s="15"/>
      <c r="I64" s="15"/>
      <c r="J64" s="41">
        <f>SUM(J2:J63)</f>
        <v>626.41896500000007</v>
      </c>
      <c r="K64" s="15"/>
      <c r="L64" s="41">
        <f>SUM(L2:L63)</f>
        <v>5148.441525000002</v>
      </c>
      <c r="M64" s="41">
        <f>SUM(M2:M63)</f>
        <v>835.40821100000062</v>
      </c>
      <c r="N64" s="13"/>
      <c r="O64" s="13"/>
      <c r="P64" s="13"/>
    </row>
    <row r="65" spans="1:16" s="1" customFormat="1" x14ac:dyDescent="0.25">
      <c r="A65" s="14"/>
      <c r="B65" s="14"/>
      <c r="C65" s="14"/>
      <c r="D65" s="14"/>
      <c r="E65" s="14"/>
      <c r="F65" s="19"/>
      <c r="G65" s="15"/>
      <c r="H65" s="15"/>
      <c r="I65" s="15"/>
      <c r="J65" s="41"/>
      <c r="K65" s="15"/>
      <c r="L65" s="40"/>
      <c r="M65" s="13"/>
      <c r="N65" s="13"/>
      <c r="O65" s="13"/>
      <c r="P65" s="13"/>
    </row>
    <row r="66" spans="1:16" x14ac:dyDescent="0.25">
      <c r="A66" s="14"/>
      <c r="B66" s="14"/>
      <c r="C66" s="14"/>
      <c r="D66" s="14"/>
      <c r="E66" s="14"/>
      <c r="F66" s="19"/>
      <c r="G66" s="15"/>
      <c r="H66" s="15"/>
      <c r="I66" s="15"/>
      <c r="K66" s="15"/>
      <c r="M66" s="13"/>
      <c r="N66" s="13"/>
      <c r="O66" s="13"/>
      <c r="P66" s="13"/>
    </row>
    <row r="67" spans="1:16" x14ac:dyDescent="0.25">
      <c r="A67" s="14"/>
      <c r="B67" s="14"/>
      <c r="C67" s="14"/>
      <c r="D67" s="14"/>
      <c r="E67" s="14"/>
      <c r="F67" s="19"/>
      <c r="G67" s="15"/>
      <c r="H67" s="15"/>
      <c r="I67" s="15"/>
      <c r="K67" s="15"/>
      <c r="M67" s="13"/>
      <c r="N67" s="13"/>
      <c r="O67" s="13"/>
      <c r="P67" s="13"/>
    </row>
    <row r="68" spans="1:16" x14ac:dyDescent="0.25">
      <c r="A68" s="14"/>
      <c r="B68" s="14"/>
      <c r="C68" s="14"/>
      <c r="D68" s="14"/>
      <c r="E68" s="14"/>
      <c r="F68" s="19"/>
      <c r="G68" s="15"/>
      <c r="H68" s="15"/>
      <c r="I68" s="15"/>
      <c r="K68" s="15"/>
      <c r="M68" s="13"/>
      <c r="N68" s="13"/>
      <c r="O68" s="13"/>
      <c r="P68" s="13"/>
    </row>
    <row r="69" spans="1:16" x14ac:dyDescent="0.25">
      <c r="A69" s="14"/>
      <c r="B69" s="14"/>
      <c r="C69" s="14"/>
      <c r="D69" s="14"/>
      <c r="E69" s="14"/>
      <c r="F69" s="19"/>
      <c r="G69" s="15"/>
      <c r="H69" s="15"/>
      <c r="I69" s="15"/>
      <c r="K69" s="15"/>
      <c r="M69" s="13"/>
      <c r="N69" s="13"/>
      <c r="O69" s="13"/>
      <c r="P69" s="13"/>
    </row>
    <row r="70" spans="1:16" x14ac:dyDescent="0.25">
      <c r="A70" s="14"/>
      <c r="B70" s="14"/>
      <c r="C70" s="14"/>
      <c r="D70" s="14"/>
      <c r="E70" s="14"/>
      <c r="F70" s="19"/>
      <c r="G70" s="15"/>
      <c r="H70" s="15"/>
      <c r="I70" s="15"/>
      <c r="K70" s="15"/>
      <c r="M70" s="13"/>
      <c r="N70" s="13"/>
      <c r="O70" s="13"/>
      <c r="P70" s="13"/>
    </row>
    <row r="71" spans="1:16" x14ac:dyDescent="0.25">
      <c r="A71" s="14"/>
      <c r="B71" s="14"/>
      <c r="C71" s="14"/>
      <c r="D71" s="14"/>
      <c r="E71" s="14"/>
      <c r="F71" s="19"/>
      <c r="G71" s="15"/>
      <c r="H71" s="15"/>
      <c r="I71" s="15"/>
      <c r="K71" s="15"/>
      <c r="M71" s="13"/>
      <c r="N71" s="13"/>
      <c r="O71" s="13"/>
      <c r="P71" s="13"/>
    </row>
    <row r="72" spans="1:16" x14ac:dyDescent="0.25">
      <c r="A72" s="14"/>
      <c r="B72" s="14"/>
      <c r="C72" s="14"/>
      <c r="D72" s="14"/>
      <c r="E72" s="14"/>
      <c r="F72" s="19"/>
      <c r="G72" s="15"/>
      <c r="H72" s="15"/>
      <c r="I72" s="15"/>
      <c r="K72" s="15"/>
      <c r="M72" s="13"/>
      <c r="N72" s="13"/>
      <c r="O72" s="13"/>
      <c r="P72" s="13"/>
    </row>
    <row r="73" spans="1:16" x14ac:dyDescent="0.25">
      <c r="A73" s="14"/>
      <c r="B73" s="14"/>
      <c r="C73" s="14"/>
      <c r="D73" s="14"/>
      <c r="E73" s="14"/>
      <c r="F73" s="19"/>
      <c r="G73" s="15"/>
      <c r="H73" s="15"/>
      <c r="I73" s="15"/>
      <c r="K73" s="15"/>
      <c r="M73" s="13"/>
      <c r="N73" s="13"/>
      <c r="O73" s="13"/>
      <c r="P73" s="13"/>
    </row>
    <row r="74" spans="1:16" x14ac:dyDescent="0.25">
      <c r="A74" s="14"/>
      <c r="B74" s="14"/>
      <c r="C74" s="14"/>
      <c r="D74" s="14"/>
      <c r="E74" s="14"/>
      <c r="F74" s="19"/>
      <c r="G74" s="15"/>
      <c r="H74" s="15"/>
      <c r="I74" s="15"/>
      <c r="K74" s="15"/>
      <c r="M74" s="13"/>
      <c r="N74" s="13"/>
      <c r="O74" s="13"/>
      <c r="P74" s="13"/>
    </row>
    <row r="75" spans="1:16" x14ac:dyDescent="0.25">
      <c r="A75" s="14"/>
      <c r="B75" s="14"/>
      <c r="C75" s="14"/>
      <c r="D75" s="14"/>
      <c r="E75" s="14"/>
      <c r="F75" s="19"/>
      <c r="G75" s="15"/>
      <c r="H75" s="15"/>
      <c r="I75" s="15"/>
      <c r="K75" s="15"/>
      <c r="M75" s="13"/>
      <c r="N75" s="13"/>
      <c r="O75" s="13"/>
      <c r="P75" s="13"/>
    </row>
    <row r="76" spans="1:16" x14ac:dyDescent="0.25">
      <c r="A76" s="14"/>
      <c r="B76" s="14"/>
      <c r="C76" s="14"/>
      <c r="D76" s="14"/>
      <c r="E76" s="14"/>
      <c r="F76" s="19"/>
      <c r="G76" s="15"/>
      <c r="H76" s="15"/>
      <c r="I76" s="15"/>
      <c r="K76" s="15"/>
      <c r="M76" s="13"/>
      <c r="N76" s="13"/>
      <c r="O76" s="13"/>
      <c r="P76" s="13"/>
    </row>
    <row r="77" spans="1:16" x14ac:dyDescent="0.25">
      <c r="A77" s="14"/>
      <c r="B77" s="14"/>
      <c r="C77" s="14"/>
      <c r="D77" s="14"/>
      <c r="E77" s="14"/>
      <c r="F77" s="19"/>
      <c r="G77" s="15"/>
      <c r="H77" s="15"/>
      <c r="I77" s="15"/>
      <c r="K77" s="15"/>
      <c r="M77" s="13"/>
      <c r="N77" s="13"/>
      <c r="O77" s="13"/>
      <c r="P77" s="13"/>
    </row>
    <row r="78" spans="1:16" x14ac:dyDescent="0.25">
      <c r="A78" s="14"/>
      <c r="B78" s="14"/>
      <c r="C78" s="14"/>
      <c r="D78" s="14"/>
      <c r="E78" s="14"/>
      <c r="F78" s="19"/>
      <c r="G78" s="15"/>
      <c r="H78" s="15"/>
      <c r="I78" s="15"/>
      <c r="K78" s="15"/>
      <c r="M78" s="13"/>
      <c r="N78" s="13"/>
      <c r="O78" s="13"/>
      <c r="P78" s="13"/>
    </row>
    <row r="79" spans="1:16" x14ac:dyDescent="0.25">
      <c r="A79" s="14"/>
      <c r="B79" s="14"/>
      <c r="C79" s="14"/>
      <c r="D79" s="14"/>
      <c r="E79" s="14"/>
      <c r="F79" s="19"/>
      <c r="G79" s="15"/>
      <c r="H79" s="15"/>
      <c r="I79" s="15"/>
      <c r="K79" s="15"/>
      <c r="M79" s="13"/>
      <c r="N79" s="13"/>
      <c r="O79" s="13"/>
      <c r="P79" s="13"/>
    </row>
    <row r="80" spans="1:16" x14ac:dyDescent="0.25">
      <c r="A80" s="14"/>
      <c r="B80" s="14"/>
      <c r="C80" s="14"/>
      <c r="D80" s="14"/>
      <c r="E80" s="14"/>
      <c r="F80" s="19"/>
      <c r="G80" s="15"/>
      <c r="H80" s="15"/>
      <c r="I80" s="15"/>
      <c r="K80" s="15"/>
      <c r="M80" s="13"/>
      <c r="N80" s="13"/>
      <c r="O80" s="13"/>
      <c r="P80" s="13"/>
    </row>
    <row r="81" spans="1:16" x14ac:dyDescent="0.25">
      <c r="A81" s="14"/>
      <c r="B81" s="14"/>
      <c r="C81" s="14"/>
      <c r="D81" s="14"/>
      <c r="E81" s="14"/>
      <c r="F81" s="19"/>
      <c r="G81" s="15"/>
      <c r="H81" s="15"/>
      <c r="I81" s="15"/>
      <c r="K81" s="15"/>
      <c r="M81" s="13"/>
      <c r="N81" s="13"/>
      <c r="O81" s="13"/>
      <c r="P81" s="13"/>
    </row>
    <row r="82" spans="1:16" x14ac:dyDescent="0.25">
      <c r="A82" s="14"/>
      <c r="B82" s="14"/>
      <c r="C82" s="14"/>
      <c r="D82" s="14"/>
      <c r="E82" s="14"/>
      <c r="F82" s="19"/>
      <c r="G82" s="15"/>
      <c r="H82" s="15"/>
      <c r="I82" s="15"/>
      <c r="K82" s="15"/>
      <c r="M82" s="13"/>
      <c r="N82" s="13"/>
      <c r="O82" s="13"/>
      <c r="P82" s="13"/>
    </row>
    <row r="83" spans="1:16" x14ac:dyDescent="0.25">
      <c r="A83" s="14"/>
      <c r="B83" s="14"/>
      <c r="C83" s="14"/>
      <c r="D83" s="14"/>
      <c r="E83" s="14"/>
      <c r="F83" s="19"/>
      <c r="G83" s="15"/>
      <c r="H83" s="15"/>
      <c r="I83" s="15"/>
      <c r="K83" s="15"/>
      <c r="M83" s="13"/>
      <c r="N83" s="13"/>
      <c r="O83" s="13"/>
      <c r="P83" s="13"/>
    </row>
    <row r="84" spans="1:16" x14ac:dyDescent="0.25">
      <c r="A84" s="14"/>
      <c r="B84" s="14"/>
      <c r="C84" s="14"/>
      <c r="D84" s="14"/>
      <c r="E84" s="14"/>
      <c r="F84" s="19"/>
      <c r="G84" s="15"/>
      <c r="H84" s="15"/>
      <c r="I84" s="15"/>
      <c r="K84" s="15"/>
      <c r="M84" s="13"/>
      <c r="N84" s="13"/>
      <c r="O84" s="13"/>
      <c r="P84" s="13"/>
    </row>
    <row r="85" spans="1:16" x14ac:dyDescent="0.25">
      <c r="A85" s="14"/>
      <c r="B85" s="14"/>
      <c r="C85" s="14"/>
      <c r="D85" s="14"/>
      <c r="E85" s="14"/>
      <c r="F85" s="19"/>
      <c r="G85" s="15"/>
      <c r="H85" s="15"/>
      <c r="I85" s="15"/>
      <c r="K85" s="15"/>
      <c r="M85" s="13"/>
      <c r="N85" s="13"/>
      <c r="O85" s="13"/>
      <c r="P85" s="13"/>
    </row>
    <row r="86" spans="1:16" x14ac:dyDescent="0.25">
      <c r="A86" s="14"/>
      <c r="B86" s="14"/>
      <c r="C86" s="14"/>
      <c r="D86" s="14"/>
      <c r="E86" s="14"/>
      <c r="F86" s="19"/>
      <c r="G86" s="15"/>
      <c r="H86" s="15"/>
      <c r="I86" s="15"/>
      <c r="K86" s="15"/>
      <c r="M86" s="13"/>
      <c r="N86" s="13"/>
      <c r="O86" s="13"/>
      <c r="P86" s="13"/>
    </row>
    <row r="87" spans="1:16" x14ac:dyDescent="0.25">
      <c r="A87" s="14"/>
      <c r="B87" s="14"/>
      <c r="C87" s="14"/>
      <c r="D87" s="14"/>
      <c r="E87" s="14"/>
      <c r="F87" s="19"/>
      <c r="G87" s="15"/>
      <c r="H87" s="15"/>
      <c r="I87" s="15"/>
      <c r="K87" s="15"/>
      <c r="M87" s="13"/>
      <c r="N87" s="13"/>
      <c r="O87" s="13"/>
      <c r="P87" s="13"/>
    </row>
    <row r="88" spans="1:16" x14ac:dyDescent="0.25">
      <c r="A88" s="14"/>
      <c r="B88" s="14"/>
      <c r="C88" s="14"/>
      <c r="D88" s="14"/>
      <c r="E88" s="14"/>
      <c r="F88" s="19"/>
      <c r="G88" s="15"/>
      <c r="H88" s="15"/>
      <c r="I88" s="15"/>
      <c r="K88" s="15"/>
      <c r="M88" s="13"/>
      <c r="N88" s="13"/>
      <c r="O88" s="13"/>
      <c r="P88" s="13"/>
    </row>
    <row r="89" spans="1:16" x14ac:dyDescent="0.25">
      <c r="A89" s="14"/>
      <c r="B89" s="14"/>
      <c r="C89" s="14"/>
      <c r="D89" s="14"/>
      <c r="E89" s="14"/>
      <c r="F89" s="19"/>
      <c r="G89" s="15"/>
      <c r="H89" s="15"/>
      <c r="I89" s="15"/>
      <c r="K89" s="15"/>
      <c r="M89" s="13"/>
      <c r="N89" s="13"/>
      <c r="O89" s="13"/>
      <c r="P89" s="13"/>
    </row>
    <row r="90" spans="1:16" x14ac:dyDescent="0.25">
      <c r="A90" s="14"/>
      <c r="B90" s="14"/>
      <c r="C90" s="14"/>
      <c r="D90" s="14"/>
      <c r="E90" s="14"/>
      <c r="F90" s="19"/>
      <c r="G90" s="15"/>
      <c r="H90" s="15"/>
      <c r="I90" s="15"/>
      <c r="K90" s="15"/>
      <c r="M90" s="13"/>
      <c r="N90" s="13"/>
      <c r="O90" s="13"/>
      <c r="P90" s="13"/>
    </row>
    <row r="91" spans="1:16" x14ac:dyDescent="0.25">
      <c r="A91" s="14"/>
      <c r="B91" s="14"/>
      <c r="C91" s="14"/>
      <c r="D91" s="14"/>
      <c r="E91" s="14"/>
      <c r="F91" s="19"/>
      <c r="G91" s="15"/>
      <c r="H91" s="15"/>
      <c r="I91" s="15"/>
      <c r="K91" s="15"/>
      <c r="M91" s="13"/>
      <c r="N91" s="13"/>
      <c r="O91" s="13"/>
      <c r="P91" s="13"/>
    </row>
    <row r="92" spans="1:16" x14ac:dyDescent="0.25">
      <c r="A92" s="14"/>
      <c r="B92" s="14"/>
      <c r="C92" s="14"/>
      <c r="D92" s="14"/>
      <c r="E92" s="14"/>
      <c r="F92" s="19"/>
      <c r="G92" s="15"/>
      <c r="H92" s="15"/>
      <c r="I92" s="15"/>
      <c r="K92" s="15"/>
      <c r="M92" s="13"/>
      <c r="N92" s="13"/>
      <c r="O92" s="13"/>
      <c r="P92" s="13"/>
    </row>
    <row r="93" spans="1:16" x14ac:dyDescent="0.25">
      <c r="A93" s="14"/>
      <c r="B93" s="14"/>
      <c r="C93" s="14"/>
      <c r="D93" s="14"/>
      <c r="E93" s="14"/>
      <c r="F93" s="19"/>
      <c r="G93" s="15"/>
      <c r="H93" s="15"/>
      <c r="I93" s="15"/>
      <c r="K93" s="15"/>
      <c r="M93" s="13"/>
      <c r="N93" s="13"/>
      <c r="O93" s="13"/>
      <c r="P93" s="13"/>
    </row>
    <row r="94" spans="1:16" x14ac:dyDescent="0.25">
      <c r="A94" s="14"/>
      <c r="B94" s="14"/>
      <c r="C94" s="14"/>
      <c r="D94" s="14"/>
      <c r="E94" s="14"/>
      <c r="F94" s="19"/>
      <c r="G94" s="15"/>
      <c r="H94" s="15"/>
      <c r="I94" s="15"/>
      <c r="K94" s="15"/>
      <c r="M94" s="13"/>
      <c r="N94" s="13"/>
      <c r="O94" s="13"/>
      <c r="P94" s="13"/>
    </row>
    <row r="95" spans="1:16" x14ac:dyDescent="0.25">
      <c r="A95" s="14"/>
      <c r="B95" s="14"/>
      <c r="C95" s="14"/>
      <c r="D95" s="14"/>
      <c r="E95" s="14"/>
      <c r="F95" s="19"/>
      <c r="G95" s="15"/>
      <c r="H95" s="15"/>
      <c r="I95" s="15"/>
      <c r="K95" s="15"/>
      <c r="M95" s="13"/>
      <c r="N95" s="13"/>
      <c r="O95" s="13"/>
      <c r="P95" s="13"/>
    </row>
    <row r="96" spans="1:16" x14ac:dyDescent="0.25">
      <c r="A96" s="14"/>
      <c r="B96" s="14"/>
      <c r="C96" s="14"/>
      <c r="D96" s="14"/>
      <c r="E96" s="14"/>
      <c r="F96" s="19"/>
      <c r="G96" s="15"/>
      <c r="H96" s="15"/>
      <c r="I96" s="15"/>
      <c r="K96" s="15"/>
      <c r="M96" s="13"/>
      <c r="N96" s="13"/>
      <c r="O96" s="13"/>
      <c r="P96" s="13"/>
    </row>
    <row r="97" spans="1:16" x14ac:dyDescent="0.25">
      <c r="A97" s="14"/>
      <c r="B97" s="14"/>
      <c r="C97" s="14"/>
      <c r="D97" s="14"/>
      <c r="E97" s="14"/>
      <c r="F97" s="19"/>
      <c r="G97" s="15"/>
      <c r="H97" s="15"/>
      <c r="I97" s="15"/>
      <c r="K97" s="15"/>
      <c r="M97" s="13"/>
      <c r="N97" s="13"/>
      <c r="O97" s="13"/>
      <c r="P97" s="13"/>
    </row>
    <row r="98" spans="1:16" x14ac:dyDescent="0.25">
      <c r="A98" s="14"/>
      <c r="B98" s="14"/>
      <c r="C98" s="14"/>
      <c r="D98" s="14"/>
      <c r="E98" s="14"/>
      <c r="F98" s="19"/>
      <c r="G98" s="15"/>
      <c r="H98" s="15"/>
      <c r="I98" s="15"/>
      <c r="K98" s="15"/>
      <c r="M98" s="13"/>
      <c r="N98" s="13"/>
      <c r="O98" s="13"/>
      <c r="P98" s="13"/>
    </row>
    <row r="99" spans="1:16" x14ac:dyDescent="0.25">
      <c r="A99" s="14"/>
      <c r="B99" s="14"/>
      <c r="C99" s="14"/>
      <c r="D99" s="14"/>
      <c r="E99" s="14"/>
      <c r="F99" s="19"/>
      <c r="G99" s="15"/>
      <c r="H99" s="15"/>
      <c r="I99" s="15"/>
      <c r="K99" s="15"/>
      <c r="M99" s="13"/>
      <c r="N99" s="13"/>
      <c r="O99" s="13"/>
      <c r="P99" s="13"/>
    </row>
    <row r="100" spans="1:16" x14ac:dyDescent="0.25">
      <c r="A100" s="14"/>
      <c r="B100" s="14"/>
      <c r="C100" s="14"/>
      <c r="D100" s="14"/>
      <c r="E100" s="14"/>
      <c r="F100" s="19"/>
      <c r="G100" s="15"/>
      <c r="H100" s="15"/>
      <c r="I100" s="15"/>
      <c r="K100" s="15"/>
      <c r="M100" s="13"/>
      <c r="N100" s="13"/>
      <c r="O100" s="13"/>
      <c r="P100" s="13"/>
    </row>
    <row r="101" spans="1:16" x14ac:dyDescent="0.25">
      <c r="A101" s="14"/>
      <c r="B101" s="14"/>
      <c r="C101" s="14"/>
      <c r="D101" s="14"/>
      <c r="E101" s="14"/>
      <c r="F101" s="19"/>
      <c r="G101" s="15"/>
      <c r="H101" s="15"/>
      <c r="I101" s="15"/>
      <c r="K101" s="15"/>
      <c r="M101" s="13"/>
      <c r="N101" s="13"/>
      <c r="O101" s="13"/>
      <c r="P101" s="13"/>
    </row>
    <row r="102" spans="1:16" x14ac:dyDescent="0.25">
      <c r="A102" s="14"/>
      <c r="B102" s="14"/>
      <c r="C102" s="14"/>
      <c r="D102" s="14"/>
      <c r="E102" s="14"/>
      <c r="F102" s="19"/>
      <c r="G102" s="15"/>
      <c r="H102" s="15"/>
      <c r="I102" s="15"/>
      <c r="K102" s="15"/>
      <c r="M102" s="13"/>
      <c r="N102" s="13"/>
      <c r="O102" s="13"/>
      <c r="P102" s="13"/>
    </row>
    <row r="103" spans="1:16" x14ac:dyDescent="0.25">
      <c r="A103" s="14"/>
      <c r="B103" s="14"/>
      <c r="C103" s="14"/>
      <c r="D103" s="14"/>
      <c r="E103" s="14"/>
      <c r="F103" s="19"/>
      <c r="G103" s="15"/>
      <c r="H103" s="15"/>
      <c r="I103" s="15"/>
      <c r="K103" s="15"/>
      <c r="M103" s="13"/>
      <c r="N103" s="13"/>
      <c r="O103" s="13"/>
      <c r="P103" s="13"/>
    </row>
    <row r="104" spans="1:16" x14ac:dyDescent="0.25">
      <c r="A104" s="14"/>
      <c r="B104" s="14"/>
      <c r="C104" s="14"/>
      <c r="D104" s="14"/>
      <c r="E104" s="14"/>
      <c r="F104" s="19"/>
      <c r="G104" s="15"/>
      <c r="H104" s="15"/>
      <c r="I104" s="15"/>
      <c r="K104" s="15"/>
      <c r="M104" s="13"/>
      <c r="N104" s="13"/>
      <c r="O104" s="13"/>
      <c r="P104" s="13"/>
    </row>
    <row r="105" spans="1:16" x14ac:dyDescent="0.25">
      <c r="A105" s="14"/>
      <c r="B105" s="14"/>
      <c r="C105" s="14"/>
      <c r="D105" s="14"/>
      <c r="E105" s="14"/>
      <c r="F105" s="19"/>
      <c r="G105" s="15"/>
      <c r="H105" s="15"/>
      <c r="I105" s="15"/>
      <c r="K105" s="15"/>
      <c r="M105" s="13"/>
      <c r="N105" s="13"/>
      <c r="O105" s="13"/>
      <c r="P105" s="13"/>
    </row>
    <row r="106" spans="1:16" x14ac:dyDescent="0.25">
      <c r="A106" s="14"/>
      <c r="B106" s="14"/>
      <c r="C106" s="14"/>
      <c r="D106" s="14"/>
      <c r="E106" s="14"/>
      <c r="F106" s="19"/>
      <c r="G106" s="15"/>
      <c r="H106" s="15"/>
      <c r="I106" s="15"/>
      <c r="K106" s="15"/>
      <c r="M106" s="13"/>
      <c r="N106" s="13"/>
      <c r="O106" s="13"/>
      <c r="P106" s="13"/>
    </row>
    <row r="107" spans="1:16" x14ac:dyDescent="0.25">
      <c r="A107" s="14"/>
      <c r="B107" s="14"/>
      <c r="C107" s="14"/>
      <c r="D107" s="14"/>
      <c r="E107" s="14"/>
      <c r="F107" s="19"/>
      <c r="G107" s="15"/>
      <c r="H107" s="15"/>
      <c r="I107" s="15"/>
      <c r="K107" s="15"/>
      <c r="M107" s="13"/>
      <c r="N107" s="13"/>
      <c r="O107" s="13"/>
      <c r="P107" s="13"/>
    </row>
    <row r="108" spans="1:16" x14ac:dyDescent="0.25">
      <c r="A108" s="14"/>
      <c r="B108" s="14"/>
      <c r="C108" s="14"/>
      <c r="D108" s="14"/>
      <c r="E108" s="14"/>
      <c r="F108" s="19"/>
      <c r="G108" s="15"/>
      <c r="H108" s="15"/>
      <c r="I108" s="15"/>
      <c r="K108" s="15"/>
      <c r="M108" s="13"/>
      <c r="N108" s="13"/>
      <c r="O108" s="13"/>
      <c r="P108" s="13"/>
    </row>
    <row r="109" spans="1:16" x14ac:dyDescent="0.25">
      <c r="A109" s="14"/>
      <c r="B109" s="14"/>
      <c r="C109" s="14"/>
      <c r="D109" s="14"/>
      <c r="E109" s="14"/>
      <c r="F109" s="19"/>
      <c r="G109" s="15"/>
      <c r="H109" s="15"/>
      <c r="I109" s="15"/>
      <c r="K109" s="15"/>
      <c r="M109" s="13"/>
      <c r="N109" s="13"/>
      <c r="O109" s="13"/>
      <c r="P109" s="13"/>
    </row>
    <row r="110" spans="1:16" x14ac:dyDescent="0.25">
      <c r="A110" s="14"/>
      <c r="B110" s="14"/>
      <c r="C110" s="14"/>
      <c r="D110" s="14"/>
      <c r="E110" s="14"/>
      <c r="F110" s="19"/>
      <c r="G110" s="15"/>
      <c r="H110" s="15"/>
      <c r="I110" s="15"/>
      <c r="K110" s="15"/>
      <c r="M110" s="13"/>
      <c r="N110" s="13"/>
      <c r="O110" s="13"/>
      <c r="P110" s="13"/>
    </row>
    <row r="111" spans="1:16" x14ac:dyDescent="0.25">
      <c r="A111" s="14"/>
      <c r="B111" s="14"/>
      <c r="C111" s="14"/>
      <c r="D111" s="14"/>
      <c r="E111" s="14"/>
      <c r="F111" s="19"/>
      <c r="G111" s="15"/>
      <c r="H111" s="15"/>
      <c r="I111" s="15"/>
      <c r="K111" s="15"/>
      <c r="M111" s="13"/>
      <c r="N111" s="13"/>
      <c r="O111" s="13"/>
      <c r="P111" s="13"/>
    </row>
    <row r="112" spans="1:16" x14ac:dyDescent="0.25">
      <c r="A112" s="14"/>
      <c r="B112" s="14"/>
      <c r="C112" s="14"/>
      <c r="D112" s="14"/>
      <c r="E112" s="14"/>
      <c r="F112" s="19"/>
      <c r="G112" s="15"/>
      <c r="H112" s="15"/>
      <c r="I112" s="15"/>
      <c r="K112" s="15"/>
      <c r="M112" s="13"/>
      <c r="N112" s="13"/>
      <c r="O112" s="13"/>
      <c r="P112" s="13"/>
    </row>
    <row r="113" spans="1:16" x14ac:dyDescent="0.25">
      <c r="A113" s="14"/>
      <c r="B113" s="14"/>
      <c r="C113" s="14"/>
      <c r="D113" s="14"/>
      <c r="E113" s="14"/>
      <c r="F113" s="19"/>
      <c r="G113" s="15"/>
      <c r="H113" s="15"/>
      <c r="I113" s="15"/>
      <c r="K113" s="15"/>
      <c r="M113" s="13"/>
      <c r="N113" s="13"/>
      <c r="O113" s="13"/>
      <c r="P113" s="13"/>
    </row>
    <row r="114" spans="1:16" x14ac:dyDescent="0.25">
      <c r="A114" s="14"/>
      <c r="B114" s="14"/>
      <c r="C114" s="14"/>
      <c r="D114" s="14"/>
      <c r="E114" s="14"/>
      <c r="F114" s="19"/>
      <c r="G114" s="15"/>
      <c r="H114" s="15"/>
      <c r="I114" s="15"/>
      <c r="K114" s="15"/>
      <c r="M114" s="13"/>
      <c r="N114" s="13"/>
      <c r="O114" s="13"/>
      <c r="P114" s="13"/>
    </row>
    <row r="115" spans="1:16" x14ac:dyDescent="0.25">
      <c r="A115" s="14"/>
      <c r="B115" s="14"/>
      <c r="C115" s="14"/>
      <c r="D115" s="14"/>
      <c r="E115" s="14"/>
      <c r="F115" s="19"/>
      <c r="G115" s="15"/>
      <c r="H115" s="15"/>
      <c r="I115" s="15"/>
      <c r="K115" s="15"/>
      <c r="M115" s="13"/>
      <c r="N115" s="13"/>
      <c r="O115" s="13"/>
      <c r="P115" s="13"/>
    </row>
    <row r="116" spans="1:16" x14ac:dyDescent="0.25">
      <c r="A116" s="14"/>
      <c r="B116" s="14"/>
      <c r="C116" s="14"/>
      <c r="D116" s="14"/>
      <c r="E116" s="14"/>
      <c r="F116" s="19"/>
      <c r="G116" s="15"/>
      <c r="H116" s="15"/>
      <c r="I116" s="15"/>
      <c r="K116" s="15"/>
      <c r="M116" s="13"/>
      <c r="N116" s="13"/>
      <c r="O116" s="13"/>
      <c r="P116" s="13"/>
    </row>
    <row r="117" spans="1:16" x14ac:dyDescent="0.25">
      <c r="A117" s="14"/>
      <c r="B117" s="14"/>
      <c r="C117" s="14"/>
      <c r="D117" s="14"/>
      <c r="E117" s="14"/>
      <c r="F117" s="19"/>
      <c r="G117" s="15"/>
      <c r="H117" s="15"/>
      <c r="I117" s="15"/>
      <c r="K117" s="15"/>
      <c r="M117" s="13"/>
      <c r="N117" s="13"/>
      <c r="O117" s="13"/>
      <c r="P117" s="13"/>
    </row>
    <row r="118" spans="1:16" x14ac:dyDescent="0.25">
      <c r="A118" s="14"/>
      <c r="B118" s="14"/>
      <c r="C118" s="14"/>
      <c r="D118" s="14"/>
      <c r="E118" s="14"/>
      <c r="F118" s="19"/>
      <c r="G118" s="15"/>
      <c r="H118" s="15"/>
      <c r="I118" s="15"/>
      <c r="K118" s="15"/>
      <c r="M118" s="13"/>
      <c r="N118" s="13"/>
      <c r="O118" s="13"/>
      <c r="P118" s="13"/>
    </row>
    <row r="119" spans="1:16" x14ac:dyDescent="0.25">
      <c r="A119" s="14"/>
      <c r="B119" s="14"/>
      <c r="C119" s="14"/>
      <c r="D119" s="14"/>
      <c r="E119" s="14"/>
      <c r="F119" s="19"/>
      <c r="G119" s="15"/>
      <c r="H119" s="15"/>
      <c r="I119" s="15"/>
      <c r="K119" s="15"/>
      <c r="M119" s="13"/>
      <c r="N119" s="13"/>
      <c r="O119" s="13"/>
      <c r="P119" s="13"/>
    </row>
    <row r="120" spans="1:16" x14ac:dyDescent="0.25">
      <c r="A120" s="14"/>
      <c r="B120" s="14"/>
      <c r="C120" s="14"/>
      <c r="D120" s="14"/>
      <c r="E120" s="14"/>
      <c r="F120" s="19"/>
      <c r="G120" s="15"/>
      <c r="H120" s="15"/>
      <c r="I120" s="15"/>
      <c r="K120" s="15"/>
      <c r="M120" s="13"/>
      <c r="N120" s="13"/>
      <c r="O120" s="13"/>
      <c r="P120" s="13"/>
    </row>
    <row r="121" spans="1:16" x14ac:dyDescent="0.25">
      <c r="A121" s="14"/>
      <c r="B121" s="14"/>
      <c r="C121" s="14"/>
      <c r="D121" s="14"/>
      <c r="E121" s="14"/>
      <c r="F121" s="19"/>
      <c r="G121" s="15"/>
      <c r="H121" s="15"/>
      <c r="I121" s="15"/>
      <c r="K121" s="15"/>
      <c r="M121" s="13"/>
      <c r="N121" s="13"/>
      <c r="O121" s="13"/>
      <c r="P121" s="13"/>
    </row>
    <row r="122" spans="1:16" x14ac:dyDescent="0.25">
      <c r="A122" s="14"/>
      <c r="B122" s="14"/>
      <c r="C122" s="14"/>
      <c r="D122" s="14"/>
      <c r="E122" s="14"/>
      <c r="F122" s="19"/>
      <c r="G122" s="15"/>
      <c r="H122" s="15"/>
      <c r="I122" s="15"/>
      <c r="K122" s="15"/>
      <c r="M122" s="13"/>
      <c r="N122" s="13"/>
      <c r="O122" s="13"/>
      <c r="P122" s="13"/>
    </row>
    <row r="123" spans="1:16" x14ac:dyDescent="0.25">
      <c r="A123" s="14"/>
      <c r="B123" s="14"/>
      <c r="C123" s="14"/>
      <c r="D123" s="14"/>
      <c r="E123" s="14"/>
      <c r="F123" s="19"/>
      <c r="G123" s="15"/>
      <c r="H123" s="15"/>
      <c r="I123" s="15"/>
      <c r="K123" s="15"/>
      <c r="M123" s="13"/>
      <c r="N123" s="13"/>
      <c r="O123" s="13"/>
      <c r="P123" s="13"/>
    </row>
    <row r="124" spans="1:16" x14ac:dyDescent="0.25">
      <c r="A124" s="14"/>
      <c r="B124" s="14"/>
      <c r="C124" s="14"/>
      <c r="D124" s="14"/>
      <c r="E124" s="14"/>
      <c r="F124" s="19"/>
      <c r="G124" s="15"/>
      <c r="H124" s="15"/>
      <c r="I124" s="15"/>
      <c r="K124" s="15"/>
      <c r="M124" s="13"/>
      <c r="N124" s="13"/>
      <c r="O124" s="13"/>
      <c r="P124" s="13"/>
    </row>
    <row r="125" spans="1:16" x14ac:dyDescent="0.25">
      <c r="A125" s="14"/>
      <c r="B125" s="14"/>
      <c r="C125" s="14"/>
      <c r="D125" s="14"/>
      <c r="E125" s="14"/>
      <c r="F125" s="19"/>
      <c r="G125" s="15"/>
      <c r="H125" s="15"/>
      <c r="I125" s="15"/>
      <c r="K125" s="15"/>
      <c r="M125" s="13"/>
      <c r="N125" s="13"/>
      <c r="O125" s="13"/>
      <c r="P125" s="13"/>
    </row>
    <row r="126" spans="1:16" x14ac:dyDescent="0.25">
      <c r="A126" s="14"/>
      <c r="B126" s="14"/>
      <c r="C126" s="14"/>
      <c r="D126" s="14"/>
      <c r="E126" s="14"/>
      <c r="F126" s="19"/>
      <c r="G126" s="15"/>
      <c r="H126" s="15"/>
      <c r="I126" s="15"/>
      <c r="K126" s="15"/>
      <c r="M126" s="13"/>
      <c r="N126" s="13"/>
      <c r="O126" s="13"/>
      <c r="P126" s="13"/>
    </row>
    <row r="127" spans="1:16" x14ac:dyDescent="0.25">
      <c r="A127" s="14"/>
      <c r="B127" s="14"/>
      <c r="C127" s="14"/>
      <c r="D127" s="14"/>
      <c r="E127" s="14"/>
      <c r="F127" s="19"/>
      <c r="G127" s="15"/>
      <c r="H127" s="15"/>
      <c r="I127" s="15"/>
      <c r="K127" s="15"/>
      <c r="M127" s="13"/>
      <c r="N127" s="13"/>
      <c r="O127" s="13"/>
      <c r="P127" s="13"/>
    </row>
    <row r="128" spans="1:16" x14ac:dyDescent="0.25">
      <c r="A128" s="14"/>
      <c r="B128" s="14"/>
      <c r="C128" s="14"/>
      <c r="D128" s="14"/>
      <c r="E128" s="14"/>
      <c r="F128" s="19"/>
      <c r="G128" s="15"/>
      <c r="H128" s="15"/>
      <c r="I128" s="15"/>
      <c r="K128" s="15"/>
      <c r="M128" s="13"/>
      <c r="N128" s="13"/>
      <c r="O128" s="13"/>
      <c r="P128" s="13"/>
    </row>
    <row r="129" spans="1:16" x14ac:dyDescent="0.25">
      <c r="A129" s="14"/>
      <c r="B129" s="14"/>
      <c r="C129" s="14"/>
      <c r="D129" s="14"/>
      <c r="E129" s="14"/>
      <c r="F129" s="19"/>
      <c r="G129" s="15"/>
      <c r="H129" s="15"/>
      <c r="I129" s="15"/>
      <c r="K129" s="15"/>
      <c r="M129" s="13"/>
      <c r="N129" s="13"/>
      <c r="O129" s="13"/>
      <c r="P129" s="13"/>
    </row>
    <row r="130" spans="1:16" x14ac:dyDescent="0.25">
      <c r="A130" s="14"/>
      <c r="B130" s="14"/>
      <c r="C130" s="14"/>
      <c r="D130" s="14"/>
      <c r="E130" s="14"/>
      <c r="F130" s="19"/>
      <c r="G130" s="15"/>
      <c r="H130" s="15"/>
      <c r="I130" s="15"/>
      <c r="K130" s="15"/>
      <c r="M130" s="13"/>
      <c r="N130" s="13"/>
      <c r="O130" s="13"/>
      <c r="P130" s="13"/>
    </row>
    <row r="131" spans="1:16" x14ac:dyDescent="0.25">
      <c r="A131" s="14"/>
      <c r="B131" s="14"/>
      <c r="C131" s="14"/>
      <c r="D131" s="14"/>
      <c r="E131" s="14"/>
      <c r="F131" s="19"/>
      <c r="G131" s="15"/>
      <c r="H131" s="15"/>
      <c r="I131" s="15"/>
      <c r="K131" s="15"/>
      <c r="M131" s="13"/>
      <c r="N131" s="13"/>
      <c r="O131" s="13"/>
      <c r="P131" s="13"/>
    </row>
    <row r="132" spans="1:16" x14ac:dyDescent="0.25">
      <c r="A132" s="14"/>
      <c r="B132" s="14"/>
      <c r="C132" s="14"/>
      <c r="D132" s="14"/>
      <c r="E132" s="14"/>
      <c r="F132" s="19"/>
      <c r="G132" s="15"/>
      <c r="H132" s="15"/>
      <c r="I132" s="15"/>
      <c r="K132" s="15"/>
      <c r="M132" s="13"/>
      <c r="N132" s="13"/>
      <c r="O132" s="13"/>
      <c r="P132" s="13"/>
    </row>
    <row r="133" spans="1:16" x14ac:dyDescent="0.25">
      <c r="A133" s="14"/>
      <c r="B133" s="14"/>
      <c r="C133" s="14"/>
      <c r="D133" s="14"/>
      <c r="E133" s="14"/>
      <c r="F133" s="19"/>
      <c r="G133" s="15"/>
      <c r="H133" s="15"/>
      <c r="I133" s="15"/>
      <c r="K133" s="15"/>
      <c r="M133" s="13"/>
      <c r="N133" s="13"/>
      <c r="O133" s="13"/>
      <c r="P133" s="13"/>
    </row>
    <row r="134" spans="1:16" x14ac:dyDescent="0.25">
      <c r="A134" s="14"/>
      <c r="B134" s="14"/>
      <c r="C134" s="14"/>
      <c r="D134" s="14"/>
      <c r="E134" s="14"/>
      <c r="F134" s="19"/>
      <c r="G134" s="15"/>
      <c r="H134" s="15"/>
      <c r="I134" s="15"/>
      <c r="K134" s="15"/>
      <c r="M134" s="13"/>
      <c r="N134" s="13"/>
      <c r="O134" s="13"/>
      <c r="P134" s="13"/>
    </row>
    <row r="135" spans="1:16" x14ac:dyDescent="0.25">
      <c r="A135" s="14"/>
      <c r="B135" s="14"/>
      <c r="C135" s="14"/>
      <c r="D135" s="14"/>
      <c r="E135" s="14"/>
      <c r="F135" s="19"/>
      <c r="G135" s="15"/>
      <c r="H135" s="15"/>
      <c r="I135" s="15"/>
      <c r="K135" s="15"/>
      <c r="M135" s="13"/>
      <c r="N135" s="13"/>
      <c r="O135" s="13"/>
      <c r="P135" s="13"/>
    </row>
    <row r="136" spans="1:16" x14ac:dyDescent="0.25">
      <c r="A136" s="14"/>
      <c r="B136" s="14"/>
      <c r="C136" s="14"/>
      <c r="D136" s="14"/>
      <c r="E136" s="14"/>
      <c r="F136" s="19"/>
      <c r="G136" s="15"/>
      <c r="H136" s="15"/>
      <c r="I136" s="15"/>
      <c r="K136" s="15"/>
      <c r="M136" s="13"/>
      <c r="N136" s="13"/>
      <c r="O136" s="13"/>
      <c r="P136" s="13"/>
    </row>
    <row r="137" spans="1:16" x14ac:dyDescent="0.25">
      <c r="A137" s="14"/>
      <c r="B137" s="14"/>
      <c r="C137" s="14"/>
      <c r="D137" s="14"/>
      <c r="E137" s="14"/>
      <c r="F137" s="19"/>
      <c r="G137" s="15"/>
      <c r="H137" s="15"/>
      <c r="I137" s="15"/>
      <c r="K137" s="15"/>
      <c r="M137" s="13"/>
      <c r="N137" s="13"/>
      <c r="O137" s="13"/>
      <c r="P137" s="13"/>
    </row>
    <row r="138" spans="1:16" x14ac:dyDescent="0.25">
      <c r="A138" s="14"/>
      <c r="B138" s="14"/>
      <c r="C138" s="14"/>
      <c r="D138" s="14"/>
      <c r="E138" s="14"/>
      <c r="F138" s="19"/>
      <c r="G138" s="15"/>
      <c r="H138" s="15"/>
      <c r="I138" s="15"/>
      <c r="K138" s="15"/>
      <c r="M138" s="13"/>
      <c r="N138" s="13"/>
      <c r="O138" s="13"/>
      <c r="P138" s="13"/>
    </row>
    <row r="139" spans="1:16" x14ac:dyDescent="0.25">
      <c r="A139" s="14"/>
      <c r="B139" s="14"/>
      <c r="C139" s="14"/>
      <c r="D139" s="14"/>
      <c r="E139" s="14"/>
      <c r="F139" s="19"/>
      <c r="G139" s="15"/>
      <c r="H139" s="15"/>
      <c r="I139" s="15"/>
      <c r="K139" s="15"/>
      <c r="M139" s="13"/>
      <c r="N139" s="13"/>
      <c r="O139" s="13"/>
      <c r="P139" s="13"/>
    </row>
    <row r="140" spans="1:16" x14ac:dyDescent="0.25">
      <c r="A140" s="14"/>
      <c r="B140" s="14"/>
      <c r="C140" s="14"/>
      <c r="D140" s="14"/>
      <c r="E140" s="14"/>
      <c r="F140" s="19"/>
      <c r="G140" s="15"/>
      <c r="H140" s="15"/>
      <c r="I140" s="15"/>
      <c r="K140" s="15"/>
      <c r="M140" s="13"/>
      <c r="N140" s="13"/>
      <c r="O140" s="13"/>
      <c r="P140" s="13"/>
    </row>
    <row r="141" spans="1:16" x14ac:dyDescent="0.25">
      <c r="A141" s="14"/>
      <c r="B141" s="14"/>
      <c r="C141" s="14"/>
      <c r="D141" s="14"/>
      <c r="E141" s="14"/>
      <c r="F141" s="19"/>
      <c r="G141" s="15"/>
      <c r="H141" s="15"/>
      <c r="I141" s="15"/>
      <c r="K141" s="15"/>
      <c r="M141" s="13"/>
      <c r="N141" s="13"/>
      <c r="O141" s="13"/>
      <c r="P141" s="13"/>
    </row>
    <row r="142" spans="1:16" x14ac:dyDescent="0.25">
      <c r="A142" s="14"/>
      <c r="B142" s="14"/>
      <c r="C142" s="14"/>
      <c r="D142" s="14"/>
      <c r="E142" s="14"/>
      <c r="F142" s="19"/>
      <c r="G142" s="15"/>
      <c r="H142" s="15"/>
      <c r="I142" s="15"/>
      <c r="K142" s="15"/>
      <c r="M142" s="13"/>
      <c r="N142" s="13"/>
      <c r="O142" s="13"/>
      <c r="P142" s="13"/>
    </row>
    <row r="143" spans="1:16" x14ac:dyDescent="0.25">
      <c r="A143" s="14"/>
      <c r="B143" s="14"/>
      <c r="C143" s="14"/>
      <c r="D143" s="14"/>
      <c r="E143" s="14"/>
      <c r="F143" s="19"/>
      <c r="G143" s="15"/>
      <c r="H143" s="15"/>
      <c r="I143" s="15"/>
      <c r="K143" s="15"/>
      <c r="M143" s="13"/>
      <c r="N143" s="13"/>
      <c r="O143" s="13"/>
      <c r="P143" s="13"/>
    </row>
    <row r="144" spans="1:16" x14ac:dyDescent="0.25">
      <c r="A144" s="14"/>
      <c r="B144" s="14"/>
      <c r="C144" s="14"/>
      <c r="D144" s="14"/>
      <c r="E144" s="14"/>
      <c r="F144" s="19"/>
      <c r="G144" s="15"/>
      <c r="H144" s="15"/>
      <c r="I144" s="15"/>
      <c r="K144" s="15"/>
      <c r="M144" s="13"/>
      <c r="N144" s="13"/>
      <c r="O144" s="13"/>
      <c r="P144" s="13"/>
    </row>
    <row r="145" spans="1:16" x14ac:dyDescent="0.25">
      <c r="A145" s="14"/>
      <c r="B145" s="14"/>
      <c r="C145" s="14"/>
      <c r="D145" s="14"/>
      <c r="E145" s="14"/>
      <c r="F145" s="19"/>
      <c r="G145" s="15"/>
      <c r="H145" s="15"/>
      <c r="I145" s="15"/>
      <c r="K145" s="15"/>
      <c r="M145" s="13"/>
      <c r="N145" s="13"/>
      <c r="O145" s="13"/>
      <c r="P145" s="13"/>
    </row>
    <row r="146" spans="1:16" x14ac:dyDescent="0.25">
      <c r="A146" s="14"/>
      <c r="B146" s="14"/>
      <c r="C146" s="14"/>
      <c r="D146" s="14"/>
      <c r="E146" s="14"/>
      <c r="F146" s="19"/>
      <c r="G146" s="15"/>
      <c r="H146" s="15"/>
      <c r="I146" s="15"/>
      <c r="K146" s="15"/>
      <c r="M146" s="13"/>
      <c r="N146" s="13"/>
      <c r="O146" s="13"/>
      <c r="P146" s="13"/>
    </row>
    <row r="147" spans="1:16" x14ac:dyDescent="0.25">
      <c r="A147" s="14"/>
      <c r="B147" s="14"/>
      <c r="C147" s="14"/>
      <c r="D147" s="14"/>
      <c r="E147" s="14"/>
      <c r="F147" s="19"/>
      <c r="G147" s="15"/>
      <c r="H147" s="15"/>
      <c r="I147" s="15"/>
      <c r="K147" s="15"/>
      <c r="M147" s="13"/>
      <c r="N147" s="13"/>
      <c r="O147" s="13"/>
      <c r="P147" s="13"/>
    </row>
    <row r="148" spans="1:16" x14ac:dyDescent="0.25">
      <c r="A148" s="14"/>
      <c r="B148" s="14"/>
      <c r="C148" s="14"/>
      <c r="D148" s="14"/>
      <c r="E148" s="14"/>
      <c r="F148" s="19"/>
      <c r="G148" s="15"/>
      <c r="H148" s="15"/>
      <c r="I148" s="15"/>
      <c r="K148" s="15"/>
      <c r="M148" s="13"/>
      <c r="N148" s="13"/>
      <c r="O148" s="13"/>
      <c r="P148" s="13"/>
    </row>
    <row r="149" spans="1:16" x14ac:dyDescent="0.25">
      <c r="A149" s="14"/>
      <c r="B149" s="14"/>
      <c r="C149" s="14"/>
      <c r="D149" s="14"/>
      <c r="E149" s="14"/>
      <c r="F149" s="19"/>
      <c r="G149" s="15"/>
      <c r="H149" s="15"/>
      <c r="I149" s="15"/>
      <c r="K149" s="15"/>
      <c r="M149" s="13"/>
      <c r="N149" s="13"/>
      <c r="O149" s="13"/>
      <c r="P149" s="13"/>
    </row>
    <row r="150" spans="1:16" x14ac:dyDescent="0.25">
      <c r="A150" s="14"/>
      <c r="B150" s="14"/>
      <c r="C150" s="14"/>
      <c r="D150" s="14"/>
      <c r="E150" s="14"/>
      <c r="F150" s="19"/>
      <c r="G150" s="15"/>
      <c r="H150" s="15"/>
      <c r="I150" s="15"/>
      <c r="K150" s="15"/>
      <c r="M150" s="13"/>
      <c r="N150" s="13"/>
      <c r="O150" s="13"/>
      <c r="P150" s="13"/>
    </row>
    <row r="151" spans="1:16" x14ac:dyDescent="0.25">
      <c r="A151" s="14"/>
      <c r="B151" s="14"/>
      <c r="C151" s="14"/>
      <c r="D151" s="14"/>
      <c r="E151" s="14"/>
      <c r="F151" s="19"/>
      <c r="G151" s="15"/>
      <c r="H151" s="15"/>
      <c r="I151" s="15"/>
      <c r="K151" s="15"/>
      <c r="M151" s="13"/>
      <c r="N151" s="13"/>
      <c r="O151" s="13"/>
      <c r="P151" s="13"/>
    </row>
    <row r="152" spans="1:16" x14ac:dyDescent="0.25">
      <c r="A152" s="14"/>
      <c r="B152" s="14"/>
      <c r="C152" s="14"/>
      <c r="D152" s="14"/>
      <c r="E152" s="14"/>
      <c r="F152" s="19"/>
      <c r="G152" s="15"/>
      <c r="H152" s="15"/>
      <c r="I152" s="15"/>
      <c r="K152" s="15"/>
      <c r="M152" s="13"/>
      <c r="N152" s="13"/>
      <c r="O152" s="13"/>
      <c r="P152" s="13"/>
    </row>
    <row r="153" spans="1:16" x14ac:dyDescent="0.25">
      <c r="A153" s="14"/>
      <c r="B153" s="14"/>
      <c r="C153" s="14"/>
      <c r="D153" s="14"/>
      <c r="E153" s="14"/>
      <c r="F153" s="19"/>
      <c r="G153" s="15"/>
      <c r="H153" s="15"/>
      <c r="I153" s="15"/>
      <c r="K153" s="15"/>
      <c r="M153" s="13"/>
      <c r="N153" s="13"/>
      <c r="O153" s="13"/>
      <c r="P153" s="13"/>
    </row>
    <row r="154" spans="1:16" x14ac:dyDescent="0.25">
      <c r="A154" s="14"/>
      <c r="B154" s="14"/>
      <c r="C154" s="14"/>
      <c r="D154" s="14"/>
      <c r="E154" s="14"/>
      <c r="F154" s="19"/>
      <c r="G154" s="15"/>
      <c r="H154" s="15"/>
      <c r="I154" s="15"/>
      <c r="K154" s="15"/>
      <c r="M154" s="13"/>
      <c r="N154" s="13"/>
      <c r="O154" s="13"/>
      <c r="P154" s="13"/>
    </row>
    <row r="155" spans="1:16" x14ac:dyDescent="0.25">
      <c r="A155" s="14"/>
      <c r="B155" s="14"/>
      <c r="C155" s="14"/>
      <c r="D155" s="14"/>
      <c r="E155" s="14"/>
      <c r="F155" s="19"/>
      <c r="G155" s="15"/>
      <c r="H155" s="15"/>
      <c r="I155" s="15"/>
      <c r="K155" s="15"/>
      <c r="M155" s="13"/>
      <c r="N155" s="13"/>
      <c r="O155" s="13"/>
      <c r="P155" s="13"/>
    </row>
    <row r="156" spans="1:16" x14ac:dyDescent="0.25">
      <c r="A156" s="14"/>
      <c r="B156" s="14"/>
      <c r="C156" s="14"/>
      <c r="D156" s="14"/>
      <c r="E156" s="14"/>
      <c r="F156" s="19"/>
      <c r="G156" s="15"/>
      <c r="H156" s="15"/>
      <c r="I156" s="15"/>
      <c r="K156" s="15"/>
      <c r="M156" s="13"/>
      <c r="N156" s="13"/>
      <c r="O156" s="13"/>
      <c r="P156" s="13"/>
    </row>
    <row r="157" spans="1:16" x14ac:dyDescent="0.25">
      <c r="A157" s="14"/>
      <c r="B157" s="14"/>
      <c r="C157" s="14"/>
      <c r="D157" s="14"/>
      <c r="E157" s="14"/>
      <c r="F157" s="19"/>
      <c r="G157" s="15"/>
      <c r="H157" s="15"/>
      <c r="I157" s="15"/>
      <c r="K157" s="15"/>
      <c r="M157" s="13"/>
      <c r="N157" s="13"/>
      <c r="O157" s="13"/>
      <c r="P157" s="13"/>
    </row>
    <row r="158" spans="1:16" x14ac:dyDescent="0.25">
      <c r="A158" s="14"/>
      <c r="B158" s="14"/>
      <c r="C158" s="14"/>
      <c r="D158" s="14"/>
      <c r="E158" s="14"/>
      <c r="F158" s="19"/>
      <c r="G158" s="15"/>
      <c r="H158" s="15"/>
      <c r="I158" s="15"/>
      <c r="K158" s="15"/>
      <c r="M158" s="13"/>
      <c r="N158" s="13"/>
      <c r="O158" s="13"/>
      <c r="P158" s="13"/>
    </row>
    <row r="159" spans="1:16" x14ac:dyDescent="0.25">
      <c r="A159" s="14"/>
      <c r="B159" s="14"/>
      <c r="C159" s="14"/>
      <c r="D159" s="14"/>
      <c r="E159" s="14"/>
      <c r="F159" s="19"/>
      <c r="G159" s="15"/>
      <c r="H159" s="15"/>
      <c r="I159" s="15"/>
      <c r="K159" s="15"/>
      <c r="M159" s="13"/>
      <c r="N159" s="13"/>
      <c r="O159" s="13"/>
      <c r="P159" s="13"/>
    </row>
    <row r="160" spans="1:16" x14ac:dyDescent="0.25">
      <c r="A160" s="14"/>
      <c r="B160" s="14"/>
      <c r="C160" s="14"/>
      <c r="D160" s="14"/>
      <c r="E160" s="14"/>
      <c r="F160" s="19"/>
      <c r="G160" s="15"/>
      <c r="H160" s="15"/>
      <c r="I160" s="15"/>
      <c r="K160" s="15"/>
      <c r="M160" s="13"/>
      <c r="N160" s="13"/>
      <c r="O160" s="13"/>
      <c r="P160" s="13"/>
    </row>
    <row r="161" spans="1:16" x14ac:dyDescent="0.25">
      <c r="A161" s="14"/>
      <c r="B161" s="14"/>
      <c r="C161" s="14"/>
      <c r="D161" s="14"/>
      <c r="E161" s="14"/>
      <c r="F161" s="19"/>
      <c r="G161" s="15"/>
      <c r="H161" s="15"/>
      <c r="I161" s="15"/>
      <c r="K161" s="15"/>
      <c r="M161" s="13"/>
      <c r="N161" s="13"/>
      <c r="O161" s="13"/>
      <c r="P161" s="13"/>
    </row>
    <row r="162" spans="1:16" x14ac:dyDescent="0.25">
      <c r="A162" s="14"/>
      <c r="B162" s="14"/>
      <c r="C162" s="14"/>
      <c r="D162" s="14"/>
      <c r="E162" s="14"/>
      <c r="F162" s="19"/>
      <c r="G162" s="15"/>
      <c r="H162" s="15"/>
      <c r="I162" s="15"/>
      <c r="K162" s="15"/>
      <c r="M162" s="13"/>
      <c r="N162" s="13"/>
      <c r="O162" s="13"/>
      <c r="P162" s="13"/>
    </row>
    <row r="163" spans="1:16" x14ac:dyDescent="0.25">
      <c r="A163" s="14"/>
      <c r="B163" s="14"/>
      <c r="C163" s="14"/>
      <c r="D163" s="14"/>
      <c r="E163" s="14"/>
      <c r="F163" s="19"/>
      <c r="G163" s="15"/>
      <c r="H163" s="15"/>
      <c r="I163" s="15"/>
      <c r="K163" s="15"/>
      <c r="M163" s="13"/>
      <c r="N163" s="13"/>
      <c r="O163" s="13"/>
      <c r="P163" s="13"/>
    </row>
    <row r="164" spans="1:16" x14ac:dyDescent="0.25">
      <c r="A164" s="14"/>
      <c r="B164" s="14"/>
      <c r="C164" s="14"/>
      <c r="D164" s="14"/>
      <c r="E164" s="14"/>
      <c r="F164" s="19"/>
      <c r="G164" s="15"/>
      <c r="H164" s="15"/>
      <c r="I164" s="15"/>
      <c r="K164" s="15"/>
      <c r="M164" s="13"/>
      <c r="N164" s="13"/>
      <c r="O164" s="13"/>
      <c r="P164" s="13"/>
    </row>
    <row r="165" spans="1:16" x14ac:dyDescent="0.25">
      <c r="A165" s="14"/>
      <c r="B165" s="14"/>
      <c r="C165" s="14"/>
      <c r="D165" s="14"/>
      <c r="E165" s="14"/>
      <c r="F165" s="19"/>
      <c r="G165" s="15"/>
      <c r="H165" s="15"/>
      <c r="I165" s="15"/>
      <c r="K165" s="15"/>
      <c r="M165" s="13"/>
      <c r="N165" s="13"/>
      <c r="O165" s="13"/>
      <c r="P165" s="13"/>
    </row>
    <row r="166" spans="1:16" x14ac:dyDescent="0.25">
      <c r="A166" s="14"/>
      <c r="B166" s="14"/>
      <c r="C166" s="14"/>
      <c r="D166" s="14"/>
      <c r="E166" s="14"/>
      <c r="F166" s="19"/>
      <c r="G166" s="15"/>
      <c r="H166" s="15"/>
      <c r="I166" s="15"/>
      <c r="K166" s="15"/>
      <c r="M166" s="13"/>
      <c r="N166" s="13"/>
      <c r="O166" s="13"/>
      <c r="P166" s="13"/>
    </row>
    <row r="167" spans="1:16" x14ac:dyDescent="0.25">
      <c r="A167" s="14"/>
      <c r="B167" s="14"/>
      <c r="C167" s="14"/>
      <c r="D167" s="14"/>
      <c r="E167" s="14"/>
      <c r="F167" s="19"/>
      <c r="G167" s="15"/>
      <c r="H167" s="15"/>
      <c r="I167" s="15"/>
      <c r="K167" s="15"/>
      <c r="M167" s="13"/>
      <c r="N167" s="13"/>
      <c r="O167" s="13"/>
      <c r="P167" s="13"/>
    </row>
    <row r="168" spans="1:16" x14ac:dyDescent="0.25">
      <c r="A168" s="14"/>
      <c r="B168" s="14"/>
      <c r="C168" s="14"/>
      <c r="D168" s="14"/>
      <c r="E168" s="14"/>
      <c r="F168" s="19"/>
      <c r="G168" s="15"/>
      <c r="H168" s="15"/>
      <c r="I168" s="15"/>
      <c r="K168" s="15"/>
      <c r="M168" s="13"/>
      <c r="N168" s="13"/>
      <c r="O168" s="13"/>
      <c r="P168" s="13"/>
    </row>
    <row r="169" spans="1:16" x14ac:dyDescent="0.25">
      <c r="A169" s="14"/>
      <c r="B169" s="14"/>
      <c r="C169" s="14"/>
      <c r="D169" s="14"/>
      <c r="E169" s="14"/>
      <c r="F169" s="19"/>
      <c r="G169" s="15"/>
      <c r="H169" s="15"/>
      <c r="I169" s="15"/>
      <c r="K169" s="15"/>
      <c r="M169" s="13"/>
      <c r="N169" s="13"/>
      <c r="O169" s="13"/>
      <c r="P169" s="13"/>
    </row>
    <row r="170" spans="1:16" x14ac:dyDescent="0.25">
      <c r="A170" s="14"/>
      <c r="B170" s="14"/>
      <c r="C170" s="14"/>
      <c r="D170" s="14"/>
      <c r="E170" s="14"/>
      <c r="F170" s="19"/>
      <c r="G170" s="15"/>
      <c r="H170" s="15"/>
      <c r="I170" s="15"/>
      <c r="K170" s="15"/>
      <c r="M170" s="13"/>
      <c r="N170" s="13"/>
      <c r="O170" s="13"/>
      <c r="P170" s="13"/>
    </row>
    <row r="171" spans="1:16" x14ac:dyDescent="0.25">
      <c r="A171" s="14"/>
      <c r="B171" s="14"/>
      <c r="C171" s="14"/>
      <c r="D171" s="14"/>
      <c r="E171" s="14"/>
      <c r="F171" s="19"/>
      <c r="G171" s="15"/>
      <c r="H171" s="15"/>
      <c r="I171" s="15"/>
      <c r="K171" s="15"/>
      <c r="M171" s="13"/>
      <c r="N171" s="13"/>
      <c r="O171" s="13"/>
      <c r="P171" s="13"/>
    </row>
    <row r="172" spans="1:16" x14ac:dyDescent="0.25">
      <c r="A172" s="14"/>
      <c r="B172" s="14"/>
      <c r="C172" s="14"/>
      <c r="D172" s="14"/>
      <c r="E172" s="14"/>
      <c r="F172" s="19"/>
      <c r="G172" s="15"/>
      <c r="H172" s="15"/>
      <c r="I172" s="15"/>
      <c r="K172" s="15"/>
      <c r="M172" s="13"/>
      <c r="N172" s="13"/>
      <c r="O172" s="13"/>
      <c r="P172" s="13"/>
    </row>
    <row r="173" spans="1:16" x14ac:dyDescent="0.25">
      <c r="A173" s="14"/>
      <c r="B173" s="14"/>
      <c r="C173" s="14"/>
      <c r="D173" s="14"/>
      <c r="E173" s="14"/>
      <c r="F173" s="19"/>
      <c r="G173" s="15"/>
      <c r="H173" s="15"/>
      <c r="I173" s="15"/>
      <c r="K173" s="15"/>
      <c r="M173" s="13"/>
      <c r="N173" s="13"/>
      <c r="O173" s="13"/>
      <c r="P173" s="13"/>
    </row>
    <row r="174" spans="1:16" x14ac:dyDescent="0.25">
      <c r="A174" s="14"/>
      <c r="B174" s="14"/>
      <c r="C174" s="14"/>
      <c r="D174" s="14"/>
      <c r="E174" s="14"/>
      <c r="F174" s="19"/>
      <c r="G174" s="15"/>
      <c r="H174" s="15"/>
      <c r="I174" s="15"/>
      <c r="K174" s="15"/>
      <c r="M174" s="13"/>
      <c r="N174" s="13"/>
      <c r="O174" s="13"/>
      <c r="P174" s="13"/>
    </row>
    <row r="175" spans="1:16" x14ac:dyDescent="0.25">
      <c r="A175" s="14"/>
      <c r="B175" s="14"/>
      <c r="C175" s="14"/>
      <c r="D175" s="14"/>
      <c r="E175" s="14"/>
      <c r="F175" s="19"/>
      <c r="G175" s="15"/>
      <c r="H175" s="15"/>
      <c r="I175" s="15"/>
      <c r="K175" s="15"/>
      <c r="M175" s="13"/>
      <c r="N175" s="13"/>
      <c r="O175" s="13"/>
      <c r="P175" s="13"/>
    </row>
    <row r="176" spans="1:16" x14ac:dyDescent="0.25">
      <c r="A176" s="14"/>
      <c r="B176" s="14"/>
      <c r="C176" s="14"/>
      <c r="D176" s="14"/>
      <c r="E176" s="14"/>
      <c r="F176" s="19"/>
      <c r="G176" s="15"/>
      <c r="H176" s="15"/>
      <c r="I176" s="15"/>
      <c r="K176" s="15"/>
      <c r="M176" s="13"/>
      <c r="N176" s="13"/>
      <c r="O176" s="13"/>
      <c r="P176" s="13"/>
    </row>
    <row r="177" spans="1:16" x14ac:dyDescent="0.25">
      <c r="A177" s="14"/>
      <c r="B177" s="14"/>
      <c r="C177" s="14"/>
      <c r="D177" s="14"/>
      <c r="E177" s="14"/>
      <c r="F177" s="19"/>
      <c r="G177" s="15"/>
      <c r="H177" s="15"/>
      <c r="I177" s="15"/>
      <c r="K177" s="15"/>
      <c r="M177" s="13"/>
      <c r="N177" s="13"/>
      <c r="O177" s="13"/>
      <c r="P177" s="13"/>
    </row>
    <row r="178" spans="1:16" x14ac:dyDescent="0.25">
      <c r="A178" s="14"/>
      <c r="B178" s="14"/>
      <c r="C178" s="14"/>
      <c r="D178" s="14"/>
      <c r="E178" s="14"/>
      <c r="F178" s="19"/>
      <c r="G178" s="15"/>
      <c r="H178" s="15"/>
      <c r="I178" s="15"/>
      <c r="K178" s="15"/>
      <c r="M178" s="13"/>
      <c r="N178" s="13"/>
      <c r="O178" s="13"/>
      <c r="P178" s="13"/>
    </row>
    <row r="179" spans="1:16" x14ac:dyDescent="0.25">
      <c r="A179" s="14"/>
      <c r="B179" s="14"/>
      <c r="C179" s="14"/>
      <c r="D179" s="14"/>
      <c r="E179" s="14"/>
      <c r="F179" s="19"/>
      <c r="G179" s="15"/>
      <c r="H179" s="15"/>
      <c r="I179" s="15"/>
      <c r="K179" s="15"/>
      <c r="M179" s="13"/>
      <c r="N179" s="13"/>
      <c r="O179" s="13"/>
      <c r="P179" s="13"/>
    </row>
    <row r="180" spans="1:16" x14ac:dyDescent="0.25">
      <c r="A180" s="14"/>
      <c r="B180" s="14"/>
      <c r="C180" s="14"/>
      <c r="D180" s="14"/>
      <c r="E180" s="14"/>
      <c r="F180" s="19"/>
      <c r="G180" s="15"/>
      <c r="H180" s="15"/>
      <c r="I180" s="15"/>
      <c r="K180" s="15"/>
      <c r="M180" s="13"/>
      <c r="N180" s="13"/>
      <c r="O180" s="13"/>
      <c r="P180" s="13"/>
    </row>
    <row r="181" spans="1:16" x14ac:dyDescent="0.25">
      <c r="A181" s="14"/>
      <c r="B181" s="14"/>
      <c r="C181" s="14"/>
      <c r="D181" s="14"/>
      <c r="E181" s="14"/>
      <c r="F181" s="19"/>
      <c r="G181" s="15"/>
      <c r="H181" s="15"/>
      <c r="I181" s="15"/>
      <c r="K181" s="15"/>
      <c r="M181" s="13"/>
      <c r="N181" s="13"/>
      <c r="O181" s="13"/>
      <c r="P181" s="13"/>
    </row>
    <row r="182" spans="1:16" x14ac:dyDescent="0.25">
      <c r="A182" s="14"/>
      <c r="B182" s="14"/>
      <c r="C182" s="14"/>
      <c r="D182" s="14"/>
      <c r="E182" s="14"/>
      <c r="F182" s="19"/>
      <c r="G182" s="15"/>
      <c r="H182" s="15"/>
      <c r="I182" s="15"/>
      <c r="K182" s="15"/>
      <c r="M182" s="13"/>
      <c r="N182" s="13"/>
      <c r="O182" s="13"/>
      <c r="P182" s="13"/>
    </row>
    <row r="183" spans="1:16" x14ac:dyDescent="0.25">
      <c r="A183" s="14"/>
      <c r="B183" s="14"/>
      <c r="C183" s="14"/>
      <c r="D183" s="14"/>
      <c r="E183" s="14"/>
      <c r="F183" s="19"/>
      <c r="G183" s="15"/>
      <c r="H183" s="15"/>
      <c r="I183" s="15"/>
      <c r="K183" s="15"/>
      <c r="M183" s="13"/>
      <c r="N183" s="13"/>
      <c r="O183" s="13"/>
      <c r="P183" s="13"/>
    </row>
    <row r="184" spans="1:16" x14ac:dyDescent="0.25">
      <c r="A184" s="14"/>
      <c r="B184" s="14"/>
      <c r="C184" s="14"/>
      <c r="D184" s="14"/>
      <c r="E184" s="14"/>
      <c r="F184" s="19"/>
      <c r="G184" s="15"/>
      <c r="H184" s="15"/>
      <c r="I184" s="15"/>
      <c r="K184" s="15"/>
      <c r="M184" s="13"/>
      <c r="N184" s="13"/>
      <c r="O184" s="13"/>
      <c r="P184" s="13"/>
    </row>
    <row r="185" spans="1:16" x14ac:dyDescent="0.25">
      <c r="A185" s="14"/>
      <c r="B185" s="14"/>
      <c r="C185" s="14"/>
      <c r="D185" s="14"/>
      <c r="E185" s="14"/>
      <c r="F185" s="19"/>
      <c r="G185" s="15"/>
      <c r="H185" s="15"/>
      <c r="I185" s="15"/>
      <c r="K185" s="15"/>
      <c r="M185" s="13"/>
      <c r="N185" s="13"/>
      <c r="O185" s="13"/>
      <c r="P185" s="13"/>
    </row>
    <row r="186" spans="1:16" x14ac:dyDescent="0.25">
      <c r="A186" s="14"/>
      <c r="B186" s="14"/>
      <c r="C186" s="14"/>
      <c r="D186" s="14"/>
      <c r="E186" s="14"/>
      <c r="F186" s="19"/>
      <c r="G186" s="15"/>
      <c r="H186" s="15"/>
      <c r="I186" s="15"/>
      <c r="K186" s="15"/>
      <c r="M186" s="13"/>
      <c r="N186" s="13"/>
      <c r="O186" s="13"/>
      <c r="P186" s="13"/>
    </row>
    <row r="187" spans="1:16" x14ac:dyDescent="0.25">
      <c r="A187" s="14"/>
      <c r="B187" s="14"/>
      <c r="C187" s="14"/>
      <c r="D187" s="14"/>
      <c r="E187" s="14"/>
      <c r="F187" s="19"/>
      <c r="G187" s="15"/>
      <c r="H187" s="15"/>
      <c r="I187" s="15"/>
      <c r="K187" s="15"/>
      <c r="M187" s="13"/>
      <c r="N187" s="13"/>
      <c r="O187" s="13"/>
      <c r="P187" s="13"/>
    </row>
    <row r="188" spans="1:16" x14ac:dyDescent="0.25">
      <c r="A188" s="14"/>
      <c r="B188" s="14"/>
      <c r="C188" s="14"/>
      <c r="D188" s="14"/>
      <c r="E188" s="14"/>
      <c r="F188" s="19"/>
      <c r="G188" s="15"/>
      <c r="H188" s="15"/>
      <c r="I188" s="15"/>
      <c r="K188" s="15"/>
      <c r="M188" s="13"/>
      <c r="N188" s="13"/>
      <c r="O188" s="13"/>
      <c r="P188" s="13"/>
    </row>
    <row r="189" spans="1:16" x14ac:dyDescent="0.25">
      <c r="A189" s="14"/>
      <c r="B189" s="14"/>
      <c r="C189" s="14"/>
      <c r="D189" s="14"/>
      <c r="E189" s="14"/>
      <c r="F189" s="19"/>
      <c r="G189" s="15"/>
      <c r="H189" s="15"/>
      <c r="I189" s="15"/>
      <c r="K189" s="15"/>
      <c r="M189" s="13"/>
      <c r="N189" s="13"/>
      <c r="O189" s="13"/>
      <c r="P189" s="13"/>
    </row>
    <row r="190" spans="1:16" x14ac:dyDescent="0.25">
      <c r="A190" s="14"/>
      <c r="B190" s="14"/>
      <c r="C190" s="14"/>
      <c r="D190" s="14"/>
      <c r="E190" s="14"/>
      <c r="F190" s="19"/>
      <c r="G190" s="15"/>
      <c r="H190" s="15"/>
      <c r="I190" s="15"/>
      <c r="K190" s="15"/>
      <c r="M190" s="13"/>
      <c r="N190" s="13"/>
      <c r="O190" s="13"/>
      <c r="P190" s="13"/>
    </row>
    <row r="191" spans="1:16" x14ac:dyDescent="0.25">
      <c r="A191" s="14"/>
      <c r="B191" s="14"/>
      <c r="C191" s="14"/>
      <c r="D191" s="14"/>
      <c r="E191" s="14"/>
      <c r="F191" s="19"/>
      <c r="G191" s="15"/>
      <c r="H191" s="15"/>
      <c r="I191" s="15"/>
      <c r="K191" s="15"/>
      <c r="M191" s="13"/>
      <c r="N191" s="13"/>
      <c r="O191" s="13"/>
      <c r="P191" s="13"/>
    </row>
    <row r="192" spans="1:16" x14ac:dyDescent="0.25">
      <c r="A192" s="14"/>
      <c r="B192" s="14"/>
      <c r="C192" s="14"/>
      <c r="D192" s="14"/>
      <c r="E192" s="14"/>
      <c r="F192" s="19"/>
      <c r="G192" s="15"/>
      <c r="H192" s="15"/>
      <c r="I192" s="15"/>
      <c r="K192" s="15"/>
      <c r="M192" s="13"/>
      <c r="N192" s="13"/>
      <c r="O192" s="13"/>
      <c r="P192" s="13"/>
    </row>
    <row r="193" spans="1:16" x14ac:dyDescent="0.25">
      <c r="A193" s="14"/>
      <c r="B193" s="14"/>
      <c r="C193" s="14"/>
      <c r="D193" s="14"/>
      <c r="E193" s="14"/>
      <c r="F193" s="19"/>
      <c r="G193" s="15"/>
      <c r="H193" s="15"/>
      <c r="I193" s="15"/>
      <c r="K193" s="15"/>
      <c r="M193" s="13"/>
      <c r="N193" s="13"/>
      <c r="O193" s="13"/>
      <c r="P193" s="13"/>
    </row>
    <row r="194" spans="1:16" x14ac:dyDescent="0.25">
      <c r="A194" s="14"/>
      <c r="B194" s="14"/>
      <c r="C194" s="14"/>
      <c r="D194" s="14"/>
      <c r="E194" s="14"/>
      <c r="F194" s="19"/>
      <c r="G194" s="15"/>
      <c r="H194" s="15"/>
      <c r="I194" s="15"/>
      <c r="K194" s="15"/>
      <c r="M194" s="13"/>
      <c r="N194" s="13"/>
      <c r="O194" s="13"/>
      <c r="P194" s="13"/>
    </row>
    <row r="195" spans="1:16" x14ac:dyDescent="0.25">
      <c r="N195" s="16"/>
      <c r="O195" s="16"/>
    </row>
  </sheetData>
  <sortState xmlns:xlrd2="http://schemas.microsoft.com/office/spreadsheetml/2017/richdata2" ref="A2:F63">
    <sortCondition ref="C2:C63"/>
    <sortCondition ref="E2:E63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4"/>
  <sheetViews>
    <sheetView workbookViewId="0">
      <pane ySplit="1" topLeftCell="A2" activePane="bottomLeft" state="frozen"/>
      <selection pane="bottomLeft" activeCell="M24" sqref="M24"/>
    </sheetView>
  </sheetViews>
  <sheetFormatPr defaultRowHeight="15" x14ac:dyDescent="0.25"/>
  <cols>
    <col min="1" max="1" width="6.42578125" bestFit="1" customWidth="1"/>
    <col min="2" max="2" width="10.7109375" bestFit="1" customWidth="1"/>
    <col min="3" max="3" width="12.85546875" bestFit="1" customWidth="1"/>
    <col min="4" max="4" width="12.7109375" bestFit="1" customWidth="1"/>
    <col min="5" max="5" width="8.140625" bestFit="1" customWidth="1"/>
    <col min="6" max="6" width="22" bestFit="1" customWidth="1"/>
    <col min="7" max="7" width="13.7109375" bestFit="1" customWidth="1"/>
    <col min="8" max="8" width="14.7109375" bestFit="1" customWidth="1"/>
    <col min="9" max="9" width="13.7109375" bestFit="1" customWidth="1"/>
    <col min="10" max="10" width="10.5703125" style="40" bestFit="1" customWidth="1"/>
    <col min="11" max="11" width="13.7109375" bestFit="1" customWidth="1"/>
    <col min="12" max="12" width="11.5703125" style="41" bestFit="1" customWidth="1"/>
    <col min="13" max="13" width="12" bestFit="1" customWidth="1"/>
    <col min="14" max="14" width="9" bestFit="1" customWidth="1"/>
    <col min="15" max="15" width="8.7109375" bestFit="1" customWidth="1"/>
  </cols>
  <sheetData>
    <row r="1" spans="1:15" x14ac:dyDescent="0.25">
      <c r="A1" s="14" t="s">
        <v>153</v>
      </c>
      <c r="B1" s="14" t="s">
        <v>154</v>
      </c>
      <c r="C1" s="14" t="s">
        <v>155</v>
      </c>
      <c r="D1" s="14" t="s">
        <v>58</v>
      </c>
      <c r="E1" s="14" t="s">
        <v>67</v>
      </c>
      <c r="F1" s="19" t="s">
        <v>156</v>
      </c>
      <c r="G1" s="15" t="s">
        <v>157</v>
      </c>
      <c r="H1" s="15" t="s">
        <v>158</v>
      </c>
      <c r="I1" s="15" t="s">
        <v>159</v>
      </c>
      <c r="J1" s="40" t="s">
        <v>160</v>
      </c>
      <c r="K1" s="15" t="s">
        <v>161</v>
      </c>
      <c r="L1" s="41" t="s">
        <v>162</v>
      </c>
      <c r="M1" s="17" t="s">
        <v>163</v>
      </c>
      <c r="N1" s="18" t="s">
        <v>164</v>
      </c>
      <c r="O1" s="18" t="s">
        <v>165</v>
      </c>
    </row>
    <row r="2" spans="1:15" x14ac:dyDescent="0.25">
      <c r="A2" s="14">
        <v>64</v>
      </c>
      <c r="B2" s="14" t="s">
        <v>166</v>
      </c>
      <c r="C2" s="14">
        <v>2</v>
      </c>
      <c r="D2" s="14">
        <v>217.58874499999999</v>
      </c>
      <c r="E2" s="14" t="s">
        <v>99</v>
      </c>
      <c r="F2" s="19" t="s">
        <v>41</v>
      </c>
      <c r="G2" s="15">
        <v>13991</v>
      </c>
      <c r="H2" s="15">
        <v>121</v>
      </c>
      <c r="I2" s="15" t="s">
        <v>175</v>
      </c>
      <c r="J2" s="40">
        <v>47.971021999999998</v>
      </c>
      <c r="K2" s="15" t="s">
        <v>219</v>
      </c>
      <c r="L2" s="41">
        <v>599.63777900000002</v>
      </c>
      <c r="M2" s="13">
        <v>100.739147</v>
      </c>
      <c r="N2" s="13">
        <v>12.5</v>
      </c>
      <c r="O2" s="13">
        <v>2.1</v>
      </c>
    </row>
    <row r="3" spans="1:15" x14ac:dyDescent="0.25">
      <c r="A3" s="14">
        <v>65</v>
      </c>
      <c r="B3" s="14" t="s">
        <v>166</v>
      </c>
      <c r="C3" s="14">
        <v>2</v>
      </c>
      <c r="D3" s="14">
        <v>217.58874499999999</v>
      </c>
      <c r="E3" s="14" t="s">
        <v>99</v>
      </c>
      <c r="F3" s="19" t="s">
        <v>41</v>
      </c>
      <c r="G3" s="15">
        <v>13992</v>
      </c>
      <c r="H3" s="15">
        <v>121</v>
      </c>
      <c r="I3" s="15" t="s">
        <v>175</v>
      </c>
      <c r="J3" s="40">
        <v>0.107748</v>
      </c>
      <c r="K3" s="15" t="s">
        <v>219</v>
      </c>
      <c r="L3" s="41">
        <v>1.3468439999999999</v>
      </c>
      <c r="M3" s="13">
        <v>0.22627</v>
      </c>
      <c r="N3" s="13">
        <v>12.5</v>
      </c>
      <c r="O3" s="13">
        <v>2.1</v>
      </c>
    </row>
    <row r="4" spans="1:15" x14ac:dyDescent="0.25">
      <c r="A4" s="14">
        <v>66</v>
      </c>
      <c r="B4" s="14" t="s">
        <v>166</v>
      </c>
      <c r="C4" s="14">
        <v>2</v>
      </c>
      <c r="D4" s="14">
        <v>217.58874499999999</v>
      </c>
      <c r="E4" s="14" t="s">
        <v>99</v>
      </c>
      <c r="F4" s="19" t="s">
        <v>41</v>
      </c>
      <c r="G4" s="15">
        <v>14032</v>
      </c>
      <c r="H4" s="15">
        <v>133</v>
      </c>
      <c r="I4" s="15" t="s">
        <v>179</v>
      </c>
      <c r="J4" s="40">
        <v>30.854507999999999</v>
      </c>
      <c r="K4" s="15" t="s">
        <v>211</v>
      </c>
      <c r="L4" s="41">
        <v>373.33954299999999</v>
      </c>
      <c r="M4" s="13">
        <v>74.050818000000007</v>
      </c>
      <c r="N4" s="13">
        <v>12.1</v>
      </c>
      <c r="O4" s="13">
        <v>2.4</v>
      </c>
    </row>
    <row r="5" spans="1:15" x14ac:dyDescent="0.25">
      <c r="A5" s="14">
        <v>67</v>
      </c>
      <c r="B5" s="14" t="s">
        <v>166</v>
      </c>
      <c r="C5" s="14">
        <v>2</v>
      </c>
      <c r="D5" s="14">
        <v>217.58874499999999</v>
      </c>
      <c r="E5" s="14" t="s">
        <v>99</v>
      </c>
      <c r="F5" s="19" t="s">
        <v>41</v>
      </c>
      <c r="G5" s="15">
        <v>14058</v>
      </c>
      <c r="H5" s="15">
        <v>140</v>
      </c>
      <c r="I5" s="15" t="s">
        <v>181</v>
      </c>
      <c r="J5" s="40">
        <v>2.5459309999999999</v>
      </c>
      <c r="K5" s="15" t="s">
        <v>212</v>
      </c>
      <c r="L5" s="41">
        <v>30.551171</v>
      </c>
      <c r="M5" s="13">
        <v>4.5826760000000002</v>
      </c>
      <c r="N5" s="13">
        <v>12</v>
      </c>
      <c r="O5" s="13">
        <v>1.8</v>
      </c>
    </row>
    <row r="6" spans="1:15" x14ac:dyDescent="0.25">
      <c r="A6" s="14">
        <v>68</v>
      </c>
      <c r="B6" s="14" t="s">
        <v>166</v>
      </c>
      <c r="C6" s="14">
        <v>2</v>
      </c>
      <c r="D6" s="14">
        <v>217.58874499999999</v>
      </c>
      <c r="E6" s="14" t="s">
        <v>99</v>
      </c>
      <c r="F6" s="19" t="s">
        <v>41</v>
      </c>
      <c r="G6" s="15">
        <v>14070</v>
      </c>
      <c r="H6" s="15">
        <v>141</v>
      </c>
      <c r="I6" s="15" t="s">
        <v>183</v>
      </c>
      <c r="J6" s="40">
        <v>0.249027</v>
      </c>
      <c r="K6" s="15" t="s">
        <v>213</v>
      </c>
      <c r="L6" s="41">
        <v>2.4404659999999998</v>
      </c>
      <c r="M6" s="13">
        <v>0.37354100000000001</v>
      </c>
      <c r="N6" s="13">
        <v>9.8000000000000007</v>
      </c>
      <c r="O6" s="13">
        <v>1.5</v>
      </c>
    </row>
    <row r="7" spans="1:15" x14ac:dyDescent="0.25">
      <c r="A7" s="14">
        <v>69</v>
      </c>
      <c r="B7" s="14" t="s">
        <v>166</v>
      </c>
      <c r="C7" s="14">
        <v>2</v>
      </c>
      <c r="D7" s="14">
        <v>217.58874499999999</v>
      </c>
      <c r="E7" s="14" t="s">
        <v>99</v>
      </c>
      <c r="F7" s="19" t="s">
        <v>41</v>
      </c>
      <c r="G7" s="15">
        <v>14558</v>
      </c>
      <c r="H7" s="15">
        <v>530</v>
      </c>
      <c r="I7" s="15" t="s">
        <v>199</v>
      </c>
      <c r="J7" s="40">
        <v>1.4402539999999999</v>
      </c>
      <c r="K7" s="15" t="s">
        <v>228</v>
      </c>
      <c r="L7" s="41">
        <v>18.003181000000001</v>
      </c>
      <c r="M7" s="13">
        <v>3.1685599999999998</v>
      </c>
      <c r="N7" s="13">
        <v>12.5</v>
      </c>
      <c r="O7" s="13">
        <v>2.2000000000000002</v>
      </c>
    </row>
    <row r="8" spans="1:15" x14ac:dyDescent="0.25">
      <c r="A8" s="14">
        <v>70</v>
      </c>
      <c r="B8" s="14" t="s">
        <v>166</v>
      </c>
      <c r="C8" s="14">
        <v>2</v>
      </c>
      <c r="D8" s="14">
        <v>217.58874499999999</v>
      </c>
      <c r="E8" s="14" t="s">
        <v>99</v>
      </c>
      <c r="F8" s="19" t="s">
        <v>41</v>
      </c>
      <c r="G8" s="15">
        <v>14559</v>
      </c>
      <c r="H8" s="15">
        <v>530</v>
      </c>
      <c r="I8" s="15" t="s">
        <v>199</v>
      </c>
      <c r="J8" s="40">
        <v>3.3285659999999999</v>
      </c>
      <c r="K8" s="15" t="s">
        <v>228</v>
      </c>
      <c r="L8" s="41">
        <v>41.607073999999997</v>
      </c>
      <c r="M8" s="13">
        <v>7.322845</v>
      </c>
      <c r="N8" s="13">
        <v>12.5</v>
      </c>
      <c r="O8" s="13">
        <v>2.2000000000000002</v>
      </c>
    </row>
    <row r="9" spans="1:15" x14ac:dyDescent="0.25">
      <c r="A9" s="14">
        <v>661</v>
      </c>
      <c r="B9" s="14" t="s">
        <v>166</v>
      </c>
      <c r="C9" s="14">
        <v>2</v>
      </c>
      <c r="D9" s="14">
        <v>217.58874499999999</v>
      </c>
      <c r="E9" s="14" t="s">
        <v>99</v>
      </c>
      <c r="F9" s="19" t="s">
        <v>41</v>
      </c>
      <c r="G9" s="15">
        <v>13989</v>
      </c>
      <c r="H9" s="15">
        <v>121</v>
      </c>
      <c r="I9" s="15" t="s">
        <v>175</v>
      </c>
      <c r="J9" s="40">
        <v>6.1692970000000003</v>
      </c>
      <c r="K9" s="15" t="s">
        <v>219</v>
      </c>
      <c r="L9" s="41">
        <v>77.116206000000005</v>
      </c>
      <c r="M9" s="13">
        <v>12.955522999999999</v>
      </c>
      <c r="N9" s="13">
        <v>12.5</v>
      </c>
      <c r="O9" s="13">
        <v>2.1</v>
      </c>
    </row>
    <row r="10" spans="1:15" x14ac:dyDescent="0.25">
      <c r="A10" s="14">
        <v>663</v>
      </c>
      <c r="B10" s="14" t="s">
        <v>166</v>
      </c>
      <c r="C10" s="14">
        <v>2</v>
      </c>
      <c r="D10" s="14">
        <v>217.58874499999999</v>
      </c>
      <c r="E10" s="14" t="s">
        <v>99</v>
      </c>
      <c r="F10" s="19" t="s">
        <v>41</v>
      </c>
      <c r="G10" s="15">
        <v>14060</v>
      </c>
      <c r="H10" s="15">
        <v>140</v>
      </c>
      <c r="I10" s="15" t="s">
        <v>181</v>
      </c>
      <c r="J10" s="40">
        <v>6.5009040000000002</v>
      </c>
      <c r="K10" s="15" t="s">
        <v>212</v>
      </c>
      <c r="L10" s="41">
        <v>78.010851000000002</v>
      </c>
      <c r="M10" s="13">
        <v>11.701627999999999</v>
      </c>
      <c r="N10" s="13">
        <v>12</v>
      </c>
      <c r="O10" s="13">
        <v>1.8</v>
      </c>
    </row>
    <row r="11" spans="1:15" x14ac:dyDescent="0.25">
      <c r="A11" s="14">
        <v>665</v>
      </c>
      <c r="B11" s="14" t="s">
        <v>166</v>
      </c>
      <c r="C11" s="14">
        <v>2</v>
      </c>
      <c r="D11" s="14">
        <v>217.58874499999999</v>
      </c>
      <c r="E11" s="14" t="s">
        <v>99</v>
      </c>
      <c r="F11" s="19" t="s">
        <v>41</v>
      </c>
      <c r="G11" s="15">
        <v>11470</v>
      </c>
      <c r="H11" s="15">
        <v>121</v>
      </c>
      <c r="I11" s="15" t="s">
        <v>175</v>
      </c>
      <c r="J11" s="40">
        <v>0.17882999999999999</v>
      </c>
      <c r="K11" s="15" t="s">
        <v>176</v>
      </c>
      <c r="L11" s="41">
        <v>2.0923159999999998</v>
      </c>
      <c r="M11" s="13">
        <v>0.35766100000000001</v>
      </c>
      <c r="N11" s="13">
        <v>11.7</v>
      </c>
      <c r="O11" s="13">
        <v>2</v>
      </c>
    </row>
    <row r="12" spans="1:15" x14ac:dyDescent="0.25">
      <c r="A12" s="14">
        <v>667</v>
      </c>
      <c r="B12" s="14" t="s">
        <v>166</v>
      </c>
      <c r="C12" s="14">
        <v>2</v>
      </c>
      <c r="D12" s="14">
        <v>217.58874499999999</v>
      </c>
      <c r="E12" s="14" t="s">
        <v>99</v>
      </c>
      <c r="F12" s="19" t="s">
        <v>41</v>
      </c>
      <c r="G12" s="15">
        <v>13989</v>
      </c>
      <c r="H12" s="15">
        <v>121</v>
      </c>
      <c r="I12" s="15" t="s">
        <v>175</v>
      </c>
      <c r="J12" s="40">
        <v>5.9329020000000003</v>
      </c>
      <c r="K12" s="15" t="s">
        <v>219</v>
      </c>
      <c r="L12" s="41">
        <v>74.161276999999998</v>
      </c>
      <c r="M12" s="13">
        <v>12.459094</v>
      </c>
      <c r="N12" s="13">
        <v>12.5</v>
      </c>
      <c r="O12" s="13">
        <v>2.1</v>
      </c>
    </row>
    <row r="13" spans="1:15" x14ac:dyDescent="0.25">
      <c r="A13" s="14">
        <v>669</v>
      </c>
      <c r="B13" s="14" t="s">
        <v>166</v>
      </c>
      <c r="C13" s="14">
        <v>2</v>
      </c>
      <c r="D13" s="14">
        <v>217.58874499999999</v>
      </c>
      <c r="E13" s="14" t="s">
        <v>99</v>
      </c>
      <c r="F13" s="19" t="s">
        <v>41</v>
      </c>
      <c r="G13" s="15">
        <v>13991</v>
      </c>
      <c r="H13" s="15">
        <v>121</v>
      </c>
      <c r="I13" s="15" t="s">
        <v>175</v>
      </c>
      <c r="J13" s="40">
        <v>73.265884999999997</v>
      </c>
      <c r="K13" s="15" t="s">
        <v>219</v>
      </c>
      <c r="L13" s="41">
        <v>915.82355700000005</v>
      </c>
      <c r="M13" s="13">
        <v>153.85835800000001</v>
      </c>
      <c r="N13" s="13">
        <v>12.5</v>
      </c>
      <c r="O13" s="13">
        <v>2.1</v>
      </c>
    </row>
    <row r="14" spans="1:15" x14ac:dyDescent="0.25">
      <c r="A14" s="14">
        <v>671</v>
      </c>
      <c r="B14" s="14" t="s">
        <v>166</v>
      </c>
      <c r="C14" s="14">
        <v>2</v>
      </c>
      <c r="D14" s="14">
        <v>217.58874499999999</v>
      </c>
      <c r="E14" s="14" t="s">
        <v>99</v>
      </c>
      <c r="F14" s="19" t="s">
        <v>41</v>
      </c>
      <c r="G14" s="15">
        <v>14058</v>
      </c>
      <c r="H14" s="15">
        <v>140</v>
      </c>
      <c r="I14" s="15" t="s">
        <v>181</v>
      </c>
      <c r="J14" s="40">
        <v>0.384633</v>
      </c>
      <c r="K14" s="15" t="s">
        <v>212</v>
      </c>
      <c r="L14" s="41">
        <v>4.6155989999999996</v>
      </c>
      <c r="M14" s="13">
        <v>0.69233999999999996</v>
      </c>
      <c r="N14" s="13">
        <v>12</v>
      </c>
      <c r="O14" s="13">
        <v>1.8</v>
      </c>
    </row>
    <row r="15" spans="1:15" x14ac:dyDescent="0.25">
      <c r="A15" s="14">
        <v>673</v>
      </c>
      <c r="B15" s="14" t="s">
        <v>166</v>
      </c>
      <c r="C15" s="14">
        <v>2</v>
      </c>
      <c r="D15" s="14">
        <v>217.58874499999999</v>
      </c>
      <c r="E15" s="14" t="s">
        <v>99</v>
      </c>
      <c r="F15" s="19" t="s">
        <v>41</v>
      </c>
      <c r="G15" s="15">
        <v>14060</v>
      </c>
      <c r="H15" s="15">
        <v>140</v>
      </c>
      <c r="I15" s="15" t="s">
        <v>181</v>
      </c>
      <c r="J15" s="40">
        <v>19.371119</v>
      </c>
      <c r="K15" s="15" t="s">
        <v>212</v>
      </c>
      <c r="L15" s="41">
        <v>232.45343099999999</v>
      </c>
      <c r="M15" s="13">
        <v>34.868015</v>
      </c>
      <c r="N15" s="13">
        <v>12</v>
      </c>
      <c r="O15" s="13">
        <v>1.8</v>
      </c>
    </row>
    <row r="16" spans="1:15" x14ac:dyDescent="0.25">
      <c r="A16" s="14">
        <v>675</v>
      </c>
      <c r="B16" s="14" t="s">
        <v>166</v>
      </c>
      <c r="C16" s="14">
        <v>2</v>
      </c>
      <c r="D16" s="14">
        <v>217.58874499999999</v>
      </c>
      <c r="E16" s="14" t="s">
        <v>99</v>
      </c>
      <c r="F16" s="19" t="s">
        <v>41</v>
      </c>
      <c r="G16" s="15">
        <v>14083</v>
      </c>
      <c r="H16" s="15">
        <v>170</v>
      </c>
      <c r="I16" s="15" t="s">
        <v>185</v>
      </c>
      <c r="J16" s="40">
        <v>4.5532919999999999</v>
      </c>
      <c r="K16" s="15" t="s">
        <v>222</v>
      </c>
      <c r="L16" s="41">
        <v>47.809564999999999</v>
      </c>
      <c r="M16" s="13">
        <v>7.740596</v>
      </c>
      <c r="N16" s="13">
        <v>10.5</v>
      </c>
      <c r="O16" s="13">
        <v>1.7</v>
      </c>
    </row>
    <row r="17" spans="1:15" x14ac:dyDescent="0.25">
      <c r="A17" s="14">
        <v>677</v>
      </c>
      <c r="B17" s="14" t="s">
        <v>166</v>
      </c>
      <c r="C17" s="14">
        <v>2</v>
      </c>
      <c r="D17" s="14">
        <v>217.58874499999999</v>
      </c>
      <c r="E17" s="14" t="s">
        <v>99</v>
      </c>
      <c r="F17" s="19" t="s">
        <v>41</v>
      </c>
      <c r="G17" s="15">
        <v>14557</v>
      </c>
      <c r="H17" s="15">
        <v>530</v>
      </c>
      <c r="I17" s="15" t="s">
        <v>199</v>
      </c>
      <c r="J17" s="40">
        <v>2.0612339999999998</v>
      </c>
      <c r="K17" s="15" t="s">
        <v>228</v>
      </c>
      <c r="L17" s="41">
        <v>25.765429999999999</v>
      </c>
      <c r="M17" s="13">
        <v>4.5347160000000004</v>
      </c>
      <c r="N17" s="13">
        <v>12.5</v>
      </c>
      <c r="O17" s="13">
        <v>2.2000000000000002</v>
      </c>
    </row>
    <row r="18" spans="1:15" x14ac:dyDescent="0.25">
      <c r="A18" s="14">
        <v>679</v>
      </c>
      <c r="B18" s="14" t="s">
        <v>166</v>
      </c>
      <c r="C18" s="14">
        <v>2</v>
      </c>
      <c r="D18" s="14">
        <v>217.58874499999999</v>
      </c>
      <c r="E18" s="14" t="s">
        <v>99</v>
      </c>
      <c r="F18" s="19" t="s">
        <v>41</v>
      </c>
      <c r="G18" s="15">
        <v>11467</v>
      </c>
      <c r="H18" s="15">
        <v>121</v>
      </c>
      <c r="I18" s="15" t="s">
        <v>175</v>
      </c>
      <c r="J18" s="40">
        <v>0.18464700000000001</v>
      </c>
      <c r="K18" s="15" t="s">
        <v>176</v>
      </c>
      <c r="L18" s="41">
        <v>2.1603690000000002</v>
      </c>
      <c r="M18" s="13">
        <v>0.36929400000000001</v>
      </c>
      <c r="N18" s="13">
        <v>11.7</v>
      </c>
      <c r="O18" s="13">
        <v>2</v>
      </c>
    </row>
    <row r="19" spans="1:15" x14ac:dyDescent="0.25">
      <c r="A19" s="14">
        <v>681</v>
      </c>
      <c r="B19" s="14" t="s">
        <v>166</v>
      </c>
      <c r="C19" s="14">
        <v>2</v>
      </c>
      <c r="D19" s="14">
        <v>217.58874499999999</v>
      </c>
      <c r="E19" s="14" t="s">
        <v>99</v>
      </c>
      <c r="F19" s="19" t="s">
        <v>41</v>
      </c>
      <c r="G19" s="15">
        <v>11470</v>
      </c>
      <c r="H19" s="15">
        <v>121</v>
      </c>
      <c r="I19" s="15" t="s">
        <v>175</v>
      </c>
      <c r="J19" s="40">
        <v>2.7921670000000001</v>
      </c>
      <c r="K19" s="15" t="s">
        <v>176</v>
      </c>
      <c r="L19" s="41">
        <v>32.668357</v>
      </c>
      <c r="M19" s="13">
        <v>5.5843350000000003</v>
      </c>
      <c r="N19" s="13">
        <v>11.7</v>
      </c>
      <c r="O19" s="13">
        <v>2</v>
      </c>
    </row>
    <row r="20" spans="1:15" x14ac:dyDescent="0.25">
      <c r="A20" s="14">
        <v>683</v>
      </c>
      <c r="B20" s="14" t="s">
        <v>166</v>
      </c>
      <c r="C20" s="14">
        <v>2</v>
      </c>
      <c r="D20" s="14">
        <v>217.58874499999999</v>
      </c>
      <c r="E20" s="14" t="s">
        <v>99</v>
      </c>
      <c r="F20" s="19" t="s">
        <v>41</v>
      </c>
      <c r="G20" s="15">
        <v>13991</v>
      </c>
      <c r="H20" s="15">
        <v>121</v>
      </c>
      <c r="I20" s="15" t="s">
        <v>175</v>
      </c>
      <c r="J20" s="40">
        <v>2.0675319999999999</v>
      </c>
      <c r="K20" s="15" t="s">
        <v>219</v>
      </c>
      <c r="L20" s="41">
        <v>25.844152999999999</v>
      </c>
      <c r="M20" s="13">
        <v>4.341818</v>
      </c>
      <c r="N20" s="13">
        <v>12.5</v>
      </c>
      <c r="O20" s="13">
        <v>2.1</v>
      </c>
    </row>
    <row r="21" spans="1:15" x14ac:dyDescent="0.25">
      <c r="A21" s="14">
        <v>685</v>
      </c>
      <c r="B21" s="14" t="s">
        <v>166</v>
      </c>
      <c r="C21" s="14">
        <v>2</v>
      </c>
      <c r="D21" s="14">
        <v>217.58874499999999</v>
      </c>
      <c r="E21" s="14" t="s">
        <v>99</v>
      </c>
      <c r="F21" s="19" t="s">
        <v>41</v>
      </c>
      <c r="G21" s="15">
        <v>14060</v>
      </c>
      <c r="H21" s="15">
        <v>140</v>
      </c>
      <c r="I21" s="15" t="s">
        <v>181</v>
      </c>
      <c r="J21" s="40">
        <v>2.13E-4</v>
      </c>
      <c r="K21" s="15" t="s">
        <v>212</v>
      </c>
      <c r="L21" s="41">
        <v>2.5590000000000001E-3</v>
      </c>
      <c r="M21" s="13">
        <v>3.8400000000000001E-4</v>
      </c>
      <c r="N21" s="13">
        <v>12</v>
      </c>
      <c r="O21" s="13">
        <v>1.8</v>
      </c>
    </row>
    <row r="22" spans="1:15" x14ac:dyDescent="0.25">
      <c r="A22" s="14">
        <v>687</v>
      </c>
      <c r="B22" s="14" t="s">
        <v>166</v>
      </c>
      <c r="C22" s="14">
        <v>2</v>
      </c>
      <c r="D22" s="14">
        <v>217.58874499999999</v>
      </c>
      <c r="E22" s="14" t="s">
        <v>99</v>
      </c>
      <c r="F22" s="19" t="s">
        <v>41</v>
      </c>
      <c r="G22" s="15">
        <v>13991</v>
      </c>
      <c r="H22" s="15">
        <v>121</v>
      </c>
      <c r="I22" s="15" t="s">
        <v>175</v>
      </c>
      <c r="J22" s="40">
        <v>2.4563630000000001</v>
      </c>
      <c r="K22" s="15" t="s">
        <v>219</v>
      </c>
      <c r="L22" s="41">
        <v>30.704543999999999</v>
      </c>
      <c r="M22" s="13">
        <v>5.1583629999999996</v>
      </c>
      <c r="N22" s="13">
        <v>12.5</v>
      </c>
      <c r="O22" s="13">
        <v>2.1</v>
      </c>
    </row>
    <row r="23" spans="1:15" x14ac:dyDescent="0.25">
      <c r="A23" s="14">
        <v>689</v>
      </c>
      <c r="B23" s="14" t="s">
        <v>166</v>
      </c>
      <c r="C23" s="14">
        <v>2</v>
      </c>
      <c r="D23" s="14">
        <v>217.58874499999999</v>
      </c>
      <c r="E23" s="14" t="s">
        <v>99</v>
      </c>
      <c r="F23" s="19" t="s">
        <v>41</v>
      </c>
      <c r="G23" s="15">
        <v>14058</v>
      </c>
      <c r="H23" s="15">
        <v>140</v>
      </c>
      <c r="I23" s="15" t="s">
        <v>181</v>
      </c>
      <c r="J23" s="40">
        <v>5.172669</v>
      </c>
      <c r="K23" s="15" t="s">
        <v>212</v>
      </c>
      <c r="L23" s="41">
        <v>62.072032999999998</v>
      </c>
      <c r="M23" s="13">
        <v>9.3108050000000002</v>
      </c>
      <c r="N23" s="13">
        <v>12</v>
      </c>
      <c r="O23" s="13">
        <v>1.8</v>
      </c>
    </row>
    <row r="24" spans="1:15" x14ac:dyDescent="0.25">
      <c r="J24" s="40">
        <f>SUM(J2:J23)</f>
        <v>217.58874300000005</v>
      </c>
      <c r="L24" s="40">
        <f>SUM(L2:L23)</f>
        <v>2678.2263050000001</v>
      </c>
      <c r="M24" s="40">
        <f>SUM(M2:M23)</f>
        <v>454.39678700000002</v>
      </c>
      <c r="N24" s="19"/>
      <c r="O24" s="1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19"/>
  <sheetViews>
    <sheetView workbookViewId="0">
      <pane ySplit="1" topLeftCell="A47" activePane="bottomLeft" state="frozen"/>
      <selection pane="bottomLeft" activeCell="R69" sqref="R69"/>
    </sheetView>
  </sheetViews>
  <sheetFormatPr defaultRowHeight="15" x14ac:dyDescent="0.25"/>
  <cols>
    <col min="1" max="1" width="6.42578125" style="12" bestFit="1" customWidth="1"/>
    <col min="2" max="2" width="10.7109375" bestFit="1" customWidth="1"/>
    <col min="3" max="3" width="12.85546875" bestFit="1" customWidth="1"/>
    <col min="4" max="4" width="12.7109375" bestFit="1" customWidth="1"/>
    <col min="5" max="5" width="8.140625" bestFit="1" customWidth="1"/>
    <col min="6" max="6" width="22" bestFit="1" customWidth="1"/>
    <col min="7" max="7" width="13.7109375" bestFit="1" customWidth="1"/>
    <col min="8" max="8" width="14.7109375" bestFit="1" customWidth="1"/>
    <col min="9" max="9" width="13.7109375" bestFit="1" customWidth="1"/>
    <col min="10" max="10" width="10.5703125" style="40" bestFit="1" customWidth="1"/>
    <col min="11" max="11" width="13.7109375" bestFit="1" customWidth="1"/>
    <col min="12" max="12" width="11.5703125" style="40" bestFit="1" customWidth="1"/>
    <col min="13" max="13" width="10.5703125" style="40" bestFit="1" customWidth="1"/>
    <col min="14" max="14" width="9" bestFit="1" customWidth="1"/>
    <col min="15" max="15" width="8.7109375" bestFit="1" customWidth="1"/>
  </cols>
  <sheetData>
    <row r="1" spans="1:15" s="13" customFormat="1" x14ac:dyDescent="0.25">
      <c r="A1" s="11" t="s">
        <v>153</v>
      </c>
      <c r="B1" s="14" t="s">
        <v>154</v>
      </c>
      <c r="C1" s="14" t="s">
        <v>155</v>
      </c>
      <c r="D1" s="14" t="s">
        <v>58</v>
      </c>
      <c r="E1" s="14" t="s">
        <v>67</v>
      </c>
      <c r="F1" s="19" t="s">
        <v>156</v>
      </c>
      <c r="G1" s="15" t="s">
        <v>157</v>
      </c>
      <c r="H1" s="15" t="s">
        <v>158</v>
      </c>
      <c r="I1" s="15" t="s">
        <v>159</v>
      </c>
      <c r="J1" s="40" t="s">
        <v>160</v>
      </c>
      <c r="K1" s="15" t="s">
        <v>161</v>
      </c>
      <c r="L1" s="40" t="s">
        <v>162</v>
      </c>
      <c r="M1" s="43" t="s">
        <v>163</v>
      </c>
      <c r="N1" s="18" t="s">
        <v>164</v>
      </c>
      <c r="O1" s="18" t="s">
        <v>165</v>
      </c>
    </row>
    <row r="2" spans="1:15" x14ac:dyDescent="0.25">
      <c r="A2" s="11">
        <v>0</v>
      </c>
      <c r="B2" s="14" t="s">
        <v>166</v>
      </c>
      <c r="C2" s="14">
        <v>0</v>
      </c>
      <c r="D2" s="14">
        <v>474.93812100000002</v>
      </c>
      <c r="E2" s="14" t="s">
        <v>313</v>
      </c>
      <c r="F2" s="19" t="s">
        <v>42</v>
      </c>
      <c r="G2" s="15">
        <v>7798</v>
      </c>
      <c r="H2" s="15">
        <v>133</v>
      </c>
      <c r="I2" s="15" t="s">
        <v>179</v>
      </c>
      <c r="J2" s="40">
        <v>0.216137</v>
      </c>
      <c r="K2" s="15" t="s">
        <v>240</v>
      </c>
      <c r="L2" s="40">
        <v>2.4855779999999998</v>
      </c>
      <c r="M2" s="40">
        <v>0.47550199999999998</v>
      </c>
      <c r="N2" s="13">
        <v>11.5</v>
      </c>
      <c r="O2" s="13">
        <v>2.2000000000000002</v>
      </c>
    </row>
    <row r="3" spans="1:15" x14ac:dyDescent="0.25">
      <c r="A3" s="11">
        <v>1</v>
      </c>
      <c r="B3" s="14" t="s">
        <v>166</v>
      </c>
      <c r="C3" s="14">
        <v>0</v>
      </c>
      <c r="D3" s="14">
        <v>474.93812100000002</v>
      </c>
      <c r="E3" s="14" t="s">
        <v>313</v>
      </c>
      <c r="F3" s="19" t="s">
        <v>42</v>
      </c>
      <c r="G3" s="15">
        <v>7944</v>
      </c>
      <c r="H3" s="15">
        <v>140</v>
      </c>
      <c r="I3" s="15" t="s">
        <v>181</v>
      </c>
      <c r="J3" s="40">
        <v>0.61155199999999998</v>
      </c>
      <c r="K3" s="15" t="s">
        <v>241</v>
      </c>
      <c r="L3" s="40">
        <v>7.2163120000000003</v>
      </c>
      <c r="M3" s="40">
        <v>1.1619489999999999</v>
      </c>
      <c r="N3" s="13">
        <v>11.8</v>
      </c>
      <c r="O3" s="13">
        <v>1.9</v>
      </c>
    </row>
    <row r="4" spans="1:15" x14ac:dyDescent="0.25">
      <c r="A4" s="11">
        <v>541</v>
      </c>
      <c r="B4" s="14" t="s">
        <v>166</v>
      </c>
      <c r="C4" s="14">
        <v>0</v>
      </c>
      <c r="D4" s="14">
        <v>474.93812100000002</v>
      </c>
      <c r="E4" s="14" t="s">
        <v>313</v>
      </c>
      <c r="F4" s="19" t="s">
        <v>42</v>
      </c>
      <c r="G4" s="15">
        <v>11467</v>
      </c>
      <c r="H4" s="15">
        <v>121</v>
      </c>
      <c r="I4" s="15" t="s">
        <v>175</v>
      </c>
      <c r="J4" s="40">
        <v>4.0870000000000004E-3</v>
      </c>
      <c r="K4" s="15" t="s">
        <v>176</v>
      </c>
      <c r="L4" s="40">
        <v>4.7815000000000003E-2</v>
      </c>
      <c r="M4" s="40">
        <v>8.1729999999999997E-3</v>
      </c>
      <c r="N4" s="13">
        <v>11.7</v>
      </c>
      <c r="O4" s="13">
        <v>2</v>
      </c>
    </row>
    <row r="5" spans="1:15" x14ac:dyDescent="0.25">
      <c r="A5" s="11">
        <v>543</v>
      </c>
      <c r="B5" s="14" t="s">
        <v>166</v>
      </c>
      <c r="C5" s="14">
        <v>0</v>
      </c>
      <c r="D5" s="14">
        <v>474.93812100000002</v>
      </c>
      <c r="E5" s="14" t="s">
        <v>313</v>
      </c>
      <c r="F5" s="19" t="s">
        <v>42</v>
      </c>
      <c r="G5" s="15">
        <v>11673</v>
      </c>
      <c r="H5" s="15">
        <v>171</v>
      </c>
      <c r="I5" s="15" t="s">
        <v>223</v>
      </c>
      <c r="J5" s="40">
        <v>5.3192999999999997E-2</v>
      </c>
      <c r="K5" s="15" t="s">
        <v>280</v>
      </c>
      <c r="L5" s="40">
        <v>0.41490300000000002</v>
      </c>
      <c r="M5" s="40">
        <v>6.9151000000000004E-2</v>
      </c>
      <c r="N5" s="13">
        <v>7.8</v>
      </c>
      <c r="O5" s="13">
        <v>1.3</v>
      </c>
    </row>
    <row r="6" spans="1:15" x14ac:dyDescent="0.25">
      <c r="A6" s="11">
        <v>545</v>
      </c>
      <c r="B6" s="14" t="s">
        <v>166</v>
      </c>
      <c r="C6" s="14">
        <v>0</v>
      </c>
      <c r="D6" s="14">
        <v>474.93812100000002</v>
      </c>
      <c r="E6" s="14" t="s">
        <v>313</v>
      </c>
      <c r="F6" s="19" t="s">
        <v>42</v>
      </c>
      <c r="G6" s="15">
        <v>13988</v>
      </c>
      <c r="H6" s="15">
        <v>121</v>
      </c>
      <c r="I6" s="15" t="s">
        <v>175</v>
      </c>
      <c r="J6" s="40">
        <v>2.644282</v>
      </c>
      <c r="K6" s="15" t="s">
        <v>219</v>
      </c>
      <c r="L6" s="40">
        <v>33.053522999999998</v>
      </c>
      <c r="M6" s="40">
        <v>5.5529919999999997</v>
      </c>
      <c r="N6" s="13">
        <v>12.5</v>
      </c>
      <c r="O6" s="13">
        <v>2.1</v>
      </c>
    </row>
    <row r="7" spans="1:15" x14ac:dyDescent="0.25">
      <c r="A7" s="11">
        <v>547</v>
      </c>
      <c r="B7" s="14" t="s">
        <v>166</v>
      </c>
      <c r="C7" s="14">
        <v>0</v>
      </c>
      <c r="D7" s="14">
        <v>474.93812100000002</v>
      </c>
      <c r="E7" s="14" t="s">
        <v>313</v>
      </c>
      <c r="F7" s="19" t="s">
        <v>42</v>
      </c>
      <c r="G7" s="15">
        <v>14060</v>
      </c>
      <c r="H7" s="15">
        <v>140</v>
      </c>
      <c r="I7" s="15" t="s">
        <v>181</v>
      </c>
      <c r="J7" s="40">
        <v>31.529786000000001</v>
      </c>
      <c r="K7" s="15" t="s">
        <v>212</v>
      </c>
      <c r="L7" s="40">
        <v>378.35743600000001</v>
      </c>
      <c r="M7" s="40">
        <v>56.753615000000003</v>
      </c>
      <c r="N7" s="13">
        <v>12</v>
      </c>
      <c r="O7" s="13">
        <v>1.8</v>
      </c>
    </row>
    <row r="8" spans="1:15" x14ac:dyDescent="0.25">
      <c r="A8" s="11">
        <v>549</v>
      </c>
      <c r="B8" s="14" t="s">
        <v>166</v>
      </c>
      <c r="C8" s="14">
        <v>0</v>
      </c>
      <c r="D8" s="14">
        <v>474.93812100000002</v>
      </c>
      <c r="E8" s="14" t="s">
        <v>313</v>
      </c>
      <c r="F8" s="19" t="s">
        <v>42</v>
      </c>
      <c r="G8" s="15">
        <v>14091</v>
      </c>
      <c r="H8" s="15">
        <v>171</v>
      </c>
      <c r="I8" s="15" t="s">
        <v>223</v>
      </c>
      <c r="J8" s="40">
        <v>1.6601790000000001</v>
      </c>
      <c r="K8" s="15" t="s">
        <v>224</v>
      </c>
      <c r="L8" s="40">
        <v>21.250298000000001</v>
      </c>
      <c r="M8" s="40">
        <v>3.4863770000000001</v>
      </c>
      <c r="N8" s="13">
        <v>12.8</v>
      </c>
      <c r="O8" s="13">
        <v>2.1</v>
      </c>
    </row>
    <row r="9" spans="1:15" x14ac:dyDescent="0.25">
      <c r="A9" s="11">
        <v>551</v>
      </c>
      <c r="B9" s="14" t="s">
        <v>166</v>
      </c>
      <c r="C9" s="14">
        <v>0</v>
      </c>
      <c r="D9" s="14">
        <v>474.93812100000002</v>
      </c>
      <c r="E9" s="14" t="s">
        <v>313</v>
      </c>
      <c r="F9" s="19" t="s">
        <v>42</v>
      </c>
      <c r="G9" s="15">
        <v>14092</v>
      </c>
      <c r="H9" s="15">
        <v>171</v>
      </c>
      <c r="I9" s="15" t="s">
        <v>223</v>
      </c>
      <c r="J9" s="40">
        <v>6.7951589999999999</v>
      </c>
      <c r="K9" s="15" t="s">
        <v>224</v>
      </c>
      <c r="L9" s="40">
        <v>86.978039999999993</v>
      </c>
      <c r="M9" s="40">
        <v>14.269835</v>
      </c>
      <c r="N9" s="13">
        <v>12.8</v>
      </c>
      <c r="O9" s="13">
        <v>2.1</v>
      </c>
    </row>
    <row r="10" spans="1:15" x14ac:dyDescent="0.25">
      <c r="A10" s="11">
        <v>553</v>
      </c>
      <c r="B10" s="14" t="s">
        <v>166</v>
      </c>
      <c r="C10" s="14">
        <v>0</v>
      </c>
      <c r="D10" s="14">
        <v>474.93812100000002</v>
      </c>
      <c r="E10" s="14" t="s">
        <v>313</v>
      </c>
      <c r="F10" s="19" t="s">
        <v>42</v>
      </c>
      <c r="G10" s="15">
        <v>11611</v>
      </c>
      <c r="H10" s="15">
        <v>140</v>
      </c>
      <c r="I10" s="15" t="s">
        <v>181</v>
      </c>
      <c r="J10" s="40">
        <v>2.8270970000000002</v>
      </c>
      <c r="K10" s="15" t="s">
        <v>182</v>
      </c>
      <c r="L10" s="40">
        <v>35.338717000000003</v>
      </c>
      <c r="M10" s="40">
        <v>5.3714849999999998</v>
      </c>
      <c r="N10" s="13">
        <v>12.5</v>
      </c>
      <c r="O10" s="13">
        <v>1.9</v>
      </c>
    </row>
    <row r="11" spans="1:15" x14ac:dyDescent="0.25">
      <c r="A11" s="11">
        <v>555</v>
      </c>
      <c r="B11" s="14" t="s">
        <v>166</v>
      </c>
      <c r="C11" s="14">
        <v>0</v>
      </c>
      <c r="D11" s="14">
        <v>474.93812100000002</v>
      </c>
      <c r="E11" s="14" t="s">
        <v>313</v>
      </c>
      <c r="F11" s="19" t="s">
        <v>42</v>
      </c>
      <c r="G11" s="15">
        <v>13915</v>
      </c>
      <c r="H11" s="15">
        <v>814</v>
      </c>
      <c r="I11" s="15" t="s">
        <v>209</v>
      </c>
      <c r="J11" s="40">
        <v>2.7880000000000001E-3</v>
      </c>
      <c r="K11" s="15" t="s">
        <v>210</v>
      </c>
      <c r="L11" s="40">
        <v>2.2862E-2</v>
      </c>
      <c r="M11" s="40">
        <v>3.6240000000000001E-3</v>
      </c>
      <c r="N11" s="13">
        <v>8.1999999999999993</v>
      </c>
      <c r="O11" s="13">
        <v>1.3</v>
      </c>
    </row>
    <row r="12" spans="1:15" x14ac:dyDescent="0.25">
      <c r="A12" s="11">
        <v>557</v>
      </c>
      <c r="B12" s="14" t="s">
        <v>166</v>
      </c>
      <c r="C12" s="14">
        <v>0</v>
      </c>
      <c r="D12" s="14">
        <v>474.93812100000002</v>
      </c>
      <c r="E12" s="14" t="s">
        <v>313</v>
      </c>
      <c r="F12" s="19" t="s">
        <v>42</v>
      </c>
      <c r="G12" s="15">
        <v>13991</v>
      </c>
      <c r="H12" s="15">
        <v>121</v>
      </c>
      <c r="I12" s="15" t="s">
        <v>175</v>
      </c>
      <c r="J12" s="40">
        <v>56.268160000000002</v>
      </c>
      <c r="K12" s="15" t="s">
        <v>219</v>
      </c>
      <c r="L12" s="40">
        <v>703.35199799999998</v>
      </c>
      <c r="M12" s="40">
        <v>118.16313599999999</v>
      </c>
      <c r="N12" s="13">
        <v>12.5</v>
      </c>
      <c r="O12" s="13">
        <v>2.1</v>
      </c>
    </row>
    <row r="13" spans="1:15" x14ac:dyDescent="0.25">
      <c r="A13" s="11">
        <v>559</v>
      </c>
      <c r="B13" s="14" t="s">
        <v>166</v>
      </c>
      <c r="C13" s="14">
        <v>0</v>
      </c>
      <c r="D13" s="14">
        <v>474.93812100000002</v>
      </c>
      <c r="E13" s="14" t="s">
        <v>313</v>
      </c>
      <c r="F13" s="19" t="s">
        <v>42</v>
      </c>
      <c r="G13" s="15">
        <v>14031</v>
      </c>
      <c r="H13" s="15">
        <v>133</v>
      </c>
      <c r="I13" s="15" t="s">
        <v>179</v>
      </c>
      <c r="J13" s="40">
        <v>1.632646</v>
      </c>
      <c r="K13" s="15" t="s">
        <v>211</v>
      </c>
      <c r="L13" s="40">
        <v>19.755018</v>
      </c>
      <c r="M13" s="40">
        <v>3.9183509999999999</v>
      </c>
      <c r="N13" s="13">
        <v>12.1</v>
      </c>
      <c r="O13" s="13">
        <v>2.4</v>
      </c>
    </row>
    <row r="14" spans="1:15" x14ac:dyDescent="0.25">
      <c r="A14" s="11">
        <v>561</v>
      </c>
      <c r="B14" s="14" t="s">
        <v>166</v>
      </c>
      <c r="C14" s="14">
        <v>0</v>
      </c>
      <c r="D14" s="14">
        <v>474.93812100000002</v>
      </c>
      <c r="E14" s="14" t="s">
        <v>313</v>
      </c>
      <c r="F14" s="19" t="s">
        <v>42</v>
      </c>
      <c r="G14" s="15">
        <v>14058</v>
      </c>
      <c r="H14" s="15">
        <v>140</v>
      </c>
      <c r="I14" s="15" t="s">
        <v>181</v>
      </c>
      <c r="J14" s="40">
        <v>2.5350809999999999</v>
      </c>
      <c r="K14" s="15" t="s">
        <v>212</v>
      </c>
      <c r="L14" s="40">
        <v>30.420978000000002</v>
      </c>
      <c r="M14" s="40">
        <v>4.5631469999999998</v>
      </c>
      <c r="N14" s="13">
        <v>12</v>
      </c>
      <c r="O14" s="13">
        <v>1.8</v>
      </c>
    </row>
    <row r="15" spans="1:15" x14ac:dyDescent="0.25">
      <c r="A15" s="11">
        <v>563</v>
      </c>
      <c r="B15" s="14" t="s">
        <v>166</v>
      </c>
      <c r="C15" s="14">
        <v>0</v>
      </c>
      <c r="D15" s="14">
        <v>474.93812100000002</v>
      </c>
      <c r="E15" s="14" t="s">
        <v>313</v>
      </c>
      <c r="F15" s="19" t="s">
        <v>42</v>
      </c>
      <c r="G15" s="15">
        <v>14060</v>
      </c>
      <c r="H15" s="15">
        <v>140</v>
      </c>
      <c r="I15" s="15" t="s">
        <v>181</v>
      </c>
      <c r="J15" s="40">
        <v>0.51411200000000001</v>
      </c>
      <c r="K15" s="15" t="s">
        <v>212</v>
      </c>
      <c r="L15" s="40">
        <v>6.1693429999999996</v>
      </c>
      <c r="M15" s="40">
        <v>0.92540100000000003</v>
      </c>
      <c r="N15" s="13">
        <v>12</v>
      </c>
      <c r="O15" s="13">
        <v>1.8</v>
      </c>
    </row>
    <row r="16" spans="1:15" x14ac:dyDescent="0.25">
      <c r="A16" s="11">
        <v>565</v>
      </c>
      <c r="B16" s="14" t="s">
        <v>166</v>
      </c>
      <c r="C16" s="14">
        <v>0</v>
      </c>
      <c r="D16" s="14">
        <v>474.93812100000002</v>
      </c>
      <c r="E16" s="14" t="s">
        <v>313</v>
      </c>
      <c r="F16" s="19" t="s">
        <v>42</v>
      </c>
      <c r="G16" s="15">
        <v>14083</v>
      </c>
      <c r="H16" s="15">
        <v>170</v>
      </c>
      <c r="I16" s="15" t="s">
        <v>185</v>
      </c>
      <c r="J16" s="40">
        <v>0.55879000000000001</v>
      </c>
      <c r="K16" s="15" t="s">
        <v>222</v>
      </c>
      <c r="L16" s="40">
        <v>5.867292</v>
      </c>
      <c r="M16" s="40">
        <v>0.94994299999999998</v>
      </c>
      <c r="N16" s="13">
        <v>10.5</v>
      </c>
      <c r="O16" s="13">
        <v>1.7</v>
      </c>
    </row>
    <row r="17" spans="1:15" x14ac:dyDescent="0.25">
      <c r="A17" s="11">
        <v>567</v>
      </c>
      <c r="B17" s="14" t="s">
        <v>166</v>
      </c>
      <c r="C17" s="14">
        <v>0</v>
      </c>
      <c r="D17" s="14">
        <v>474.93812100000002</v>
      </c>
      <c r="E17" s="14" t="s">
        <v>313</v>
      </c>
      <c r="F17" s="19" t="s">
        <v>42</v>
      </c>
      <c r="G17" s="15">
        <v>14090</v>
      </c>
      <c r="H17" s="15">
        <v>171</v>
      </c>
      <c r="I17" s="15" t="s">
        <v>223</v>
      </c>
      <c r="J17" s="40">
        <v>24.782245</v>
      </c>
      <c r="K17" s="15" t="s">
        <v>224</v>
      </c>
      <c r="L17" s="40">
        <v>317.21273100000002</v>
      </c>
      <c r="M17" s="40">
        <v>52.042713999999997</v>
      </c>
      <c r="N17" s="13">
        <v>12.8</v>
      </c>
      <c r="O17" s="13">
        <v>2.1</v>
      </c>
    </row>
    <row r="18" spans="1:15" x14ac:dyDescent="0.25">
      <c r="A18" s="11">
        <v>569</v>
      </c>
      <c r="B18" s="14" t="s">
        <v>166</v>
      </c>
      <c r="C18" s="14">
        <v>0</v>
      </c>
      <c r="D18" s="14">
        <v>474.93812100000002</v>
      </c>
      <c r="E18" s="14" t="s">
        <v>313</v>
      </c>
      <c r="F18" s="19" t="s">
        <v>42</v>
      </c>
      <c r="G18" s="15">
        <v>11409</v>
      </c>
      <c r="H18" s="15">
        <v>833</v>
      </c>
      <c r="I18" s="15" t="s">
        <v>299</v>
      </c>
      <c r="J18" s="40">
        <v>7.6983499999999996</v>
      </c>
      <c r="K18" s="15" t="s">
        <v>300</v>
      </c>
      <c r="L18" s="40">
        <v>92.380197999999993</v>
      </c>
      <c r="M18" s="40">
        <v>15.396699999999999</v>
      </c>
      <c r="N18" s="13">
        <v>12</v>
      </c>
      <c r="O18" s="13">
        <v>2</v>
      </c>
    </row>
    <row r="19" spans="1:15" x14ac:dyDescent="0.25">
      <c r="A19" s="11">
        <v>571</v>
      </c>
      <c r="B19" s="14" t="s">
        <v>166</v>
      </c>
      <c r="C19" s="14">
        <v>0</v>
      </c>
      <c r="D19" s="14">
        <v>474.93812100000002</v>
      </c>
      <c r="E19" s="14" t="s">
        <v>313</v>
      </c>
      <c r="F19" s="19" t="s">
        <v>42</v>
      </c>
      <c r="G19" s="15">
        <v>11466</v>
      </c>
      <c r="H19" s="15">
        <v>121</v>
      </c>
      <c r="I19" s="15" t="s">
        <v>175</v>
      </c>
      <c r="J19" s="40">
        <v>7.2559060000000004</v>
      </c>
      <c r="K19" s="15" t="s">
        <v>176</v>
      </c>
      <c r="L19" s="40">
        <v>84.894101000000006</v>
      </c>
      <c r="M19" s="40">
        <v>14.511812000000001</v>
      </c>
      <c r="N19" s="13">
        <v>11.7</v>
      </c>
      <c r="O19" s="13">
        <v>2</v>
      </c>
    </row>
    <row r="20" spans="1:15" x14ac:dyDescent="0.25">
      <c r="A20" s="11">
        <v>573</v>
      </c>
      <c r="B20" s="14" t="s">
        <v>166</v>
      </c>
      <c r="C20" s="14">
        <v>0</v>
      </c>
      <c r="D20" s="14">
        <v>474.93812100000002</v>
      </c>
      <c r="E20" s="14" t="s">
        <v>313</v>
      </c>
      <c r="F20" s="19" t="s">
        <v>42</v>
      </c>
      <c r="G20" s="15">
        <v>11467</v>
      </c>
      <c r="H20" s="15">
        <v>121</v>
      </c>
      <c r="I20" s="15" t="s">
        <v>175</v>
      </c>
      <c r="J20" s="40">
        <v>8.6276449999999993</v>
      </c>
      <c r="K20" s="15" t="s">
        <v>176</v>
      </c>
      <c r="L20" s="40">
        <v>100.943443</v>
      </c>
      <c r="M20" s="40">
        <v>17.255289000000001</v>
      </c>
      <c r="N20" s="13">
        <v>11.7</v>
      </c>
      <c r="O20" s="13">
        <v>2</v>
      </c>
    </row>
    <row r="21" spans="1:15" x14ac:dyDescent="0.25">
      <c r="A21" s="11">
        <v>575</v>
      </c>
      <c r="B21" s="14" t="s">
        <v>166</v>
      </c>
      <c r="C21" s="14">
        <v>0</v>
      </c>
      <c r="D21" s="14">
        <v>474.93812100000002</v>
      </c>
      <c r="E21" s="14" t="s">
        <v>313</v>
      </c>
      <c r="F21" s="19" t="s">
        <v>42</v>
      </c>
      <c r="G21" s="15">
        <v>11470</v>
      </c>
      <c r="H21" s="15">
        <v>121</v>
      </c>
      <c r="I21" s="15" t="s">
        <v>175</v>
      </c>
      <c r="J21" s="40">
        <v>97.283912000000001</v>
      </c>
      <c r="K21" s="15" t="s">
        <v>176</v>
      </c>
      <c r="L21" s="40">
        <v>1138.2217659999999</v>
      </c>
      <c r="M21" s="40">
        <v>194.567823</v>
      </c>
      <c r="N21" s="13">
        <v>11.7</v>
      </c>
      <c r="O21" s="13">
        <v>2</v>
      </c>
    </row>
    <row r="22" spans="1:15" x14ac:dyDescent="0.25">
      <c r="A22" s="11">
        <v>577</v>
      </c>
      <c r="B22" s="14" t="s">
        <v>166</v>
      </c>
      <c r="C22" s="14">
        <v>0</v>
      </c>
      <c r="D22" s="14">
        <v>474.93812100000002</v>
      </c>
      <c r="E22" s="14" t="s">
        <v>313</v>
      </c>
      <c r="F22" s="19" t="s">
        <v>42</v>
      </c>
      <c r="G22" s="15">
        <v>11563</v>
      </c>
      <c r="H22" s="15">
        <v>132</v>
      </c>
      <c r="I22" s="15" t="s">
        <v>177</v>
      </c>
      <c r="J22" s="40">
        <v>4.7105810000000004</v>
      </c>
      <c r="K22" s="15" t="s">
        <v>178</v>
      </c>
      <c r="L22" s="40">
        <v>54.642743000000003</v>
      </c>
      <c r="M22" s="40">
        <v>9.8922209999999993</v>
      </c>
      <c r="N22" s="13">
        <v>11.6</v>
      </c>
      <c r="O22" s="13">
        <v>2.1</v>
      </c>
    </row>
    <row r="23" spans="1:15" x14ac:dyDescent="0.25">
      <c r="A23" s="11">
        <v>579</v>
      </c>
      <c r="B23" s="14" t="s">
        <v>166</v>
      </c>
      <c r="C23" s="14">
        <v>0</v>
      </c>
      <c r="D23" s="14">
        <v>474.93812100000002</v>
      </c>
      <c r="E23" s="14" t="s">
        <v>313</v>
      </c>
      <c r="F23" s="19" t="s">
        <v>42</v>
      </c>
      <c r="G23" s="15">
        <v>11574</v>
      </c>
      <c r="H23" s="15">
        <v>133</v>
      </c>
      <c r="I23" s="15" t="s">
        <v>179</v>
      </c>
      <c r="J23" s="40">
        <v>6.7406829999999998</v>
      </c>
      <c r="K23" s="15" t="s">
        <v>180</v>
      </c>
      <c r="L23" s="40">
        <v>76.169718000000003</v>
      </c>
      <c r="M23" s="40">
        <v>14.829503000000001</v>
      </c>
      <c r="N23" s="13">
        <v>11.3</v>
      </c>
      <c r="O23" s="13">
        <v>2.2000000000000002</v>
      </c>
    </row>
    <row r="24" spans="1:15" x14ac:dyDescent="0.25">
      <c r="A24" s="11">
        <v>581</v>
      </c>
      <c r="B24" s="14" t="s">
        <v>166</v>
      </c>
      <c r="C24" s="14">
        <v>0</v>
      </c>
      <c r="D24" s="14">
        <v>474.93812100000002</v>
      </c>
      <c r="E24" s="14" t="s">
        <v>313</v>
      </c>
      <c r="F24" s="19" t="s">
        <v>42</v>
      </c>
      <c r="G24" s="15">
        <v>11611</v>
      </c>
      <c r="H24" s="15">
        <v>140</v>
      </c>
      <c r="I24" s="15" t="s">
        <v>181</v>
      </c>
      <c r="J24" s="40">
        <v>66.540160999999998</v>
      </c>
      <c r="K24" s="15" t="s">
        <v>182</v>
      </c>
      <c r="L24" s="40">
        <v>831.75201700000002</v>
      </c>
      <c r="M24" s="40">
        <v>126.42630699999999</v>
      </c>
      <c r="N24" s="13">
        <v>12.5</v>
      </c>
      <c r="O24" s="13">
        <v>1.9</v>
      </c>
    </row>
    <row r="25" spans="1:15" x14ac:dyDescent="0.25">
      <c r="A25" s="11">
        <v>583</v>
      </c>
      <c r="B25" s="14" t="s">
        <v>166</v>
      </c>
      <c r="C25" s="14">
        <v>0</v>
      </c>
      <c r="D25" s="14">
        <v>474.93812100000002</v>
      </c>
      <c r="E25" s="14" t="s">
        <v>313</v>
      </c>
      <c r="F25" s="19" t="s">
        <v>42</v>
      </c>
      <c r="G25" s="15">
        <v>11642</v>
      </c>
      <c r="H25" s="15">
        <v>141</v>
      </c>
      <c r="I25" s="15" t="s">
        <v>183</v>
      </c>
      <c r="J25" s="40">
        <v>2.897418</v>
      </c>
      <c r="K25" s="15" t="s">
        <v>184</v>
      </c>
      <c r="L25" s="40">
        <v>34.47927</v>
      </c>
      <c r="M25" s="40">
        <v>5.2153520000000002</v>
      </c>
      <c r="N25" s="13">
        <v>11.9</v>
      </c>
      <c r="O25" s="13">
        <v>1.8</v>
      </c>
    </row>
    <row r="26" spans="1:15" x14ac:dyDescent="0.25">
      <c r="A26" s="11">
        <v>585</v>
      </c>
      <c r="B26" s="14" t="s">
        <v>166</v>
      </c>
      <c r="C26" s="14">
        <v>0</v>
      </c>
      <c r="D26" s="14">
        <v>474.93812100000002</v>
      </c>
      <c r="E26" s="14" t="s">
        <v>313</v>
      </c>
      <c r="F26" s="19" t="s">
        <v>42</v>
      </c>
      <c r="G26" s="15">
        <v>11644</v>
      </c>
      <c r="H26" s="15">
        <v>141</v>
      </c>
      <c r="I26" s="15" t="s">
        <v>183</v>
      </c>
      <c r="J26" s="40">
        <v>1.712569</v>
      </c>
      <c r="K26" s="15" t="s">
        <v>184</v>
      </c>
      <c r="L26" s="40">
        <v>20.379566000000001</v>
      </c>
      <c r="M26" s="40">
        <v>3.0826229999999999</v>
      </c>
      <c r="N26" s="13">
        <v>11.9</v>
      </c>
      <c r="O26" s="13">
        <v>1.8</v>
      </c>
    </row>
    <row r="27" spans="1:15" x14ac:dyDescent="0.25">
      <c r="A27" s="11">
        <v>587</v>
      </c>
      <c r="B27" s="14" t="s">
        <v>166</v>
      </c>
      <c r="C27" s="14">
        <v>0</v>
      </c>
      <c r="D27" s="14">
        <v>474.93812100000002</v>
      </c>
      <c r="E27" s="14" t="s">
        <v>313</v>
      </c>
      <c r="F27" s="19" t="s">
        <v>42</v>
      </c>
      <c r="G27" s="15">
        <v>11655</v>
      </c>
      <c r="H27" s="15">
        <v>170</v>
      </c>
      <c r="I27" s="15" t="s">
        <v>185</v>
      </c>
      <c r="J27" s="40">
        <v>9.3673529999999996</v>
      </c>
      <c r="K27" s="15" t="s">
        <v>186</v>
      </c>
      <c r="L27" s="40">
        <v>103.040882</v>
      </c>
      <c r="M27" s="40">
        <v>18.734705999999999</v>
      </c>
      <c r="N27" s="13">
        <v>11</v>
      </c>
      <c r="O27" s="13">
        <v>2</v>
      </c>
    </row>
    <row r="28" spans="1:15" x14ac:dyDescent="0.25">
      <c r="A28" s="11">
        <v>589</v>
      </c>
      <c r="B28" s="14" t="s">
        <v>166</v>
      </c>
      <c r="C28" s="14">
        <v>0</v>
      </c>
      <c r="D28" s="14">
        <v>474.93812100000002</v>
      </c>
      <c r="E28" s="14" t="s">
        <v>313</v>
      </c>
      <c r="F28" s="19" t="s">
        <v>42</v>
      </c>
      <c r="G28" s="15">
        <v>11673</v>
      </c>
      <c r="H28" s="15">
        <v>171</v>
      </c>
      <c r="I28" s="15" t="s">
        <v>223</v>
      </c>
      <c r="J28" s="40">
        <v>13.752361000000001</v>
      </c>
      <c r="K28" s="15" t="s">
        <v>280</v>
      </c>
      <c r="L28" s="40">
        <v>107.268417</v>
      </c>
      <c r="M28" s="40">
        <v>17.878069</v>
      </c>
      <c r="N28" s="13">
        <v>7.8</v>
      </c>
      <c r="O28" s="13">
        <v>1.3</v>
      </c>
    </row>
    <row r="29" spans="1:15" x14ac:dyDescent="0.25">
      <c r="A29" s="11">
        <v>591</v>
      </c>
      <c r="B29" s="14" t="s">
        <v>166</v>
      </c>
      <c r="C29" s="14">
        <v>0</v>
      </c>
      <c r="D29" s="14">
        <v>474.93812100000002</v>
      </c>
      <c r="E29" s="14" t="s">
        <v>313</v>
      </c>
      <c r="F29" s="19" t="s">
        <v>42</v>
      </c>
      <c r="G29" s="15">
        <v>11713</v>
      </c>
      <c r="H29" s="15">
        <v>185</v>
      </c>
      <c r="I29" s="15" t="s">
        <v>187</v>
      </c>
      <c r="J29" s="40">
        <v>5.7284670000000002</v>
      </c>
      <c r="K29" s="15" t="s">
        <v>188</v>
      </c>
      <c r="L29" s="40">
        <v>64.158828</v>
      </c>
      <c r="M29" s="40">
        <v>10.884086999999999</v>
      </c>
      <c r="N29" s="13">
        <v>11.2</v>
      </c>
      <c r="O29" s="13">
        <v>1.9</v>
      </c>
    </row>
    <row r="30" spans="1:15" x14ac:dyDescent="0.25">
      <c r="A30" s="11">
        <v>593</v>
      </c>
      <c r="B30" s="14" t="s">
        <v>166</v>
      </c>
      <c r="C30" s="14">
        <v>0</v>
      </c>
      <c r="D30" s="14">
        <v>474.93812100000002</v>
      </c>
      <c r="E30" s="14" t="s">
        <v>313</v>
      </c>
      <c r="F30" s="19" t="s">
        <v>42</v>
      </c>
      <c r="G30" s="15">
        <v>11714</v>
      </c>
      <c r="H30" s="15">
        <v>185</v>
      </c>
      <c r="I30" s="15" t="s">
        <v>187</v>
      </c>
      <c r="J30" s="40">
        <v>16.773931999999999</v>
      </c>
      <c r="K30" s="15" t="s">
        <v>188</v>
      </c>
      <c r="L30" s="40">
        <v>187.86804000000001</v>
      </c>
      <c r="M30" s="40">
        <v>31.870470999999998</v>
      </c>
      <c r="N30" s="13">
        <v>11.2</v>
      </c>
      <c r="O30" s="13">
        <v>1.9</v>
      </c>
    </row>
    <row r="31" spans="1:15" x14ac:dyDescent="0.25">
      <c r="A31" s="11">
        <v>595</v>
      </c>
      <c r="B31" s="14" t="s">
        <v>166</v>
      </c>
      <c r="C31" s="14">
        <v>0</v>
      </c>
      <c r="D31" s="14">
        <v>474.93812100000002</v>
      </c>
      <c r="E31" s="14" t="s">
        <v>313</v>
      </c>
      <c r="F31" s="19" t="s">
        <v>42</v>
      </c>
      <c r="G31" s="15">
        <v>11726</v>
      </c>
      <c r="H31" s="15">
        <v>190</v>
      </c>
      <c r="I31" s="15" t="s">
        <v>189</v>
      </c>
      <c r="J31" s="40">
        <v>2.7938879999999999</v>
      </c>
      <c r="K31" s="15" t="s">
        <v>190</v>
      </c>
      <c r="L31" s="40">
        <v>25.703769999999999</v>
      </c>
      <c r="M31" s="40">
        <v>4.7496099999999997</v>
      </c>
      <c r="N31" s="13">
        <v>9.1999999999999993</v>
      </c>
      <c r="O31" s="13">
        <v>1.7</v>
      </c>
    </row>
    <row r="32" spans="1:15" x14ac:dyDescent="0.25">
      <c r="A32" s="11">
        <v>597</v>
      </c>
      <c r="B32" s="14" t="s">
        <v>166</v>
      </c>
      <c r="C32" s="14">
        <v>0</v>
      </c>
      <c r="D32" s="14">
        <v>474.93812100000002</v>
      </c>
      <c r="E32" s="14" t="s">
        <v>313</v>
      </c>
      <c r="F32" s="19" t="s">
        <v>42</v>
      </c>
      <c r="G32" s="15">
        <v>12106</v>
      </c>
      <c r="H32" s="15">
        <v>420</v>
      </c>
      <c r="I32" s="15" t="s">
        <v>195</v>
      </c>
      <c r="J32" s="40">
        <v>3.9264220000000001</v>
      </c>
      <c r="K32" s="15" t="s">
        <v>196</v>
      </c>
      <c r="L32" s="40">
        <v>32.196663999999998</v>
      </c>
      <c r="M32" s="40">
        <v>6.2822760000000004</v>
      </c>
      <c r="N32" s="13">
        <v>8.1999999999999993</v>
      </c>
      <c r="O32" s="13">
        <v>1.6</v>
      </c>
    </row>
    <row r="33" spans="1:15" x14ac:dyDescent="0.25">
      <c r="A33" s="11">
        <v>599</v>
      </c>
      <c r="B33" s="14" t="s">
        <v>166</v>
      </c>
      <c r="C33" s="14">
        <v>0</v>
      </c>
      <c r="D33" s="14">
        <v>474.93812100000002</v>
      </c>
      <c r="E33" s="14" t="s">
        <v>313</v>
      </c>
      <c r="F33" s="19" t="s">
        <v>42</v>
      </c>
      <c r="G33" s="15">
        <v>12705</v>
      </c>
      <c r="H33" s="15">
        <v>530</v>
      </c>
      <c r="I33" s="15" t="s">
        <v>199</v>
      </c>
      <c r="J33" s="40">
        <v>1.24966</v>
      </c>
      <c r="K33" s="15" t="s">
        <v>200</v>
      </c>
      <c r="L33" s="40">
        <v>11.746802000000001</v>
      </c>
      <c r="M33" s="40">
        <v>1.9994559999999999</v>
      </c>
      <c r="N33" s="13">
        <v>9.4</v>
      </c>
      <c r="O33" s="13">
        <v>1.6</v>
      </c>
    </row>
    <row r="34" spans="1:15" x14ac:dyDescent="0.25">
      <c r="A34" s="11">
        <v>601</v>
      </c>
      <c r="B34" s="14" t="s">
        <v>166</v>
      </c>
      <c r="C34" s="14">
        <v>0</v>
      </c>
      <c r="D34" s="14">
        <v>474.93812100000002</v>
      </c>
      <c r="E34" s="14" t="s">
        <v>313</v>
      </c>
      <c r="F34" s="19" t="s">
        <v>42</v>
      </c>
      <c r="G34" s="15">
        <v>12711</v>
      </c>
      <c r="H34" s="15">
        <v>530</v>
      </c>
      <c r="I34" s="15" t="s">
        <v>199</v>
      </c>
      <c r="J34" s="40">
        <v>9.6360000000000005E-3</v>
      </c>
      <c r="K34" s="15" t="s">
        <v>200</v>
      </c>
      <c r="L34" s="40">
        <v>9.0575000000000003E-2</v>
      </c>
      <c r="M34" s="40">
        <v>1.5417E-2</v>
      </c>
      <c r="N34" s="13">
        <v>9.4</v>
      </c>
      <c r="O34" s="13">
        <v>1.6</v>
      </c>
    </row>
    <row r="35" spans="1:15" x14ac:dyDescent="0.25">
      <c r="A35" s="11">
        <v>603</v>
      </c>
      <c r="B35" s="14" t="s">
        <v>166</v>
      </c>
      <c r="C35" s="14">
        <v>0</v>
      </c>
      <c r="D35" s="14">
        <v>474.93812100000002</v>
      </c>
      <c r="E35" s="14" t="s">
        <v>313</v>
      </c>
      <c r="F35" s="19" t="s">
        <v>42</v>
      </c>
      <c r="G35" s="15">
        <v>12714</v>
      </c>
      <c r="H35" s="15">
        <v>530</v>
      </c>
      <c r="I35" s="15" t="s">
        <v>199</v>
      </c>
      <c r="J35" s="40">
        <v>8.3049999999999999E-3</v>
      </c>
      <c r="K35" s="15" t="s">
        <v>200</v>
      </c>
      <c r="L35" s="40">
        <v>7.8067999999999999E-2</v>
      </c>
      <c r="M35" s="40">
        <v>1.3287999999999999E-2</v>
      </c>
      <c r="N35" s="13">
        <v>9.4</v>
      </c>
      <c r="O35" s="13">
        <v>1.6</v>
      </c>
    </row>
    <row r="36" spans="1:15" x14ac:dyDescent="0.25">
      <c r="A36" s="11">
        <v>605</v>
      </c>
      <c r="B36" s="14" t="s">
        <v>166</v>
      </c>
      <c r="C36" s="14">
        <v>0</v>
      </c>
      <c r="D36" s="14">
        <v>474.93812100000002</v>
      </c>
      <c r="E36" s="14" t="s">
        <v>313</v>
      </c>
      <c r="F36" s="19" t="s">
        <v>42</v>
      </c>
      <c r="G36" s="15">
        <v>12715</v>
      </c>
      <c r="H36" s="15">
        <v>530</v>
      </c>
      <c r="I36" s="15" t="s">
        <v>199</v>
      </c>
      <c r="J36" s="40">
        <v>3.0379999999999999E-3</v>
      </c>
      <c r="K36" s="15" t="s">
        <v>200</v>
      </c>
      <c r="L36" s="40">
        <v>2.8561E-2</v>
      </c>
      <c r="M36" s="40">
        <v>4.8609999999999999E-3</v>
      </c>
      <c r="N36" s="13">
        <v>9.4</v>
      </c>
      <c r="O36" s="13">
        <v>1.6</v>
      </c>
    </row>
    <row r="37" spans="1:15" x14ac:dyDescent="0.25">
      <c r="A37" s="11">
        <v>607</v>
      </c>
      <c r="B37" s="14" t="s">
        <v>166</v>
      </c>
      <c r="C37" s="14">
        <v>0</v>
      </c>
      <c r="D37" s="14">
        <v>474.93812100000002</v>
      </c>
      <c r="E37" s="14" t="s">
        <v>313</v>
      </c>
      <c r="F37" s="19" t="s">
        <v>42</v>
      </c>
      <c r="G37" s="15">
        <v>12716</v>
      </c>
      <c r="H37" s="15">
        <v>530</v>
      </c>
      <c r="I37" s="15" t="s">
        <v>199</v>
      </c>
      <c r="J37" s="40">
        <v>1.4300000000000001E-3</v>
      </c>
      <c r="K37" s="15" t="s">
        <v>200</v>
      </c>
      <c r="L37" s="40">
        <v>1.3446E-2</v>
      </c>
      <c r="M37" s="40">
        <v>2.2889999999999998E-3</v>
      </c>
      <c r="N37" s="13">
        <v>9.4</v>
      </c>
      <c r="O37" s="13">
        <v>1.6</v>
      </c>
    </row>
    <row r="38" spans="1:15" x14ac:dyDescent="0.25">
      <c r="A38" s="11">
        <v>609</v>
      </c>
      <c r="B38" s="14" t="s">
        <v>166</v>
      </c>
      <c r="C38" s="14">
        <v>0</v>
      </c>
      <c r="D38" s="14">
        <v>474.93812100000002</v>
      </c>
      <c r="E38" s="14" t="s">
        <v>313</v>
      </c>
      <c r="F38" s="19" t="s">
        <v>42</v>
      </c>
      <c r="G38" s="15">
        <v>13915</v>
      </c>
      <c r="H38" s="15">
        <v>814</v>
      </c>
      <c r="I38" s="15" t="s">
        <v>209</v>
      </c>
      <c r="J38" s="40">
        <v>6.5799999999999995E-4</v>
      </c>
      <c r="K38" s="15" t="s">
        <v>210</v>
      </c>
      <c r="L38" s="40">
        <v>5.3949999999999996E-3</v>
      </c>
      <c r="M38" s="40">
        <v>8.5499999999999997E-4</v>
      </c>
      <c r="N38" s="13">
        <v>8.1999999999999993</v>
      </c>
      <c r="O38" s="13">
        <v>1.3</v>
      </c>
    </row>
    <row r="39" spans="1:15" x14ac:dyDescent="0.25">
      <c r="A39" s="11">
        <v>611</v>
      </c>
      <c r="B39" s="14" t="s">
        <v>166</v>
      </c>
      <c r="C39" s="14">
        <v>0</v>
      </c>
      <c r="D39" s="14">
        <v>474.93812100000002</v>
      </c>
      <c r="E39" s="14" t="s">
        <v>313</v>
      </c>
      <c r="F39" s="19" t="s">
        <v>42</v>
      </c>
      <c r="G39" s="15">
        <v>13916</v>
      </c>
      <c r="H39" s="15">
        <v>814</v>
      </c>
      <c r="I39" s="15" t="s">
        <v>209</v>
      </c>
      <c r="J39" s="40">
        <v>6.8348000000000006E-2</v>
      </c>
      <c r="K39" s="15" t="s">
        <v>210</v>
      </c>
      <c r="L39" s="40">
        <v>0.56045699999999998</v>
      </c>
      <c r="M39" s="40">
        <v>8.8853000000000001E-2</v>
      </c>
      <c r="N39" s="13">
        <v>8.1999999999999993</v>
      </c>
      <c r="O39" s="13">
        <v>1.3</v>
      </c>
    </row>
    <row r="40" spans="1:15" x14ac:dyDescent="0.25">
      <c r="A40" s="11">
        <v>613</v>
      </c>
      <c r="B40" s="14" t="s">
        <v>166</v>
      </c>
      <c r="C40" s="14">
        <v>0</v>
      </c>
      <c r="D40" s="14">
        <v>474.93812100000002</v>
      </c>
      <c r="E40" s="14" t="s">
        <v>313</v>
      </c>
      <c r="F40" s="19" t="s">
        <v>42</v>
      </c>
      <c r="G40" s="15">
        <v>13988</v>
      </c>
      <c r="H40" s="15">
        <v>121</v>
      </c>
      <c r="I40" s="15" t="s">
        <v>175</v>
      </c>
      <c r="J40" s="40">
        <v>4.4854999999999999E-2</v>
      </c>
      <c r="K40" s="15" t="s">
        <v>219</v>
      </c>
      <c r="L40" s="40">
        <v>0.56068499999999999</v>
      </c>
      <c r="M40" s="40">
        <v>9.4195000000000001E-2</v>
      </c>
      <c r="N40" s="13">
        <v>12.5</v>
      </c>
      <c r="O40" s="13">
        <v>2.1</v>
      </c>
    </row>
    <row r="41" spans="1:15" x14ac:dyDescent="0.25">
      <c r="A41" s="11">
        <v>615</v>
      </c>
      <c r="B41" s="14" t="s">
        <v>166</v>
      </c>
      <c r="C41" s="14">
        <v>0</v>
      </c>
      <c r="D41" s="14">
        <v>474.93812100000002</v>
      </c>
      <c r="E41" s="14" t="s">
        <v>313</v>
      </c>
      <c r="F41" s="19" t="s">
        <v>42</v>
      </c>
      <c r="G41" s="15">
        <v>13991</v>
      </c>
      <c r="H41" s="15">
        <v>121</v>
      </c>
      <c r="I41" s="15" t="s">
        <v>175</v>
      </c>
      <c r="J41" s="40">
        <v>0.83057700000000001</v>
      </c>
      <c r="K41" s="15" t="s">
        <v>219</v>
      </c>
      <c r="L41" s="40">
        <v>10.382211</v>
      </c>
      <c r="M41" s="40">
        <v>1.744211</v>
      </c>
      <c r="N41" s="13">
        <v>12.5</v>
      </c>
      <c r="O41" s="13">
        <v>2.1</v>
      </c>
    </row>
    <row r="42" spans="1:15" x14ac:dyDescent="0.25">
      <c r="A42" s="11">
        <v>617</v>
      </c>
      <c r="B42" s="14" t="s">
        <v>166</v>
      </c>
      <c r="C42" s="14">
        <v>0</v>
      </c>
      <c r="D42" s="14">
        <v>474.93812100000002</v>
      </c>
      <c r="E42" s="14" t="s">
        <v>313</v>
      </c>
      <c r="F42" s="19" t="s">
        <v>42</v>
      </c>
      <c r="G42" s="15">
        <v>14084</v>
      </c>
      <c r="H42" s="15">
        <v>170</v>
      </c>
      <c r="I42" s="15" t="s">
        <v>185</v>
      </c>
      <c r="J42" s="40">
        <v>1.16E-4</v>
      </c>
      <c r="K42" s="15" t="s">
        <v>222</v>
      </c>
      <c r="L42" s="40">
        <v>1.2160000000000001E-3</v>
      </c>
      <c r="M42" s="40">
        <v>1.9699999999999999E-4</v>
      </c>
      <c r="N42" s="13">
        <v>10.5</v>
      </c>
      <c r="O42" s="13">
        <v>1.7</v>
      </c>
    </row>
    <row r="43" spans="1:15" x14ac:dyDescent="0.25">
      <c r="A43" s="11">
        <v>619</v>
      </c>
      <c r="B43" s="14" t="s">
        <v>166</v>
      </c>
      <c r="C43" s="14">
        <v>0</v>
      </c>
      <c r="D43" s="14">
        <v>474.93812100000002</v>
      </c>
      <c r="E43" s="14" t="s">
        <v>313</v>
      </c>
      <c r="F43" s="19" t="s">
        <v>42</v>
      </c>
      <c r="G43" s="15">
        <v>14090</v>
      </c>
      <c r="H43" s="15">
        <v>171</v>
      </c>
      <c r="I43" s="15" t="s">
        <v>223</v>
      </c>
      <c r="J43" s="40">
        <v>3.8909999999999999E-3</v>
      </c>
      <c r="K43" s="15" t="s">
        <v>224</v>
      </c>
      <c r="L43" s="40">
        <v>4.9806000000000003E-2</v>
      </c>
      <c r="M43" s="40">
        <v>8.1709999999999994E-3</v>
      </c>
      <c r="N43" s="13">
        <v>12.8</v>
      </c>
      <c r="O43" s="13">
        <v>2.1</v>
      </c>
    </row>
    <row r="44" spans="1:15" x14ac:dyDescent="0.25">
      <c r="A44" s="11">
        <v>621</v>
      </c>
      <c r="B44" s="14" t="s">
        <v>166</v>
      </c>
      <c r="C44" s="14">
        <v>0</v>
      </c>
      <c r="D44" s="14">
        <v>474.93812100000002</v>
      </c>
      <c r="E44" s="14" t="s">
        <v>313</v>
      </c>
      <c r="F44" s="19" t="s">
        <v>42</v>
      </c>
      <c r="G44" s="15">
        <v>14775</v>
      </c>
      <c r="H44" s="15">
        <v>833</v>
      </c>
      <c r="I44" s="15" t="s">
        <v>299</v>
      </c>
      <c r="J44" s="40">
        <v>2.3760000000000001E-3</v>
      </c>
      <c r="K44" s="15" t="s">
        <v>314</v>
      </c>
      <c r="L44" s="40">
        <v>3.2787999999999998E-2</v>
      </c>
      <c r="M44" s="40">
        <v>4.7520000000000001E-3</v>
      </c>
      <c r="N44" s="13">
        <v>13.8</v>
      </c>
      <c r="O44" s="13">
        <v>2</v>
      </c>
    </row>
    <row r="45" spans="1:15" x14ac:dyDescent="0.25">
      <c r="A45" s="11">
        <v>623</v>
      </c>
      <c r="B45" s="14" t="s">
        <v>166</v>
      </c>
      <c r="C45" s="14">
        <v>0</v>
      </c>
      <c r="D45" s="14">
        <v>474.93812100000002</v>
      </c>
      <c r="E45" s="14" t="s">
        <v>313</v>
      </c>
      <c r="F45" s="19" t="s">
        <v>42</v>
      </c>
      <c r="G45" s="15">
        <v>11469</v>
      </c>
      <c r="H45" s="15">
        <v>121</v>
      </c>
      <c r="I45" s="15" t="s">
        <v>175</v>
      </c>
      <c r="J45" s="40">
        <v>28.802105999999998</v>
      </c>
      <c r="K45" s="15" t="s">
        <v>176</v>
      </c>
      <c r="L45" s="40">
        <v>336.98464000000001</v>
      </c>
      <c r="M45" s="40">
        <v>57.604211999999997</v>
      </c>
      <c r="N45" s="13">
        <v>11.7</v>
      </c>
      <c r="O45" s="13">
        <v>2</v>
      </c>
    </row>
    <row r="46" spans="1:15" x14ac:dyDescent="0.25">
      <c r="A46" s="11">
        <v>625</v>
      </c>
      <c r="B46" s="14" t="s">
        <v>166</v>
      </c>
      <c r="C46" s="14">
        <v>0</v>
      </c>
      <c r="D46" s="14">
        <v>474.93812100000002</v>
      </c>
      <c r="E46" s="14" t="s">
        <v>313</v>
      </c>
      <c r="F46" s="19" t="s">
        <v>42</v>
      </c>
      <c r="G46" s="15">
        <v>11612</v>
      </c>
      <c r="H46" s="15">
        <v>140</v>
      </c>
      <c r="I46" s="15" t="s">
        <v>181</v>
      </c>
      <c r="J46" s="40">
        <v>8.8078590000000005</v>
      </c>
      <c r="K46" s="15" t="s">
        <v>182</v>
      </c>
      <c r="L46" s="40">
        <v>110.098243</v>
      </c>
      <c r="M46" s="40">
        <v>16.734933000000002</v>
      </c>
      <c r="N46" s="13">
        <v>12.5</v>
      </c>
      <c r="O46" s="13">
        <v>1.9</v>
      </c>
    </row>
    <row r="47" spans="1:15" x14ac:dyDescent="0.25">
      <c r="A47" s="11">
        <v>627</v>
      </c>
      <c r="B47" s="14" t="s">
        <v>166</v>
      </c>
      <c r="C47" s="14">
        <v>0</v>
      </c>
      <c r="D47" s="14">
        <v>474.93812100000002</v>
      </c>
      <c r="E47" s="14" t="s">
        <v>313</v>
      </c>
      <c r="F47" s="19" t="s">
        <v>42</v>
      </c>
      <c r="G47" s="15">
        <v>13916</v>
      </c>
      <c r="H47" s="15">
        <v>814</v>
      </c>
      <c r="I47" s="15" t="s">
        <v>209</v>
      </c>
      <c r="J47" s="40">
        <v>7.3999999999999996E-5</v>
      </c>
      <c r="K47" s="15" t="s">
        <v>210</v>
      </c>
      <c r="L47" s="40">
        <v>6.0999999999999997E-4</v>
      </c>
      <c r="M47" s="40">
        <v>9.7E-5</v>
      </c>
      <c r="N47" s="13">
        <v>8.1999999999999993</v>
      </c>
      <c r="O47" s="13">
        <v>1.3</v>
      </c>
    </row>
    <row r="48" spans="1:15" x14ac:dyDescent="0.25">
      <c r="A48" s="11">
        <v>629</v>
      </c>
      <c r="B48" s="14" t="s">
        <v>166</v>
      </c>
      <c r="C48" s="14">
        <v>0</v>
      </c>
      <c r="D48" s="14">
        <v>474.93812100000002</v>
      </c>
      <c r="E48" s="14" t="s">
        <v>313</v>
      </c>
      <c r="F48" s="19" t="s">
        <v>42</v>
      </c>
      <c r="G48" s="15">
        <v>11472</v>
      </c>
      <c r="H48" s="15">
        <v>121</v>
      </c>
      <c r="I48" s="15" t="s">
        <v>175</v>
      </c>
      <c r="J48" s="40">
        <v>38.435667000000002</v>
      </c>
      <c r="K48" s="15" t="s">
        <v>176</v>
      </c>
      <c r="L48" s="40">
        <v>449.69730800000002</v>
      </c>
      <c r="M48" s="40">
        <v>76.871335000000002</v>
      </c>
      <c r="N48" s="13">
        <v>11.7</v>
      </c>
      <c r="O48" s="13">
        <v>2</v>
      </c>
    </row>
    <row r="49" spans="1:15" x14ac:dyDescent="0.25">
      <c r="A49" s="11">
        <v>631</v>
      </c>
      <c r="B49" s="14" t="s">
        <v>166</v>
      </c>
      <c r="C49" s="14">
        <v>0</v>
      </c>
      <c r="D49" s="14">
        <v>474.93812100000002</v>
      </c>
      <c r="E49" s="14" t="s">
        <v>313</v>
      </c>
      <c r="F49" s="19" t="s">
        <v>42</v>
      </c>
      <c r="G49" s="15">
        <v>11579</v>
      </c>
      <c r="H49" s="15">
        <v>133</v>
      </c>
      <c r="I49" s="15" t="s">
        <v>179</v>
      </c>
      <c r="J49" s="40">
        <v>6.1356000000000001E-2</v>
      </c>
      <c r="K49" s="15" t="s">
        <v>180</v>
      </c>
      <c r="L49" s="40">
        <v>0.69331699999999996</v>
      </c>
      <c r="M49" s="40">
        <v>0.13498199999999999</v>
      </c>
      <c r="N49" s="13">
        <v>11.3</v>
      </c>
      <c r="O49" s="13">
        <v>2.2000000000000002</v>
      </c>
    </row>
    <row r="50" spans="1:15" x14ac:dyDescent="0.25">
      <c r="A50" s="11">
        <v>633</v>
      </c>
      <c r="B50" s="14" t="s">
        <v>166</v>
      </c>
      <c r="C50" s="14">
        <v>0</v>
      </c>
      <c r="D50" s="14">
        <v>474.93812100000002</v>
      </c>
      <c r="E50" s="14" t="s">
        <v>313</v>
      </c>
      <c r="F50" s="19" t="s">
        <v>42</v>
      </c>
      <c r="G50" s="15">
        <v>11658</v>
      </c>
      <c r="H50" s="15">
        <v>170</v>
      </c>
      <c r="I50" s="15" t="s">
        <v>185</v>
      </c>
      <c r="J50" s="40">
        <v>3.4445950000000001</v>
      </c>
      <c r="K50" s="15" t="s">
        <v>186</v>
      </c>
      <c r="L50" s="40">
        <v>37.890546999999998</v>
      </c>
      <c r="M50" s="40">
        <v>6.8891900000000001</v>
      </c>
      <c r="N50" s="13">
        <v>11</v>
      </c>
      <c r="O50" s="13">
        <v>2</v>
      </c>
    </row>
    <row r="51" spans="1:15" x14ac:dyDescent="0.25">
      <c r="A51" s="11">
        <v>635</v>
      </c>
      <c r="B51" s="14" t="s">
        <v>166</v>
      </c>
      <c r="C51" s="14">
        <v>0</v>
      </c>
      <c r="D51" s="14">
        <v>474.93812100000002</v>
      </c>
      <c r="E51" s="14" t="s">
        <v>313</v>
      </c>
      <c r="F51" s="19" t="s">
        <v>42</v>
      </c>
      <c r="G51" s="15">
        <v>13916</v>
      </c>
      <c r="H51" s="15">
        <v>814</v>
      </c>
      <c r="I51" s="15" t="s">
        <v>209</v>
      </c>
      <c r="J51" s="40">
        <v>2.3888E-2</v>
      </c>
      <c r="K51" s="15" t="s">
        <v>210</v>
      </c>
      <c r="L51" s="40">
        <v>0.195883</v>
      </c>
      <c r="M51" s="40">
        <v>3.1054999999999999E-2</v>
      </c>
      <c r="N51" s="13">
        <v>8.1999999999999993</v>
      </c>
      <c r="O51" s="13">
        <v>1.3</v>
      </c>
    </row>
    <row r="52" spans="1:15" x14ac:dyDescent="0.25">
      <c r="A52" s="11">
        <v>637</v>
      </c>
      <c r="B52" s="14" t="s">
        <v>166</v>
      </c>
      <c r="C52" s="14">
        <v>0</v>
      </c>
      <c r="D52" s="14">
        <v>474.93812100000002</v>
      </c>
      <c r="E52" s="14" t="s">
        <v>313</v>
      </c>
      <c r="F52" s="19" t="s">
        <v>42</v>
      </c>
      <c r="G52" s="15">
        <v>7401</v>
      </c>
      <c r="H52" s="15">
        <v>184</v>
      </c>
      <c r="I52" s="15" t="s">
        <v>234</v>
      </c>
      <c r="J52" s="40">
        <v>1.7708000000000002E-2</v>
      </c>
      <c r="K52" s="15" t="s">
        <v>235</v>
      </c>
      <c r="L52" s="40">
        <v>8.3224999999999993E-2</v>
      </c>
      <c r="M52" s="40">
        <v>1.4166E-2</v>
      </c>
      <c r="N52" s="13">
        <v>4.7</v>
      </c>
      <c r="O52" s="13">
        <v>0.8</v>
      </c>
    </row>
    <row r="53" spans="1:15" x14ac:dyDescent="0.25">
      <c r="A53" s="11">
        <v>639</v>
      </c>
      <c r="B53" s="14" t="s">
        <v>166</v>
      </c>
      <c r="C53" s="14">
        <v>0</v>
      </c>
      <c r="D53" s="14">
        <v>474.93812100000002</v>
      </c>
      <c r="E53" s="14" t="s">
        <v>313</v>
      </c>
      <c r="F53" s="19" t="s">
        <v>42</v>
      </c>
      <c r="G53" s="15">
        <v>7798</v>
      </c>
      <c r="H53" s="15">
        <v>133</v>
      </c>
      <c r="I53" s="15" t="s">
        <v>179</v>
      </c>
      <c r="J53" s="40">
        <v>0.207755</v>
      </c>
      <c r="K53" s="15" t="s">
        <v>240</v>
      </c>
      <c r="L53" s="40">
        <v>2.3891779999999998</v>
      </c>
      <c r="M53" s="40">
        <v>0.45706000000000002</v>
      </c>
      <c r="N53" s="13">
        <v>11.5</v>
      </c>
      <c r="O53" s="13">
        <v>2.2000000000000002</v>
      </c>
    </row>
    <row r="54" spans="1:15" x14ac:dyDescent="0.25">
      <c r="A54" s="11">
        <v>641</v>
      </c>
      <c r="B54" s="14" t="s">
        <v>166</v>
      </c>
      <c r="C54" s="14">
        <v>0</v>
      </c>
      <c r="D54" s="14">
        <v>474.93812100000002</v>
      </c>
      <c r="E54" s="14" t="s">
        <v>313</v>
      </c>
      <c r="F54" s="19" t="s">
        <v>42</v>
      </c>
      <c r="G54" s="15">
        <v>7944</v>
      </c>
      <c r="H54" s="15">
        <v>140</v>
      </c>
      <c r="I54" s="15" t="s">
        <v>181</v>
      </c>
      <c r="J54" s="40">
        <v>1.3429230000000001</v>
      </c>
      <c r="K54" s="15" t="s">
        <v>241</v>
      </c>
      <c r="L54" s="40">
        <v>15.846491</v>
      </c>
      <c r="M54" s="40">
        <v>2.5515539999999999</v>
      </c>
      <c r="N54" s="13">
        <v>11.8</v>
      </c>
      <c r="O54" s="13">
        <v>1.9</v>
      </c>
    </row>
    <row r="55" spans="1:15" x14ac:dyDescent="0.25">
      <c r="A55" s="11">
        <v>643</v>
      </c>
      <c r="B55" s="14" t="s">
        <v>166</v>
      </c>
      <c r="C55" s="14">
        <v>0</v>
      </c>
      <c r="D55" s="14">
        <v>474.93812100000002</v>
      </c>
      <c r="E55" s="14" t="s">
        <v>313</v>
      </c>
      <c r="F55" s="19" t="s">
        <v>42</v>
      </c>
      <c r="G55" s="15">
        <v>11107</v>
      </c>
      <c r="H55" s="15">
        <v>121</v>
      </c>
      <c r="I55" s="15" t="s">
        <v>175</v>
      </c>
      <c r="J55" s="40">
        <v>1.854E-3</v>
      </c>
      <c r="K55" s="15" t="s">
        <v>267</v>
      </c>
      <c r="L55" s="40">
        <v>1.9647999999999999E-2</v>
      </c>
      <c r="M55" s="40">
        <v>3.336E-3</v>
      </c>
      <c r="N55" s="13">
        <v>10.6</v>
      </c>
      <c r="O55" s="13">
        <v>1.8</v>
      </c>
    </row>
    <row r="56" spans="1:15" x14ac:dyDescent="0.25">
      <c r="A56" s="11">
        <v>645</v>
      </c>
      <c r="B56" s="14" t="s">
        <v>166</v>
      </c>
      <c r="C56" s="14">
        <v>0</v>
      </c>
      <c r="D56" s="14">
        <v>474.93812100000002</v>
      </c>
      <c r="E56" s="14" t="s">
        <v>313</v>
      </c>
      <c r="F56" s="19" t="s">
        <v>42</v>
      </c>
      <c r="G56" s="15">
        <v>11133</v>
      </c>
      <c r="H56" s="15">
        <v>140</v>
      </c>
      <c r="I56" s="15" t="s">
        <v>181</v>
      </c>
      <c r="J56" s="40">
        <v>3.4710000000000001E-3</v>
      </c>
      <c r="K56" s="15" t="s">
        <v>269</v>
      </c>
      <c r="L56" s="40">
        <v>3.5746E-2</v>
      </c>
      <c r="M56" s="40">
        <v>5.5529999999999998E-3</v>
      </c>
      <c r="N56" s="13">
        <v>10.3</v>
      </c>
      <c r="O56" s="13">
        <v>1.6</v>
      </c>
    </row>
    <row r="57" spans="1:15" x14ac:dyDescent="0.25">
      <c r="A57" s="11">
        <v>647</v>
      </c>
      <c r="B57" s="14" t="s">
        <v>166</v>
      </c>
      <c r="C57" s="14">
        <v>0</v>
      </c>
      <c r="D57" s="14">
        <v>474.93812100000002</v>
      </c>
      <c r="E57" s="14" t="s">
        <v>313</v>
      </c>
      <c r="F57" s="19" t="s">
        <v>42</v>
      </c>
      <c r="G57" s="15">
        <v>11137</v>
      </c>
      <c r="H57" s="15">
        <v>140</v>
      </c>
      <c r="I57" s="15" t="s">
        <v>181</v>
      </c>
      <c r="J57" s="40">
        <v>2.4610000000000001E-3</v>
      </c>
      <c r="K57" s="15" t="s">
        <v>269</v>
      </c>
      <c r="L57" s="40">
        <v>2.5343999999999998E-2</v>
      </c>
      <c r="M57" s="40">
        <v>3.9370000000000004E-3</v>
      </c>
      <c r="N57" s="13">
        <v>10.3</v>
      </c>
      <c r="O57" s="13">
        <v>1.6</v>
      </c>
    </row>
    <row r="58" spans="1:15" x14ac:dyDescent="0.25">
      <c r="A58" s="11">
        <v>649</v>
      </c>
      <c r="B58" s="14" t="s">
        <v>166</v>
      </c>
      <c r="C58" s="14">
        <v>0</v>
      </c>
      <c r="D58" s="14">
        <v>474.93812100000002</v>
      </c>
      <c r="E58" s="14" t="s">
        <v>313</v>
      </c>
      <c r="F58" s="19" t="s">
        <v>42</v>
      </c>
      <c r="G58" s="15">
        <v>11142</v>
      </c>
      <c r="H58" s="15">
        <v>141</v>
      </c>
      <c r="I58" s="15" t="s">
        <v>183</v>
      </c>
      <c r="J58" s="40">
        <v>3.888E-3</v>
      </c>
      <c r="K58" s="15" t="s">
        <v>270</v>
      </c>
      <c r="L58" s="40">
        <v>4.0828000000000003E-2</v>
      </c>
      <c r="M58" s="40">
        <v>5.8329999999999996E-3</v>
      </c>
      <c r="N58" s="13">
        <v>10.5</v>
      </c>
      <c r="O58" s="13">
        <v>1.5</v>
      </c>
    </row>
    <row r="59" spans="1:15" x14ac:dyDescent="0.25">
      <c r="A59" s="11">
        <v>651</v>
      </c>
      <c r="B59" s="14" t="s">
        <v>166</v>
      </c>
      <c r="C59" s="14">
        <v>0</v>
      </c>
      <c r="D59" s="14">
        <v>474.93812100000002</v>
      </c>
      <c r="E59" s="14" t="s">
        <v>313</v>
      </c>
      <c r="F59" s="19" t="s">
        <v>42</v>
      </c>
      <c r="G59" s="15">
        <v>11163</v>
      </c>
      <c r="H59" s="15">
        <v>190</v>
      </c>
      <c r="I59" s="15" t="s">
        <v>189</v>
      </c>
      <c r="J59" s="40">
        <v>1.3760000000000001E-3</v>
      </c>
      <c r="K59" s="15" t="s">
        <v>272</v>
      </c>
      <c r="L59" s="40">
        <v>9.0830000000000008E-3</v>
      </c>
      <c r="M59" s="40">
        <v>1.101E-3</v>
      </c>
      <c r="N59" s="13">
        <v>6.6</v>
      </c>
      <c r="O59" s="13">
        <v>0.8</v>
      </c>
    </row>
    <row r="60" spans="1:15" x14ac:dyDescent="0.25">
      <c r="A60" s="11">
        <v>653</v>
      </c>
      <c r="B60" s="14" t="s">
        <v>166</v>
      </c>
      <c r="C60" s="14">
        <v>0</v>
      </c>
      <c r="D60" s="14">
        <v>474.93812100000002</v>
      </c>
      <c r="E60" s="14" t="s">
        <v>313</v>
      </c>
      <c r="F60" s="19" t="s">
        <v>42</v>
      </c>
      <c r="G60" s="15">
        <v>11398</v>
      </c>
      <c r="H60" s="15">
        <v>814</v>
      </c>
      <c r="I60" s="15" t="s">
        <v>209</v>
      </c>
      <c r="J60" s="40">
        <v>4.3300000000000001E-4</v>
      </c>
      <c r="K60" s="15" t="s">
        <v>278</v>
      </c>
      <c r="L60" s="40">
        <v>4.3270000000000001E-3</v>
      </c>
      <c r="M60" s="40">
        <v>6.4899999999999995E-4</v>
      </c>
      <c r="N60" s="13">
        <v>10</v>
      </c>
      <c r="O60" s="13">
        <v>1.5</v>
      </c>
    </row>
    <row r="61" spans="1:15" x14ac:dyDescent="0.25">
      <c r="A61" s="11">
        <v>655</v>
      </c>
      <c r="B61" s="14" t="s">
        <v>166</v>
      </c>
      <c r="C61" s="14">
        <v>0</v>
      </c>
      <c r="D61" s="14">
        <v>474.93812100000002</v>
      </c>
      <c r="E61" s="14" t="s">
        <v>313</v>
      </c>
      <c r="F61" s="19" t="s">
        <v>42</v>
      </c>
      <c r="G61" s="15">
        <v>13991</v>
      </c>
      <c r="H61" s="15">
        <v>121</v>
      </c>
      <c r="I61" s="15" t="s">
        <v>175</v>
      </c>
      <c r="J61" s="40">
        <v>0.49911</v>
      </c>
      <c r="K61" s="15" t="s">
        <v>219</v>
      </c>
      <c r="L61" s="40">
        <v>6.2388789999999998</v>
      </c>
      <c r="M61" s="40">
        <v>1.0481320000000001</v>
      </c>
      <c r="N61" s="13">
        <v>12.5</v>
      </c>
      <c r="O61" s="13">
        <v>2.1</v>
      </c>
    </row>
    <row r="62" spans="1:15" x14ac:dyDescent="0.25">
      <c r="A62" s="11">
        <v>657</v>
      </c>
      <c r="B62" s="14" t="s">
        <v>166</v>
      </c>
      <c r="C62" s="14">
        <v>0</v>
      </c>
      <c r="D62" s="14">
        <v>474.93812100000002</v>
      </c>
      <c r="E62" s="14" t="s">
        <v>313</v>
      </c>
      <c r="F62" s="19" t="s">
        <v>42</v>
      </c>
      <c r="G62" s="15">
        <v>14031</v>
      </c>
      <c r="H62" s="15">
        <v>133</v>
      </c>
      <c r="I62" s="15" t="s">
        <v>179</v>
      </c>
      <c r="J62" s="40">
        <v>0.50720200000000004</v>
      </c>
      <c r="K62" s="15" t="s">
        <v>211</v>
      </c>
      <c r="L62" s="40">
        <v>6.137149</v>
      </c>
      <c r="M62" s="40">
        <v>1.2172860000000001</v>
      </c>
      <c r="N62" s="13">
        <v>12.1</v>
      </c>
      <c r="O62" s="13">
        <v>2.4</v>
      </c>
    </row>
    <row r="63" spans="1:15" x14ac:dyDescent="0.25">
      <c r="A63" s="11">
        <v>659</v>
      </c>
      <c r="B63" s="14" t="s">
        <v>166</v>
      </c>
      <c r="C63" s="14">
        <v>0</v>
      </c>
      <c r="D63" s="14">
        <v>474.93812100000002</v>
      </c>
      <c r="E63" s="14" t="s">
        <v>313</v>
      </c>
      <c r="F63" s="19" t="s">
        <v>42</v>
      </c>
      <c r="G63" s="15">
        <v>14090</v>
      </c>
      <c r="H63" s="15">
        <v>171</v>
      </c>
      <c r="I63" s="15" t="s">
        <v>223</v>
      </c>
      <c r="J63" s="40">
        <v>1.012127</v>
      </c>
      <c r="K63" s="15" t="s">
        <v>224</v>
      </c>
      <c r="L63" s="40">
        <v>12.955232000000001</v>
      </c>
      <c r="M63" s="40">
        <v>2.1254680000000001</v>
      </c>
      <c r="N63" s="13">
        <v>12.8</v>
      </c>
      <c r="O63" s="13">
        <v>2.1</v>
      </c>
    </row>
    <row r="64" spans="1:15" x14ac:dyDescent="0.25">
      <c r="A64" s="11">
        <v>743</v>
      </c>
      <c r="B64" s="14" t="s">
        <v>166</v>
      </c>
      <c r="C64" s="14">
        <v>0</v>
      </c>
      <c r="D64" s="14">
        <v>474.93812100000002</v>
      </c>
      <c r="E64" s="14" t="s">
        <v>313</v>
      </c>
      <c r="F64" s="19" t="s">
        <v>42</v>
      </c>
      <c r="G64" s="15">
        <v>14060</v>
      </c>
      <c r="H64" s="15">
        <v>140</v>
      </c>
      <c r="I64" s="15" t="s">
        <v>181</v>
      </c>
      <c r="J64" s="40">
        <v>0.44993300000000003</v>
      </c>
      <c r="K64" s="15" t="s">
        <v>212</v>
      </c>
      <c r="L64" s="40">
        <v>5.3991910000000001</v>
      </c>
      <c r="M64" s="40">
        <v>0.80987900000000002</v>
      </c>
      <c r="N64" s="13">
        <v>12</v>
      </c>
      <c r="O64" s="13">
        <v>1.8</v>
      </c>
    </row>
    <row r="65" spans="1:15" x14ac:dyDescent="0.25">
      <c r="A65" s="11">
        <v>746</v>
      </c>
      <c r="B65" s="14" t="s">
        <v>166</v>
      </c>
      <c r="C65" s="14">
        <v>0</v>
      </c>
      <c r="D65" s="14">
        <v>474.93812100000002</v>
      </c>
      <c r="E65" s="14" t="s">
        <v>313</v>
      </c>
      <c r="F65" s="19" t="s">
        <v>42</v>
      </c>
      <c r="G65" s="15">
        <v>14092</v>
      </c>
      <c r="H65" s="15">
        <v>171</v>
      </c>
      <c r="I65" s="15" t="s">
        <v>223</v>
      </c>
      <c r="J65" s="40">
        <v>0.10133200000000001</v>
      </c>
      <c r="K65" s="15" t="s">
        <v>224</v>
      </c>
      <c r="L65" s="40">
        <v>1.2970440000000001</v>
      </c>
      <c r="M65" s="40">
        <v>0.21279600000000001</v>
      </c>
      <c r="N65" s="13">
        <v>12.8</v>
      </c>
      <c r="O65" s="13">
        <v>2.1</v>
      </c>
    </row>
    <row r="66" spans="1:15" x14ac:dyDescent="0.25">
      <c r="A66" s="11">
        <v>749</v>
      </c>
      <c r="B66" s="14" t="s">
        <v>166</v>
      </c>
      <c r="C66" s="14">
        <v>0</v>
      </c>
      <c r="D66" s="14">
        <v>474.93812100000002</v>
      </c>
      <c r="E66" s="14" t="s">
        <v>313</v>
      </c>
      <c r="F66" s="19" t="s">
        <v>42</v>
      </c>
      <c r="G66" s="15">
        <v>11714</v>
      </c>
      <c r="H66" s="15">
        <v>185</v>
      </c>
      <c r="I66" s="15" t="s">
        <v>187</v>
      </c>
      <c r="J66" s="40">
        <v>2.5999000000000001E-2</v>
      </c>
      <c r="K66" s="15" t="s">
        <v>188</v>
      </c>
      <c r="L66" s="40">
        <v>0.29119400000000001</v>
      </c>
      <c r="M66" s="40">
        <v>4.9398999999999998E-2</v>
      </c>
      <c r="N66" s="13">
        <v>11.2</v>
      </c>
      <c r="O66" s="13">
        <v>1.9</v>
      </c>
    </row>
    <row r="67" spans="1:15" x14ac:dyDescent="0.25">
      <c r="A67" s="11">
        <v>752</v>
      </c>
      <c r="B67" s="14" t="s">
        <v>166</v>
      </c>
      <c r="C67" s="14">
        <v>0</v>
      </c>
      <c r="D67" s="14">
        <v>474.93812100000002</v>
      </c>
      <c r="E67" s="14" t="s">
        <v>313</v>
      </c>
      <c r="F67" s="19" t="s">
        <v>42</v>
      </c>
      <c r="G67" s="15">
        <v>11726</v>
      </c>
      <c r="H67" s="15">
        <v>190</v>
      </c>
      <c r="I67" s="15" t="s">
        <v>189</v>
      </c>
      <c r="J67" s="40">
        <v>0.517231</v>
      </c>
      <c r="K67" s="15" t="s">
        <v>190</v>
      </c>
      <c r="L67" s="40">
        <v>4.7585230000000003</v>
      </c>
      <c r="M67" s="40">
        <v>0.87929199999999996</v>
      </c>
      <c r="N67" s="13">
        <v>9.1999999999999993</v>
      </c>
      <c r="O67" s="13">
        <v>1.7</v>
      </c>
    </row>
    <row r="68" spans="1:15" x14ac:dyDescent="0.25">
      <c r="A68" s="11"/>
      <c r="B68" s="14"/>
      <c r="C68" s="14"/>
      <c r="D68" s="14"/>
      <c r="E68" s="14"/>
      <c r="F68" s="19"/>
      <c r="G68" s="15"/>
      <c r="H68" s="15"/>
      <c r="I68" s="15"/>
      <c r="J68" s="40">
        <f>SUM(J2:J67)</f>
        <v>474.93818000000005</v>
      </c>
      <c r="K68" s="15"/>
      <c r="L68" s="40">
        <f>SUM(L2:L67)</f>
        <v>5616.6839070000033</v>
      </c>
      <c r="M68" s="40">
        <f>SUM(M2:M67)</f>
        <v>930.92003399999953</v>
      </c>
      <c r="N68" s="13"/>
      <c r="O68" s="13"/>
    </row>
    <row r="69" spans="1:15" x14ac:dyDescent="0.25">
      <c r="A69" s="11"/>
      <c r="B69" s="14"/>
      <c r="C69" s="14"/>
      <c r="D69" s="14"/>
      <c r="E69" s="14"/>
      <c r="F69" s="19"/>
      <c r="G69" s="15"/>
      <c r="H69" s="15"/>
      <c r="I69" s="15"/>
      <c r="K69" s="15"/>
      <c r="N69" s="13"/>
      <c r="O69" s="13"/>
    </row>
    <row r="70" spans="1:15" x14ac:dyDescent="0.25">
      <c r="A70" s="11"/>
      <c r="B70" s="14"/>
      <c r="C70" s="14"/>
      <c r="D70" s="14"/>
      <c r="E70" s="14"/>
      <c r="F70" s="19"/>
      <c r="G70" s="15"/>
      <c r="H70" s="15"/>
      <c r="I70" s="15"/>
      <c r="K70" s="15"/>
      <c r="N70" s="13"/>
      <c r="O70" s="13"/>
    </row>
    <row r="71" spans="1:15" x14ac:dyDescent="0.25">
      <c r="A71" s="11"/>
      <c r="B71" s="14"/>
      <c r="C71" s="14"/>
      <c r="D71" s="14"/>
      <c r="E71" s="14"/>
      <c r="F71" s="19"/>
      <c r="G71" s="15"/>
      <c r="H71" s="15"/>
      <c r="I71" s="15"/>
      <c r="K71" s="15"/>
      <c r="N71" s="13"/>
      <c r="O71" s="13"/>
    </row>
    <row r="72" spans="1:15" x14ac:dyDescent="0.25">
      <c r="A72" s="11"/>
      <c r="B72" s="14"/>
      <c r="C72" s="14"/>
      <c r="D72" s="14"/>
      <c r="E72" s="14"/>
      <c r="F72" s="19"/>
      <c r="G72" s="15"/>
      <c r="H72" s="15"/>
      <c r="I72" s="15"/>
      <c r="K72" s="15"/>
      <c r="N72" s="13"/>
      <c r="O72" s="13"/>
    </row>
    <row r="73" spans="1:15" x14ac:dyDescent="0.25">
      <c r="A73" s="11"/>
      <c r="B73" s="14"/>
      <c r="C73" s="14"/>
      <c r="D73" s="14"/>
      <c r="E73" s="14"/>
      <c r="F73" s="19"/>
      <c r="G73" s="15"/>
      <c r="H73" s="15"/>
      <c r="I73" s="15"/>
      <c r="K73" s="15"/>
      <c r="N73" s="13"/>
      <c r="O73" s="13"/>
    </row>
    <row r="74" spans="1:15" x14ac:dyDescent="0.25">
      <c r="A74" s="11"/>
      <c r="B74" s="14"/>
      <c r="C74" s="14"/>
      <c r="D74" s="14"/>
      <c r="E74" s="14"/>
      <c r="F74" s="19"/>
      <c r="G74" s="15"/>
      <c r="H74" s="15"/>
      <c r="I74" s="15"/>
      <c r="K74" s="15"/>
      <c r="N74" s="13"/>
      <c r="O74" s="13"/>
    </row>
    <row r="75" spans="1:15" x14ac:dyDescent="0.25">
      <c r="A75" s="11"/>
      <c r="B75" s="14"/>
      <c r="C75" s="14"/>
      <c r="D75" s="14"/>
      <c r="E75" s="14"/>
      <c r="F75" s="19"/>
      <c r="G75" s="15"/>
      <c r="H75" s="15"/>
      <c r="I75" s="15"/>
      <c r="K75" s="15"/>
      <c r="N75" s="13"/>
      <c r="O75" s="13"/>
    </row>
    <row r="76" spans="1:15" x14ac:dyDescent="0.25">
      <c r="A76" s="11"/>
      <c r="B76" s="14"/>
      <c r="C76" s="14"/>
      <c r="D76" s="14"/>
      <c r="E76" s="14"/>
      <c r="F76" s="19"/>
      <c r="G76" s="15"/>
      <c r="H76" s="15"/>
      <c r="I76" s="15"/>
      <c r="K76" s="15"/>
      <c r="N76" s="13"/>
      <c r="O76" s="13"/>
    </row>
    <row r="77" spans="1:15" x14ac:dyDescent="0.25">
      <c r="A77" s="11"/>
      <c r="B77" s="14"/>
      <c r="C77" s="14"/>
      <c r="D77" s="14"/>
      <c r="E77" s="14"/>
      <c r="F77" s="19"/>
      <c r="G77" s="15"/>
      <c r="H77" s="15"/>
      <c r="I77" s="15"/>
      <c r="K77" s="15"/>
      <c r="N77" s="13"/>
      <c r="O77" s="13"/>
    </row>
    <row r="78" spans="1:15" x14ac:dyDescent="0.25">
      <c r="A78" s="11"/>
      <c r="B78" s="14"/>
      <c r="C78" s="14"/>
      <c r="D78" s="14"/>
      <c r="E78" s="14"/>
      <c r="F78" s="19"/>
      <c r="G78" s="15"/>
      <c r="H78" s="15"/>
      <c r="I78" s="15"/>
      <c r="K78" s="15"/>
      <c r="N78" s="13"/>
      <c r="O78" s="13"/>
    </row>
    <row r="79" spans="1:15" x14ac:dyDescent="0.25">
      <c r="A79" s="11"/>
      <c r="B79" s="14"/>
      <c r="C79" s="14"/>
      <c r="D79" s="14"/>
      <c r="E79" s="14"/>
      <c r="F79" s="19"/>
      <c r="G79" s="15"/>
      <c r="H79" s="15"/>
      <c r="I79" s="15"/>
      <c r="K79" s="15"/>
      <c r="N79" s="13"/>
      <c r="O79" s="13"/>
    </row>
    <row r="80" spans="1:15" x14ac:dyDescent="0.25">
      <c r="A80" s="11"/>
      <c r="B80" s="14"/>
      <c r="C80" s="14"/>
      <c r="D80" s="14"/>
      <c r="E80" s="14"/>
      <c r="F80" s="19"/>
      <c r="G80" s="15"/>
      <c r="H80" s="15"/>
      <c r="I80" s="15"/>
      <c r="K80" s="15"/>
      <c r="N80" s="13"/>
      <c r="O80" s="13"/>
    </row>
    <row r="81" spans="1:15" x14ac:dyDescent="0.25">
      <c r="A81" s="11"/>
      <c r="B81" s="14"/>
      <c r="C81" s="14"/>
      <c r="D81" s="14"/>
      <c r="E81" s="14"/>
      <c r="F81" s="19"/>
      <c r="G81" s="15"/>
      <c r="H81" s="15"/>
      <c r="I81" s="15"/>
      <c r="K81" s="15"/>
      <c r="N81" s="13"/>
      <c r="O81" s="13"/>
    </row>
    <row r="82" spans="1:15" x14ac:dyDescent="0.25">
      <c r="A82" s="11"/>
      <c r="B82" s="14"/>
      <c r="C82" s="14"/>
      <c r="D82" s="14"/>
      <c r="E82" s="14"/>
      <c r="F82" s="19"/>
      <c r="G82" s="15"/>
      <c r="H82" s="15"/>
      <c r="I82" s="15"/>
      <c r="K82" s="15"/>
      <c r="N82" s="13"/>
      <c r="O82" s="13"/>
    </row>
    <row r="83" spans="1:15" x14ac:dyDescent="0.25">
      <c r="A83" s="11"/>
      <c r="B83" s="14"/>
      <c r="C83" s="14"/>
      <c r="D83" s="14"/>
      <c r="E83" s="14"/>
      <c r="F83" s="19"/>
      <c r="G83" s="15"/>
      <c r="H83" s="15"/>
      <c r="I83" s="15"/>
      <c r="K83" s="15"/>
      <c r="N83" s="13"/>
      <c r="O83" s="13"/>
    </row>
    <row r="84" spans="1:15" x14ac:dyDescent="0.25">
      <c r="A84" s="11"/>
      <c r="B84" s="14"/>
      <c r="C84" s="14"/>
      <c r="D84" s="14"/>
      <c r="E84" s="14"/>
      <c r="F84" s="19"/>
      <c r="G84" s="15"/>
      <c r="H84" s="15"/>
      <c r="I84" s="15"/>
      <c r="K84" s="15"/>
      <c r="N84" s="13"/>
      <c r="O84" s="13"/>
    </row>
    <row r="85" spans="1:15" x14ac:dyDescent="0.25">
      <c r="A85" s="11"/>
      <c r="B85" s="14"/>
      <c r="C85" s="14"/>
      <c r="D85" s="14"/>
      <c r="E85" s="14"/>
      <c r="F85" s="19"/>
      <c r="G85" s="15"/>
      <c r="H85" s="15"/>
      <c r="I85" s="15"/>
      <c r="K85" s="15"/>
      <c r="N85" s="13"/>
      <c r="O85" s="13"/>
    </row>
    <row r="86" spans="1:15" x14ac:dyDescent="0.25">
      <c r="A86" s="11"/>
      <c r="B86" s="14"/>
      <c r="C86" s="14"/>
      <c r="D86" s="14"/>
      <c r="E86" s="14"/>
      <c r="F86" s="19"/>
      <c r="G86" s="15"/>
      <c r="H86" s="15"/>
      <c r="I86" s="15"/>
      <c r="K86" s="15"/>
      <c r="N86" s="13"/>
      <c r="O86" s="13"/>
    </row>
    <row r="87" spans="1:15" x14ac:dyDescent="0.25">
      <c r="A87" s="11"/>
      <c r="B87" s="14"/>
      <c r="C87" s="14"/>
      <c r="D87" s="14"/>
      <c r="E87" s="14"/>
      <c r="F87" s="19"/>
      <c r="G87" s="15"/>
      <c r="H87" s="15"/>
      <c r="I87" s="15"/>
      <c r="K87" s="15"/>
      <c r="N87" s="13"/>
      <c r="O87" s="13"/>
    </row>
    <row r="88" spans="1:15" x14ac:dyDescent="0.25">
      <c r="A88" s="11"/>
      <c r="B88" s="14"/>
      <c r="C88" s="14"/>
      <c r="D88" s="14"/>
      <c r="E88" s="14"/>
      <c r="F88" s="19"/>
      <c r="G88" s="15"/>
      <c r="H88" s="15"/>
      <c r="I88" s="15"/>
      <c r="K88" s="15"/>
      <c r="N88" s="13"/>
      <c r="O88" s="13"/>
    </row>
    <row r="89" spans="1:15" x14ac:dyDescent="0.25">
      <c r="A89" s="11"/>
      <c r="B89" s="14"/>
      <c r="C89" s="14"/>
      <c r="D89" s="14"/>
      <c r="E89" s="14"/>
      <c r="F89" s="19"/>
      <c r="G89" s="15"/>
      <c r="H89" s="15"/>
      <c r="I89" s="15"/>
      <c r="K89" s="15"/>
      <c r="N89" s="13"/>
      <c r="O89" s="13"/>
    </row>
    <row r="90" spans="1:15" x14ac:dyDescent="0.25">
      <c r="A90" s="11"/>
      <c r="B90" s="14"/>
      <c r="C90" s="14"/>
      <c r="D90" s="14"/>
      <c r="E90" s="14"/>
      <c r="F90" s="19"/>
      <c r="G90" s="15"/>
      <c r="H90" s="15"/>
      <c r="I90" s="15"/>
      <c r="K90" s="15"/>
      <c r="N90" s="13"/>
      <c r="O90" s="13"/>
    </row>
    <row r="91" spans="1:15" x14ac:dyDescent="0.25">
      <c r="A91" s="11"/>
      <c r="B91" s="14"/>
      <c r="C91" s="14"/>
      <c r="D91" s="14"/>
      <c r="E91" s="14"/>
      <c r="F91" s="19"/>
      <c r="G91" s="15"/>
      <c r="H91" s="15"/>
      <c r="I91" s="15"/>
      <c r="K91" s="15"/>
      <c r="N91" s="13"/>
      <c r="O91" s="13"/>
    </row>
    <row r="92" spans="1:15" x14ac:dyDescent="0.25">
      <c r="A92" s="11"/>
      <c r="B92" s="14"/>
      <c r="C92" s="14"/>
      <c r="D92" s="14"/>
      <c r="E92" s="14"/>
      <c r="F92" s="19"/>
      <c r="G92" s="15"/>
      <c r="H92" s="15"/>
      <c r="I92" s="15"/>
      <c r="K92" s="15"/>
      <c r="N92" s="13"/>
      <c r="O92" s="13"/>
    </row>
    <row r="93" spans="1:15" x14ac:dyDescent="0.25">
      <c r="A93" s="11"/>
      <c r="B93" s="14"/>
      <c r="C93" s="14"/>
      <c r="D93" s="14"/>
      <c r="E93" s="14"/>
      <c r="F93" s="19"/>
      <c r="G93" s="15"/>
      <c r="H93" s="15"/>
      <c r="I93" s="15"/>
      <c r="K93" s="15"/>
      <c r="N93" s="13"/>
      <c r="O93" s="13"/>
    </row>
    <row r="94" spans="1:15" x14ac:dyDescent="0.25">
      <c r="A94" s="11"/>
      <c r="B94" s="14"/>
      <c r="C94" s="14"/>
      <c r="D94" s="14"/>
      <c r="E94" s="14"/>
      <c r="F94" s="19"/>
      <c r="G94" s="15"/>
      <c r="H94" s="15"/>
      <c r="I94" s="15"/>
      <c r="K94" s="15"/>
      <c r="N94" s="13"/>
      <c r="O94" s="13"/>
    </row>
    <row r="95" spans="1:15" x14ac:dyDescent="0.25">
      <c r="A95" s="11"/>
      <c r="B95" s="14"/>
      <c r="C95" s="14"/>
      <c r="D95" s="14"/>
      <c r="E95" s="14"/>
      <c r="F95" s="19"/>
      <c r="G95" s="15"/>
      <c r="H95" s="15"/>
      <c r="I95" s="15"/>
      <c r="K95" s="15"/>
      <c r="N95" s="13"/>
      <c r="O95" s="13"/>
    </row>
    <row r="96" spans="1:15" x14ac:dyDescent="0.25">
      <c r="A96" s="11"/>
      <c r="B96" s="14"/>
      <c r="C96" s="14"/>
      <c r="D96" s="14"/>
      <c r="E96" s="14"/>
      <c r="F96" s="19"/>
      <c r="G96" s="15"/>
      <c r="H96" s="15"/>
      <c r="I96" s="15"/>
      <c r="K96" s="15"/>
      <c r="N96" s="13"/>
      <c r="O96" s="13"/>
    </row>
    <row r="97" spans="1:15" x14ac:dyDescent="0.25">
      <c r="A97" s="11"/>
      <c r="B97" s="14"/>
      <c r="C97" s="14"/>
      <c r="D97" s="14"/>
      <c r="E97" s="14"/>
      <c r="F97" s="19"/>
      <c r="G97" s="15"/>
      <c r="H97" s="15"/>
      <c r="I97" s="15"/>
      <c r="K97" s="15"/>
      <c r="N97" s="13"/>
      <c r="O97" s="13"/>
    </row>
    <row r="98" spans="1:15" x14ac:dyDescent="0.25">
      <c r="A98" s="11"/>
      <c r="B98" s="14"/>
      <c r="C98" s="14"/>
      <c r="D98" s="14"/>
      <c r="E98" s="14"/>
      <c r="F98" s="19"/>
      <c r="G98" s="15"/>
      <c r="H98" s="15"/>
      <c r="I98" s="15"/>
      <c r="K98" s="15"/>
      <c r="N98" s="13"/>
      <c r="O98" s="13"/>
    </row>
    <row r="99" spans="1:15" x14ac:dyDescent="0.25">
      <c r="A99" s="11"/>
      <c r="B99" s="14"/>
      <c r="C99" s="14"/>
      <c r="D99" s="14"/>
      <c r="E99" s="14"/>
      <c r="F99" s="19"/>
      <c r="G99" s="15"/>
      <c r="H99" s="15"/>
      <c r="I99" s="15"/>
      <c r="K99" s="15"/>
      <c r="N99" s="13"/>
      <c r="O99" s="13"/>
    </row>
    <row r="100" spans="1:15" x14ac:dyDescent="0.25">
      <c r="A100" s="11"/>
      <c r="B100" s="14"/>
      <c r="C100" s="14"/>
      <c r="D100" s="14"/>
      <c r="E100" s="14"/>
      <c r="F100" s="19"/>
      <c r="G100" s="15"/>
      <c r="H100" s="15"/>
      <c r="I100" s="15"/>
      <c r="K100" s="15"/>
      <c r="N100" s="13"/>
      <c r="O100" s="13"/>
    </row>
    <row r="101" spans="1:15" x14ac:dyDescent="0.25">
      <c r="A101" s="11"/>
      <c r="B101" s="14"/>
      <c r="C101" s="14"/>
      <c r="D101" s="14"/>
      <c r="E101" s="14"/>
      <c r="F101" s="19"/>
      <c r="G101" s="15"/>
      <c r="H101" s="15"/>
      <c r="I101" s="15"/>
      <c r="K101" s="15"/>
      <c r="N101" s="13"/>
      <c r="O101" s="13"/>
    </row>
    <row r="102" spans="1:15" x14ac:dyDescent="0.25">
      <c r="A102" s="11"/>
      <c r="B102" s="14"/>
      <c r="C102" s="14"/>
      <c r="D102" s="14"/>
      <c r="E102" s="14"/>
      <c r="F102" s="19"/>
      <c r="G102" s="15"/>
      <c r="H102" s="15"/>
      <c r="I102" s="15"/>
      <c r="K102" s="15"/>
      <c r="N102" s="13"/>
      <c r="O102" s="13"/>
    </row>
    <row r="103" spans="1:15" x14ac:dyDescent="0.25">
      <c r="A103" s="11"/>
      <c r="B103" s="14"/>
      <c r="C103" s="14"/>
      <c r="D103" s="14"/>
      <c r="E103" s="14"/>
      <c r="F103" s="19"/>
      <c r="G103" s="15"/>
      <c r="H103" s="15"/>
      <c r="I103" s="15"/>
      <c r="K103" s="15"/>
      <c r="N103" s="13"/>
      <c r="O103" s="13"/>
    </row>
    <row r="104" spans="1:15" x14ac:dyDescent="0.25">
      <c r="A104" s="11"/>
      <c r="B104" s="14"/>
      <c r="C104" s="14"/>
      <c r="D104" s="14"/>
      <c r="E104" s="14"/>
      <c r="F104" s="19"/>
      <c r="G104" s="15"/>
      <c r="H104" s="15"/>
      <c r="I104" s="15"/>
      <c r="K104" s="15"/>
      <c r="N104" s="13"/>
      <c r="O104" s="13"/>
    </row>
    <row r="105" spans="1:15" x14ac:dyDescent="0.25">
      <c r="A105" s="11"/>
      <c r="B105" s="14"/>
      <c r="C105" s="14"/>
      <c r="D105" s="14"/>
      <c r="E105" s="14"/>
      <c r="F105" s="19"/>
      <c r="G105" s="15"/>
      <c r="H105" s="15"/>
      <c r="I105" s="15"/>
      <c r="K105" s="15"/>
      <c r="N105" s="13"/>
      <c r="O105" s="13"/>
    </row>
    <row r="106" spans="1:15" x14ac:dyDescent="0.25">
      <c r="A106" s="11"/>
      <c r="B106" s="14"/>
      <c r="C106" s="14"/>
      <c r="D106" s="14"/>
      <c r="E106" s="14"/>
      <c r="F106" s="19"/>
      <c r="G106" s="15"/>
      <c r="H106" s="15"/>
      <c r="I106" s="15"/>
      <c r="K106" s="15"/>
      <c r="N106" s="13"/>
      <c r="O106" s="13"/>
    </row>
    <row r="107" spans="1:15" x14ac:dyDescent="0.25">
      <c r="A107" s="11"/>
      <c r="B107" s="14"/>
      <c r="C107" s="14"/>
      <c r="D107" s="14"/>
      <c r="E107" s="14"/>
      <c r="F107" s="19"/>
      <c r="G107" s="15"/>
      <c r="H107" s="15"/>
      <c r="I107" s="15"/>
      <c r="K107" s="15"/>
      <c r="N107" s="13"/>
      <c r="O107" s="13"/>
    </row>
    <row r="108" spans="1:15" x14ac:dyDescent="0.25">
      <c r="A108" s="11"/>
      <c r="B108" s="14"/>
      <c r="C108" s="14"/>
      <c r="D108" s="14"/>
      <c r="E108" s="14"/>
      <c r="F108" s="19"/>
      <c r="G108" s="15"/>
      <c r="H108" s="15"/>
      <c r="I108" s="15"/>
      <c r="K108" s="15"/>
      <c r="N108" s="13"/>
      <c r="O108" s="13"/>
    </row>
    <row r="109" spans="1:15" x14ac:dyDescent="0.25">
      <c r="A109" s="11"/>
      <c r="B109" s="14"/>
      <c r="C109" s="14"/>
      <c r="D109" s="14"/>
      <c r="E109" s="14"/>
      <c r="F109" s="19"/>
      <c r="G109" s="15"/>
      <c r="H109" s="15"/>
      <c r="I109" s="15"/>
      <c r="K109" s="15"/>
      <c r="N109" s="13"/>
      <c r="O109" s="13"/>
    </row>
    <row r="110" spans="1:15" x14ac:dyDescent="0.25">
      <c r="A110" s="11"/>
      <c r="B110" s="14"/>
      <c r="C110" s="14"/>
      <c r="D110" s="14"/>
      <c r="E110" s="14"/>
      <c r="F110" s="19"/>
      <c r="G110" s="15"/>
      <c r="H110" s="15"/>
      <c r="I110" s="15"/>
      <c r="K110" s="15"/>
      <c r="N110" s="13"/>
      <c r="O110" s="13"/>
    </row>
    <row r="111" spans="1:15" x14ac:dyDescent="0.25">
      <c r="A111" s="11"/>
      <c r="B111" s="14"/>
      <c r="C111" s="14"/>
      <c r="D111" s="14"/>
      <c r="E111" s="14"/>
      <c r="F111" s="19"/>
      <c r="G111" s="15"/>
      <c r="H111" s="15"/>
      <c r="I111" s="15"/>
      <c r="K111" s="15"/>
      <c r="N111" s="13"/>
      <c r="O111" s="13"/>
    </row>
    <row r="112" spans="1:15" x14ac:dyDescent="0.25">
      <c r="A112" s="11"/>
      <c r="B112" s="14"/>
      <c r="C112" s="14"/>
      <c r="D112" s="14"/>
      <c r="E112" s="14"/>
      <c r="F112" s="19"/>
      <c r="G112" s="15"/>
      <c r="H112" s="15"/>
      <c r="I112" s="15"/>
      <c r="K112" s="15"/>
      <c r="N112" s="13"/>
      <c r="O112" s="13"/>
    </row>
    <row r="113" spans="1:15" x14ac:dyDescent="0.25">
      <c r="A113" s="11"/>
      <c r="B113" s="14"/>
      <c r="C113" s="14"/>
      <c r="D113" s="14"/>
      <c r="E113" s="14"/>
      <c r="F113" s="19"/>
      <c r="G113" s="15"/>
      <c r="H113" s="15"/>
      <c r="I113" s="15"/>
      <c r="K113" s="15"/>
      <c r="N113" s="13"/>
      <c r="O113" s="13"/>
    </row>
    <row r="114" spans="1:15" x14ac:dyDescent="0.25">
      <c r="A114" s="11"/>
      <c r="B114" s="14"/>
      <c r="C114" s="14"/>
      <c r="D114" s="14"/>
      <c r="E114" s="14"/>
      <c r="F114" s="19"/>
      <c r="G114" s="15"/>
      <c r="H114" s="15"/>
      <c r="I114" s="15"/>
      <c r="K114" s="15"/>
      <c r="N114" s="13"/>
      <c r="O114" s="13"/>
    </row>
    <row r="115" spans="1:15" x14ac:dyDescent="0.25">
      <c r="A115" s="11"/>
      <c r="B115" s="14"/>
      <c r="C115" s="14"/>
      <c r="D115" s="14"/>
      <c r="E115" s="14"/>
      <c r="F115" s="19"/>
      <c r="G115" s="15"/>
      <c r="H115" s="15"/>
      <c r="I115" s="15"/>
      <c r="K115" s="15"/>
      <c r="N115" s="13"/>
      <c r="O115" s="13"/>
    </row>
    <row r="116" spans="1:15" x14ac:dyDescent="0.25">
      <c r="A116" s="11"/>
      <c r="B116" s="14"/>
      <c r="C116" s="14"/>
      <c r="D116" s="14"/>
      <c r="E116" s="14"/>
      <c r="F116" s="19"/>
      <c r="G116" s="15"/>
      <c r="H116" s="15"/>
      <c r="I116" s="15"/>
      <c r="K116" s="15"/>
      <c r="N116" s="13"/>
      <c r="O116" s="13"/>
    </row>
    <row r="117" spans="1:15" x14ac:dyDescent="0.25">
      <c r="A117" s="11"/>
      <c r="B117" s="14"/>
      <c r="C117" s="14"/>
      <c r="D117" s="14"/>
      <c r="E117" s="14"/>
      <c r="F117" s="19"/>
      <c r="G117" s="15"/>
      <c r="H117" s="15"/>
      <c r="I117" s="15"/>
      <c r="K117" s="15"/>
      <c r="N117" s="13"/>
      <c r="O117" s="13"/>
    </row>
    <row r="118" spans="1:15" x14ac:dyDescent="0.25">
      <c r="A118" s="11"/>
      <c r="B118" s="14"/>
      <c r="C118" s="14"/>
      <c r="D118" s="14"/>
      <c r="E118" s="14"/>
      <c r="F118" s="19"/>
      <c r="G118" s="15"/>
      <c r="H118" s="15"/>
      <c r="I118" s="15"/>
      <c r="K118" s="15"/>
      <c r="N118" s="13"/>
      <c r="O118" s="13"/>
    </row>
    <row r="119" spans="1:15" x14ac:dyDescent="0.25">
      <c r="F119" s="19"/>
      <c r="O119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0"/>
  <sheetViews>
    <sheetView workbookViewId="0">
      <selection activeCell="N25" sqref="N25"/>
    </sheetView>
  </sheetViews>
  <sheetFormatPr defaultRowHeight="15" x14ac:dyDescent="0.25"/>
  <cols>
    <col min="1" max="1" width="6.42578125" bestFit="1" customWidth="1"/>
    <col min="2" max="2" width="10.7109375" bestFit="1" customWidth="1"/>
    <col min="3" max="3" width="12.85546875" bestFit="1" customWidth="1"/>
    <col min="4" max="4" width="12.7109375" bestFit="1" customWidth="1"/>
    <col min="5" max="5" width="8.140625" bestFit="1" customWidth="1"/>
    <col min="6" max="6" width="20.85546875" bestFit="1" customWidth="1"/>
    <col min="7" max="7" width="13.7109375" bestFit="1" customWidth="1"/>
    <col min="8" max="8" width="14.7109375" bestFit="1" customWidth="1"/>
    <col min="9" max="9" width="13.7109375" bestFit="1" customWidth="1"/>
    <col min="10" max="10" width="8.5703125" style="41" bestFit="1" customWidth="1"/>
    <col min="11" max="11" width="13.7109375" bestFit="1" customWidth="1"/>
    <col min="12" max="13" width="9.5703125" style="41" bestFit="1" customWidth="1"/>
    <col min="14" max="14" width="9" bestFit="1" customWidth="1"/>
    <col min="15" max="15" width="8.7109375" bestFit="1" customWidth="1"/>
  </cols>
  <sheetData>
    <row r="1" spans="1:15" x14ac:dyDescent="0.25">
      <c r="A1" s="14" t="s">
        <v>153</v>
      </c>
      <c r="B1" s="14" t="s">
        <v>154</v>
      </c>
      <c r="C1" s="14" t="s">
        <v>155</v>
      </c>
      <c r="D1" s="14" t="s">
        <v>58</v>
      </c>
      <c r="E1" s="14" t="s">
        <v>67</v>
      </c>
      <c r="F1" s="19" t="s">
        <v>156</v>
      </c>
      <c r="G1" s="15" t="s">
        <v>157</v>
      </c>
      <c r="H1" s="15" t="s">
        <v>158</v>
      </c>
      <c r="I1" s="15" t="s">
        <v>159</v>
      </c>
      <c r="J1" s="41" t="s">
        <v>160</v>
      </c>
      <c r="K1" s="15" t="s">
        <v>161</v>
      </c>
      <c r="L1" s="41" t="s">
        <v>162</v>
      </c>
      <c r="M1" s="44" t="s">
        <v>163</v>
      </c>
      <c r="N1" s="18" t="s">
        <v>164</v>
      </c>
      <c r="O1" s="18" t="s">
        <v>165</v>
      </c>
    </row>
    <row r="2" spans="1:15" x14ac:dyDescent="0.25">
      <c r="A2" s="14">
        <v>71</v>
      </c>
      <c r="B2" s="14" t="s">
        <v>166</v>
      </c>
      <c r="C2" s="14">
        <v>3</v>
      </c>
      <c r="D2" s="14">
        <v>65.858418999999998</v>
      </c>
      <c r="E2" s="14" t="s">
        <v>315</v>
      </c>
      <c r="F2" s="19" t="s">
        <v>106</v>
      </c>
      <c r="G2" s="15">
        <v>13991</v>
      </c>
      <c r="H2" s="15">
        <v>121</v>
      </c>
      <c r="I2" s="15" t="s">
        <v>175</v>
      </c>
      <c r="J2" s="41">
        <v>3.8281480000000001</v>
      </c>
      <c r="K2" s="15" t="s">
        <v>219</v>
      </c>
      <c r="L2" s="41">
        <v>47.851849000000001</v>
      </c>
      <c r="M2" s="41">
        <v>8.0391110000000001</v>
      </c>
      <c r="N2" s="13">
        <v>12.5</v>
      </c>
      <c r="O2" s="13">
        <v>2.1</v>
      </c>
    </row>
    <row r="3" spans="1:15" x14ac:dyDescent="0.25">
      <c r="A3" s="14">
        <v>691</v>
      </c>
      <c r="B3" s="14" t="s">
        <v>166</v>
      </c>
      <c r="C3" s="14">
        <v>3</v>
      </c>
      <c r="D3" s="14">
        <v>65.858418999999998</v>
      </c>
      <c r="E3" s="14" t="s">
        <v>315</v>
      </c>
      <c r="F3" s="19" t="s">
        <v>106</v>
      </c>
      <c r="G3" s="15">
        <v>11611</v>
      </c>
      <c r="H3" s="15">
        <v>140</v>
      </c>
      <c r="I3" s="15" t="s">
        <v>181</v>
      </c>
      <c r="J3" s="41">
        <v>2.4493999999999998E-2</v>
      </c>
      <c r="K3" s="15" t="s">
        <v>182</v>
      </c>
      <c r="L3" s="41">
        <v>0.30618000000000001</v>
      </c>
      <c r="M3" s="41">
        <v>4.6538999999999997E-2</v>
      </c>
      <c r="N3" s="13">
        <v>12.5</v>
      </c>
      <c r="O3" s="13">
        <v>1.9</v>
      </c>
    </row>
    <row r="4" spans="1:15" x14ac:dyDescent="0.25">
      <c r="A4" s="14">
        <v>693</v>
      </c>
      <c r="B4" s="14" t="s">
        <v>166</v>
      </c>
      <c r="C4" s="14">
        <v>3</v>
      </c>
      <c r="D4" s="14">
        <v>65.858418999999998</v>
      </c>
      <c r="E4" s="14" t="s">
        <v>315</v>
      </c>
      <c r="F4" s="19" t="s">
        <v>106</v>
      </c>
      <c r="G4" s="15">
        <v>14060</v>
      </c>
      <c r="H4" s="15">
        <v>140</v>
      </c>
      <c r="I4" s="15" t="s">
        <v>181</v>
      </c>
      <c r="J4" s="41">
        <v>6.9927169999999998</v>
      </c>
      <c r="K4" s="15" t="s">
        <v>212</v>
      </c>
      <c r="L4" s="41">
        <v>83.912609000000003</v>
      </c>
      <c r="M4" s="41">
        <v>12.586891</v>
      </c>
      <c r="N4" s="13">
        <v>12</v>
      </c>
      <c r="O4" s="13">
        <v>1.8</v>
      </c>
    </row>
    <row r="5" spans="1:15" x14ac:dyDescent="0.25">
      <c r="A5" s="14">
        <v>695</v>
      </c>
      <c r="B5" s="14" t="s">
        <v>166</v>
      </c>
      <c r="C5" s="14">
        <v>3</v>
      </c>
      <c r="D5" s="14">
        <v>65.858418999999998</v>
      </c>
      <c r="E5" s="14" t="s">
        <v>315</v>
      </c>
      <c r="F5" s="19" t="s">
        <v>106</v>
      </c>
      <c r="G5" s="15">
        <v>14691</v>
      </c>
      <c r="H5" s="15">
        <v>541</v>
      </c>
      <c r="I5" s="15" t="s">
        <v>201</v>
      </c>
      <c r="J5" s="41">
        <v>2.7160000000000001E-3</v>
      </c>
      <c r="K5" s="15" t="s">
        <v>229</v>
      </c>
      <c r="L5" s="41">
        <v>2.1454000000000001E-2</v>
      </c>
      <c r="M5" s="41">
        <v>3.5300000000000002E-3</v>
      </c>
      <c r="N5" s="13">
        <v>7.9</v>
      </c>
      <c r="O5" s="13">
        <v>1.3</v>
      </c>
    </row>
    <row r="6" spans="1:15" x14ac:dyDescent="0.25">
      <c r="A6" s="14">
        <v>697</v>
      </c>
      <c r="B6" s="14" t="s">
        <v>166</v>
      </c>
      <c r="C6" s="14">
        <v>3</v>
      </c>
      <c r="D6" s="14">
        <v>65.858418999999998</v>
      </c>
      <c r="E6" s="14" t="s">
        <v>315</v>
      </c>
      <c r="F6" s="19" t="s">
        <v>106</v>
      </c>
      <c r="G6" s="15">
        <v>14695</v>
      </c>
      <c r="H6" s="15">
        <v>541</v>
      </c>
      <c r="I6" s="15" t="s">
        <v>201</v>
      </c>
      <c r="J6" s="41">
        <v>2.8540000000000002E-3</v>
      </c>
      <c r="K6" s="15" t="s">
        <v>229</v>
      </c>
      <c r="L6" s="41">
        <v>2.2549E-2</v>
      </c>
      <c r="M6" s="41">
        <v>3.7109999999999999E-3</v>
      </c>
      <c r="N6" s="13">
        <v>7.9</v>
      </c>
      <c r="O6" s="13">
        <v>1.3</v>
      </c>
    </row>
    <row r="7" spans="1:15" x14ac:dyDescent="0.25">
      <c r="A7" s="14">
        <v>699</v>
      </c>
      <c r="B7" s="14" t="s">
        <v>166</v>
      </c>
      <c r="C7" s="14">
        <v>3</v>
      </c>
      <c r="D7" s="14">
        <v>65.858418999999998</v>
      </c>
      <c r="E7" s="14" t="s">
        <v>315</v>
      </c>
      <c r="F7" s="19" t="s">
        <v>106</v>
      </c>
      <c r="G7" s="15">
        <v>11610</v>
      </c>
      <c r="H7" s="15">
        <v>140</v>
      </c>
      <c r="I7" s="15" t="s">
        <v>181</v>
      </c>
      <c r="J7" s="41">
        <v>0.33975</v>
      </c>
      <c r="K7" s="15" t="s">
        <v>182</v>
      </c>
      <c r="L7" s="41">
        <v>4.2468789999999998</v>
      </c>
      <c r="M7" s="41">
        <v>0.64552600000000004</v>
      </c>
      <c r="N7" s="13">
        <v>12.5</v>
      </c>
      <c r="O7" s="13">
        <v>1.9</v>
      </c>
    </row>
    <row r="8" spans="1:15" x14ac:dyDescent="0.25">
      <c r="A8" s="14">
        <v>701</v>
      </c>
      <c r="B8" s="14" t="s">
        <v>166</v>
      </c>
      <c r="C8" s="14">
        <v>3</v>
      </c>
      <c r="D8" s="14">
        <v>65.858418999999998</v>
      </c>
      <c r="E8" s="14" t="s">
        <v>315</v>
      </c>
      <c r="F8" s="19" t="s">
        <v>106</v>
      </c>
      <c r="G8" s="15">
        <v>13989</v>
      </c>
      <c r="H8" s="15">
        <v>121</v>
      </c>
      <c r="I8" s="15" t="s">
        <v>175</v>
      </c>
      <c r="J8" s="41">
        <v>11.273261</v>
      </c>
      <c r="K8" s="15" t="s">
        <v>219</v>
      </c>
      <c r="L8" s="41">
        <v>140.91575700000001</v>
      </c>
      <c r="M8" s="41">
        <v>23.673846999999999</v>
      </c>
      <c r="N8" s="13">
        <v>12.5</v>
      </c>
      <c r="O8" s="13">
        <v>2.1</v>
      </c>
    </row>
    <row r="9" spans="1:15" x14ac:dyDescent="0.25">
      <c r="A9" s="14">
        <v>703</v>
      </c>
      <c r="B9" s="14" t="s">
        <v>166</v>
      </c>
      <c r="C9" s="14">
        <v>3</v>
      </c>
      <c r="D9" s="14">
        <v>65.858418999999998</v>
      </c>
      <c r="E9" s="14" t="s">
        <v>315</v>
      </c>
      <c r="F9" s="19" t="s">
        <v>106</v>
      </c>
      <c r="G9" s="15">
        <v>14060</v>
      </c>
      <c r="H9" s="15">
        <v>140</v>
      </c>
      <c r="I9" s="15" t="s">
        <v>181</v>
      </c>
      <c r="J9" s="41">
        <v>2.1096200000000001</v>
      </c>
      <c r="K9" s="15" t="s">
        <v>212</v>
      </c>
      <c r="L9" s="41">
        <v>25.315445</v>
      </c>
      <c r="M9" s="41">
        <v>3.7973170000000001</v>
      </c>
      <c r="N9" s="13">
        <v>12</v>
      </c>
      <c r="O9" s="13">
        <v>1.8</v>
      </c>
    </row>
    <row r="10" spans="1:15" x14ac:dyDescent="0.25">
      <c r="A10" s="14">
        <v>705</v>
      </c>
      <c r="B10" s="14" t="s">
        <v>166</v>
      </c>
      <c r="C10" s="14">
        <v>3</v>
      </c>
      <c r="D10" s="14">
        <v>65.858418999999998</v>
      </c>
      <c r="E10" s="14" t="s">
        <v>315</v>
      </c>
      <c r="F10" s="19" t="s">
        <v>106</v>
      </c>
      <c r="G10" s="15">
        <v>13989</v>
      </c>
      <c r="H10" s="15">
        <v>121</v>
      </c>
      <c r="I10" s="15" t="s">
        <v>175</v>
      </c>
      <c r="J10" s="41">
        <v>9.9214839999999995</v>
      </c>
      <c r="K10" s="15" t="s">
        <v>219</v>
      </c>
      <c r="L10" s="41">
        <v>124.018547</v>
      </c>
      <c r="M10" s="41">
        <v>20.835115999999999</v>
      </c>
      <c r="N10" s="13">
        <v>12.5</v>
      </c>
      <c r="O10" s="13">
        <v>2.1</v>
      </c>
    </row>
    <row r="11" spans="1:15" x14ac:dyDescent="0.25">
      <c r="A11" s="14">
        <v>707</v>
      </c>
      <c r="B11" s="14" t="s">
        <v>166</v>
      </c>
      <c r="C11" s="14">
        <v>3</v>
      </c>
      <c r="D11" s="14">
        <v>65.858418999999998</v>
      </c>
      <c r="E11" s="14" t="s">
        <v>315</v>
      </c>
      <c r="F11" s="19" t="s">
        <v>106</v>
      </c>
      <c r="G11" s="15">
        <v>13991</v>
      </c>
      <c r="H11" s="15">
        <v>121</v>
      </c>
      <c r="I11" s="15" t="s">
        <v>175</v>
      </c>
      <c r="J11" s="41">
        <v>1.2303390000000001</v>
      </c>
      <c r="K11" s="15" t="s">
        <v>219</v>
      </c>
      <c r="L11" s="41">
        <v>15.379239999999999</v>
      </c>
      <c r="M11" s="41">
        <v>2.5837119999999998</v>
      </c>
      <c r="N11" s="13">
        <v>12.5</v>
      </c>
      <c r="O11" s="13">
        <v>2.1</v>
      </c>
    </row>
    <row r="12" spans="1:15" x14ac:dyDescent="0.25">
      <c r="A12" s="14">
        <v>709</v>
      </c>
      <c r="B12" s="14" t="s">
        <v>166</v>
      </c>
      <c r="C12" s="14">
        <v>3</v>
      </c>
      <c r="D12" s="14">
        <v>65.858418999999998</v>
      </c>
      <c r="E12" s="14" t="s">
        <v>315</v>
      </c>
      <c r="F12" s="19" t="s">
        <v>106</v>
      </c>
      <c r="G12" s="15">
        <v>14060</v>
      </c>
      <c r="H12" s="15">
        <v>140</v>
      </c>
      <c r="I12" s="15" t="s">
        <v>181</v>
      </c>
      <c r="J12" s="41">
        <v>0.29460700000000001</v>
      </c>
      <c r="K12" s="15" t="s">
        <v>212</v>
      </c>
      <c r="L12" s="41">
        <v>3.5352839999999999</v>
      </c>
      <c r="M12" s="41">
        <v>0.53029300000000001</v>
      </c>
      <c r="N12" s="13">
        <v>12</v>
      </c>
      <c r="O12" s="13">
        <v>1.8</v>
      </c>
    </row>
    <row r="13" spans="1:15" x14ac:dyDescent="0.25">
      <c r="A13" s="14">
        <v>711</v>
      </c>
      <c r="B13" s="14" t="s">
        <v>166</v>
      </c>
      <c r="C13" s="14">
        <v>3</v>
      </c>
      <c r="D13" s="14">
        <v>65.858418999999998</v>
      </c>
      <c r="E13" s="14" t="s">
        <v>315</v>
      </c>
      <c r="F13" s="19" t="s">
        <v>106</v>
      </c>
      <c r="G13" s="15">
        <v>11468</v>
      </c>
      <c r="H13" s="15">
        <v>121</v>
      </c>
      <c r="I13" s="15" t="s">
        <v>175</v>
      </c>
      <c r="J13" s="41">
        <v>1.70889</v>
      </c>
      <c r="K13" s="15" t="s">
        <v>176</v>
      </c>
      <c r="L13" s="41">
        <v>19.994012000000001</v>
      </c>
      <c r="M13" s="41">
        <v>3.41778</v>
      </c>
      <c r="N13" s="13">
        <v>11.7</v>
      </c>
      <c r="O13" s="13">
        <v>2</v>
      </c>
    </row>
    <row r="14" spans="1:15" x14ac:dyDescent="0.25">
      <c r="A14" s="14">
        <v>713</v>
      </c>
      <c r="B14" s="14" t="s">
        <v>166</v>
      </c>
      <c r="C14" s="14">
        <v>3</v>
      </c>
      <c r="D14" s="14">
        <v>65.858418999999998</v>
      </c>
      <c r="E14" s="14" t="s">
        <v>315</v>
      </c>
      <c r="F14" s="19" t="s">
        <v>106</v>
      </c>
      <c r="G14" s="15">
        <v>11611</v>
      </c>
      <c r="H14" s="15">
        <v>140</v>
      </c>
      <c r="I14" s="15" t="s">
        <v>181</v>
      </c>
      <c r="J14" s="41">
        <v>2.8982899999999998</v>
      </c>
      <c r="K14" s="15" t="s">
        <v>182</v>
      </c>
      <c r="L14" s="41">
        <v>36.228625999999998</v>
      </c>
      <c r="M14" s="41">
        <v>5.5067510000000004</v>
      </c>
      <c r="N14" s="13">
        <v>12.5</v>
      </c>
      <c r="O14" s="13">
        <v>1.9</v>
      </c>
    </row>
    <row r="15" spans="1:15" x14ac:dyDescent="0.25">
      <c r="A15" s="14">
        <v>715</v>
      </c>
      <c r="B15" s="14" t="s">
        <v>166</v>
      </c>
      <c r="C15" s="14">
        <v>3</v>
      </c>
      <c r="D15" s="14">
        <v>65.858418999999998</v>
      </c>
      <c r="E15" s="14" t="s">
        <v>315</v>
      </c>
      <c r="F15" s="19" t="s">
        <v>106</v>
      </c>
      <c r="G15" s="15">
        <v>13916</v>
      </c>
      <c r="H15" s="15">
        <v>814</v>
      </c>
      <c r="I15" s="15" t="s">
        <v>209</v>
      </c>
      <c r="J15" s="41">
        <v>3.5920000000000001E-2</v>
      </c>
      <c r="K15" s="15" t="s">
        <v>210</v>
      </c>
      <c r="L15" s="41">
        <v>0.294547</v>
      </c>
      <c r="M15" s="41">
        <v>4.6696000000000001E-2</v>
      </c>
      <c r="N15" s="13">
        <v>8.1999999999999993</v>
      </c>
      <c r="O15" s="13">
        <v>1.3</v>
      </c>
    </row>
    <row r="16" spans="1:15" x14ac:dyDescent="0.25">
      <c r="A16" s="14">
        <v>717</v>
      </c>
      <c r="B16" s="14" t="s">
        <v>166</v>
      </c>
      <c r="C16" s="14">
        <v>3</v>
      </c>
      <c r="D16" s="14">
        <v>65.858418999999998</v>
      </c>
      <c r="E16" s="14" t="s">
        <v>315</v>
      </c>
      <c r="F16" s="19" t="s">
        <v>106</v>
      </c>
      <c r="G16" s="15">
        <v>11469</v>
      </c>
      <c r="H16" s="15">
        <v>121</v>
      </c>
      <c r="I16" s="15" t="s">
        <v>175</v>
      </c>
      <c r="J16" s="41">
        <v>3.227903</v>
      </c>
      <c r="K16" s="15" t="s">
        <v>176</v>
      </c>
      <c r="L16" s="41">
        <v>37.766466999999999</v>
      </c>
      <c r="M16" s="41">
        <v>6.4558059999999999</v>
      </c>
      <c r="N16" s="13">
        <v>11.7</v>
      </c>
      <c r="O16" s="13">
        <v>2</v>
      </c>
    </row>
    <row r="17" spans="1:15" x14ac:dyDescent="0.25">
      <c r="A17" s="14">
        <v>719</v>
      </c>
      <c r="B17" s="14" t="s">
        <v>166</v>
      </c>
      <c r="C17" s="14">
        <v>3</v>
      </c>
      <c r="D17" s="14">
        <v>65.858418999999998</v>
      </c>
      <c r="E17" s="14" t="s">
        <v>315</v>
      </c>
      <c r="F17" s="19" t="s">
        <v>106</v>
      </c>
      <c r="G17" s="15">
        <v>11471</v>
      </c>
      <c r="H17" s="15">
        <v>121</v>
      </c>
      <c r="I17" s="15" t="s">
        <v>175</v>
      </c>
      <c r="J17" s="41">
        <v>14.975337</v>
      </c>
      <c r="K17" s="15" t="s">
        <v>176</v>
      </c>
      <c r="L17" s="41">
        <v>175.21144799999999</v>
      </c>
      <c r="M17" s="41">
        <v>29.950675</v>
      </c>
      <c r="N17" s="13">
        <v>11.7</v>
      </c>
      <c r="O17" s="13">
        <v>2</v>
      </c>
    </row>
    <row r="18" spans="1:15" x14ac:dyDescent="0.25">
      <c r="A18" s="14">
        <v>721</v>
      </c>
      <c r="B18" s="14" t="s">
        <v>166</v>
      </c>
      <c r="C18" s="14">
        <v>3</v>
      </c>
      <c r="D18" s="14">
        <v>65.858418999999998</v>
      </c>
      <c r="E18" s="14" t="s">
        <v>315</v>
      </c>
      <c r="F18" s="19" t="s">
        <v>106</v>
      </c>
      <c r="G18" s="15">
        <v>11472</v>
      </c>
      <c r="H18" s="15">
        <v>121</v>
      </c>
      <c r="I18" s="15" t="s">
        <v>175</v>
      </c>
      <c r="J18" s="41">
        <v>6.6103709999999998</v>
      </c>
      <c r="K18" s="15" t="s">
        <v>176</v>
      </c>
      <c r="L18" s="41">
        <v>77.341335000000001</v>
      </c>
      <c r="M18" s="41">
        <v>13.220741</v>
      </c>
      <c r="N18" s="13">
        <v>11.7</v>
      </c>
      <c r="O18" s="13">
        <v>2</v>
      </c>
    </row>
    <row r="19" spans="1:15" x14ac:dyDescent="0.25">
      <c r="A19" s="14">
        <v>723</v>
      </c>
      <c r="B19" s="14" t="s">
        <v>166</v>
      </c>
      <c r="C19" s="14">
        <v>3</v>
      </c>
      <c r="D19" s="14">
        <v>65.858418999999998</v>
      </c>
      <c r="E19" s="14" t="s">
        <v>315</v>
      </c>
      <c r="F19" s="19" t="s">
        <v>106</v>
      </c>
      <c r="G19" s="15">
        <v>11614</v>
      </c>
      <c r="H19" s="15">
        <v>140</v>
      </c>
      <c r="I19" s="15" t="s">
        <v>181</v>
      </c>
      <c r="J19" s="41">
        <v>0.381716</v>
      </c>
      <c r="K19" s="15" t="s">
        <v>182</v>
      </c>
      <c r="L19" s="41">
        <v>4.7714480000000004</v>
      </c>
      <c r="M19" s="41">
        <v>0.72526000000000002</v>
      </c>
      <c r="N19" s="13">
        <v>12.5</v>
      </c>
      <c r="O19" s="13">
        <v>1.9</v>
      </c>
    </row>
    <row r="20" spans="1:15" x14ac:dyDescent="0.25">
      <c r="A20" s="14"/>
      <c r="B20" s="14"/>
      <c r="C20" s="14"/>
      <c r="D20" s="14"/>
      <c r="E20" s="14"/>
      <c r="F20" s="19"/>
      <c r="G20" s="15"/>
      <c r="H20" s="15"/>
      <c r="I20" s="15"/>
      <c r="J20" s="41">
        <f>SUM(J2:J19)</f>
        <v>65.858416999999989</v>
      </c>
      <c r="K20" s="15"/>
      <c r="L20" s="41">
        <f>SUM(L2:L19)</f>
        <v>797.13367600000004</v>
      </c>
      <c r="M20" s="41">
        <f>SUM(M2:M19)</f>
        <v>132.06930199999996</v>
      </c>
      <c r="N20" s="13"/>
      <c r="O20" s="13"/>
    </row>
    <row r="21" spans="1:15" x14ac:dyDescent="0.25">
      <c r="A21" s="14"/>
      <c r="B21" s="14"/>
      <c r="C21" s="14"/>
      <c r="D21" s="14"/>
      <c r="E21" s="14"/>
      <c r="F21" s="19"/>
      <c r="G21" s="15"/>
      <c r="H21" s="15"/>
      <c r="I21" s="15"/>
      <c r="K21" s="15"/>
      <c r="N21" s="13"/>
      <c r="O21" s="13"/>
    </row>
    <row r="22" spans="1:15" x14ac:dyDescent="0.25">
      <c r="A22" s="14"/>
      <c r="B22" s="14"/>
      <c r="C22" s="14"/>
      <c r="D22" s="14"/>
      <c r="E22" s="14"/>
      <c r="F22" s="19"/>
      <c r="G22" s="15"/>
      <c r="H22" s="15"/>
      <c r="I22" s="15"/>
      <c r="K22" s="15"/>
      <c r="N22" s="13"/>
      <c r="O22" s="13"/>
    </row>
    <row r="23" spans="1:15" x14ac:dyDescent="0.25">
      <c r="A23" s="14"/>
      <c r="B23" s="14"/>
      <c r="C23" s="14"/>
      <c r="D23" s="14"/>
      <c r="E23" s="14"/>
      <c r="F23" s="19"/>
      <c r="G23" s="15"/>
      <c r="H23" s="15"/>
      <c r="I23" s="15"/>
      <c r="K23" s="15"/>
      <c r="N23" s="13"/>
      <c r="O23" s="13"/>
    </row>
    <row r="24" spans="1:15" x14ac:dyDescent="0.25">
      <c r="A24" s="14"/>
      <c r="B24" s="14"/>
      <c r="C24" s="14"/>
      <c r="D24" s="14"/>
      <c r="E24" s="14"/>
      <c r="F24" s="19"/>
      <c r="G24" s="15"/>
      <c r="H24" s="15"/>
      <c r="I24" s="15"/>
      <c r="K24" s="15"/>
      <c r="N24" s="13"/>
      <c r="O24" s="13"/>
    </row>
    <row r="25" spans="1:15" x14ac:dyDescent="0.25">
      <c r="A25" s="14"/>
      <c r="B25" s="14"/>
      <c r="C25" s="14"/>
      <c r="D25" s="14"/>
      <c r="E25" s="14"/>
      <c r="F25" s="19"/>
      <c r="G25" s="15"/>
      <c r="H25" s="15"/>
      <c r="I25" s="15"/>
      <c r="K25" s="15"/>
      <c r="N25" s="13"/>
      <c r="O25" s="13"/>
    </row>
    <row r="26" spans="1:15" x14ac:dyDescent="0.25">
      <c r="A26" s="14"/>
      <c r="B26" s="14"/>
      <c r="C26" s="14"/>
      <c r="D26" s="14"/>
      <c r="E26" s="14"/>
      <c r="F26" s="19"/>
      <c r="G26" s="15"/>
      <c r="H26" s="15"/>
      <c r="I26" s="15"/>
      <c r="K26" s="15"/>
      <c r="N26" s="13"/>
      <c r="O26" s="13"/>
    </row>
    <row r="27" spans="1:15" x14ac:dyDescent="0.25">
      <c r="A27" s="14"/>
      <c r="B27" s="14"/>
      <c r="C27" s="14"/>
      <c r="D27" s="14"/>
      <c r="E27" s="14"/>
      <c r="F27" s="19"/>
      <c r="G27" s="15"/>
      <c r="H27" s="15"/>
      <c r="I27" s="15"/>
      <c r="K27" s="15"/>
      <c r="N27" s="13"/>
      <c r="O27" s="13"/>
    </row>
    <row r="28" spans="1:15" x14ac:dyDescent="0.25">
      <c r="A28" s="14"/>
      <c r="B28" s="14"/>
      <c r="C28" s="14"/>
      <c r="D28" s="14"/>
      <c r="E28" s="14"/>
      <c r="F28" s="19"/>
      <c r="G28" s="15"/>
      <c r="H28" s="15"/>
      <c r="I28" s="15"/>
      <c r="K28" s="15"/>
      <c r="N28" s="13"/>
      <c r="O28" s="13"/>
    </row>
    <row r="29" spans="1:15" x14ac:dyDescent="0.25">
      <c r="A29" s="14"/>
      <c r="B29" s="14"/>
      <c r="C29" s="14"/>
      <c r="D29" s="14"/>
      <c r="E29" s="14"/>
      <c r="F29" s="19"/>
      <c r="G29" s="15"/>
      <c r="H29" s="15"/>
      <c r="I29" s="15"/>
      <c r="K29" s="15"/>
      <c r="N29" s="13"/>
      <c r="O29" s="13"/>
    </row>
    <row r="30" spans="1:15" x14ac:dyDescent="0.25">
      <c r="F30" s="19"/>
      <c r="O30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2"/>
  <sheetViews>
    <sheetView workbookViewId="0">
      <selection activeCell="I8" sqref="I8"/>
    </sheetView>
  </sheetViews>
  <sheetFormatPr defaultRowHeight="15" x14ac:dyDescent="0.25"/>
  <sheetData>
    <row r="1" spans="1:15" x14ac:dyDescent="0.25">
      <c r="A1" t="s">
        <v>153</v>
      </c>
      <c r="B1" t="s">
        <v>154</v>
      </c>
      <c r="C1" t="s">
        <v>155</v>
      </c>
      <c r="D1" t="s">
        <v>58</v>
      </c>
      <c r="E1" t="s">
        <v>67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  <c r="L1" t="s">
        <v>162</v>
      </c>
      <c r="M1" t="s">
        <v>163</v>
      </c>
      <c r="N1" t="s">
        <v>164</v>
      </c>
      <c r="O1" t="s">
        <v>165</v>
      </c>
    </row>
    <row r="2" spans="1:15" x14ac:dyDescent="0.25">
      <c r="A2">
        <v>742</v>
      </c>
      <c r="B2" t="s">
        <v>166</v>
      </c>
      <c r="C2">
        <v>17</v>
      </c>
      <c r="D2">
        <v>2.76884</v>
      </c>
      <c r="E2" t="s">
        <v>316</v>
      </c>
      <c r="F2" t="s">
        <v>138</v>
      </c>
      <c r="G2">
        <v>11472</v>
      </c>
      <c r="H2">
        <v>121</v>
      </c>
      <c r="I2" t="s">
        <v>175</v>
      </c>
      <c r="J2">
        <v>2.76884</v>
      </c>
      <c r="K2" t="s">
        <v>176</v>
      </c>
      <c r="L2">
        <v>32.395423999999998</v>
      </c>
      <c r="M2">
        <v>5.5376789999999998</v>
      </c>
      <c r="N2">
        <v>11.7</v>
      </c>
      <c r="O2">
        <v>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08"/>
  <sheetViews>
    <sheetView workbookViewId="0">
      <pane ySplit="1" topLeftCell="A89" activePane="bottomLeft" state="frozen"/>
      <selection pane="bottomLeft" activeCell="M108" sqref="M108"/>
    </sheetView>
  </sheetViews>
  <sheetFormatPr defaultColWidth="10.7109375" defaultRowHeight="15" x14ac:dyDescent="0.25"/>
  <cols>
    <col min="1" max="1" width="19.140625" style="18" customWidth="1"/>
    <col min="2" max="2" width="12.85546875" style="18" customWidth="1"/>
    <col min="3" max="3" width="13.140625" style="18" customWidth="1"/>
    <col min="4" max="5" width="10.7109375" style="18"/>
    <col min="6" max="6" width="10.7109375" style="39"/>
    <col min="7" max="7" width="12.85546875" style="39" customWidth="1"/>
    <col min="8" max="8" width="10.7109375" style="39"/>
    <col min="9" max="10" width="10.7109375" style="18"/>
    <col min="11" max="11" width="12.5703125" style="18" customWidth="1"/>
    <col min="12" max="12" width="11.7109375" style="18" customWidth="1"/>
    <col min="13" max="16384" width="10.7109375" style="18"/>
  </cols>
  <sheetData>
    <row r="1" spans="1:15" s="38" customFormat="1" x14ac:dyDescent="0.25">
      <c r="A1" s="45" t="s">
        <v>153</v>
      </c>
      <c r="B1" s="45" t="s">
        <v>154</v>
      </c>
      <c r="C1" s="45" t="s">
        <v>155</v>
      </c>
      <c r="D1" s="45" t="s">
        <v>58</v>
      </c>
      <c r="E1" s="46" t="s">
        <v>67</v>
      </c>
      <c r="F1" s="46" t="s">
        <v>156</v>
      </c>
      <c r="G1" s="46" t="s">
        <v>157</v>
      </c>
      <c r="H1" s="46" t="s">
        <v>158</v>
      </c>
      <c r="I1" s="46" t="s">
        <v>159</v>
      </c>
      <c r="J1" s="46" t="s">
        <v>160</v>
      </c>
      <c r="K1" s="46" t="s">
        <v>161</v>
      </c>
      <c r="L1" s="47" t="s">
        <v>162</v>
      </c>
      <c r="M1" s="48" t="s">
        <v>163</v>
      </c>
      <c r="N1" s="48" t="s">
        <v>164</v>
      </c>
      <c r="O1" s="48" t="s">
        <v>165</v>
      </c>
    </row>
    <row r="2" spans="1:15" x14ac:dyDescent="0.25">
      <c r="A2" s="49">
        <v>124</v>
      </c>
      <c r="B2" s="49" t="s">
        <v>166</v>
      </c>
      <c r="C2" s="49">
        <v>8</v>
      </c>
      <c r="D2" s="49">
        <v>502.86574000000002</v>
      </c>
      <c r="E2" s="50" t="s">
        <v>84</v>
      </c>
      <c r="F2" s="50" t="s">
        <v>317</v>
      </c>
      <c r="G2" s="50">
        <v>11401</v>
      </c>
      <c r="H2" s="50">
        <v>156</v>
      </c>
      <c r="I2" s="50" t="s">
        <v>171</v>
      </c>
      <c r="J2" s="50">
        <v>11.009183</v>
      </c>
      <c r="K2" s="50" t="s">
        <v>172</v>
      </c>
      <c r="L2" s="51">
        <v>151.926728</v>
      </c>
      <c r="M2" s="51">
        <v>22.018366</v>
      </c>
      <c r="N2" s="51">
        <v>13.8</v>
      </c>
      <c r="O2" s="51">
        <v>2</v>
      </c>
    </row>
    <row r="3" spans="1:15" x14ac:dyDescent="0.25">
      <c r="A3" s="49">
        <v>125</v>
      </c>
      <c r="B3" s="49" t="s">
        <v>166</v>
      </c>
      <c r="C3" s="49">
        <v>8</v>
      </c>
      <c r="D3" s="49">
        <v>502.86574000000002</v>
      </c>
      <c r="E3" s="50" t="s">
        <v>84</v>
      </c>
      <c r="F3" s="50" t="s">
        <v>317</v>
      </c>
      <c r="G3" s="50">
        <v>11409</v>
      </c>
      <c r="H3" s="50">
        <v>833</v>
      </c>
      <c r="I3" s="50" t="s">
        <v>299</v>
      </c>
      <c r="J3" s="50">
        <v>2.4577640000000001</v>
      </c>
      <c r="K3" s="50" t="s">
        <v>300</v>
      </c>
      <c r="L3" s="51">
        <v>29.493168000000001</v>
      </c>
      <c r="M3" s="51">
        <v>4.9155280000000001</v>
      </c>
      <c r="N3" s="51">
        <v>12</v>
      </c>
      <c r="O3" s="51">
        <v>2</v>
      </c>
    </row>
    <row r="4" spans="1:15" x14ac:dyDescent="0.25">
      <c r="A4" s="49">
        <v>126</v>
      </c>
      <c r="B4" s="49" t="s">
        <v>166</v>
      </c>
      <c r="C4" s="49">
        <v>8</v>
      </c>
      <c r="D4" s="49">
        <v>502.86574000000002</v>
      </c>
      <c r="E4" s="50" t="s">
        <v>84</v>
      </c>
      <c r="F4" s="50" t="s">
        <v>317</v>
      </c>
      <c r="G4" s="50">
        <v>11466</v>
      </c>
      <c r="H4" s="50">
        <v>121</v>
      </c>
      <c r="I4" s="50" t="s">
        <v>175</v>
      </c>
      <c r="J4" s="50">
        <v>3.2609110000000001</v>
      </c>
      <c r="K4" s="50" t="s">
        <v>176</v>
      </c>
      <c r="L4" s="51">
        <v>38.152659</v>
      </c>
      <c r="M4" s="51">
        <v>6.5218220000000002</v>
      </c>
      <c r="N4" s="51">
        <v>11.7</v>
      </c>
      <c r="O4" s="51">
        <v>2</v>
      </c>
    </row>
    <row r="5" spans="1:15" x14ac:dyDescent="0.25">
      <c r="A5" s="49">
        <v>127</v>
      </c>
      <c r="B5" s="49" t="s">
        <v>166</v>
      </c>
      <c r="C5" s="49">
        <v>8</v>
      </c>
      <c r="D5" s="49">
        <v>502.86574000000002</v>
      </c>
      <c r="E5" s="50" t="s">
        <v>84</v>
      </c>
      <c r="F5" s="50" t="s">
        <v>317</v>
      </c>
      <c r="G5" s="50">
        <v>11467</v>
      </c>
      <c r="H5" s="50">
        <v>121</v>
      </c>
      <c r="I5" s="50" t="s">
        <v>175</v>
      </c>
      <c r="J5" s="50">
        <v>5.6092329999999997</v>
      </c>
      <c r="K5" s="50" t="s">
        <v>176</v>
      </c>
      <c r="L5" s="51">
        <v>65.628028999999998</v>
      </c>
      <c r="M5" s="51">
        <v>11.218467</v>
      </c>
      <c r="N5" s="51">
        <v>11.7</v>
      </c>
      <c r="O5" s="51">
        <v>2</v>
      </c>
    </row>
    <row r="6" spans="1:15" x14ac:dyDescent="0.25">
      <c r="A6" s="49">
        <v>128</v>
      </c>
      <c r="B6" s="49" t="s">
        <v>166</v>
      </c>
      <c r="C6" s="49">
        <v>8</v>
      </c>
      <c r="D6" s="49">
        <v>502.86574000000002</v>
      </c>
      <c r="E6" s="50" t="s">
        <v>84</v>
      </c>
      <c r="F6" s="50" t="s">
        <v>317</v>
      </c>
      <c r="G6" s="50">
        <v>11468</v>
      </c>
      <c r="H6" s="50">
        <v>121</v>
      </c>
      <c r="I6" s="50" t="s">
        <v>175</v>
      </c>
      <c r="J6" s="50">
        <v>2.835833</v>
      </c>
      <c r="K6" s="50" t="s">
        <v>176</v>
      </c>
      <c r="L6" s="51">
        <v>33.179242000000002</v>
      </c>
      <c r="M6" s="51">
        <v>5.671665</v>
      </c>
      <c r="N6" s="51">
        <v>11.7</v>
      </c>
      <c r="O6" s="51">
        <v>2</v>
      </c>
    </row>
    <row r="7" spans="1:15" x14ac:dyDescent="0.25">
      <c r="A7" s="49">
        <v>129</v>
      </c>
      <c r="B7" s="49" t="s">
        <v>166</v>
      </c>
      <c r="C7" s="49">
        <v>8</v>
      </c>
      <c r="D7" s="49">
        <v>502.86574000000002</v>
      </c>
      <c r="E7" s="50" t="s">
        <v>84</v>
      </c>
      <c r="F7" s="50" t="s">
        <v>317</v>
      </c>
      <c r="G7" s="50">
        <v>11470</v>
      </c>
      <c r="H7" s="50">
        <v>121</v>
      </c>
      <c r="I7" s="50" t="s">
        <v>175</v>
      </c>
      <c r="J7" s="50">
        <v>0.57850800000000002</v>
      </c>
      <c r="K7" s="50" t="s">
        <v>176</v>
      </c>
      <c r="L7" s="51">
        <v>6.7685389999999996</v>
      </c>
      <c r="M7" s="51">
        <v>1.1570149999999999</v>
      </c>
      <c r="N7" s="51">
        <v>11.7</v>
      </c>
      <c r="O7" s="51">
        <v>2</v>
      </c>
    </row>
    <row r="8" spans="1:15" x14ac:dyDescent="0.25">
      <c r="A8" s="49">
        <v>130</v>
      </c>
      <c r="B8" s="49" t="s">
        <v>166</v>
      </c>
      <c r="C8" s="49">
        <v>8</v>
      </c>
      <c r="D8" s="49">
        <v>502.86574000000002</v>
      </c>
      <c r="E8" s="50" t="s">
        <v>84</v>
      </c>
      <c r="F8" s="50" t="s">
        <v>317</v>
      </c>
      <c r="G8" s="50">
        <v>11473</v>
      </c>
      <c r="H8" s="50">
        <v>121</v>
      </c>
      <c r="I8" s="50" t="s">
        <v>175</v>
      </c>
      <c r="J8" s="50">
        <v>1.303186</v>
      </c>
      <c r="K8" s="50" t="s">
        <v>176</v>
      </c>
      <c r="L8" s="51">
        <v>15.247279000000001</v>
      </c>
      <c r="M8" s="51">
        <v>2.6063730000000001</v>
      </c>
      <c r="N8" s="51">
        <v>11.7</v>
      </c>
      <c r="O8" s="51">
        <v>2</v>
      </c>
    </row>
    <row r="9" spans="1:15" x14ac:dyDescent="0.25">
      <c r="A9" s="49">
        <v>131</v>
      </c>
      <c r="B9" s="49" t="s">
        <v>166</v>
      </c>
      <c r="C9" s="49">
        <v>8</v>
      </c>
      <c r="D9" s="49">
        <v>502.86574000000002</v>
      </c>
      <c r="E9" s="50" t="s">
        <v>84</v>
      </c>
      <c r="F9" s="50" t="s">
        <v>317</v>
      </c>
      <c r="G9" s="50">
        <v>11563</v>
      </c>
      <c r="H9" s="50">
        <v>132</v>
      </c>
      <c r="I9" s="50" t="s">
        <v>177</v>
      </c>
      <c r="J9" s="50">
        <v>6.1062999999999999E-2</v>
      </c>
      <c r="K9" s="50" t="s">
        <v>178</v>
      </c>
      <c r="L9" s="51">
        <v>0.70833199999999996</v>
      </c>
      <c r="M9" s="51">
        <v>0.12823200000000001</v>
      </c>
      <c r="N9" s="51">
        <v>11.6</v>
      </c>
      <c r="O9" s="51">
        <v>2.1</v>
      </c>
    </row>
    <row r="10" spans="1:15" x14ac:dyDescent="0.25">
      <c r="A10" s="49">
        <v>132</v>
      </c>
      <c r="B10" s="49" t="s">
        <v>166</v>
      </c>
      <c r="C10" s="49">
        <v>8</v>
      </c>
      <c r="D10" s="49">
        <v>502.86574000000002</v>
      </c>
      <c r="E10" s="50" t="s">
        <v>84</v>
      </c>
      <c r="F10" s="50" t="s">
        <v>317</v>
      </c>
      <c r="G10" s="50">
        <v>11611</v>
      </c>
      <c r="H10" s="50">
        <v>140</v>
      </c>
      <c r="I10" s="50" t="s">
        <v>181</v>
      </c>
      <c r="J10" s="50">
        <v>120.801717</v>
      </c>
      <c r="K10" s="50" t="s">
        <v>182</v>
      </c>
      <c r="L10" s="51">
        <v>1510.0214679999999</v>
      </c>
      <c r="M10" s="51">
        <v>229.52326299999999</v>
      </c>
      <c r="N10" s="51">
        <v>12.5</v>
      </c>
      <c r="O10" s="51">
        <v>1.9</v>
      </c>
    </row>
    <row r="11" spans="1:15" x14ac:dyDescent="0.25">
      <c r="A11" s="49">
        <v>133</v>
      </c>
      <c r="B11" s="49" t="s">
        <v>166</v>
      </c>
      <c r="C11" s="49">
        <v>8</v>
      </c>
      <c r="D11" s="49">
        <v>502.86574000000002</v>
      </c>
      <c r="E11" s="50" t="s">
        <v>84</v>
      </c>
      <c r="F11" s="50" t="s">
        <v>317</v>
      </c>
      <c r="G11" s="50">
        <v>11612</v>
      </c>
      <c r="H11" s="50">
        <v>140</v>
      </c>
      <c r="I11" s="50" t="s">
        <v>181</v>
      </c>
      <c r="J11" s="50">
        <v>3.2044649999999999</v>
      </c>
      <c r="K11" s="50" t="s">
        <v>182</v>
      </c>
      <c r="L11" s="51">
        <v>40.055813000000001</v>
      </c>
      <c r="M11" s="51">
        <v>6.0884840000000002</v>
      </c>
      <c r="N11" s="51">
        <v>12.5</v>
      </c>
      <c r="O11" s="51">
        <v>1.9</v>
      </c>
    </row>
    <row r="12" spans="1:15" x14ac:dyDescent="0.25">
      <c r="A12" s="49">
        <v>134</v>
      </c>
      <c r="B12" s="49" t="s">
        <v>166</v>
      </c>
      <c r="C12" s="49">
        <v>8</v>
      </c>
      <c r="D12" s="49">
        <v>502.86574000000002</v>
      </c>
      <c r="E12" s="50" t="s">
        <v>84</v>
      </c>
      <c r="F12" s="50" t="s">
        <v>317</v>
      </c>
      <c r="G12" s="50">
        <v>11613</v>
      </c>
      <c r="H12" s="50">
        <v>140</v>
      </c>
      <c r="I12" s="50" t="s">
        <v>181</v>
      </c>
      <c r="J12" s="50">
        <v>5.9545000000000001E-2</v>
      </c>
      <c r="K12" s="50" t="s">
        <v>182</v>
      </c>
      <c r="L12" s="51">
        <v>0.74431700000000001</v>
      </c>
      <c r="M12" s="51">
        <v>0.113136</v>
      </c>
      <c r="N12" s="51">
        <v>12.5</v>
      </c>
      <c r="O12" s="51">
        <v>1.9</v>
      </c>
    </row>
    <row r="13" spans="1:15" x14ac:dyDescent="0.25">
      <c r="A13" s="49">
        <v>135</v>
      </c>
      <c r="B13" s="49" t="s">
        <v>166</v>
      </c>
      <c r="C13" s="49">
        <v>8</v>
      </c>
      <c r="D13" s="49">
        <v>502.86574000000002</v>
      </c>
      <c r="E13" s="50" t="s">
        <v>84</v>
      </c>
      <c r="F13" s="50" t="s">
        <v>317</v>
      </c>
      <c r="G13" s="50">
        <v>11644</v>
      </c>
      <c r="H13" s="50">
        <v>141</v>
      </c>
      <c r="I13" s="50" t="s">
        <v>183</v>
      </c>
      <c r="J13" s="50">
        <v>2.1301450000000002</v>
      </c>
      <c r="K13" s="50" t="s">
        <v>184</v>
      </c>
      <c r="L13" s="51">
        <v>25.348731000000001</v>
      </c>
      <c r="M13" s="51">
        <v>3.8342619999999998</v>
      </c>
      <c r="N13" s="51">
        <v>11.9</v>
      </c>
      <c r="O13" s="51">
        <v>1.8</v>
      </c>
    </row>
    <row r="14" spans="1:15" x14ac:dyDescent="0.25">
      <c r="A14" s="49">
        <v>136</v>
      </c>
      <c r="B14" s="49" t="s">
        <v>166</v>
      </c>
      <c r="C14" s="49">
        <v>8</v>
      </c>
      <c r="D14" s="49">
        <v>502.86574000000002</v>
      </c>
      <c r="E14" s="50" t="s">
        <v>84</v>
      </c>
      <c r="F14" s="50" t="s">
        <v>317</v>
      </c>
      <c r="G14" s="50">
        <v>11656</v>
      </c>
      <c r="H14" s="50">
        <v>170</v>
      </c>
      <c r="I14" s="50" t="s">
        <v>185</v>
      </c>
      <c r="J14" s="50">
        <v>0.36069600000000002</v>
      </c>
      <c r="K14" s="50" t="s">
        <v>186</v>
      </c>
      <c r="L14" s="51">
        <v>3.9676589999999998</v>
      </c>
      <c r="M14" s="51">
        <v>0.72139299999999995</v>
      </c>
      <c r="N14" s="51">
        <v>11</v>
      </c>
      <c r="O14" s="51">
        <v>2</v>
      </c>
    </row>
    <row r="15" spans="1:15" x14ac:dyDescent="0.25">
      <c r="A15" s="49">
        <v>137</v>
      </c>
      <c r="B15" s="49" t="s">
        <v>166</v>
      </c>
      <c r="C15" s="49">
        <v>8</v>
      </c>
      <c r="D15" s="49">
        <v>502.86574000000002</v>
      </c>
      <c r="E15" s="50" t="s">
        <v>84</v>
      </c>
      <c r="F15" s="50" t="s">
        <v>317</v>
      </c>
      <c r="G15" s="50">
        <v>11673</v>
      </c>
      <c r="H15" s="50">
        <v>171</v>
      </c>
      <c r="I15" s="50" t="s">
        <v>223</v>
      </c>
      <c r="J15" s="50">
        <v>3.652606</v>
      </c>
      <c r="K15" s="50" t="s">
        <v>280</v>
      </c>
      <c r="L15" s="51">
        <v>28.490326</v>
      </c>
      <c r="M15" s="51">
        <v>4.7483880000000003</v>
      </c>
      <c r="N15" s="51">
        <v>7.8</v>
      </c>
      <c r="O15" s="51">
        <v>1.3</v>
      </c>
    </row>
    <row r="16" spans="1:15" x14ac:dyDescent="0.25">
      <c r="A16" s="49">
        <v>138</v>
      </c>
      <c r="B16" s="49" t="s">
        <v>166</v>
      </c>
      <c r="C16" s="49">
        <v>8</v>
      </c>
      <c r="D16" s="49">
        <v>502.86574000000002</v>
      </c>
      <c r="E16" s="50" t="s">
        <v>84</v>
      </c>
      <c r="F16" s="50" t="s">
        <v>317</v>
      </c>
      <c r="G16" s="50">
        <v>11712</v>
      </c>
      <c r="H16" s="50">
        <v>185</v>
      </c>
      <c r="I16" s="50" t="s">
        <v>187</v>
      </c>
      <c r="J16" s="50">
        <v>4.5940659999999998</v>
      </c>
      <c r="K16" s="50" t="s">
        <v>188</v>
      </c>
      <c r="L16" s="51">
        <v>51.453533999999998</v>
      </c>
      <c r="M16" s="51">
        <v>8.7287250000000007</v>
      </c>
      <c r="N16" s="51">
        <v>11.2</v>
      </c>
      <c r="O16" s="51">
        <v>1.9</v>
      </c>
    </row>
    <row r="17" spans="1:15" x14ac:dyDescent="0.25">
      <c r="A17" s="49">
        <v>139</v>
      </c>
      <c r="B17" s="49" t="s">
        <v>166</v>
      </c>
      <c r="C17" s="49">
        <v>8</v>
      </c>
      <c r="D17" s="49">
        <v>502.86574000000002</v>
      </c>
      <c r="E17" s="50" t="s">
        <v>84</v>
      </c>
      <c r="F17" s="50" t="s">
        <v>317</v>
      </c>
      <c r="G17" s="50">
        <v>11713</v>
      </c>
      <c r="H17" s="50">
        <v>185</v>
      </c>
      <c r="I17" s="50" t="s">
        <v>187</v>
      </c>
      <c r="J17" s="50">
        <v>8.5000429999999998</v>
      </c>
      <c r="K17" s="50" t="s">
        <v>188</v>
      </c>
      <c r="L17" s="51">
        <v>95.200478000000004</v>
      </c>
      <c r="M17" s="51">
        <v>16.150081</v>
      </c>
      <c r="N17" s="51">
        <v>11.2</v>
      </c>
      <c r="O17" s="51">
        <v>1.9</v>
      </c>
    </row>
    <row r="18" spans="1:15" x14ac:dyDescent="0.25">
      <c r="A18" s="49">
        <v>140</v>
      </c>
      <c r="B18" s="49" t="s">
        <v>166</v>
      </c>
      <c r="C18" s="49">
        <v>8</v>
      </c>
      <c r="D18" s="49">
        <v>502.86574000000002</v>
      </c>
      <c r="E18" s="50" t="s">
        <v>84</v>
      </c>
      <c r="F18" s="50" t="s">
        <v>317</v>
      </c>
      <c r="G18" s="50">
        <v>11714</v>
      </c>
      <c r="H18" s="50">
        <v>185</v>
      </c>
      <c r="I18" s="50" t="s">
        <v>187</v>
      </c>
      <c r="J18" s="50">
        <v>2.8499720000000002</v>
      </c>
      <c r="K18" s="50" t="s">
        <v>188</v>
      </c>
      <c r="L18" s="51">
        <v>31.919682999999999</v>
      </c>
      <c r="M18" s="51">
        <v>5.4149459999999996</v>
      </c>
      <c r="N18" s="51">
        <v>11.2</v>
      </c>
      <c r="O18" s="51">
        <v>1.9</v>
      </c>
    </row>
    <row r="19" spans="1:15" x14ac:dyDescent="0.25">
      <c r="A19" s="49">
        <v>141</v>
      </c>
      <c r="B19" s="49" t="s">
        <v>166</v>
      </c>
      <c r="C19" s="49">
        <v>8</v>
      </c>
      <c r="D19" s="49">
        <v>502.86574000000002</v>
      </c>
      <c r="E19" s="50" t="s">
        <v>84</v>
      </c>
      <c r="F19" s="50" t="s">
        <v>317</v>
      </c>
      <c r="G19" s="50">
        <v>11726</v>
      </c>
      <c r="H19" s="50">
        <v>190</v>
      </c>
      <c r="I19" s="50" t="s">
        <v>189</v>
      </c>
      <c r="J19" s="50">
        <v>6.9856670000000003</v>
      </c>
      <c r="K19" s="50" t="s">
        <v>190</v>
      </c>
      <c r="L19" s="51">
        <v>64.268135999999998</v>
      </c>
      <c r="M19" s="51">
        <v>11.875634</v>
      </c>
      <c r="N19" s="51">
        <v>9.1999999999999993</v>
      </c>
      <c r="O19" s="51">
        <v>1.7</v>
      </c>
    </row>
    <row r="20" spans="1:15" x14ac:dyDescent="0.25">
      <c r="A20" s="49">
        <v>142</v>
      </c>
      <c r="B20" s="49" t="s">
        <v>166</v>
      </c>
      <c r="C20" s="49">
        <v>8</v>
      </c>
      <c r="D20" s="49">
        <v>502.86574000000002</v>
      </c>
      <c r="E20" s="50" t="s">
        <v>84</v>
      </c>
      <c r="F20" s="50" t="s">
        <v>317</v>
      </c>
      <c r="G20" s="50">
        <v>12559</v>
      </c>
      <c r="H20" s="50">
        <v>512</v>
      </c>
      <c r="I20" s="50" t="s">
        <v>250</v>
      </c>
      <c r="J20" s="50">
        <v>3.3679999999999999E-3</v>
      </c>
      <c r="K20" s="50" t="s">
        <v>295</v>
      </c>
      <c r="L20" s="51">
        <v>3.7046000000000003E-2</v>
      </c>
      <c r="M20" s="51">
        <v>7.0720000000000002E-3</v>
      </c>
      <c r="N20" s="51">
        <v>11</v>
      </c>
      <c r="O20" s="51">
        <v>2.1</v>
      </c>
    </row>
    <row r="21" spans="1:15" x14ac:dyDescent="0.25">
      <c r="A21" s="49">
        <v>143</v>
      </c>
      <c r="B21" s="49" t="s">
        <v>166</v>
      </c>
      <c r="C21" s="49">
        <v>8</v>
      </c>
      <c r="D21" s="49">
        <v>502.86574000000002</v>
      </c>
      <c r="E21" s="50" t="s">
        <v>84</v>
      </c>
      <c r="F21" s="50" t="s">
        <v>317</v>
      </c>
      <c r="G21" s="50">
        <v>12560</v>
      </c>
      <c r="H21" s="50">
        <v>512</v>
      </c>
      <c r="I21" s="50" t="s">
        <v>250</v>
      </c>
      <c r="J21" s="50">
        <v>4.1063000000000002E-2</v>
      </c>
      <c r="K21" s="50" t="s">
        <v>295</v>
      </c>
      <c r="L21" s="51">
        <v>0.45169500000000001</v>
      </c>
      <c r="M21" s="51">
        <v>8.6233000000000004E-2</v>
      </c>
      <c r="N21" s="51">
        <v>11</v>
      </c>
      <c r="O21" s="51">
        <v>2.1</v>
      </c>
    </row>
    <row r="22" spans="1:15" x14ac:dyDescent="0.25">
      <c r="A22" s="49">
        <v>144</v>
      </c>
      <c r="B22" s="49" t="s">
        <v>166</v>
      </c>
      <c r="C22" s="49">
        <v>8</v>
      </c>
      <c r="D22" s="49">
        <v>502.86574000000002</v>
      </c>
      <c r="E22" s="50" t="s">
        <v>84</v>
      </c>
      <c r="F22" s="50" t="s">
        <v>317</v>
      </c>
      <c r="G22" s="50">
        <v>12561</v>
      </c>
      <c r="H22" s="50">
        <v>512</v>
      </c>
      <c r="I22" s="50" t="s">
        <v>250</v>
      </c>
      <c r="J22" s="50">
        <v>3.9760000000000004E-3</v>
      </c>
      <c r="K22" s="50" t="s">
        <v>295</v>
      </c>
      <c r="L22" s="51">
        <v>4.3735999999999997E-2</v>
      </c>
      <c r="M22" s="51">
        <v>8.3499999999999998E-3</v>
      </c>
      <c r="N22" s="51">
        <v>11</v>
      </c>
      <c r="O22" s="51">
        <v>2.1</v>
      </c>
    </row>
    <row r="23" spans="1:15" x14ac:dyDescent="0.25">
      <c r="A23" s="49">
        <v>145</v>
      </c>
      <c r="B23" s="49" t="s">
        <v>166</v>
      </c>
      <c r="C23" s="49">
        <v>8</v>
      </c>
      <c r="D23" s="49">
        <v>502.86574000000002</v>
      </c>
      <c r="E23" s="50" t="s">
        <v>84</v>
      </c>
      <c r="F23" s="50" t="s">
        <v>317</v>
      </c>
      <c r="G23" s="50">
        <v>12562</v>
      </c>
      <c r="H23" s="50">
        <v>512</v>
      </c>
      <c r="I23" s="50" t="s">
        <v>250</v>
      </c>
      <c r="J23" s="50">
        <v>1.3292999999999999E-2</v>
      </c>
      <c r="K23" s="50" t="s">
        <v>295</v>
      </c>
      <c r="L23" s="51">
        <v>0.146228</v>
      </c>
      <c r="M23" s="51">
        <v>2.7916E-2</v>
      </c>
      <c r="N23" s="51">
        <v>11</v>
      </c>
      <c r="O23" s="51">
        <v>2.1</v>
      </c>
    </row>
    <row r="24" spans="1:15" x14ac:dyDescent="0.25">
      <c r="A24" s="49">
        <v>146</v>
      </c>
      <c r="B24" s="49" t="s">
        <v>166</v>
      </c>
      <c r="C24" s="49">
        <v>8</v>
      </c>
      <c r="D24" s="49">
        <v>502.86574000000002</v>
      </c>
      <c r="E24" s="50" t="s">
        <v>84</v>
      </c>
      <c r="F24" s="50" t="s">
        <v>317</v>
      </c>
      <c r="G24" s="50">
        <v>12563</v>
      </c>
      <c r="H24" s="50">
        <v>512</v>
      </c>
      <c r="I24" s="50" t="s">
        <v>250</v>
      </c>
      <c r="J24" s="50">
        <v>7.7920000000000003E-3</v>
      </c>
      <c r="K24" s="50" t="s">
        <v>295</v>
      </c>
      <c r="L24" s="51">
        <v>8.5709999999999995E-2</v>
      </c>
      <c r="M24" s="51">
        <v>1.6362999999999999E-2</v>
      </c>
      <c r="N24" s="51">
        <v>11</v>
      </c>
      <c r="O24" s="51">
        <v>2.1</v>
      </c>
    </row>
    <row r="25" spans="1:15" x14ac:dyDescent="0.25">
      <c r="A25" s="49">
        <v>147</v>
      </c>
      <c r="B25" s="49" t="s">
        <v>166</v>
      </c>
      <c r="C25" s="49">
        <v>8</v>
      </c>
      <c r="D25" s="49">
        <v>502.86574000000002</v>
      </c>
      <c r="E25" s="50" t="s">
        <v>84</v>
      </c>
      <c r="F25" s="50" t="s">
        <v>317</v>
      </c>
      <c r="G25" s="50">
        <v>12564</v>
      </c>
      <c r="H25" s="50">
        <v>512</v>
      </c>
      <c r="I25" s="50" t="s">
        <v>250</v>
      </c>
      <c r="J25" s="50">
        <v>1.201E-2</v>
      </c>
      <c r="K25" s="50" t="s">
        <v>295</v>
      </c>
      <c r="L25" s="51">
        <v>0.13211000000000001</v>
      </c>
      <c r="M25" s="51">
        <v>2.5221E-2</v>
      </c>
      <c r="N25" s="51">
        <v>11</v>
      </c>
      <c r="O25" s="51">
        <v>2.1</v>
      </c>
    </row>
    <row r="26" spans="1:15" x14ac:dyDescent="0.25">
      <c r="A26" s="49">
        <v>148</v>
      </c>
      <c r="B26" s="49" t="s">
        <v>166</v>
      </c>
      <c r="C26" s="49">
        <v>8</v>
      </c>
      <c r="D26" s="49">
        <v>502.86574000000002</v>
      </c>
      <c r="E26" s="50" t="s">
        <v>84</v>
      </c>
      <c r="F26" s="50" t="s">
        <v>317</v>
      </c>
      <c r="G26" s="50">
        <v>12565</v>
      </c>
      <c r="H26" s="50">
        <v>512</v>
      </c>
      <c r="I26" s="50" t="s">
        <v>250</v>
      </c>
      <c r="J26" s="50">
        <v>6.4018000000000005E-2</v>
      </c>
      <c r="K26" s="50" t="s">
        <v>295</v>
      </c>
      <c r="L26" s="51">
        <v>0.70419600000000004</v>
      </c>
      <c r="M26" s="51">
        <v>0.134437</v>
      </c>
      <c r="N26" s="51">
        <v>11</v>
      </c>
      <c r="O26" s="51">
        <v>2.1</v>
      </c>
    </row>
    <row r="27" spans="1:15" x14ac:dyDescent="0.25">
      <c r="A27" s="49">
        <v>149</v>
      </c>
      <c r="B27" s="49" t="s">
        <v>166</v>
      </c>
      <c r="C27" s="49">
        <v>8</v>
      </c>
      <c r="D27" s="49">
        <v>502.86574000000002</v>
      </c>
      <c r="E27" s="50" t="s">
        <v>84</v>
      </c>
      <c r="F27" s="50" t="s">
        <v>317</v>
      </c>
      <c r="G27" s="50">
        <v>12566</v>
      </c>
      <c r="H27" s="50">
        <v>512</v>
      </c>
      <c r="I27" s="50" t="s">
        <v>250</v>
      </c>
      <c r="J27" s="50">
        <v>9.3380000000000008E-3</v>
      </c>
      <c r="K27" s="50" t="s">
        <v>295</v>
      </c>
      <c r="L27" s="51">
        <v>0.102717</v>
      </c>
      <c r="M27" s="51">
        <v>1.9609999999999999E-2</v>
      </c>
      <c r="N27" s="51">
        <v>11</v>
      </c>
      <c r="O27" s="51">
        <v>2.1</v>
      </c>
    </row>
    <row r="28" spans="1:15" x14ac:dyDescent="0.25">
      <c r="A28" s="49">
        <v>150</v>
      </c>
      <c r="B28" s="49" t="s">
        <v>166</v>
      </c>
      <c r="C28" s="49">
        <v>8</v>
      </c>
      <c r="D28" s="49">
        <v>502.86574000000002</v>
      </c>
      <c r="E28" s="50" t="s">
        <v>84</v>
      </c>
      <c r="F28" s="50" t="s">
        <v>317</v>
      </c>
      <c r="G28" s="50">
        <v>12567</v>
      </c>
      <c r="H28" s="50">
        <v>512</v>
      </c>
      <c r="I28" s="50" t="s">
        <v>250</v>
      </c>
      <c r="J28" s="50">
        <v>8.0920000000000002E-3</v>
      </c>
      <c r="K28" s="50" t="s">
        <v>295</v>
      </c>
      <c r="L28" s="51">
        <v>8.9011999999999994E-2</v>
      </c>
      <c r="M28" s="51">
        <v>1.6993000000000001E-2</v>
      </c>
      <c r="N28" s="51">
        <v>11</v>
      </c>
      <c r="O28" s="51">
        <v>2.1</v>
      </c>
    </row>
    <row r="29" spans="1:15" x14ac:dyDescent="0.25">
      <c r="A29" s="49">
        <v>151</v>
      </c>
      <c r="B29" s="49" t="s">
        <v>166</v>
      </c>
      <c r="C29" s="49">
        <v>8</v>
      </c>
      <c r="D29" s="49">
        <v>502.86574000000002</v>
      </c>
      <c r="E29" s="50" t="s">
        <v>84</v>
      </c>
      <c r="F29" s="50" t="s">
        <v>317</v>
      </c>
      <c r="G29" s="50">
        <v>12568</v>
      </c>
      <c r="H29" s="50">
        <v>512</v>
      </c>
      <c r="I29" s="50" t="s">
        <v>250</v>
      </c>
      <c r="J29" s="50">
        <v>1.2300000000000001E-4</v>
      </c>
      <c r="K29" s="50" t="s">
        <v>295</v>
      </c>
      <c r="L29" s="51">
        <v>1.348E-3</v>
      </c>
      <c r="M29" s="51">
        <v>2.5700000000000001E-4</v>
      </c>
      <c r="N29" s="51">
        <v>11</v>
      </c>
      <c r="O29" s="51">
        <v>2.1</v>
      </c>
    </row>
    <row r="30" spans="1:15" x14ac:dyDescent="0.25">
      <c r="A30" s="49">
        <v>152</v>
      </c>
      <c r="B30" s="49" t="s">
        <v>166</v>
      </c>
      <c r="C30" s="49">
        <v>8</v>
      </c>
      <c r="D30" s="49">
        <v>502.86574000000002</v>
      </c>
      <c r="E30" s="50" t="s">
        <v>84</v>
      </c>
      <c r="F30" s="50" t="s">
        <v>317</v>
      </c>
      <c r="G30" s="50">
        <v>12570</v>
      </c>
      <c r="H30" s="50">
        <v>512</v>
      </c>
      <c r="I30" s="50" t="s">
        <v>250</v>
      </c>
      <c r="J30" s="50">
        <v>1.4925000000000001E-2</v>
      </c>
      <c r="K30" s="50" t="s">
        <v>295</v>
      </c>
      <c r="L30" s="51">
        <v>0.16417899999999999</v>
      </c>
      <c r="M30" s="51">
        <v>3.1343000000000003E-2</v>
      </c>
      <c r="N30" s="51">
        <v>11</v>
      </c>
      <c r="O30" s="51">
        <v>2.1</v>
      </c>
    </row>
    <row r="31" spans="1:15" x14ac:dyDescent="0.25">
      <c r="A31" s="49">
        <v>153</v>
      </c>
      <c r="B31" s="49" t="s">
        <v>166</v>
      </c>
      <c r="C31" s="49">
        <v>8</v>
      </c>
      <c r="D31" s="49">
        <v>502.86574000000002</v>
      </c>
      <c r="E31" s="50" t="s">
        <v>84</v>
      </c>
      <c r="F31" s="50" t="s">
        <v>317</v>
      </c>
      <c r="G31" s="50">
        <v>12571</v>
      </c>
      <c r="H31" s="50">
        <v>512</v>
      </c>
      <c r="I31" s="50" t="s">
        <v>250</v>
      </c>
      <c r="J31" s="50">
        <v>8.83E-4</v>
      </c>
      <c r="K31" s="50" t="s">
        <v>295</v>
      </c>
      <c r="L31" s="51">
        <v>9.7129999999999994E-3</v>
      </c>
      <c r="M31" s="51">
        <v>1.854E-3</v>
      </c>
      <c r="N31" s="51">
        <v>11</v>
      </c>
      <c r="O31" s="51">
        <v>2.1</v>
      </c>
    </row>
    <row r="32" spans="1:15" x14ac:dyDescent="0.25">
      <c r="A32" s="49">
        <v>154</v>
      </c>
      <c r="B32" s="49" t="s">
        <v>166</v>
      </c>
      <c r="C32" s="49">
        <v>8</v>
      </c>
      <c r="D32" s="49">
        <v>502.86574000000002</v>
      </c>
      <c r="E32" s="50" t="s">
        <v>84</v>
      </c>
      <c r="F32" s="50" t="s">
        <v>317</v>
      </c>
      <c r="G32" s="50">
        <v>12572</v>
      </c>
      <c r="H32" s="50">
        <v>512</v>
      </c>
      <c r="I32" s="50" t="s">
        <v>250</v>
      </c>
      <c r="J32" s="50">
        <v>2.928E-3</v>
      </c>
      <c r="K32" s="50" t="s">
        <v>295</v>
      </c>
      <c r="L32" s="51">
        <v>3.2203000000000002E-2</v>
      </c>
      <c r="M32" s="51">
        <v>6.1479999999999998E-3</v>
      </c>
      <c r="N32" s="51">
        <v>11</v>
      </c>
      <c r="O32" s="51">
        <v>2.1</v>
      </c>
    </row>
    <row r="33" spans="1:16" x14ac:dyDescent="0.25">
      <c r="A33" s="49">
        <v>155</v>
      </c>
      <c r="B33" s="49" t="s">
        <v>166</v>
      </c>
      <c r="C33" s="49">
        <v>8</v>
      </c>
      <c r="D33" s="49">
        <v>502.86574000000002</v>
      </c>
      <c r="E33" s="50" t="s">
        <v>84</v>
      </c>
      <c r="F33" s="50" t="s">
        <v>317</v>
      </c>
      <c r="G33" s="50">
        <v>12573</v>
      </c>
      <c r="H33" s="50">
        <v>512</v>
      </c>
      <c r="I33" s="50" t="s">
        <v>250</v>
      </c>
      <c r="J33" s="50">
        <v>2.7633000000000001E-2</v>
      </c>
      <c r="K33" s="50" t="s">
        <v>295</v>
      </c>
      <c r="L33" s="51">
        <v>0.30395800000000001</v>
      </c>
      <c r="M33" s="51">
        <v>5.8028000000000003E-2</v>
      </c>
      <c r="N33" s="51">
        <v>11</v>
      </c>
      <c r="O33" s="51">
        <v>2.1</v>
      </c>
    </row>
    <row r="34" spans="1:16" x14ac:dyDescent="0.25">
      <c r="A34" s="49">
        <v>156</v>
      </c>
      <c r="B34" s="49" t="s">
        <v>166</v>
      </c>
      <c r="C34" s="49">
        <v>8</v>
      </c>
      <c r="D34" s="49">
        <v>502.86574000000002</v>
      </c>
      <c r="E34" s="50" t="s">
        <v>84</v>
      </c>
      <c r="F34" s="50" t="s">
        <v>317</v>
      </c>
      <c r="G34" s="50">
        <v>12574</v>
      </c>
      <c r="H34" s="50">
        <v>512</v>
      </c>
      <c r="I34" s="50" t="s">
        <v>250</v>
      </c>
      <c r="J34" s="50">
        <v>9.9299999999999996E-4</v>
      </c>
      <c r="K34" s="50" t="s">
        <v>295</v>
      </c>
      <c r="L34" s="51">
        <v>1.0921E-2</v>
      </c>
      <c r="M34" s="51">
        <v>2.085E-3</v>
      </c>
      <c r="N34" s="51">
        <v>11</v>
      </c>
      <c r="O34" s="51">
        <v>2.1</v>
      </c>
    </row>
    <row r="35" spans="1:16" x14ac:dyDescent="0.25">
      <c r="A35" s="49">
        <v>157</v>
      </c>
      <c r="B35" s="49" t="s">
        <v>166</v>
      </c>
      <c r="C35" s="49">
        <v>8</v>
      </c>
      <c r="D35" s="49">
        <v>502.86574000000002</v>
      </c>
      <c r="E35" s="50" t="s">
        <v>84</v>
      </c>
      <c r="F35" s="50" t="s">
        <v>317</v>
      </c>
      <c r="G35" s="50">
        <v>12575</v>
      </c>
      <c r="H35" s="50">
        <v>512</v>
      </c>
      <c r="I35" s="50" t="s">
        <v>250</v>
      </c>
      <c r="J35" s="50">
        <v>7.9920000000000008E-3</v>
      </c>
      <c r="K35" s="50" t="s">
        <v>295</v>
      </c>
      <c r="L35" s="51">
        <v>8.7915999999999994E-2</v>
      </c>
      <c r="M35" s="51">
        <v>1.6784E-2</v>
      </c>
      <c r="N35" s="51">
        <v>11</v>
      </c>
      <c r="O35" s="51">
        <v>2.1</v>
      </c>
    </row>
    <row r="36" spans="1:16" x14ac:dyDescent="0.25">
      <c r="A36" s="49">
        <v>158</v>
      </c>
      <c r="B36" s="49" t="s">
        <v>166</v>
      </c>
      <c r="C36" s="49">
        <v>8</v>
      </c>
      <c r="D36" s="49">
        <v>502.86574000000002</v>
      </c>
      <c r="E36" s="50" t="s">
        <v>84</v>
      </c>
      <c r="F36" s="50" t="s">
        <v>317</v>
      </c>
      <c r="G36" s="50">
        <v>12576</v>
      </c>
      <c r="H36" s="50">
        <v>512</v>
      </c>
      <c r="I36" s="50" t="s">
        <v>250</v>
      </c>
      <c r="J36" s="50">
        <v>5.5431000000000001E-2</v>
      </c>
      <c r="K36" s="50" t="s">
        <v>295</v>
      </c>
      <c r="L36" s="51">
        <v>0.60973999999999995</v>
      </c>
      <c r="M36" s="51">
        <v>0.11640499999999999</v>
      </c>
      <c r="N36" s="51">
        <v>11</v>
      </c>
      <c r="O36" s="51">
        <v>2.1</v>
      </c>
    </row>
    <row r="37" spans="1:16" x14ac:dyDescent="0.25">
      <c r="A37" s="49">
        <v>159</v>
      </c>
      <c r="B37" s="49" t="s">
        <v>166</v>
      </c>
      <c r="C37" s="49">
        <v>8</v>
      </c>
      <c r="D37" s="49">
        <v>502.86574000000002</v>
      </c>
      <c r="E37" s="50" t="s">
        <v>84</v>
      </c>
      <c r="F37" s="50" t="s">
        <v>317</v>
      </c>
      <c r="G37" s="50">
        <v>12706</v>
      </c>
      <c r="H37" s="50">
        <v>530</v>
      </c>
      <c r="I37" s="50" t="s">
        <v>199</v>
      </c>
      <c r="J37" s="50">
        <v>1.9999999999999999E-6</v>
      </c>
      <c r="K37" s="50" t="s">
        <v>200</v>
      </c>
      <c r="L37" s="51">
        <v>1.7E-5</v>
      </c>
      <c r="M37" s="51">
        <v>3.0000000000000001E-6</v>
      </c>
      <c r="N37" s="51">
        <v>9.4</v>
      </c>
      <c r="O37" s="51">
        <v>1.6</v>
      </c>
    </row>
    <row r="38" spans="1:16" x14ac:dyDescent="0.25">
      <c r="A38" s="49">
        <v>160</v>
      </c>
      <c r="B38" s="49" t="s">
        <v>166</v>
      </c>
      <c r="C38" s="49">
        <v>8</v>
      </c>
      <c r="D38" s="49">
        <v>502.86574000000002</v>
      </c>
      <c r="E38" s="50" t="s">
        <v>84</v>
      </c>
      <c r="F38" s="50" t="s">
        <v>317</v>
      </c>
      <c r="G38" s="50">
        <v>12707</v>
      </c>
      <c r="H38" s="50">
        <v>530</v>
      </c>
      <c r="I38" s="50" t="s">
        <v>199</v>
      </c>
      <c r="J38" s="50">
        <v>1.4404999999999999E-2</v>
      </c>
      <c r="K38" s="50" t="s">
        <v>200</v>
      </c>
      <c r="L38" s="51">
        <v>0.135406</v>
      </c>
      <c r="M38" s="51">
        <v>2.3047999999999999E-2</v>
      </c>
      <c r="N38" s="51">
        <v>9.4</v>
      </c>
      <c r="O38" s="51">
        <v>1.6</v>
      </c>
    </row>
    <row r="39" spans="1:16" x14ac:dyDescent="0.25">
      <c r="A39" s="49">
        <v>161</v>
      </c>
      <c r="B39" s="49" t="s">
        <v>166</v>
      </c>
      <c r="C39" s="49">
        <v>8</v>
      </c>
      <c r="D39" s="49">
        <v>502.86574000000002</v>
      </c>
      <c r="E39" s="50" t="s">
        <v>84</v>
      </c>
      <c r="F39" s="50" t="s">
        <v>317</v>
      </c>
      <c r="G39" s="50">
        <v>12708</v>
      </c>
      <c r="H39" s="50">
        <v>530</v>
      </c>
      <c r="I39" s="50" t="s">
        <v>199</v>
      </c>
      <c r="J39" s="50">
        <v>2.1691999999999999E-2</v>
      </c>
      <c r="K39" s="50" t="s">
        <v>200</v>
      </c>
      <c r="L39" s="51">
        <v>0.203906</v>
      </c>
      <c r="M39" s="51">
        <v>3.4707000000000002E-2</v>
      </c>
      <c r="N39" s="51">
        <v>9.4</v>
      </c>
      <c r="O39" s="51">
        <v>1.6</v>
      </c>
    </row>
    <row r="40" spans="1:16" x14ac:dyDescent="0.25">
      <c r="A40" s="49">
        <v>162</v>
      </c>
      <c r="B40" s="49" t="s">
        <v>166</v>
      </c>
      <c r="C40" s="49">
        <v>8</v>
      </c>
      <c r="D40" s="49">
        <v>502.86574000000002</v>
      </c>
      <c r="E40" s="50" t="s">
        <v>84</v>
      </c>
      <c r="F40" s="50" t="s">
        <v>317</v>
      </c>
      <c r="G40" s="50">
        <v>12709</v>
      </c>
      <c r="H40" s="50">
        <v>530</v>
      </c>
      <c r="I40" s="50" t="s">
        <v>199</v>
      </c>
      <c r="J40" s="50">
        <v>1.2393E-2</v>
      </c>
      <c r="K40" s="50" t="s">
        <v>200</v>
      </c>
      <c r="L40" s="51">
        <v>0.116491</v>
      </c>
      <c r="M40" s="51">
        <v>1.9827999999999998E-2</v>
      </c>
      <c r="N40" s="51">
        <v>9.4</v>
      </c>
      <c r="O40" s="51">
        <v>1.6</v>
      </c>
    </row>
    <row r="41" spans="1:16" x14ac:dyDescent="0.25">
      <c r="A41" s="49">
        <v>163</v>
      </c>
      <c r="B41" s="49" t="s">
        <v>166</v>
      </c>
      <c r="C41" s="49">
        <v>8</v>
      </c>
      <c r="D41" s="49">
        <v>502.86574000000002</v>
      </c>
      <c r="E41" s="50" t="s">
        <v>84</v>
      </c>
      <c r="F41" s="50" t="s">
        <v>317</v>
      </c>
      <c r="G41" s="50">
        <v>12710</v>
      </c>
      <c r="H41" s="50">
        <v>530</v>
      </c>
      <c r="I41" s="50" t="s">
        <v>199</v>
      </c>
      <c r="J41" s="50">
        <v>2.3088000000000001E-2</v>
      </c>
      <c r="K41" s="50" t="s">
        <v>200</v>
      </c>
      <c r="L41" s="51">
        <v>0.217027</v>
      </c>
      <c r="M41" s="51">
        <v>3.6941000000000002E-2</v>
      </c>
      <c r="N41" s="51">
        <v>9.4</v>
      </c>
      <c r="O41" s="51">
        <v>1.6</v>
      </c>
    </row>
    <row r="42" spans="1:16" x14ac:dyDescent="0.25">
      <c r="A42" s="49">
        <v>164</v>
      </c>
      <c r="B42" s="49" t="s">
        <v>166</v>
      </c>
      <c r="C42" s="49">
        <v>8</v>
      </c>
      <c r="D42" s="49">
        <v>502.86574000000002</v>
      </c>
      <c r="E42" s="50" t="s">
        <v>84</v>
      </c>
      <c r="F42" s="50" t="s">
        <v>317</v>
      </c>
      <c r="G42" s="50">
        <v>12711</v>
      </c>
      <c r="H42" s="50">
        <v>530</v>
      </c>
      <c r="I42" s="50" t="s">
        <v>199</v>
      </c>
      <c r="J42" s="50">
        <v>8.2129999999999998E-3</v>
      </c>
      <c r="K42" s="50" t="s">
        <v>200</v>
      </c>
      <c r="L42" s="51">
        <v>7.7200000000000005E-2</v>
      </c>
      <c r="M42" s="51">
        <v>1.3140000000000001E-2</v>
      </c>
      <c r="N42" s="51">
        <v>9.4</v>
      </c>
      <c r="O42" s="51">
        <v>1.6</v>
      </c>
    </row>
    <row r="43" spans="1:16" x14ac:dyDescent="0.25">
      <c r="A43" s="53">
        <v>165</v>
      </c>
      <c r="B43" s="53" t="s">
        <v>166</v>
      </c>
      <c r="C43" s="53">
        <v>8</v>
      </c>
      <c r="D43" s="53">
        <v>502.86574000000002</v>
      </c>
      <c r="E43" s="53" t="s">
        <v>84</v>
      </c>
      <c r="F43" s="54" t="s">
        <v>317</v>
      </c>
      <c r="G43" s="54">
        <v>12712</v>
      </c>
      <c r="H43" s="54">
        <v>530</v>
      </c>
      <c r="I43" s="53" t="s">
        <v>199</v>
      </c>
      <c r="J43" s="53">
        <v>2.5000000000000001E-4</v>
      </c>
      <c r="K43" s="53" t="s">
        <v>200</v>
      </c>
      <c r="L43" s="53">
        <v>2.3540000000000002E-3</v>
      </c>
      <c r="M43" s="53">
        <v>4.0099999999999999E-4</v>
      </c>
      <c r="N43" s="53">
        <v>9.4</v>
      </c>
      <c r="O43" s="53">
        <v>1.6</v>
      </c>
      <c r="P43" s="38"/>
    </row>
    <row r="44" spans="1:16" x14ac:dyDescent="0.25">
      <c r="A44" s="51">
        <v>166</v>
      </c>
      <c r="B44" s="51" t="s">
        <v>166</v>
      </c>
      <c r="C44" s="51">
        <v>8</v>
      </c>
      <c r="D44" s="51">
        <v>502.86574000000002</v>
      </c>
      <c r="E44" s="51" t="s">
        <v>84</v>
      </c>
      <c r="F44" s="52" t="s">
        <v>317</v>
      </c>
      <c r="G44" s="52">
        <v>12713</v>
      </c>
      <c r="H44" s="52">
        <v>530</v>
      </c>
      <c r="I44" s="51" t="s">
        <v>199</v>
      </c>
      <c r="J44" s="51">
        <v>3.2729999999999999E-3</v>
      </c>
      <c r="K44" s="51" t="s">
        <v>200</v>
      </c>
      <c r="L44" s="51">
        <v>3.0762000000000001E-2</v>
      </c>
      <c r="M44" s="51">
        <v>5.2360000000000002E-3</v>
      </c>
      <c r="N44" s="51">
        <v>9.4</v>
      </c>
      <c r="O44" s="51">
        <v>1.6</v>
      </c>
    </row>
    <row r="45" spans="1:16" x14ac:dyDescent="0.25">
      <c r="A45" s="51">
        <v>167</v>
      </c>
      <c r="B45" s="51" t="s">
        <v>166</v>
      </c>
      <c r="C45" s="51">
        <v>8</v>
      </c>
      <c r="D45" s="51">
        <v>502.86574000000002</v>
      </c>
      <c r="E45" s="51" t="s">
        <v>84</v>
      </c>
      <c r="F45" s="52" t="s">
        <v>317</v>
      </c>
      <c r="G45" s="52">
        <v>12714</v>
      </c>
      <c r="H45" s="52">
        <v>530</v>
      </c>
      <c r="I45" s="51" t="s">
        <v>199</v>
      </c>
      <c r="J45" s="51">
        <v>2.81E-2</v>
      </c>
      <c r="K45" s="51" t="s">
        <v>200</v>
      </c>
      <c r="L45" s="51">
        <v>0.26414500000000002</v>
      </c>
      <c r="M45" s="51">
        <v>4.4961000000000001E-2</v>
      </c>
      <c r="N45" s="51">
        <v>9.4</v>
      </c>
      <c r="O45" s="51">
        <v>1.6</v>
      </c>
    </row>
    <row r="46" spans="1:16" x14ac:dyDescent="0.25">
      <c r="A46" s="51">
        <v>168</v>
      </c>
      <c r="B46" s="51" t="s">
        <v>166</v>
      </c>
      <c r="C46" s="51">
        <v>8</v>
      </c>
      <c r="D46" s="51">
        <v>502.86574000000002</v>
      </c>
      <c r="E46" s="51" t="s">
        <v>84</v>
      </c>
      <c r="F46" s="52" t="s">
        <v>317</v>
      </c>
      <c r="G46" s="52">
        <v>12716</v>
      </c>
      <c r="H46" s="52">
        <v>530</v>
      </c>
      <c r="I46" s="51" t="s">
        <v>199</v>
      </c>
      <c r="J46" s="51">
        <v>5.6471E-2</v>
      </c>
      <c r="K46" s="51" t="s">
        <v>200</v>
      </c>
      <c r="L46" s="51">
        <v>0.53083100000000005</v>
      </c>
      <c r="M46" s="51">
        <v>9.0354000000000004E-2</v>
      </c>
      <c r="N46" s="51">
        <v>9.4</v>
      </c>
      <c r="O46" s="51">
        <v>1.6</v>
      </c>
    </row>
    <row r="47" spans="1:16" x14ac:dyDescent="0.25">
      <c r="A47" s="51">
        <v>169</v>
      </c>
      <c r="B47" s="51" t="s">
        <v>166</v>
      </c>
      <c r="C47" s="51">
        <v>8</v>
      </c>
      <c r="D47" s="51">
        <v>502.86574000000002</v>
      </c>
      <c r="E47" s="51" t="s">
        <v>84</v>
      </c>
      <c r="F47" s="52" t="s">
        <v>317</v>
      </c>
      <c r="G47" s="52">
        <v>12718</v>
      </c>
      <c r="H47" s="52">
        <v>530</v>
      </c>
      <c r="I47" s="51" t="s">
        <v>199</v>
      </c>
      <c r="J47" s="51">
        <v>3.4247E-2</v>
      </c>
      <c r="K47" s="51" t="s">
        <v>200</v>
      </c>
      <c r="L47" s="51">
        <v>0.32192199999999999</v>
      </c>
      <c r="M47" s="51">
        <v>5.4795000000000003E-2</v>
      </c>
      <c r="N47" s="51">
        <v>9.4</v>
      </c>
      <c r="O47" s="51">
        <v>1.6</v>
      </c>
    </row>
    <row r="48" spans="1:16" x14ac:dyDescent="0.25">
      <c r="A48" s="51">
        <v>170</v>
      </c>
      <c r="B48" s="51" t="s">
        <v>166</v>
      </c>
      <c r="C48" s="51">
        <v>8</v>
      </c>
      <c r="D48" s="51">
        <v>502.86574000000002</v>
      </c>
      <c r="E48" s="51" t="s">
        <v>84</v>
      </c>
      <c r="F48" s="52" t="s">
        <v>317</v>
      </c>
      <c r="G48" s="52">
        <v>12941</v>
      </c>
      <c r="H48" s="52">
        <v>541</v>
      </c>
      <c r="I48" s="51" t="s">
        <v>201</v>
      </c>
      <c r="J48" s="51">
        <v>8.2489999999999994E-3</v>
      </c>
      <c r="K48" s="51" t="s">
        <v>202</v>
      </c>
      <c r="L48" s="51">
        <v>5.3616999999999998E-2</v>
      </c>
      <c r="M48" s="51">
        <v>9.0740000000000005E-3</v>
      </c>
      <c r="N48" s="51">
        <v>6.5</v>
      </c>
      <c r="O48" s="51">
        <v>1.1000000000000001</v>
      </c>
    </row>
    <row r="49" spans="1:15" x14ac:dyDescent="0.25">
      <c r="A49" s="51">
        <v>171</v>
      </c>
      <c r="B49" s="51" t="s">
        <v>166</v>
      </c>
      <c r="C49" s="51">
        <v>8</v>
      </c>
      <c r="D49" s="51">
        <v>502.86574000000002</v>
      </c>
      <c r="E49" s="51" t="s">
        <v>84</v>
      </c>
      <c r="F49" s="52" t="s">
        <v>317</v>
      </c>
      <c r="G49" s="52">
        <v>12942</v>
      </c>
      <c r="H49" s="52">
        <v>541</v>
      </c>
      <c r="I49" s="51" t="s">
        <v>201</v>
      </c>
      <c r="J49" s="51">
        <v>7.8999999999999996E-5</v>
      </c>
      <c r="K49" s="51" t="s">
        <v>202</v>
      </c>
      <c r="L49" s="51">
        <v>5.1099999999999995E-4</v>
      </c>
      <c r="M49" s="51">
        <v>8.7000000000000001E-5</v>
      </c>
      <c r="N49" s="51">
        <v>6.5</v>
      </c>
      <c r="O49" s="51">
        <v>1.1000000000000001</v>
      </c>
    </row>
    <row r="50" spans="1:15" x14ac:dyDescent="0.25">
      <c r="A50" s="51">
        <v>172</v>
      </c>
      <c r="B50" s="51" t="s">
        <v>166</v>
      </c>
      <c r="C50" s="51">
        <v>8</v>
      </c>
      <c r="D50" s="51">
        <v>502.86574000000002</v>
      </c>
      <c r="E50" s="51" t="s">
        <v>84</v>
      </c>
      <c r="F50" s="52" t="s">
        <v>317</v>
      </c>
      <c r="G50" s="52">
        <v>12943</v>
      </c>
      <c r="H50" s="52">
        <v>541</v>
      </c>
      <c r="I50" s="51" t="s">
        <v>201</v>
      </c>
      <c r="J50" s="51">
        <v>1.1191E-2</v>
      </c>
      <c r="K50" s="51" t="s">
        <v>202</v>
      </c>
      <c r="L50" s="51">
        <v>7.2738999999999998E-2</v>
      </c>
      <c r="M50" s="51">
        <v>1.231E-2</v>
      </c>
      <c r="N50" s="51">
        <v>6.5</v>
      </c>
      <c r="O50" s="51">
        <v>1.1000000000000001</v>
      </c>
    </row>
    <row r="51" spans="1:15" x14ac:dyDescent="0.25">
      <c r="A51" s="51">
        <v>173</v>
      </c>
      <c r="B51" s="51" t="s">
        <v>166</v>
      </c>
      <c r="C51" s="51">
        <v>8</v>
      </c>
      <c r="D51" s="51">
        <v>502.86574000000002</v>
      </c>
      <c r="E51" s="51" t="s">
        <v>84</v>
      </c>
      <c r="F51" s="52" t="s">
        <v>317</v>
      </c>
      <c r="G51" s="52">
        <v>12944</v>
      </c>
      <c r="H51" s="52">
        <v>541</v>
      </c>
      <c r="I51" s="51" t="s">
        <v>201</v>
      </c>
      <c r="J51" s="51">
        <v>3.0000000000000001E-5</v>
      </c>
      <c r="K51" s="51" t="s">
        <v>202</v>
      </c>
      <c r="L51" s="51">
        <v>1.95E-4</v>
      </c>
      <c r="M51" s="51">
        <v>3.3000000000000003E-5</v>
      </c>
      <c r="N51" s="51">
        <v>6.5</v>
      </c>
      <c r="O51" s="51">
        <v>1.1000000000000001</v>
      </c>
    </row>
    <row r="52" spans="1:15" x14ac:dyDescent="0.25">
      <c r="A52" s="51">
        <v>174</v>
      </c>
      <c r="B52" s="51" t="s">
        <v>166</v>
      </c>
      <c r="C52" s="51">
        <v>8</v>
      </c>
      <c r="D52" s="51">
        <v>502.86574000000002</v>
      </c>
      <c r="E52" s="51" t="s">
        <v>84</v>
      </c>
      <c r="F52" s="52" t="s">
        <v>317</v>
      </c>
      <c r="G52" s="52">
        <v>12945</v>
      </c>
      <c r="H52" s="52">
        <v>541</v>
      </c>
      <c r="I52" s="51" t="s">
        <v>201</v>
      </c>
      <c r="J52" s="51">
        <v>5.633E-3</v>
      </c>
      <c r="K52" s="51" t="s">
        <v>202</v>
      </c>
      <c r="L52" s="51">
        <v>3.6611999999999999E-2</v>
      </c>
      <c r="M52" s="51">
        <v>6.1960000000000001E-3</v>
      </c>
      <c r="N52" s="51">
        <v>6.5</v>
      </c>
      <c r="O52" s="51">
        <v>1.1000000000000001</v>
      </c>
    </row>
    <row r="53" spans="1:15" x14ac:dyDescent="0.25">
      <c r="A53" s="51">
        <v>175</v>
      </c>
      <c r="B53" s="51" t="s">
        <v>166</v>
      </c>
      <c r="C53" s="51">
        <v>8</v>
      </c>
      <c r="D53" s="51">
        <v>502.86574000000002</v>
      </c>
      <c r="E53" s="51" t="s">
        <v>84</v>
      </c>
      <c r="F53" s="52" t="s">
        <v>317</v>
      </c>
      <c r="G53" s="52">
        <v>12946</v>
      </c>
      <c r="H53" s="52">
        <v>541</v>
      </c>
      <c r="I53" s="51" t="s">
        <v>201</v>
      </c>
      <c r="J53" s="51">
        <v>3.6110000000000001E-3</v>
      </c>
      <c r="K53" s="51" t="s">
        <v>202</v>
      </c>
      <c r="L53" s="51">
        <v>2.3473000000000001E-2</v>
      </c>
      <c r="M53" s="51">
        <v>3.9719999999999998E-3</v>
      </c>
      <c r="N53" s="51">
        <v>6.5</v>
      </c>
      <c r="O53" s="51">
        <v>1.1000000000000001</v>
      </c>
    </row>
    <row r="54" spans="1:15" x14ac:dyDescent="0.25">
      <c r="A54" s="51">
        <v>176</v>
      </c>
      <c r="B54" s="51" t="s">
        <v>166</v>
      </c>
      <c r="C54" s="51">
        <v>8</v>
      </c>
      <c r="D54" s="51">
        <v>502.86574000000002</v>
      </c>
      <c r="E54" s="51" t="s">
        <v>84</v>
      </c>
      <c r="F54" s="52" t="s">
        <v>317</v>
      </c>
      <c r="G54" s="52">
        <v>13915</v>
      </c>
      <c r="H54" s="52">
        <v>814</v>
      </c>
      <c r="I54" s="51" t="s">
        <v>209</v>
      </c>
      <c r="J54" s="51">
        <v>0.90640600000000004</v>
      </c>
      <c r="K54" s="51" t="s">
        <v>210</v>
      </c>
      <c r="L54" s="51">
        <v>7.4325330000000003</v>
      </c>
      <c r="M54" s="51">
        <v>1.178328</v>
      </c>
      <c r="N54" s="51">
        <v>8.1999999999999993</v>
      </c>
      <c r="O54" s="51">
        <v>1.3</v>
      </c>
    </row>
    <row r="55" spans="1:15" x14ac:dyDescent="0.25">
      <c r="A55" s="51">
        <v>177</v>
      </c>
      <c r="B55" s="51" t="s">
        <v>166</v>
      </c>
      <c r="C55" s="51">
        <v>8</v>
      </c>
      <c r="D55" s="51">
        <v>502.86574000000002</v>
      </c>
      <c r="E55" s="51" t="s">
        <v>84</v>
      </c>
      <c r="F55" s="52" t="s">
        <v>317</v>
      </c>
      <c r="G55" s="52">
        <v>13916</v>
      </c>
      <c r="H55" s="52">
        <v>814</v>
      </c>
      <c r="I55" s="51" t="s">
        <v>209</v>
      </c>
      <c r="J55" s="51">
        <v>10.061813000000001</v>
      </c>
      <c r="K55" s="51" t="s">
        <v>210</v>
      </c>
      <c r="L55" s="51">
        <v>82.506868999999995</v>
      </c>
      <c r="M55" s="51">
        <v>13.080356999999999</v>
      </c>
      <c r="N55" s="51">
        <v>8.1999999999999993</v>
      </c>
      <c r="O55" s="51">
        <v>1.3</v>
      </c>
    </row>
    <row r="56" spans="1:15" x14ac:dyDescent="0.25">
      <c r="A56" s="51">
        <v>178</v>
      </c>
      <c r="B56" s="51" t="s">
        <v>166</v>
      </c>
      <c r="C56" s="51">
        <v>8</v>
      </c>
      <c r="D56" s="51">
        <v>502.86574000000002</v>
      </c>
      <c r="E56" s="51" t="s">
        <v>84</v>
      </c>
      <c r="F56" s="52" t="s">
        <v>317</v>
      </c>
      <c r="G56" s="52">
        <v>13987</v>
      </c>
      <c r="H56" s="52">
        <v>121</v>
      </c>
      <c r="I56" s="51" t="s">
        <v>175</v>
      </c>
      <c r="J56" s="51">
        <v>0.14158799999999999</v>
      </c>
      <c r="K56" s="51" t="s">
        <v>219</v>
      </c>
      <c r="L56" s="51">
        <v>1.7698469999999999</v>
      </c>
      <c r="M56" s="51">
        <v>0.29733399999999999</v>
      </c>
      <c r="N56" s="51">
        <v>12.5</v>
      </c>
      <c r="O56" s="51">
        <v>2.1</v>
      </c>
    </row>
    <row r="57" spans="1:15" x14ac:dyDescent="0.25">
      <c r="A57" s="51">
        <v>179</v>
      </c>
      <c r="B57" s="51" t="s">
        <v>166</v>
      </c>
      <c r="C57" s="51">
        <v>8</v>
      </c>
      <c r="D57" s="51">
        <v>502.86574000000002</v>
      </c>
      <c r="E57" s="51" t="s">
        <v>84</v>
      </c>
      <c r="F57" s="52" t="s">
        <v>317</v>
      </c>
      <c r="G57" s="52">
        <v>13988</v>
      </c>
      <c r="H57" s="52">
        <v>121</v>
      </c>
      <c r="I57" s="51" t="s">
        <v>175</v>
      </c>
      <c r="J57" s="51">
        <v>5.6182999999999997E-2</v>
      </c>
      <c r="K57" s="51" t="s">
        <v>219</v>
      </c>
      <c r="L57" s="51">
        <v>0.70228400000000002</v>
      </c>
      <c r="M57" s="51">
        <v>0.11798400000000001</v>
      </c>
      <c r="N57" s="51">
        <v>12.5</v>
      </c>
      <c r="O57" s="51">
        <v>2.1</v>
      </c>
    </row>
    <row r="58" spans="1:15" x14ac:dyDescent="0.25">
      <c r="A58" s="51">
        <v>180</v>
      </c>
      <c r="B58" s="51" t="s">
        <v>166</v>
      </c>
      <c r="C58" s="51">
        <v>8</v>
      </c>
      <c r="D58" s="51">
        <v>502.86574000000002</v>
      </c>
      <c r="E58" s="51" t="s">
        <v>84</v>
      </c>
      <c r="F58" s="52" t="s">
        <v>317</v>
      </c>
      <c r="G58" s="52">
        <v>13991</v>
      </c>
      <c r="H58" s="52">
        <v>121</v>
      </c>
      <c r="I58" s="51" t="s">
        <v>175</v>
      </c>
      <c r="J58" s="51">
        <v>4.9461589999999998</v>
      </c>
      <c r="K58" s="51" t="s">
        <v>219</v>
      </c>
      <c r="L58" s="51">
        <v>61.826982999999998</v>
      </c>
      <c r="M58" s="51">
        <v>10.386933000000001</v>
      </c>
      <c r="N58" s="51">
        <v>12.5</v>
      </c>
      <c r="O58" s="51">
        <v>2.1</v>
      </c>
    </row>
    <row r="59" spans="1:15" x14ac:dyDescent="0.25">
      <c r="A59" s="51">
        <v>181</v>
      </c>
      <c r="B59" s="51" t="s">
        <v>166</v>
      </c>
      <c r="C59" s="51">
        <v>8</v>
      </c>
      <c r="D59" s="51">
        <v>502.86574000000002</v>
      </c>
      <c r="E59" s="51" t="s">
        <v>84</v>
      </c>
      <c r="F59" s="52" t="s">
        <v>317</v>
      </c>
      <c r="G59" s="52">
        <v>14031</v>
      </c>
      <c r="H59" s="52">
        <v>133</v>
      </c>
      <c r="I59" s="51" t="s">
        <v>179</v>
      </c>
      <c r="J59" s="51">
        <v>5.1775000000000002E-2</v>
      </c>
      <c r="K59" s="51" t="s">
        <v>211</v>
      </c>
      <c r="L59" s="51">
        <v>0.626475</v>
      </c>
      <c r="M59" s="51">
        <v>0.12426</v>
      </c>
      <c r="N59" s="51">
        <v>12.1</v>
      </c>
      <c r="O59" s="51">
        <v>2.4</v>
      </c>
    </row>
    <row r="60" spans="1:15" x14ac:dyDescent="0.25">
      <c r="A60" s="51">
        <v>182</v>
      </c>
      <c r="B60" s="51" t="s">
        <v>166</v>
      </c>
      <c r="C60" s="51">
        <v>8</v>
      </c>
      <c r="D60" s="51">
        <v>502.86574000000002</v>
      </c>
      <c r="E60" s="51" t="s">
        <v>84</v>
      </c>
      <c r="F60" s="52" t="s">
        <v>317</v>
      </c>
      <c r="G60" s="52">
        <v>14057</v>
      </c>
      <c r="H60" s="52">
        <v>140</v>
      </c>
      <c r="I60" s="51" t="s">
        <v>181</v>
      </c>
      <c r="J60" s="51">
        <v>2.918828</v>
      </c>
      <c r="K60" s="51" t="s">
        <v>212</v>
      </c>
      <c r="L60" s="51">
        <v>35.025939999999999</v>
      </c>
      <c r="M60" s="51">
        <v>5.2538910000000003</v>
      </c>
      <c r="N60" s="51">
        <v>12</v>
      </c>
      <c r="O60" s="51">
        <v>1.8</v>
      </c>
    </row>
    <row r="61" spans="1:15" x14ac:dyDescent="0.25">
      <c r="A61" s="51">
        <v>183</v>
      </c>
      <c r="B61" s="51" t="s">
        <v>166</v>
      </c>
      <c r="C61" s="51">
        <v>8</v>
      </c>
      <c r="D61" s="51">
        <v>502.86574000000002</v>
      </c>
      <c r="E61" s="51" t="s">
        <v>84</v>
      </c>
      <c r="F61" s="52" t="s">
        <v>317</v>
      </c>
      <c r="G61" s="52">
        <v>14060</v>
      </c>
      <c r="H61" s="52">
        <v>140</v>
      </c>
      <c r="I61" s="51" t="s">
        <v>181</v>
      </c>
      <c r="J61" s="51">
        <v>6.3269000000000006E-2</v>
      </c>
      <c r="K61" s="51" t="s">
        <v>212</v>
      </c>
      <c r="L61" s="51">
        <v>0.75922400000000001</v>
      </c>
      <c r="M61" s="51">
        <v>0.113884</v>
      </c>
      <c r="N61" s="51">
        <v>12</v>
      </c>
      <c r="O61" s="51">
        <v>1.8</v>
      </c>
    </row>
    <row r="62" spans="1:15" x14ac:dyDescent="0.25">
      <c r="A62" s="51">
        <v>184</v>
      </c>
      <c r="B62" s="51" t="s">
        <v>166</v>
      </c>
      <c r="C62" s="51">
        <v>8</v>
      </c>
      <c r="D62" s="51">
        <v>502.86574000000002</v>
      </c>
      <c r="E62" s="51" t="s">
        <v>84</v>
      </c>
      <c r="F62" s="52" t="s">
        <v>317</v>
      </c>
      <c r="G62" s="52">
        <v>14072</v>
      </c>
      <c r="H62" s="52">
        <v>156</v>
      </c>
      <c r="I62" s="51" t="s">
        <v>171</v>
      </c>
      <c r="J62" s="51">
        <v>2.5846979999999999</v>
      </c>
      <c r="K62" s="51" t="s">
        <v>318</v>
      </c>
      <c r="L62" s="51">
        <v>26.363921999999999</v>
      </c>
      <c r="M62" s="51">
        <v>3.6185770000000002</v>
      </c>
      <c r="N62" s="51">
        <v>10.199999999999999</v>
      </c>
      <c r="O62" s="51">
        <v>1.4</v>
      </c>
    </row>
    <row r="63" spans="1:15" x14ac:dyDescent="0.25">
      <c r="A63" s="51">
        <v>185</v>
      </c>
      <c r="B63" s="51" t="s">
        <v>166</v>
      </c>
      <c r="C63" s="51">
        <v>8</v>
      </c>
      <c r="D63" s="51">
        <v>502.86574000000002</v>
      </c>
      <c r="E63" s="51" t="s">
        <v>84</v>
      </c>
      <c r="F63" s="52" t="s">
        <v>317</v>
      </c>
      <c r="G63" s="52">
        <v>14082</v>
      </c>
      <c r="H63" s="52">
        <v>170</v>
      </c>
      <c r="I63" s="51" t="s">
        <v>185</v>
      </c>
      <c r="J63" s="51">
        <v>0.214502</v>
      </c>
      <c r="K63" s="51" t="s">
        <v>222</v>
      </c>
      <c r="L63" s="51">
        <v>2.2522760000000002</v>
      </c>
      <c r="M63" s="51">
        <v>0.36465399999999998</v>
      </c>
      <c r="N63" s="51">
        <v>10.5</v>
      </c>
      <c r="O63" s="51">
        <v>1.7</v>
      </c>
    </row>
    <row r="64" spans="1:15" x14ac:dyDescent="0.25">
      <c r="A64" s="51">
        <v>186</v>
      </c>
      <c r="B64" s="51" t="s">
        <v>166</v>
      </c>
      <c r="C64" s="51">
        <v>8</v>
      </c>
      <c r="D64" s="51">
        <v>502.86574000000002</v>
      </c>
      <c r="E64" s="51" t="s">
        <v>84</v>
      </c>
      <c r="F64" s="52" t="s">
        <v>317</v>
      </c>
      <c r="G64" s="52">
        <v>14090</v>
      </c>
      <c r="H64" s="52">
        <v>171</v>
      </c>
      <c r="I64" s="51" t="s">
        <v>223</v>
      </c>
      <c r="J64" s="51">
        <v>8.2361000000000004E-2</v>
      </c>
      <c r="K64" s="51" t="s">
        <v>224</v>
      </c>
      <c r="L64" s="51">
        <v>1.0542180000000001</v>
      </c>
      <c r="M64" s="51">
        <v>0.172958</v>
      </c>
      <c r="N64" s="51">
        <v>12.8</v>
      </c>
      <c r="O64" s="51">
        <v>2.1</v>
      </c>
    </row>
    <row r="65" spans="1:15" x14ac:dyDescent="0.25">
      <c r="A65" s="51">
        <v>187</v>
      </c>
      <c r="B65" s="51" t="s">
        <v>166</v>
      </c>
      <c r="C65" s="51">
        <v>8</v>
      </c>
      <c r="D65" s="51">
        <v>502.86574000000002</v>
      </c>
      <c r="E65" s="51" t="s">
        <v>84</v>
      </c>
      <c r="F65" s="52" t="s">
        <v>317</v>
      </c>
      <c r="G65" s="52">
        <v>14224</v>
      </c>
      <c r="H65" s="52">
        <v>411</v>
      </c>
      <c r="I65" s="51" t="s">
        <v>193</v>
      </c>
      <c r="J65" s="51">
        <v>9.7319999999999993E-3</v>
      </c>
      <c r="K65" s="51" t="s">
        <v>227</v>
      </c>
      <c r="L65" s="51">
        <v>8.5643999999999998E-2</v>
      </c>
      <c r="M65" s="51">
        <v>1.3625E-2</v>
      </c>
      <c r="N65" s="51">
        <v>8.8000000000000007</v>
      </c>
      <c r="O65" s="51">
        <v>1.4</v>
      </c>
    </row>
    <row r="66" spans="1:15" x14ac:dyDescent="0.25">
      <c r="A66" s="51">
        <v>188</v>
      </c>
      <c r="B66" s="51" t="s">
        <v>166</v>
      </c>
      <c r="C66" s="51">
        <v>8</v>
      </c>
      <c r="D66" s="51">
        <v>502.86574000000002</v>
      </c>
      <c r="E66" s="51" t="s">
        <v>84</v>
      </c>
      <c r="F66" s="52" t="s">
        <v>317</v>
      </c>
      <c r="G66" s="52">
        <v>14775</v>
      </c>
      <c r="H66" s="52">
        <v>833</v>
      </c>
      <c r="I66" s="51" t="s">
        <v>299</v>
      </c>
      <c r="J66" s="51">
        <v>0.16298499999999999</v>
      </c>
      <c r="K66" s="51" t="s">
        <v>314</v>
      </c>
      <c r="L66" s="51">
        <v>2.2491940000000001</v>
      </c>
      <c r="M66" s="51">
        <v>0.32596999999999998</v>
      </c>
      <c r="N66" s="51">
        <v>13.8</v>
      </c>
      <c r="O66" s="51">
        <v>2</v>
      </c>
    </row>
    <row r="67" spans="1:15" x14ac:dyDescent="0.25">
      <c r="A67" s="51">
        <v>570</v>
      </c>
      <c r="B67" s="51" t="s">
        <v>166</v>
      </c>
      <c r="C67" s="51">
        <v>8</v>
      </c>
      <c r="D67" s="51">
        <v>502.86574000000002</v>
      </c>
      <c r="E67" s="51" t="s">
        <v>84</v>
      </c>
      <c r="F67" s="52" t="s">
        <v>317</v>
      </c>
      <c r="G67" s="52">
        <v>11409</v>
      </c>
      <c r="H67" s="52">
        <v>833</v>
      </c>
      <c r="I67" s="51" t="s">
        <v>299</v>
      </c>
      <c r="J67" s="51">
        <v>7.6983499999999996</v>
      </c>
      <c r="K67" s="51" t="s">
        <v>300</v>
      </c>
      <c r="L67" s="51">
        <v>92.380197999999993</v>
      </c>
      <c r="M67" s="51">
        <v>15.396699999999999</v>
      </c>
      <c r="N67" s="51">
        <v>12</v>
      </c>
      <c r="O67" s="51">
        <v>2</v>
      </c>
    </row>
    <row r="68" spans="1:15" x14ac:dyDescent="0.25">
      <c r="A68" s="51">
        <v>572</v>
      </c>
      <c r="B68" s="51" t="s">
        <v>166</v>
      </c>
      <c r="C68" s="51">
        <v>8</v>
      </c>
      <c r="D68" s="51">
        <v>502.86574000000002</v>
      </c>
      <c r="E68" s="51" t="s">
        <v>84</v>
      </c>
      <c r="F68" s="52" t="s">
        <v>317</v>
      </c>
      <c r="G68" s="52">
        <v>11466</v>
      </c>
      <c r="H68" s="52">
        <v>121</v>
      </c>
      <c r="I68" s="51" t="s">
        <v>175</v>
      </c>
      <c r="J68" s="51">
        <v>7.2559060000000004</v>
      </c>
      <c r="K68" s="51" t="s">
        <v>176</v>
      </c>
      <c r="L68" s="51">
        <v>84.894101000000006</v>
      </c>
      <c r="M68" s="51">
        <v>14.511812000000001</v>
      </c>
      <c r="N68" s="51">
        <v>11.7</v>
      </c>
      <c r="O68" s="51">
        <v>2</v>
      </c>
    </row>
    <row r="69" spans="1:15" x14ac:dyDescent="0.25">
      <c r="A69" s="51">
        <v>574</v>
      </c>
      <c r="B69" s="51" t="s">
        <v>166</v>
      </c>
      <c r="C69" s="51">
        <v>8</v>
      </c>
      <c r="D69" s="51">
        <v>502.86574000000002</v>
      </c>
      <c r="E69" s="51" t="s">
        <v>84</v>
      </c>
      <c r="F69" s="52" t="s">
        <v>317</v>
      </c>
      <c r="G69" s="52">
        <v>11467</v>
      </c>
      <c r="H69" s="52">
        <v>121</v>
      </c>
      <c r="I69" s="51" t="s">
        <v>175</v>
      </c>
      <c r="J69" s="51">
        <v>8.6276449999999993</v>
      </c>
      <c r="K69" s="51" t="s">
        <v>176</v>
      </c>
      <c r="L69" s="51">
        <v>100.943443</v>
      </c>
      <c r="M69" s="51">
        <v>17.255289000000001</v>
      </c>
      <c r="N69" s="51">
        <v>11.7</v>
      </c>
      <c r="O69" s="51">
        <v>2</v>
      </c>
    </row>
    <row r="70" spans="1:15" x14ac:dyDescent="0.25">
      <c r="A70" s="51">
        <v>576</v>
      </c>
      <c r="B70" s="51" t="s">
        <v>166</v>
      </c>
      <c r="C70" s="51">
        <v>8</v>
      </c>
      <c r="D70" s="51">
        <v>502.86574000000002</v>
      </c>
      <c r="E70" s="51" t="s">
        <v>84</v>
      </c>
      <c r="F70" s="52" t="s">
        <v>317</v>
      </c>
      <c r="G70" s="52">
        <v>11470</v>
      </c>
      <c r="H70" s="52">
        <v>121</v>
      </c>
      <c r="I70" s="51" t="s">
        <v>175</v>
      </c>
      <c r="J70" s="51">
        <v>97.283912000000001</v>
      </c>
      <c r="K70" s="51" t="s">
        <v>176</v>
      </c>
      <c r="L70" s="51">
        <v>1138.2217659999999</v>
      </c>
      <c r="M70" s="51">
        <v>194.567823</v>
      </c>
      <c r="N70" s="51">
        <v>11.7</v>
      </c>
      <c r="O70" s="51">
        <v>2</v>
      </c>
    </row>
    <row r="71" spans="1:15" x14ac:dyDescent="0.25">
      <c r="A71" s="51">
        <v>578</v>
      </c>
      <c r="B71" s="51" t="s">
        <v>166</v>
      </c>
      <c r="C71" s="51">
        <v>8</v>
      </c>
      <c r="D71" s="51">
        <v>502.86574000000002</v>
      </c>
      <c r="E71" s="51" t="s">
        <v>84</v>
      </c>
      <c r="F71" s="52" t="s">
        <v>317</v>
      </c>
      <c r="G71" s="52">
        <v>11563</v>
      </c>
      <c r="H71" s="52">
        <v>132</v>
      </c>
      <c r="I71" s="51" t="s">
        <v>177</v>
      </c>
      <c r="J71" s="51">
        <v>4.7105810000000004</v>
      </c>
      <c r="K71" s="51" t="s">
        <v>178</v>
      </c>
      <c r="L71" s="51">
        <v>54.642743000000003</v>
      </c>
      <c r="M71" s="51">
        <v>9.8922209999999993</v>
      </c>
      <c r="N71" s="51">
        <v>11.6</v>
      </c>
      <c r="O71" s="51">
        <v>2.1</v>
      </c>
    </row>
    <row r="72" spans="1:15" x14ac:dyDescent="0.25">
      <c r="A72" s="51">
        <v>580</v>
      </c>
      <c r="B72" s="51" t="s">
        <v>166</v>
      </c>
      <c r="C72" s="51">
        <v>8</v>
      </c>
      <c r="D72" s="51">
        <v>502.86574000000002</v>
      </c>
      <c r="E72" s="51" t="s">
        <v>84</v>
      </c>
      <c r="F72" s="52" t="s">
        <v>317</v>
      </c>
      <c r="G72" s="52">
        <v>11574</v>
      </c>
      <c r="H72" s="52">
        <v>133</v>
      </c>
      <c r="I72" s="51" t="s">
        <v>179</v>
      </c>
      <c r="J72" s="51">
        <v>6.7406829999999998</v>
      </c>
      <c r="K72" s="51" t="s">
        <v>180</v>
      </c>
      <c r="L72" s="51">
        <v>76.169718000000003</v>
      </c>
      <c r="M72" s="51">
        <v>14.829503000000001</v>
      </c>
      <c r="N72" s="51">
        <v>11.3</v>
      </c>
      <c r="O72" s="51">
        <v>2.2000000000000002</v>
      </c>
    </row>
    <row r="73" spans="1:15" x14ac:dyDescent="0.25">
      <c r="A73" s="51">
        <v>582</v>
      </c>
      <c r="B73" s="51" t="s">
        <v>166</v>
      </c>
      <c r="C73" s="51">
        <v>8</v>
      </c>
      <c r="D73" s="51">
        <v>502.86574000000002</v>
      </c>
      <c r="E73" s="51" t="s">
        <v>84</v>
      </c>
      <c r="F73" s="52" t="s">
        <v>317</v>
      </c>
      <c r="G73" s="52">
        <v>11611</v>
      </c>
      <c r="H73" s="52">
        <v>140</v>
      </c>
      <c r="I73" s="51" t="s">
        <v>181</v>
      </c>
      <c r="J73" s="51">
        <v>66.540160999999998</v>
      </c>
      <c r="K73" s="51" t="s">
        <v>182</v>
      </c>
      <c r="L73" s="51">
        <v>831.75201700000002</v>
      </c>
      <c r="M73" s="51">
        <v>126.42630699999999</v>
      </c>
      <c r="N73" s="51">
        <v>12.5</v>
      </c>
      <c r="O73" s="51">
        <v>1.9</v>
      </c>
    </row>
    <row r="74" spans="1:15" x14ac:dyDescent="0.25">
      <c r="A74" s="51">
        <v>584</v>
      </c>
      <c r="B74" s="51" t="s">
        <v>166</v>
      </c>
      <c r="C74" s="51">
        <v>8</v>
      </c>
      <c r="D74" s="51">
        <v>502.86574000000002</v>
      </c>
      <c r="E74" s="51" t="s">
        <v>84</v>
      </c>
      <c r="F74" s="52" t="s">
        <v>317</v>
      </c>
      <c r="G74" s="52">
        <v>11642</v>
      </c>
      <c r="H74" s="52">
        <v>141</v>
      </c>
      <c r="I74" s="51" t="s">
        <v>183</v>
      </c>
      <c r="J74" s="51">
        <v>2.897418</v>
      </c>
      <c r="K74" s="51" t="s">
        <v>184</v>
      </c>
      <c r="L74" s="51">
        <v>34.47927</v>
      </c>
      <c r="M74" s="51">
        <v>5.2153520000000002</v>
      </c>
      <c r="N74" s="51">
        <v>11.9</v>
      </c>
      <c r="O74" s="51">
        <v>1.8</v>
      </c>
    </row>
    <row r="75" spans="1:15" x14ac:dyDescent="0.25">
      <c r="A75" s="51">
        <v>586</v>
      </c>
      <c r="B75" s="51" t="s">
        <v>166</v>
      </c>
      <c r="C75" s="51">
        <v>8</v>
      </c>
      <c r="D75" s="51">
        <v>502.86574000000002</v>
      </c>
      <c r="E75" s="51" t="s">
        <v>84</v>
      </c>
      <c r="F75" s="52" t="s">
        <v>317</v>
      </c>
      <c r="G75" s="52">
        <v>11644</v>
      </c>
      <c r="H75" s="52">
        <v>141</v>
      </c>
      <c r="I75" s="51" t="s">
        <v>183</v>
      </c>
      <c r="J75" s="51">
        <v>1.712569</v>
      </c>
      <c r="K75" s="51" t="s">
        <v>184</v>
      </c>
      <c r="L75" s="51">
        <v>20.379566000000001</v>
      </c>
      <c r="M75" s="51">
        <v>3.0826229999999999</v>
      </c>
      <c r="N75" s="51">
        <v>11.9</v>
      </c>
      <c r="O75" s="51">
        <v>1.8</v>
      </c>
    </row>
    <row r="76" spans="1:15" x14ac:dyDescent="0.25">
      <c r="A76" s="51">
        <v>588</v>
      </c>
      <c r="B76" s="51" t="s">
        <v>166</v>
      </c>
      <c r="C76" s="51">
        <v>8</v>
      </c>
      <c r="D76" s="51">
        <v>502.86574000000002</v>
      </c>
      <c r="E76" s="51" t="s">
        <v>84</v>
      </c>
      <c r="F76" s="52" t="s">
        <v>317</v>
      </c>
      <c r="G76" s="52">
        <v>11655</v>
      </c>
      <c r="H76" s="52">
        <v>170</v>
      </c>
      <c r="I76" s="51" t="s">
        <v>185</v>
      </c>
      <c r="J76" s="51">
        <v>9.3673529999999996</v>
      </c>
      <c r="K76" s="51" t="s">
        <v>186</v>
      </c>
      <c r="L76" s="51">
        <v>103.040882</v>
      </c>
      <c r="M76" s="51">
        <v>18.734705999999999</v>
      </c>
      <c r="N76" s="51">
        <v>11</v>
      </c>
      <c r="O76" s="51">
        <v>2</v>
      </c>
    </row>
    <row r="77" spans="1:15" x14ac:dyDescent="0.25">
      <c r="A77" s="51">
        <v>590</v>
      </c>
      <c r="B77" s="51" t="s">
        <v>166</v>
      </c>
      <c r="C77" s="51">
        <v>8</v>
      </c>
      <c r="D77" s="51">
        <v>502.86574000000002</v>
      </c>
      <c r="E77" s="51" t="s">
        <v>84</v>
      </c>
      <c r="F77" s="52" t="s">
        <v>317</v>
      </c>
      <c r="G77" s="52">
        <v>11673</v>
      </c>
      <c r="H77" s="52">
        <v>171</v>
      </c>
      <c r="I77" s="51" t="s">
        <v>223</v>
      </c>
      <c r="J77" s="51">
        <v>13.752361000000001</v>
      </c>
      <c r="K77" s="51" t="s">
        <v>280</v>
      </c>
      <c r="L77" s="51">
        <v>107.268417</v>
      </c>
      <c r="M77" s="51">
        <v>17.878069</v>
      </c>
      <c r="N77" s="51">
        <v>7.8</v>
      </c>
      <c r="O77" s="51">
        <v>1.3</v>
      </c>
    </row>
    <row r="78" spans="1:15" x14ac:dyDescent="0.25">
      <c r="A78" s="51">
        <v>592</v>
      </c>
      <c r="B78" s="51" t="s">
        <v>166</v>
      </c>
      <c r="C78" s="51">
        <v>8</v>
      </c>
      <c r="D78" s="51">
        <v>502.86574000000002</v>
      </c>
      <c r="E78" s="51" t="s">
        <v>84</v>
      </c>
      <c r="F78" s="52" t="s">
        <v>317</v>
      </c>
      <c r="G78" s="52">
        <v>11713</v>
      </c>
      <c r="H78" s="52">
        <v>185</v>
      </c>
      <c r="I78" s="51" t="s">
        <v>187</v>
      </c>
      <c r="J78" s="51">
        <v>5.7284670000000002</v>
      </c>
      <c r="K78" s="51" t="s">
        <v>188</v>
      </c>
      <c r="L78" s="51">
        <v>64.158828</v>
      </c>
      <c r="M78" s="51">
        <v>10.884086999999999</v>
      </c>
      <c r="N78" s="51">
        <v>11.2</v>
      </c>
      <c r="O78" s="51">
        <v>1.9</v>
      </c>
    </row>
    <row r="79" spans="1:15" x14ac:dyDescent="0.25">
      <c r="A79" s="51">
        <v>594</v>
      </c>
      <c r="B79" s="51" t="s">
        <v>166</v>
      </c>
      <c r="C79" s="51">
        <v>8</v>
      </c>
      <c r="D79" s="51">
        <v>502.86574000000002</v>
      </c>
      <c r="E79" s="51" t="s">
        <v>84</v>
      </c>
      <c r="F79" s="52" t="s">
        <v>317</v>
      </c>
      <c r="G79" s="52">
        <v>11714</v>
      </c>
      <c r="H79" s="52">
        <v>185</v>
      </c>
      <c r="I79" s="51" t="s">
        <v>187</v>
      </c>
      <c r="J79" s="51">
        <v>16.773931999999999</v>
      </c>
      <c r="K79" s="51" t="s">
        <v>188</v>
      </c>
      <c r="L79" s="51">
        <v>187.86804000000001</v>
      </c>
      <c r="M79" s="51">
        <v>31.870470999999998</v>
      </c>
      <c r="N79" s="51">
        <v>11.2</v>
      </c>
      <c r="O79" s="51">
        <v>1.9</v>
      </c>
    </row>
    <row r="80" spans="1:15" x14ac:dyDescent="0.25">
      <c r="A80" s="51">
        <v>596</v>
      </c>
      <c r="B80" s="51" t="s">
        <v>166</v>
      </c>
      <c r="C80" s="51">
        <v>8</v>
      </c>
      <c r="D80" s="51">
        <v>502.86574000000002</v>
      </c>
      <c r="E80" s="51" t="s">
        <v>84</v>
      </c>
      <c r="F80" s="52" t="s">
        <v>317</v>
      </c>
      <c r="G80" s="52">
        <v>11726</v>
      </c>
      <c r="H80" s="52">
        <v>190</v>
      </c>
      <c r="I80" s="51" t="s">
        <v>189</v>
      </c>
      <c r="J80" s="51">
        <v>2.7938879999999999</v>
      </c>
      <c r="K80" s="51" t="s">
        <v>190</v>
      </c>
      <c r="L80" s="51">
        <v>25.703769999999999</v>
      </c>
      <c r="M80" s="51">
        <v>4.7496099999999997</v>
      </c>
      <c r="N80" s="51">
        <v>9.1999999999999993</v>
      </c>
      <c r="O80" s="51">
        <v>1.7</v>
      </c>
    </row>
    <row r="81" spans="1:15" x14ac:dyDescent="0.25">
      <c r="A81" s="51">
        <v>598</v>
      </c>
      <c r="B81" s="51" t="s">
        <v>166</v>
      </c>
      <c r="C81" s="51">
        <v>8</v>
      </c>
      <c r="D81" s="51">
        <v>502.86574000000002</v>
      </c>
      <c r="E81" s="51" t="s">
        <v>84</v>
      </c>
      <c r="F81" s="52" t="s">
        <v>317</v>
      </c>
      <c r="G81" s="52">
        <v>12106</v>
      </c>
      <c r="H81" s="52">
        <v>420</v>
      </c>
      <c r="I81" s="51" t="s">
        <v>195</v>
      </c>
      <c r="J81" s="51">
        <v>3.9264220000000001</v>
      </c>
      <c r="K81" s="51" t="s">
        <v>196</v>
      </c>
      <c r="L81" s="51">
        <v>32.196663999999998</v>
      </c>
      <c r="M81" s="51">
        <v>6.2822760000000004</v>
      </c>
      <c r="N81" s="51">
        <v>8.1999999999999993</v>
      </c>
      <c r="O81" s="51">
        <v>1.6</v>
      </c>
    </row>
    <row r="82" spans="1:15" x14ac:dyDescent="0.25">
      <c r="A82" s="51">
        <v>600</v>
      </c>
      <c r="B82" s="51" t="s">
        <v>166</v>
      </c>
      <c r="C82" s="51">
        <v>8</v>
      </c>
      <c r="D82" s="51">
        <v>502.86574000000002</v>
      </c>
      <c r="E82" s="51" t="s">
        <v>84</v>
      </c>
      <c r="F82" s="52" t="s">
        <v>317</v>
      </c>
      <c r="G82" s="52">
        <v>12705</v>
      </c>
      <c r="H82" s="52">
        <v>530</v>
      </c>
      <c r="I82" s="51" t="s">
        <v>199</v>
      </c>
      <c r="J82" s="51">
        <v>1.24966</v>
      </c>
      <c r="K82" s="51" t="s">
        <v>200</v>
      </c>
      <c r="L82" s="51">
        <v>11.746802000000001</v>
      </c>
      <c r="M82" s="51">
        <v>1.9994559999999999</v>
      </c>
      <c r="N82" s="51">
        <v>9.4</v>
      </c>
      <c r="O82" s="51">
        <v>1.6</v>
      </c>
    </row>
    <row r="83" spans="1:15" x14ac:dyDescent="0.25">
      <c r="A83" s="51">
        <v>602</v>
      </c>
      <c r="B83" s="51" t="s">
        <v>166</v>
      </c>
      <c r="C83" s="51">
        <v>8</v>
      </c>
      <c r="D83" s="51">
        <v>502.86574000000002</v>
      </c>
      <c r="E83" s="51" t="s">
        <v>84</v>
      </c>
      <c r="F83" s="52" t="s">
        <v>317</v>
      </c>
      <c r="G83" s="52">
        <v>12711</v>
      </c>
      <c r="H83" s="52">
        <v>530</v>
      </c>
      <c r="I83" s="51" t="s">
        <v>199</v>
      </c>
      <c r="J83" s="51">
        <v>9.6360000000000005E-3</v>
      </c>
      <c r="K83" s="51" t="s">
        <v>200</v>
      </c>
      <c r="L83" s="51">
        <v>9.0575000000000003E-2</v>
      </c>
      <c r="M83" s="51">
        <v>1.5417E-2</v>
      </c>
      <c r="N83" s="51">
        <v>9.4</v>
      </c>
      <c r="O83" s="51">
        <v>1.6</v>
      </c>
    </row>
    <row r="84" spans="1:15" x14ac:dyDescent="0.25">
      <c r="A84" s="51">
        <v>604</v>
      </c>
      <c r="B84" s="51" t="s">
        <v>166</v>
      </c>
      <c r="C84" s="51">
        <v>8</v>
      </c>
      <c r="D84" s="51">
        <v>502.86574000000002</v>
      </c>
      <c r="E84" s="51" t="s">
        <v>84</v>
      </c>
      <c r="F84" s="52" t="s">
        <v>317</v>
      </c>
      <c r="G84" s="52">
        <v>12714</v>
      </c>
      <c r="H84" s="52">
        <v>530</v>
      </c>
      <c r="I84" s="51" t="s">
        <v>199</v>
      </c>
      <c r="J84" s="51">
        <v>8.3049999999999999E-3</v>
      </c>
      <c r="K84" s="51" t="s">
        <v>200</v>
      </c>
      <c r="L84" s="51">
        <v>7.8067999999999999E-2</v>
      </c>
      <c r="M84" s="51">
        <v>1.3287999999999999E-2</v>
      </c>
      <c r="N84" s="51">
        <v>9.4</v>
      </c>
      <c r="O84" s="51">
        <v>1.6</v>
      </c>
    </row>
    <row r="85" spans="1:15" x14ac:dyDescent="0.25">
      <c r="A85" s="51">
        <v>606</v>
      </c>
      <c r="B85" s="51" t="s">
        <v>166</v>
      </c>
      <c r="C85" s="51">
        <v>8</v>
      </c>
      <c r="D85" s="51">
        <v>502.86574000000002</v>
      </c>
      <c r="E85" s="51" t="s">
        <v>84</v>
      </c>
      <c r="F85" s="52" t="s">
        <v>317</v>
      </c>
      <c r="G85" s="52">
        <v>12715</v>
      </c>
      <c r="H85" s="52">
        <v>530</v>
      </c>
      <c r="I85" s="51" t="s">
        <v>199</v>
      </c>
      <c r="J85" s="51">
        <v>3.0379999999999999E-3</v>
      </c>
      <c r="K85" s="51" t="s">
        <v>200</v>
      </c>
      <c r="L85" s="51">
        <v>2.8561E-2</v>
      </c>
      <c r="M85" s="51">
        <v>4.8609999999999999E-3</v>
      </c>
      <c r="N85" s="51">
        <v>9.4</v>
      </c>
      <c r="O85" s="51">
        <v>1.6</v>
      </c>
    </row>
    <row r="86" spans="1:15" x14ac:dyDescent="0.25">
      <c r="A86" s="51">
        <v>608</v>
      </c>
      <c r="B86" s="51" t="s">
        <v>166</v>
      </c>
      <c r="C86" s="51">
        <v>8</v>
      </c>
      <c r="D86" s="51">
        <v>502.86574000000002</v>
      </c>
      <c r="E86" s="51" t="s">
        <v>84</v>
      </c>
      <c r="F86" s="52" t="s">
        <v>317</v>
      </c>
      <c r="G86" s="52">
        <v>12716</v>
      </c>
      <c r="H86" s="52">
        <v>530</v>
      </c>
      <c r="I86" s="51" t="s">
        <v>199</v>
      </c>
      <c r="J86" s="51">
        <v>1.4300000000000001E-3</v>
      </c>
      <c r="K86" s="51" t="s">
        <v>200</v>
      </c>
      <c r="L86" s="51">
        <v>1.3446E-2</v>
      </c>
      <c r="M86" s="51">
        <v>2.2889999999999998E-3</v>
      </c>
      <c r="N86" s="51">
        <v>9.4</v>
      </c>
      <c r="O86" s="51">
        <v>1.6</v>
      </c>
    </row>
    <row r="87" spans="1:15" x14ac:dyDescent="0.25">
      <c r="A87" s="51">
        <v>610</v>
      </c>
      <c r="B87" s="51" t="s">
        <v>166</v>
      </c>
      <c r="C87" s="51">
        <v>8</v>
      </c>
      <c r="D87" s="51">
        <v>502.86574000000002</v>
      </c>
      <c r="E87" s="51" t="s">
        <v>84</v>
      </c>
      <c r="F87" s="52" t="s">
        <v>317</v>
      </c>
      <c r="G87" s="52">
        <v>13915</v>
      </c>
      <c r="H87" s="52">
        <v>814</v>
      </c>
      <c r="I87" s="51" t="s">
        <v>209</v>
      </c>
      <c r="J87" s="51">
        <v>6.5799999999999995E-4</v>
      </c>
      <c r="K87" s="51" t="s">
        <v>210</v>
      </c>
      <c r="L87" s="51">
        <v>5.3949999999999996E-3</v>
      </c>
      <c r="M87" s="51">
        <v>8.5499999999999997E-4</v>
      </c>
      <c r="N87" s="51">
        <v>8.1999999999999993</v>
      </c>
      <c r="O87" s="51">
        <v>1.3</v>
      </c>
    </row>
    <row r="88" spans="1:15" x14ac:dyDescent="0.25">
      <c r="A88" s="51">
        <v>612</v>
      </c>
      <c r="B88" s="51" t="s">
        <v>166</v>
      </c>
      <c r="C88" s="51">
        <v>8</v>
      </c>
      <c r="D88" s="51">
        <v>502.86574000000002</v>
      </c>
      <c r="E88" s="51" t="s">
        <v>84</v>
      </c>
      <c r="F88" s="52" t="s">
        <v>317</v>
      </c>
      <c r="G88" s="52">
        <v>13916</v>
      </c>
      <c r="H88" s="52">
        <v>814</v>
      </c>
      <c r="I88" s="51" t="s">
        <v>209</v>
      </c>
      <c r="J88" s="51">
        <v>6.8348000000000006E-2</v>
      </c>
      <c r="K88" s="51" t="s">
        <v>210</v>
      </c>
      <c r="L88" s="51">
        <v>0.56045699999999998</v>
      </c>
      <c r="M88" s="51">
        <v>8.8853000000000001E-2</v>
      </c>
      <c r="N88" s="51">
        <v>8.1999999999999993</v>
      </c>
      <c r="O88" s="51">
        <v>1.3</v>
      </c>
    </row>
    <row r="89" spans="1:15" x14ac:dyDescent="0.25">
      <c r="A89" s="51">
        <v>614</v>
      </c>
      <c r="B89" s="51" t="s">
        <v>166</v>
      </c>
      <c r="C89" s="51">
        <v>8</v>
      </c>
      <c r="D89" s="51">
        <v>502.86574000000002</v>
      </c>
      <c r="E89" s="51" t="s">
        <v>84</v>
      </c>
      <c r="F89" s="52" t="s">
        <v>317</v>
      </c>
      <c r="G89" s="52">
        <v>13988</v>
      </c>
      <c r="H89" s="52">
        <v>121</v>
      </c>
      <c r="I89" s="51" t="s">
        <v>175</v>
      </c>
      <c r="J89" s="51">
        <v>4.4854999999999999E-2</v>
      </c>
      <c r="K89" s="51" t="s">
        <v>219</v>
      </c>
      <c r="L89" s="51">
        <v>0.56068499999999999</v>
      </c>
      <c r="M89" s="51">
        <v>9.4195000000000001E-2</v>
      </c>
      <c r="N89" s="51">
        <v>12.5</v>
      </c>
      <c r="O89" s="51">
        <v>2.1</v>
      </c>
    </row>
    <row r="90" spans="1:15" x14ac:dyDescent="0.25">
      <c r="A90" s="51">
        <v>616</v>
      </c>
      <c r="B90" s="51" t="s">
        <v>166</v>
      </c>
      <c r="C90" s="51">
        <v>8</v>
      </c>
      <c r="D90" s="51">
        <v>502.86574000000002</v>
      </c>
      <c r="E90" s="51" t="s">
        <v>84</v>
      </c>
      <c r="F90" s="52" t="s">
        <v>317</v>
      </c>
      <c r="G90" s="52">
        <v>13991</v>
      </c>
      <c r="H90" s="52">
        <v>121</v>
      </c>
      <c r="I90" s="51" t="s">
        <v>175</v>
      </c>
      <c r="J90" s="51">
        <v>0.83057700000000001</v>
      </c>
      <c r="K90" s="51" t="s">
        <v>219</v>
      </c>
      <c r="L90" s="51">
        <v>10.382211</v>
      </c>
      <c r="M90" s="51">
        <v>1.744211</v>
      </c>
      <c r="N90" s="51">
        <v>12.5</v>
      </c>
      <c r="O90" s="51">
        <v>2.1</v>
      </c>
    </row>
    <row r="91" spans="1:15" x14ac:dyDescent="0.25">
      <c r="A91" s="51">
        <v>618</v>
      </c>
      <c r="B91" s="51" t="s">
        <v>166</v>
      </c>
      <c r="C91" s="51">
        <v>8</v>
      </c>
      <c r="D91" s="51">
        <v>502.86574000000002</v>
      </c>
      <c r="E91" s="51" t="s">
        <v>84</v>
      </c>
      <c r="F91" s="52" t="s">
        <v>317</v>
      </c>
      <c r="G91" s="52">
        <v>14084</v>
      </c>
      <c r="H91" s="52">
        <v>170</v>
      </c>
      <c r="I91" s="51" t="s">
        <v>185</v>
      </c>
      <c r="J91" s="51">
        <v>1.16E-4</v>
      </c>
      <c r="K91" s="51" t="s">
        <v>222</v>
      </c>
      <c r="L91" s="51">
        <v>1.2160000000000001E-3</v>
      </c>
      <c r="M91" s="51">
        <v>1.9699999999999999E-4</v>
      </c>
      <c r="N91" s="51">
        <v>10.5</v>
      </c>
      <c r="O91" s="51">
        <v>1.7</v>
      </c>
    </row>
    <row r="92" spans="1:15" x14ac:dyDescent="0.25">
      <c r="A92" s="51">
        <v>620</v>
      </c>
      <c r="B92" s="51" t="s">
        <v>166</v>
      </c>
      <c r="C92" s="51">
        <v>8</v>
      </c>
      <c r="D92" s="51">
        <v>502.86574000000002</v>
      </c>
      <c r="E92" s="51" t="s">
        <v>84</v>
      </c>
      <c r="F92" s="52" t="s">
        <v>317</v>
      </c>
      <c r="G92" s="52">
        <v>14090</v>
      </c>
      <c r="H92" s="52">
        <v>171</v>
      </c>
      <c r="I92" s="51" t="s">
        <v>223</v>
      </c>
      <c r="J92" s="51">
        <v>3.8909999999999999E-3</v>
      </c>
      <c r="K92" s="51" t="s">
        <v>224</v>
      </c>
      <c r="L92" s="51">
        <v>4.9806000000000003E-2</v>
      </c>
      <c r="M92" s="51">
        <v>8.1709999999999994E-3</v>
      </c>
      <c r="N92" s="51">
        <v>12.8</v>
      </c>
      <c r="O92" s="51">
        <v>2.1</v>
      </c>
    </row>
    <row r="93" spans="1:15" x14ac:dyDescent="0.25">
      <c r="A93" s="51">
        <v>622</v>
      </c>
      <c r="B93" s="51" t="s">
        <v>166</v>
      </c>
      <c r="C93" s="51">
        <v>8</v>
      </c>
      <c r="D93" s="51">
        <v>502.86574000000002</v>
      </c>
      <c r="E93" s="51" t="s">
        <v>84</v>
      </c>
      <c r="F93" s="52" t="s">
        <v>317</v>
      </c>
      <c r="G93" s="52">
        <v>14775</v>
      </c>
      <c r="H93" s="52">
        <v>833</v>
      </c>
      <c r="I93" s="51" t="s">
        <v>299</v>
      </c>
      <c r="J93" s="51">
        <v>2.3760000000000001E-3</v>
      </c>
      <c r="K93" s="51" t="s">
        <v>314</v>
      </c>
      <c r="L93" s="51">
        <v>3.2787999999999998E-2</v>
      </c>
      <c r="M93" s="51">
        <v>4.7520000000000001E-3</v>
      </c>
      <c r="N93" s="51">
        <v>13.8</v>
      </c>
      <c r="O93" s="51">
        <v>2</v>
      </c>
    </row>
    <row r="94" spans="1:15" x14ac:dyDescent="0.25">
      <c r="A94" s="51">
        <v>680</v>
      </c>
      <c r="B94" s="51" t="s">
        <v>166</v>
      </c>
      <c r="C94" s="51">
        <v>8</v>
      </c>
      <c r="D94" s="51">
        <v>502.86574000000002</v>
      </c>
      <c r="E94" s="51" t="s">
        <v>84</v>
      </c>
      <c r="F94" s="52" t="s">
        <v>317</v>
      </c>
      <c r="G94" s="52">
        <v>11467</v>
      </c>
      <c r="H94" s="52">
        <v>121</v>
      </c>
      <c r="I94" s="51" t="s">
        <v>175</v>
      </c>
      <c r="J94" s="51">
        <v>0.18464700000000001</v>
      </c>
      <c r="K94" s="51" t="s">
        <v>176</v>
      </c>
      <c r="L94" s="51">
        <v>2.1603690000000002</v>
      </c>
      <c r="M94" s="51">
        <v>0.36929400000000001</v>
      </c>
      <c r="N94" s="51">
        <v>11.7</v>
      </c>
      <c r="O94" s="51">
        <v>2</v>
      </c>
    </row>
    <row r="95" spans="1:15" x14ac:dyDescent="0.25">
      <c r="A95" s="51">
        <v>682</v>
      </c>
      <c r="B95" s="51" t="s">
        <v>166</v>
      </c>
      <c r="C95" s="51">
        <v>8</v>
      </c>
      <c r="D95" s="51">
        <v>502.86574000000002</v>
      </c>
      <c r="E95" s="51" t="s">
        <v>84</v>
      </c>
      <c r="F95" s="52" t="s">
        <v>317</v>
      </c>
      <c r="G95" s="52">
        <v>11470</v>
      </c>
      <c r="H95" s="52">
        <v>121</v>
      </c>
      <c r="I95" s="51" t="s">
        <v>175</v>
      </c>
      <c r="J95" s="51">
        <v>2.7921670000000001</v>
      </c>
      <c r="K95" s="51" t="s">
        <v>176</v>
      </c>
      <c r="L95" s="51">
        <v>32.668357</v>
      </c>
      <c r="M95" s="51">
        <v>5.5843350000000003</v>
      </c>
      <c r="N95" s="51">
        <v>11.7</v>
      </c>
      <c r="O95" s="51">
        <v>2</v>
      </c>
    </row>
    <row r="96" spans="1:15" x14ac:dyDescent="0.25">
      <c r="A96" s="51">
        <v>684</v>
      </c>
      <c r="B96" s="51" t="s">
        <v>166</v>
      </c>
      <c r="C96" s="51">
        <v>8</v>
      </c>
      <c r="D96" s="51">
        <v>502.86574000000002</v>
      </c>
      <c r="E96" s="51" t="s">
        <v>84</v>
      </c>
      <c r="F96" s="52" t="s">
        <v>317</v>
      </c>
      <c r="G96" s="52">
        <v>13991</v>
      </c>
      <c r="H96" s="52">
        <v>121</v>
      </c>
      <c r="I96" s="51" t="s">
        <v>175</v>
      </c>
      <c r="J96" s="51">
        <v>2.0675319999999999</v>
      </c>
      <c r="K96" s="51" t="s">
        <v>219</v>
      </c>
      <c r="L96" s="51">
        <v>25.844152999999999</v>
      </c>
      <c r="M96" s="51">
        <v>4.341818</v>
      </c>
      <c r="N96" s="51">
        <v>12.5</v>
      </c>
      <c r="O96" s="51">
        <v>2.1</v>
      </c>
    </row>
    <row r="97" spans="1:15" x14ac:dyDescent="0.25">
      <c r="A97" s="51">
        <v>686</v>
      </c>
      <c r="B97" s="51" t="s">
        <v>166</v>
      </c>
      <c r="C97" s="51">
        <v>8</v>
      </c>
      <c r="D97" s="51">
        <v>502.86574000000002</v>
      </c>
      <c r="E97" s="51" t="s">
        <v>84</v>
      </c>
      <c r="F97" s="52" t="s">
        <v>317</v>
      </c>
      <c r="G97" s="52">
        <v>14060</v>
      </c>
      <c r="H97" s="52">
        <v>140</v>
      </c>
      <c r="I97" s="51" t="s">
        <v>181</v>
      </c>
      <c r="J97" s="51">
        <v>2.13E-4</v>
      </c>
      <c r="K97" s="51" t="s">
        <v>212</v>
      </c>
      <c r="L97" s="51">
        <v>2.5590000000000001E-3</v>
      </c>
      <c r="M97" s="51">
        <v>3.8400000000000001E-4</v>
      </c>
      <c r="N97" s="51">
        <v>12</v>
      </c>
      <c r="O97" s="51">
        <v>1.8</v>
      </c>
    </row>
    <row r="98" spans="1:15" x14ac:dyDescent="0.25">
      <c r="A98" s="51">
        <v>712</v>
      </c>
      <c r="B98" s="51" t="s">
        <v>166</v>
      </c>
      <c r="C98" s="51">
        <v>8</v>
      </c>
      <c r="D98" s="51">
        <v>502.86574000000002</v>
      </c>
      <c r="E98" s="51" t="s">
        <v>84</v>
      </c>
      <c r="F98" s="52" t="s">
        <v>317</v>
      </c>
      <c r="G98" s="52">
        <v>11468</v>
      </c>
      <c r="H98" s="52">
        <v>121</v>
      </c>
      <c r="I98" s="51" t="s">
        <v>175</v>
      </c>
      <c r="J98" s="51">
        <v>1.70889</v>
      </c>
      <c r="K98" s="51" t="s">
        <v>176</v>
      </c>
      <c r="L98" s="51">
        <v>19.994012000000001</v>
      </c>
      <c r="M98" s="51">
        <v>3.41778</v>
      </c>
      <c r="N98" s="51">
        <v>11.7</v>
      </c>
      <c r="O98" s="51">
        <v>2</v>
      </c>
    </row>
    <row r="99" spans="1:15" x14ac:dyDescent="0.25">
      <c r="A99" s="51">
        <v>714</v>
      </c>
      <c r="B99" s="51" t="s">
        <v>166</v>
      </c>
      <c r="C99" s="51">
        <v>8</v>
      </c>
      <c r="D99" s="51">
        <v>502.86574000000002</v>
      </c>
      <c r="E99" s="51" t="s">
        <v>84</v>
      </c>
      <c r="F99" s="52" t="s">
        <v>317</v>
      </c>
      <c r="G99" s="52">
        <v>11611</v>
      </c>
      <c r="H99" s="52">
        <v>140</v>
      </c>
      <c r="I99" s="51" t="s">
        <v>181</v>
      </c>
      <c r="J99" s="51">
        <v>2.8982899999999998</v>
      </c>
      <c r="K99" s="51" t="s">
        <v>182</v>
      </c>
      <c r="L99" s="51">
        <v>36.228625999999998</v>
      </c>
      <c r="M99" s="51">
        <v>5.5067510000000004</v>
      </c>
      <c r="N99" s="51">
        <v>12.5</v>
      </c>
      <c r="O99" s="51">
        <v>1.9</v>
      </c>
    </row>
    <row r="100" spans="1:15" x14ac:dyDescent="0.25">
      <c r="A100" s="51">
        <v>716</v>
      </c>
      <c r="B100" s="51" t="s">
        <v>166</v>
      </c>
      <c r="C100" s="51">
        <v>8</v>
      </c>
      <c r="D100" s="51">
        <v>502.86574000000002</v>
      </c>
      <c r="E100" s="51" t="s">
        <v>84</v>
      </c>
      <c r="F100" s="52" t="s">
        <v>317</v>
      </c>
      <c r="G100" s="52">
        <v>13916</v>
      </c>
      <c r="H100" s="52">
        <v>814</v>
      </c>
      <c r="I100" s="51" t="s">
        <v>209</v>
      </c>
      <c r="J100" s="51">
        <v>3.5920000000000001E-2</v>
      </c>
      <c r="K100" s="51" t="s">
        <v>210</v>
      </c>
      <c r="L100" s="51">
        <v>0.294547</v>
      </c>
      <c r="M100" s="51">
        <v>4.6696000000000001E-2</v>
      </c>
      <c r="N100" s="51">
        <v>8.1999999999999993</v>
      </c>
      <c r="O100" s="51">
        <v>1.3</v>
      </c>
    </row>
    <row r="101" spans="1:15" x14ac:dyDescent="0.25">
      <c r="A101" s="51">
        <v>731</v>
      </c>
      <c r="B101" s="51" t="s">
        <v>166</v>
      </c>
      <c r="C101" s="51">
        <v>8</v>
      </c>
      <c r="D101" s="51">
        <v>502.86574000000002</v>
      </c>
      <c r="E101" s="51" t="s">
        <v>84</v>
      </c>
      <c r="F101" s="52" t="s">
        <v>317</v>
      </c>
      <c r="G101" s="52">
        <v>11409</v>
      </c>
      <c r="H101" s="52">
        <v>833</v>
      </c>
      <c r="I101" s="51" t="s">
        <v>299</v>
      </c>
      <c r="J101" s="51">
        <v>0.26004699999999997</v>
      </c>
      <c r="K101" s="51" t="s">
        <v>300</v>
      </c>
      <c r="L101" s="51">
        <v>3.1205630000000002</v>
      </c>
      <c r="M101" s="51">
        <v>0.52009399999999995</v>
      </c>
      <c r="N101" s="51">
        <v>12</v>
      </c>
      <c r="O101" s="51">
        <v>2</v>
      </c>
    </row>
    <row r="102" spans="1:15" x14ac:dyDescent="0.25">
      <c r="A102" s="51">
        <v>733</v>
      </c>
      <c r="B102" s="51" t="s">
        <v>166</v>
      </c>
      <c r="C102" s="51">
        <v>8</v>
      </c>
      <c r="D102" s="51">
        <v>502.86574000000002</v>
      </c>
      <c r="E102" s="51" t="s">
        <v>84</v>
      </c>
      <c r="F102" s="52" t="s">
        <v>317</v>
      </c>
      <c r="G102" s="52">
        <v>11473</v>
      </c>
      <c r="H102" s="52">
        <v>121</v>
      </c>
      <c r="I102" s="51" t="s">
        <v>175</v>
      </c>
      <c r="J102" s="51">
        <v>22.692316000000002</v>
      </c>
      <c r="K102" s="51" t="s">
        <v>176</v>
      </c>
      <c r="L102" s="51">
        <v>265.50010200000003</v>
      </c>
      <c r="M102" s="51">
        <v>45.384633000000001</v>
      </c>
      <c r="N102" s="51">
        <v>11.7</v>
      </c>
      <c r="O102" s="51">
        <v>2</v>
      </c>
    </row>
    <row r="103" spans="1:15" x14ac:dyDescent="0.25">
      <c r="A103" s="51">
        <v>735</v>
      </c>
      <c r="B103" s="51" t="s">
        <v>166</v>
      </c>
      <c r="C103" s="51">
        <v>8</v>
      </c>
      <c r="D103" s="51">
        <v>502.86574000000002</v>
      </c>
      <c r="E103" s="51" t="s">
        <v>84</v>
      </c>
      <c r="F103" s="52" t="s">
        <v>317</v>
      </c>
      <c r="G103" s="52">
        <v>11656</v>
      </c>
      <c r="H103" s="52">
        <v>170</v>
      </c>
      <c r="I103" s="51" t="s">
        <v>185</v>
      </c>
      <c r="J103" s="51">
        <v>4.6830249999999998</v>
      </c>
      <c r="K103" s="51" t="s">
        <v>186</v>
      </c>
      <c r="L103" s="51">
        <v>51.513275</v>
      </c>
      <c r="M103" s="51">
        <v>9.3660499999999995</v>
      </c>
      <c r="N103" s="51">
        <v>11</v>
      </c>
      <c r="O103" s="51">
        <v>2</v>
      </c>
    </row>
    <row r="104" spans="1:15" x14ac:dyDescent="0.25">
      <c r="A104" s="51">
        <v>737</v>
      </c>
      <c r="B104" s="51" t="s">
        <v>166</v>
      </c>
      <c r="C104" s="51">
        <v>8</v>
      </c>
      <c r="D104" s="51">
        <v>502.86574000000002</v>
      </c>
      <c r="E104" s="51" t="s">
        <v>84</v>
      </c>
      <c r="F104" s="52" t="s">
        <v>317</v>
      </c>
      <c r="G104" s="52">
        <v>11714</v>
      </c>
      <c r="H104" s="52">
        <v>185</v>
      </c>
      <c r="I104" s="51" t="s">
        <v>187</v>
      </c>
      <c r="J104" s="51">
        <v>0.270727</v>
      </c>
      <c r="K104" s="51" t="s">
        <v>188</v>
      </c>
      <c r="L104" s="51">
        <v>3.0321479999999998</v>
      </c>
      <c r="M104" s="51">
        <v>0.51438200000000001</v>
      </c>
      <c r="N104" s="51">
        <v>11.2</v>
      </c>
      <c r="O104" s="51">
        <v>1.9</v>
      </c>
    </row>
    <row r="105" spans="1:15" x14ac:dyDescent="0.25">
      <c r="A105" s="51">
        <v>739</v>
      </c>
      <c r="B105" s="51" t="s">
        <v>166</v>
      </c>
      <c r="C105" s="51">
        <v>8</v>
      </c>
      <c r="D105" s="51">
        <v>502.86574000000002</v>
      </c>
      <c r="E105" s="51" t="s">
        <v>84</v>
      </c>
      <c r="F105" s="52" t="s">
        <v>317</v>
      </c>
      <c r="G105" s="52">
        <v>11726</v>
      </c>
      <c r="H105" s="52">
        <v>190</v>
      </c>
      <c r="I105" s="51" t="s">
        <v>189</v>
      </c>
      <c r="J105" s="51">
        <v>1.3883289999999999</v>
      </c>
      <c r="K105" s="51" t="s">
        <v>190</v>
      </c>
      <c r="L105" s="51">
        <v>12.772627999999999</v>
      </c>
      <c r="M105" s="51">
        <v>2.3601589999999999</v>
      </c>
      <c r="N105" s="51">
        <v>9.1999999999999993</v>
      </c>
      <c r="O105" s="51">
        <v>1.7</v>
      </c>
    </row>
    <row r="106" spans="1:15" x14ac:dyDescent="0.25">
      <c r="A106" s="51">
        <v>750</v>
      </c>
      <c r="B106" s="51" t="s">
        <v>166</v>
      </c>
      <c r="C106" s="51">
        <v>8</v>
      </c>
      <c r="D106" s="51">
        <v>502.86574000000002</v>
      </c>
      <c r="E106" s="51" t="s">
        <v>84</v>
      </c>
      <c r="F106" s="52" t="s">
        <v>317</v>
      </c>
      <c r="G106" s="52">
        <v>11714</v>
      </c>
      <c r="H106" s="52">
        <v>185</v>
      </c>
      <c r="I106" s="51" t="s">
        <v>187</v>
      </c>
      <c r="J106" s="51">
        <v>2.5999000000000001E-2</v>
      </c>
      <c r="K106" s="51" t="s">
        <v>188</v>
      </c>
      <c r="L106" s="51">
        <v>0.29119400000000001</v>
      </c>
      <c r="M106" s="51">
        <v>4.9398999999999998E-2</v>
      </c>
      <c r="N106" s="51">
        <v>11.2</v>
      </c>
      <c r="O106" s="51">
        <v>1.9</v>
      </c>
    </row>
    <row r="107" spans="1:15" x14ac:dyDescent="0.25">
      <c r="A107" s="51">
        <v>753</v>
      </c>
      <c r="B107" s="51" t="s">
        <v>166</v>
      </c>
      <c r="C107" s="51">
        <v>8</v>
      </c>
      <c r="D107" s="51">
        <v>502.86574000000002</v>
      </c>
      <c r="E107" s="51" t="s">
        <v>84</v>
      </c>
      <c r="F107" s="52" t="s">
        <v>317</v>
      </c>
      <c r="G107" s="52">
        <v>11726</v>
      </c>
      <c r="H107" s="52">
        <v>190</v>
      </c>
      <c r="I107" s="51" t="s">
        <v>189</v>
      </c>
      <c r="J107" s="51">
        <v>0.517231</v>
      </c>
      <c r="K107" s="51" t="s">
        <v>190</v>
      </c>
      <c r="L107" s="51">
        <v>4.7585230000000003</v>
      </c>
      <c r="M107" s="51">
        <v>0.87929199999999996</v>
      </c>
      <c r="N107" s="51">
        <v>9.1999999999999993</v>
      </c>
      <c r="O107" s="51">
        <v>1.7</v>
      </c>
    </row>
    <row r="108" spans="1:15" x14ac:dyDescent="0.25">
      <c r="J108" s="55">
        <f>SUM(J2:J107)</f>
        <v>500.51755800000001</v>
      </c>
      <c r="L108" s="55">
        <f>SUM(L2:L107)</f>
        <v>5856.1596550000022</v>
      </c>
      <c r="M108" s="55">
        <f>SUM(M2:M107)</f>
        <v>951.30918099999951</v>
      </c>
    </row>
  </sheetData>
  <sortState xmlns:xlrd2="http://schemas.microsoft.com/office/spreadsheetml/2017/richdata2" ref="A2:G37">
    <sortCondition ref="C2:C37"/>
    <sortCondition ref="E2:E3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3"/>
  <sheetViews>
    <sheetView zoomScaleNormal="100" workbookViewId="0">
      <pane ySplit="1" topLeftCell="A2" activePane="bottomLeft" state="frozen"/>
      <selection pane="bottomLeft" activeCell="C29" sqref="C29"/>
    </sheetView>
  </sheetViews>
  <sheetFormatPr defaultColWidth="9.140625" defaultRowHeight="12.75" x14ac:dyDescent="0.2"/>
  <cols>
    <col min="1" max="1" width="9.140625" style="78"/>
    <col min="2" max="2" width="29.7109375" style="78" customWidth="1"/>
    <col min="3" max="3" width="29.42578125" style="78" customWidth="1"/>
    <col min="4" max="4" width="10.5703125" style="94" bestFit="1" customWidth="1"/>
    <col min="5" max="5" width="13.5703125" style="94" customWidth="1"/>
    <col min="6" max="6" width="13.85546875" style="94" customWidth="1"/>
    <col min="7" max="7" width="11.42578125" style="94" customWidth="1"/>
    <col min="8" max="9" width="13.28515625" style="94" customWidth="1"/>
    <col min="10" max="10" width="10" style="94" bestFit="1" customWidth="1"/>
    <col min="11" max="11" width="10" style="94" customWidth="1"/>
    <col min="12" max="12" width="48.42578125" style="98" customWidth="1"/>
    <col min="13" max="16384" width="9.140625" style="78"/>
  </cols>
  <sheetData>
    <row r="1" spans="1:12" ht="25.5" x14ac:dyDescent="0.2">
      <c r="A1" s="74" t="s">
        <v>6</v>
      </c>
      <c r="B1" s="74" t="s">
        <v>0</v>
      </c>
      <c r="C1" s="74" t="s">
        <v>1</v>
      </c>
      <c r="D1" s="74" t="s">
        <v>17</v>
      </c>
      <c r="E1" s="75" t="s">
        <v>19</v>
      </c>
      <c r="F1" s="76" t="s">
        <v>20</v>
      </c>
      <c r="G1" s="77" t="s">
        <v>21</v>
      </c>
      <c r="H1" s="75" t="s">
        <v>22</v>
      </c>
      <c r="I1" s="76" t="s">
        <v>23</v>
      </c>
      <c r="J1" s="75" t="s">
        <v>24</v>
      </c>
      <c r="K1" s="75" t="s">
        <v>139</v>
      </c>
      <c r="L1" s="75" t="s">
        <v>109</v>
      </c>
    </row>
    <row r="2" spans="1:12" s="82" customFormat="1" x14ac:dyDescent="0.2">
      <c r="A2" s="107" t="s">
        <v>7</v>
      </c>
      <c r="B2" s="103" t="s">
        <v>59</v>
      </c>
      <c r="C2" s="107" t="s">
        <v>60</v>
      </c>
      <c r="D2" s="79">
        <f>'S-1 Poppleton Creek'!J56</f>
        <v>629.26836999999978</v>
      </c>
      <c r="E2" s="116">
        <f>'2019 Pivot Load Summary'!C4</f>
        <v>5079.2194760000002</v>
      </c>
      <c r="F2" s="105">
        <f>'Wet Detention Calcs'!G2</f>
        <v>0.43</v>
      </c>
      <c r="G2" s="100">
        <f>ROUND(E2*F2,1)</f>
        <v>2184.1</v>
      </c>
      <c r="H2" s="116">
        <f>'2019 Pivot Load Summary'!D4</f>
        <v>859.31558399999994</v>
      </c>
      <c r="I2" s="105">
        <f>'Wet Detention Calcs'!H2</f>
        <v>0.87</v>
      </c>
      <c r="J2" s="100">
        <f>ROUND(H2*I2,1)</f>
        <v>747.6</v>
      </c>
      <c r="K2" s="80"/>
      <c r="L2" s="81"/>
    </row>
    <row r="3" spans="1:12" x14ac:dyDescent="0.2">
      <c r="A3" s="106" t="s">
        <v>8</v>
      </c>
      <c r="B3" s="119" t="s">
        <v>30</v>
      </c>
      <c r="C3" s="118" t="s">
        <v>29</v>
      </c>
      <c r="D3" s="83">
        <f>'S-2 Aiport Ditch'!J33</f>
        <v>893.72946799999988</v>
      </c>
      <c r="E3" s="116">
        <f>'2019 Pivot Load Summary'!C5</f>
        <v>4116.5376260000003</v>
      </c>
      <c r="F3" s="123">
        <v>0.19800000000000001</v>
      </c>
      <c r="G3" s="124">
        <f>ROUND(E3*F3,1)</f>
        <v>815.1</v>
      </c>
      <c r="H3" s="116">
        <f>'2019 Pivot Load Summary'!D5</f>
        <v>719.03378200000009</v>
      </c>
      <c r="I3" s="123">
        <v>0.58599999999999997</v>
      </c>
      <c r="J3" s="124">
        <f>ROUND(H3*I3,1)</f>
        <v>421.4</v>
      </c>
      <c r="K3" s="84"/>
      <c r="L3" s="81"/>
    </row>
    <row r="4" spans="1:12" x14ac:dyDescent="0.2">
      <c r="A4" s="107" t="s">
        <v>9</v>
      </c>
      <c r="B4" s="120" t="s">
        <v>3</v>
      </c>
      <c r="C4" s="107" t="s">
        <v>4</v>
      </c>
      <c r="D4" s="85">
        <f>'S-3 Crescent Basin'!J24</f>
        <v>58.518053000000002</v>
      </c>
      <c r="E4" s="116">
        <f>'2019 Pivot Load Summary'!C6</f>
        <v>677.60661399999992</v>
      </c>
      <c r="F4" s="105">
        <f>'Retention Calcs'!E2</f>
        <v>0.74050000000000005</v>
      </c>
      <c r="G4" s="124">
        <f>ROUND(E4*F4,1)</f>
        <v>501.8</v>
      </c>
      <c r="H4" s="116">
        <f>'2019 Pivot Load Summary'!D6</f>
        <v>112.283897</v>
      </c>
      <c r="I4" s="105">
        <f>'Retention Calcs'!E2</f>
        <v>0.74050000000000005</v>
      </c>
      <c r="J4" s="124">
        <f>ROUND(H4*I4,1)</f>
        <v>83.1</v>
      </c>
      <c r="K4" s="84"/>
      <c r="L4" s="81"/>
    </row>
    <row r="5" spans="1:12" x14ac:dyDescent="0.2">
      <c r="A5" s="106" t="s">
        <v>10</v>
      </c>
      <c r="B5" s="120" t="s">
        <v>5</v>
      </c>
      <c r="C5" s="106" t="s">
        <v>31</v>
      </c>
      <c r="D5" s="86">
        <f>'S-4 Krueger Creek'!J30</f>
        <v>309.60952200000008</v>
      </c>
      <c r="E5" s="116">
        <f>'2019 Pivot Load Summary'!C7</f>
        <v>3515.1356810000002</v>
      </c>
      <c r="F5" s="123">
        <v>5.0000000000000001E-3</v>
      </c>
      <c r="G5" s="124">
        <f>ROUND(E5*F5,1)</f>
        <v>17.600000000000001</v>
      </c>
      <c r="H5" s="116">
        <f>'2019 Pivot Load Summary'!D7</f>
        <v>592.54507099999989</v>
      </c>
      <c r="I5" s="123">
        <v>2.3E-2</v>
      </c>
      <c r="J5" s="124">
        <f>ROUND(H5*I5,1)</f>
        <v>13.6</v>
      </c>
      <c r="K5" s="84"/>
      <c r="L5" s="87"/>
    </row>
    <row r="6" spans="1:12" x14ac:dyDescent="0.2">
      <c r="A6" s="107" t="s">
        <v>11</v>
      </c>
      <c r="B6" s="103" t="s">
        <v>33</v>
      </c>
      <c r="C6" s="106" t="s">
        <v>26</v>
      </c>
      <c r="D6" s="80" t="s">
        <v>27</v>
      </c>
      <c r="E6" s="100" t="s">
        <v>27</v>
      </c>
      <c r="F6" s="123" t="s">
        <v>27</v>
      </c>
      <c r="G6" s="124">
        <v>275</v>
      </c>
      <c r="H6" s="124" t="s">
        <v>27</v>
      </c>
      <c r="I6" s="123" t="s">
        <v>27</v>
      </c>
      <c r="J6" s="124">
        <v>176</v>
      </c>
      <c r="K6" s="84"/>
      <c r="L6" s="87"/>
    </row>
    <row r="7" spans="1:12" ht="25.5" x14ac:dyDescent="0.2">
      <c r="A7" s="106" t="s">
        <v>12</v>
      </c>
      <c r="B7" s="103" t="s">
        <v>28</v>
      </c>
      <c r="C7" s="106" t="s">
        <v>25</v>
      </c>
      <c r="D7" s="80" t="s">
        <v>27</v>
      </c>
      <c r="E7" s="100" t="s">
        <v>27</v>
      </c>
      <c r="F7" s="123" t="s">
        <v>27</v>
      </c>
      <c r="G7" s="124">
        <v>54</v>
      </c>
      <c r="H7" s="124" t="s">
        <v>27</v>
      </c>
      <c r="I7" s="123" t="s">
        <v>27</v>
      </c>
      <c r="J7" s="124">
        <v>33</v>
      </c>
      <c r="K7" s="84"/>
      <c r="L7" s="87"/>
    </row>
    <row r="8" spans="1:12" ht="76.5" x14ac:dyDescent="0.2">
      <c r="A8" s="107" t="s">
        <v>13</v>
      </c>
      <c r="B8" s="103" t="s">
        <v>64</v>
      </c>
      <c r="C8" s="107" t="s">
        <v>18</v>
      </c>
      <c r="D8" s="104" t="s">
        <v>27</v>
      </c>
      <c r="E8" s="116">
        <f>'Education - 2019 Update'!T354</f>
        <v>36706.426739999966</v>
      </c>
      <c r="F8" s="105">
        <v>0.06</v>
      </c>
      <c r="G8" s="100">
        <f t="shared" ref="G8:G14" si="0">ROUND(E8*F8,1)</f>
        <v>2202.4</v>
      </c>
      <c r="H8" s="116">
        <f>'Education - 2019 Update'!U354</f>
        <v>6174.7123199999996</v>
      </c>
      <c r="I8" s="105">
        <v>0.06</v>
      </c>
      <c r="J8" s="100">
        <f t="shared" ref="J8:J14" si="1">ROUND(H8*I8, 1)</f>
        <v>370.5</v>
      </c>
      <c r="K8" s="100"/>
      <c r="L8" s="121" t="s">
        <v>397</v>
      </c>
    </row>
    <row r="9" spans="1:12" x14ac:dyDescent="0.2">
      <c r="A9" s="106" t="s">
        <v>14</v>
      </c>
      <c r="B9" s="103" t="s">
        <v>45</v>
      </c>
      <c r="C9" s="107" t="s">
        <v>43</v>
      </c>
      <c r="D9" s="79">
        <f>'S-8 North Point'!J123</f>
        <v>1083.7971839999998</v>
      </c>
      <c r="E9" s="116">
        <f>'2019 Pivot Load Summary'!C8</f>
        <v>803.79608099999984</v>
      </c>
      <c r="F9" s="105">
        <v>5.0000000000000001E-3</v>
      </c>
      <c r="G9" s="100">
        <f t="shared" si="0"/>
        <v>4</v>
      </c>
      <c r="H9" s="116">
        <f>'2019 Pivot Load Summary'!D8</f>
        <v>132.530901</v>
      </c>
      <c r="I9" s="105">
        <v>2.3E-2</v>
      </c>
      <c r="J9" s="100">
        <f t="shared" si="1"/>
        <v>3</v>
      </c>
      <c r="K9" s="80"/>
      <c r="L9" s="108"/>
    </row>
    <row r="10" spans="1:12" x14ac:dyDescent="0.2">
      <c r="A10" s="107" t="s">
        <v>15</v>
      </c>
      <c r="B10" s="103" t="s">
        <v>44</v>
      </c>
      <c r="C10" s="107" t="s">
        <v>43</v>
      </c>
      <c r="D10" s="79">
        <f>'S-9 Anchorage'!J17</f>
        <v>21.277982999999999</v>
      </c>
      <c r="E10" s="116">
        <f>'2019 Pivot Load Summary'!C9</f>
        <v>183.77621500000001</v>
      </c>
      <c r="F10" s="105">
        <v>5.0000000000000001E-3</v>
      </c>
      <c r="G10" s="100">
        <f t="shared" si="0"/>
        <v>0.9</v>
      </c>
      <c r="H10" s="116">
        <f>'2019 Pivot Load Summary'!D9</f>
        <v>28.66498</v>
      </c>
      <c r="I10" s="105">
        <v>2.3E-2</v>
      </c>
      <c r="J10" s="100">
        <f t="shared" si="1"/>
        <v>0.7</v>
      </c>
      <c r="K10" s="80"/>
      <c r="L10" s="108"/>
    </row>
    <row r="11" spans="1:12" x14ac:dyDescent="0.2">
      <c r="A11" s="106" t="s">
        <v>16</v>
      </c>
      <c r="B11" s="103" t="s">
        <v>46</v>
      </c>
      <c r="C11" s="107" t="s">
        <v>31</v>
      </c>
      <c r="D11" s="79">
        <f>'S-10 Downtown'!J36</f>
        <v>116.602918</v>
      </c>
      <c r="E11" s="116">
        <f>'2019 Pivot Load Summary'!C10</f>
        <v>1403.940206</v>
      </c>
      <c r="F11" s="105">
        <v>5.0000000000000001E-3</v>
      </c>
      <c r="G11" s="100">
        <f t="shared" si="0"/>
        <v>7</v>
      </c>
      <c r="H11" s="116">
        <f>'2019 Pivot Load Summary'!D10</f>
        <v>216.59127900000001</v>
      </c>
      <c r="I11" s="105">
        <v>2.3E-2</v>
      </c>
      <c r="J11" s="100">
        <f t="shared" si="1"/>
        <v>5</v>
      </c>
      <c r="K11" s="80"/>
      <c r="L11" s="108"/>
    </row>
    <row r="12" spans="1:12" x14ac:dyDescent="0.2">
      <c r="A12" s="107" t="s">
        <v>34</v>
      </c>
      <c r="B12" s="103" t="s">
        <v>47</v>
      </c>
      <c r="C12" s="107" t="s">
        <v>48</v>
      </c>
      <c r="D12" s="79">
        <f>'S-11 Hildebrad'!J15</f>
        <v>66.859583000000001</v>
      </c>
      <c r="E12" s="116">
        <f>'2019 Pivot Load Summary'!C11</f>
        <v>768.59580000000005</v>
      </c>
      <c r="F12" s="105">
        <v>0</v>
      </c>
      <c r="G12" s="100">
        <f t="shared" si="0"/>
        <v>0</v>
      </c>
      <c r="H12" s="116">
        <f>'2019 Pivot Load Summary'!D11</f>
        <v>125.98020000000001</v>
      </c>
      <c r="I12" s="105">
        <v>0.1</v>
      </c>
      <c r="J12" s="100">
        <f t="shared" si="1"/>
        <v>12.6</v>
      </c>
      <c r="K12" s="80"/>
      <c r="L12" s="108"/>
    </row>
    <row r="13" spans="1:12" x14ac:dyDescent="0.2">
      <c r="A13" s="106" t="s">
        <v>35</v>
      </c>
      <c r="B13" s="103" t="s">
        <v>49</v>
      </c>
      <c r="C13" s="107" t="s">
        <v>50</v>
      </c>
      <c r="D13" s="86">
        <f>'S-12 Landfill'!J9</f>
        <v>70.979561000000004</v>
      </c>
      <c r="E13" s="116">
        <f>'2019 Pivot Load Summary'!C12</f>
        <v>539.23521900000003</v>
      </c>
      <c r="F13" s="123">
        <v>1</v>
      </c>
      <c r="G13" s="100">
        <f t="shared" si="0"/>
        <v>539.20000000000005</v>
      </c>
      <c r="H13" s="116">
        <f>'2019 Pivot Load Summary'!D12</f>
        <v>95.358904999999993</v>
      </c>
      <c r="I13" s="123">
        <v>1</v>
      </c>
      <c r="J13" s="100">
        <f t="shared" si="1"/>
        <v>95.4</v>
      </c>
      <c r="K13" s="80"/>
      <c r="L13" s="108"/>
    </row>
    <row r="14" spans="1:12" x14ac:dyDescent="0.2">
      <c r="A14" s="107" t="s">
        <v>36</v>
      </c>
      <c r="B14" s="103" t="s">
        <v>52</v>
      </c>
      <c r="C14" s="107" t="s">
        <v>31</v>
      </c>
      <c r="D14" s="79">
        <f>'S-13 South Fork'!J145</f>
        <v>662.81077800000014</v>
      </c>
      <c r="E14" s="116">
        <f>'2019 Pivot Load Summary'!C13</f>
        <v>2946.6483650000005</v>
      </c>
      <c r="F14" s="105">
        <v>5.0000000000000001E-3</v>
      </c>
      <c r="G14" s="100">
        <f t="shared" si="0"/>
        <v>14.7</v>
      </c>
      <c r="H14" s="116">
        <f>'2019 Pivot Load Summary'!D13</f>
        <v>527.96728899999982</v>
      </c>
      <c r="I14" s="105">
        <v>2.3E-2</v>
      </c>
      <c r="J14" s="100">
        <f t="shared" si="1"/>
        <v>12.1</v>
      </c>
      <c r="K14" s="80"/>
      <c r="L14" s="108"/>
    </row>
    <row r="15" spans="1:12" s="82" customFormat="1" ht="25.5" x14ac:dyDescent="0.2">
      <c r="A15" s="107" t="s">
        <v>37</v>
      </c>
      <c r="B15" s="103" t="s">
        <v>53</v>
      </c>
      <c r="C15" s="107" t="s">
        <v>54</v>
      </c>
      <c r="D15" s="104" t="s">
        <v>27</v>
      </c>
      <c r="E15" s="100" t="s">
        <v>27</v>
      </c>
      <c r="F15" s="100" t="s">
        <v>27</v>
      </c>
      <c r="G15" s="100">
        <v>1340.7</v>
      </c>
      <c r="H15" s="100" t="s">
        <v>27</v>
      </c>
      <c r="I15" s="100" t="s">
        <v>27</v>
      </c>
      <c r="J15" s="100" t="s">
        <v>27</v>
      </c>
      <c r="K15" s="80"/>
      <c r="L15" s="108"/>
    </row>
    <row r="16" spans="1:12" s="82" customFormat="1" x14ac:dyDescent="0.2">
      <c r="A16" s="107" t="s">
        <v>38</v>
      </c>
      <c r="B16" s="103" t="s">
        <v>89</v>
      </c>
      <c r="C16" s="107" t="s">
        <v>97</v>
      </c>
      <c r="D16" s="79">
        <f>'S-15 Eldorado'!J9</f>
        <v>29.837674</v>
      </c>
      <c r="E16" s="116">
        <f>'2019 Pivot Load Summary'!C14</f>
        <v>341.95232600000003</v>
      </c>
      <c r="F16" s="105">
        <v>1</v>
      </c>
      <c r="G16" s="100">
        <f t="shared" ref="G16:G22" si="2">ROUND(E16*F16,1)</f>
        <v>342</v>
      </c>
      <c r="H16" s="116">
        <f>'2019 Pivot Load Summary'!D14</f>
        <v>58.517959999999995</v>
      </c>
      <c r="I16" s="105">
        <v>1</v>
      </c>
      <c r="J16" s="100">
        <f>ROUND(H16*I16, 1)</f>
        <v>58.5</v>
      </c>
      <c r="K16" s="80"/>
      <c r="L16" s="108"/>
    </row>
    <row r="17" spans="1:12" s="82" customFormat="1" ht="25.5" x14ac:dyDescent="0.2">
      <c r="A17" s="107" t="s">
        <v>39</v>
      </c>
      <c r="B17" s="103" t="s">
        <v>105</v>
      </c>
      <c r="C17" s="107" t="s">
        <v>107</v>
      </c>
      <c r="D17" s="79">
        <f>'S-16 Amerigo'!J7</f>
        <v>8.0936249999999994</v>
      </c>
      <c r="E17" s="116">
        <f>'2019 Pivot Load Summary'!C15</f>
        <v>94.547449999999998</v>
      </c>
      <c r="F17" s="105">
        <f>'Retention Calcs'!E3</f>
        <v>0.74050000000000005</v>
      </c>
      <c r="G17" s="100">
        <f t="shared" si="2"/>
        <v>70</v>
      </c>
      <c r="H17" s="116">
        <f>'2019 Pivot Load Summary'!D15</f>
        <v>15.232131000000001</v>
      </c>
      <c r="I17" s="105">
        <f>'Retention Calcs'!E3</f>
        <v>0.74050000000000005</v>
      </c>
      <c r="J17" s="100">
        <f>ROUND(H17*I17, 1)</f>
        <v>11.3</v>
      </c>
      <c r="K17" s="80"/>
      <c r="L17" s="108"/>
    </row>
    <row r="18" spans="1:12" s="82" customFormat="1" ht="25.5" x14ac:dyDescent="0.2">
      <c r="A18" s="107" t="s">
        <v>40</v>
      </c>
      <c r="B18" s="103" t="s">
        <v>2</v>
      </c>
      <c r="C18" s="107" t="s">
        <v>32</v>
      </c>
      <c r="D18" s="79">
        <f>'S-17 Haney Creek'!J64</f>
        <v>626.41896500000007</v>
      </c>
      <c r="E18" s="116">
        <f>'2019 Pivot Load Summary'!C16</f>
        <v>2199.8081709999997</v>
      </c>
      <c r="F18" s="105">
        <f>'Wet Detention Calcs'!G3</f>
        <v>0.33500000000000002</v>
      </c>
      <c r="G18" s="100">
        <f t="shared" si="2"/>
        <v>736.9</v>
      </c>
      <c r="H18" s="116">
        <f>'2019 Pivot Load Summary'!D16</f>
        <v>360.746577</v>
      </c>
      <c r="I18" s="105">
        <f>'Wet Detention Calcs'!H3</f>
        <v>0.62</v>
      </c>
      <c r="J18" s="100">
        <f>ROUND(H18*I18,1)</f>
        <v>223.7</v>
      </c>
      <c r="K18" s="80"/>
      <c r="L18" s="108"/>
    </row>
    <row r="19" spans="1:12" s="82" customFormat="1" x14ac:dyDescent="0.2">
      <c r="A19" s="107" t="s">
        <v>41</v>
      </c>
      <c r="B19" s="103" t="s">
        <v>99</v>
      </c>
      <c r="C19" s="107" t="s">
        <v>100</v>
      </c>
      <c r="D19" s="79">
        <f>'S-18 Nondischarge'!J24</f>
        <v>217.58874300000005</v>
      </c>
      <c r="E19" s="116">
        <f>'2019 Pivot Load Summary'!C17</f>
        <v>2385.6453759999999</v>
      </c>
      <c r="F19" s="105">
        <v>1</v>
      </c>
      <c r="G19" s="100">
        <f t="shared" si="2"/>
        <v>2385.6</v>
      </c>
      <c r="H19" s="116">
        <f>'2019 Pivot Load Summary'!D17</f>
        <v>412.09083499999997</v>
      </c>
      <c r="I19" s="105">
        <v>1</v>
      </c>
      <c r="J19" s="100">
        <f>ROUND(H19*I19,1)</f>
        <v>412.1</v>
      </c>
      <c r="K19" s="80"/>
      <c r="L19" s="108"/>
    </row>
    <row r="20" spans="1:12" s="82" customFormat="1" ht="25.5" x14ac:dyDescent="0.2">
      <c r="A20" s="107" t="s">
        <v>42</v>
      </c>
      <c r="B20" s="103" t="s">
        <v>101</v>
      </c>
      <c r="C20" s="107" t="s">
        <v>103</v>
      </c>
      <c r="D20" s="79">
        <f>'S-19 BB in City'!J68</f>
        <v>474.93818000000005</v>
      </c>
      <c r="E20" s="116">
        <f>'2019 Pivot Load Summary'!C18</f>
        <v>5469.330723</v>
      </c>
      <c r="F20" s="105">
        <v>5.0000000000000001E-3</v>
      </c>
      <c r="G20" s="100">
        <f t="shared" si="2"/>
        <v>27.3</v>
      </c>
      <c r="H20" s="116">
        <f>'2019 Pivot Load Summary'!D18</f>
        <v>906.76493800000003</v>
      </c>
      <c r="I20" s="105">
        <v>2.3E-2</v>
      </c>
      <c r="J20" s="100">
        <f>ROUND(H20*I20,1)</f>
        <v>20.9</v>
      </c>
      <c r="K20" s="80"/>
      <c r="L20" s="108"/>
    </row>
    <row r="21" spans="1:12" s="82" customFormat="1" x14ac:dyDescent="0.2">
      <c r="A21" s="107" t="s">
        <v>106</v>
      </c>
      <c r="B21" s="103" t="s">
        <v>102</v>
      </c>
      <c r="C21" s="107" t="s">
        <v>104</v>
      </c>
      <c r="D21" s="79">
        <f>'S-20 CDS in City'!J20</f>
        <v>65.858416999999989</v>
      </c>
      <c r="E21" s="116">
        <f>'2019 Pivot Load Summary'!C19</f>
        <v>764.257383</v>
      </c>
      <c r="F21" s="105">
        <v>0</v>
      </c>
      <c r="G21" s="100">
        <f t="shared" si="2"/>
        <v>0</v>
      </c>
      <c r="H21" s="116">
        <f>'2019 Pivot Load Summary'!D19</f>
        <v>127.23862200000001</v>
      </c>
      <c r="I21" s="105">
        <v>0.1</v>
      </c>
      <c r="J21" s="100">
        <f>ROUND(H21*I21,1)</f>
        <v>12.7</v>
      </c>
      <c r="K21" s="80"/>
      <c r="L21" s="108"/>
    </row>
    <row r="22" spans="1:12" x14ac:dyDescent="0.2">
      <c r="A22" s="107" t="s">
        <v>138</v>
      </c>
      <c r="B22" s="117" t="s">
        <v>134</v>
      </c>
      <c r="C22" s="106" t="s">
        <v>152</v>
      </c>
      <c r="D22" s="88">
        <f>'S-21 South Carolina '!J2</f>
        <v>2.76884</v>
      </c>
      <c r="E22" s="116">
        <f>'2019 Pivot Load Summary'!C20</f>
        <v>32.4878</v>
      </c>
      <c r="F22" s="89">
        <v>5.0000000000000001E-3</v>
      </c>
      <c r="G22" s="100">
        <f t="shared" si="2"/>
        <v>0.2</v>
      </c>
      <c r="H22" s="116">
        <f>'2019 Pivot Load Summary'!D20</f>
        <v>5.4697100000000001</v>
      </c>
      <c r="I22" s="90">
        <v>2.3E-2</v>
      </c>
      <c r="J22" s="100">
        <f>ROUND(H22*I22,1)</f>
        <v>0.1</v>
      </c>
      <c r="K22" s="91"/>
      <c r="L22" s="121" t="s">
        <v>319</v>
      </c>
    </row>
    <row r="23" spans="1:12" ht="38.25" x14ac:dyDescent="0.2">
      <c r="A23" s="106" t="s">
        <v>136</v>
      </c>
      <c r="B23" s="117" t="s">
        <v>401</v>
      </c>
      <c r="C23" s="106" t="s">
        <v>400</v>
      </c>
      <c r="D23" s="128">
        <v>525</v>
      </c>
      <c r="E23" s="102">
        <v>5079.2194760000002</v>
      </c>
      <c r="F23" s="125">
        <v>0.03</v>
      </c>
      <c r="G23" s="126">
        <f>E23*F23</f>
        <v>152.37658428</v>
      </c>
      <c r="H23" s="102">
        <v>859.31558399999994</v>
      </c>
      <c r="I23" s="99">
        <v>0</v>
      </c>
      <c r="J23" s="127">
        <f>H23*I23</f>
        <v>0</v>
      </c>
      <c r="K23" s="91"/>
      <c r="L23" s="121" t="s">
        <v>403</v>
      </c>
    </row>
    <row r="24" spans="1:12" ht="63.75" x14ac:dyDescent="0.2">
      <c r="A24" s="106" t="s">
        <v>137</v>
      </c>
      <c r="B24" s="117" t="s">
        <v>135</v>
      </c>
      <c r="C24" s="106" t="s">
        <v>399</v>
      </c>
      <c r="D24" s="107">
        <v>395</v>
      </c>
      <c r="E24" s="92" t="s">
        <v>391</v>
      </c>
      <c r="F24" s="92" t="s">
        <v>391</v>
      </c>
      <c r="G24" s="92" t="s">
        <v>391</v>
      </c>
      <c r="H24" s="92" t="s">
        <v>391</v>
      </c>
      <c r="I24" s="92" t="s">
        <v>391</v>
      </c>
      <c r="J24" s="92" t="s">
        <v>391</v>
      </c>
      <c r="K24" s="91"/>
      <c r="L24" s="121" t="s">
        <v>402</v>
      </c>
    </row>
    <row r="25" spans="1:12" ht="38.25" x14ac:dyDescent="0.2">
      <c r="A25" s="106" t="s">
        <v>150</v>
      </c>
      <c r="B25" s="117" t="s">
        <v>151</v>
      </c>
      <c r="C25" s="106" t="s">
        <v>60</v>
      </c>
      <c r="D25" s="107">
        <v>379</v>
      </c>
      <c r="E25" s="102">
        <f>'2019 Pivot Load Summary'!C21</f>
        <v>4298.6369490000006</v>
      </c>
      <c r="F25" s="99">
        <f>'Wet Detention Calcs'!G4</f>
        <v>0.20899999999999999</v>
      </c>
      <c r="G25" s="100">
        <f t="shared" ref="G25" si="3">ROUND(E25*F25,1)</f>
        <v>898.4</v>
      </c>
      <c r="H25" s="102">
        <f>'2019 Pivot Load Summary'!D21</f>
        <v>707.20157599999993</v>
      </c>
      <c r="I25" s="101">
        <f>'Wet Detention Calcs'!H4</f>
        <v>0.53299999999999992</v>
      </c>
      <c r="J25" s="100">
        <f>ROUND(H25*I25,1)</f>
        <v>376.9</v>
      </c>
      <c r="K25" s="91"/>
      <c r="L25" s="122" t="s">
        <v>398</v>
      </c>
    </row>
    <row r="26" spans="1:12" x14ac:dyDescent="0.2">
      <c r="A26" s="93"/>
      <c r="B26" s="93"/>
      <c r="C26" s="93"/>
      <c r="D26" s="93"/>
      <c r="F26" s="95" t="s">
        <v>321</v>
      </c>
      <c r="G26" s="96">
        <f>SUM(G2:G25)</f>
        <v>12569.27658428</v>
      </c>
      <c r="H26" s="97"/>
      <c r="I26" s="97"/>
      <c r="J26" s="96">
        <f>SUM(J2:J25)</f>
        <v>3090.1999999999994</v>
      </c>
    </row>
    <row r="27" spans="1:12" x14ac:dyDescent="0.2">
      <c r="A27" s="93"/>
      <c r="B27" s="93"/>
      <c r="C27" s="93"/>
      <c r="D27" s="93"/>
    </row>
    <row r="28" spans="1:12" x14ac:dyDescent="0.2">
      <c r="A28" s="93"/>
      <c r="B28" s="93"/>
      <c r="C28" s="93"/>
      <c r="D28" s="93"/>
    </row>
    <row r="29" spans="1:12" x14ac:dyDescent="0.2">
      <c r="A29" s="93"/>
      <c r="B29" s="93"/>
      <c r="C29" s="93"/>
      <c r="D29" s="93"/>
    </row>
    <row r="30" spans="1:12" x14ac:dyDescent="0.2">
      <c r="A30" s="93"/>
      <c r="B30" s="93"/>
      <c r="C30" s="93"/>
      <c r="D30" s="93"/>
    </row>
    <row r="31" spans="1:12" x14ac:dyDescent="0.2">
      <c r="A31" s="93"/>
      <c r="B31" s="93"/>
      <c r="C31" s="93"/>
      <c r="D31" s="93"/>
    </row>
    <row r="32" spans="1:12" x14ac:dyDescent="0.2">
      <c r="A32" s="93"/>
      <c r="B32" s="93"/>
      <c r="C32" s="93"/>
      <c r="D32" s="93"/>
    </row>
    <row r="33" spans="1:4" x14ac:dyDescent="0.2">
      <c r="A33" s="93"/>
      <c r="B33" s="93"/>
      <c r="C33" s="93"/>
      <c r="D33" s="93"/>
    </row>
    <row r="34" spans="1:4" x14ac:dyDescent="0.2">
      <c r="A34" s="93"/>
      <c r="B34" s="93"/>
      <c r="C34" s="93"/>
      <c r="D34" s="93"/>
    </row>
    <row r="35" spans="1:4" x14ac:dyDescent="0.2">
      <c r="A35" s="93"/>
      <c r="B35" s="93"/>
      <c r="C35" s="93"/>
      <c r="D35" s="93"/>
    </row>
    <row r="36" spans="1:4" x14ac:dyDescent="0.2">
      <c r="A36" s="93"/>
      <c r="B36" s="93"/>
      <c r="C36" s="93"/>
      <c r="D36" s="93"/>
    </row>
    <row r="37" spans="1:4" x14ac:dyDescent="0.2">
      <c r="A37" s="93"/>
      <c r="B37" s="93"/>
      <c r="C37" s="93"/>
      <c r="D37" s="93"/>
    </row>
    <row r="38" spans="1:4" x14ac:dyDescent="0.2">
      <c r="A38" s="93"/>
      <c r="B38" s="93"/>
      <c r="C38" s="93"/>
      <c r="D38" s="93"/>
    </row>
    <row r="39" spans="1:4" x14ac:dyDescent="0.2">
      <c r="A39" s="93"/>
      <c r="B39" s="93"/>
      <c r="C39" s="93"/>
      <c r="D39" s="93"/>
    </row>
    <row r="40" spans="1:4" x14ac:dyDescent="0.2">
      <c r="A40" s="93"/>
      <c r="B40" s="93"/>
      <c r="C40" s="93"/>
      <c r="D40" s="93"/>
    </row>
    <row r="41" spans="1:4" x14ac:dyDescent="0.2">
      <c r="A41" s="93"/>
      <c r="B41" s="93"/>
      <c r="C41" s="93"/>
      <c r="D41" s="93"/>
    </row>
    <row r="42" spans="1:4" x14ac:dyDescent="0.2">
      <c r="A42" s="93"/>
      <c r="B42" s="93"/>
      <c r="C42" s="93"/>
      <c r="D42" s="93"/>
    </row>
    <row r="43" spans="1:4" x14ac:dyDescent="0.2">
      <c r="A43" s="93"/>
      <c r="B43" s="93"/>
      <c r="C43" s="93"/>
      <c r="D43" s="93"/>
    </row>
    <row r="44" spans="1:4" x14ac:dyDescent="0.2">
      <c r="A44" s="93"/>
      <c r="B44" s="93"/>
      <c r="C44" s="93"/>
      <c r="D44" s="93"/>
    </row>
    <row r="45" spans="1:4" x14ac:dyDescent="0.2">
      <c r="A45" s="93"/>
      <c r="B45" s="93"/>
      <c r="C45" s="93"/>
      <c r="D45" s="93"/>
    </row>
    <row r="46" spans="1:4" x14ac:dyDescent="0.2">
      <c r="A46" s="93"/>
      <c r="B46" s="93"/>
      <c r="C46" s="93"/>
      <c r="D46" s="93"/>
    </row>
    <row r="47" spans="1:4" x14ac:dyDescent="0.2">
      <c r="A47" s="93"/>
      <c r="B47" s="93"/>
      <c r="C47" s="93"/>
      <c r="D47" s="93"/>
    </row>
    <row r="48" spans="1:4" x14ac:dyDescent="0.2">
      <c r="A48" s="93"/>
      <c r="B48" s="93"/>
      <c r="C48" s="93"/>
      <c r="D48" s="93"/>
    </row>
    <row r="49" spans="1:4" x14ac:dyDescent="0.2">
      <c r="A49" s="93"/>
      <c r="B49" s="93"/>
      <c r="C49" s="93"/>
      <c r="D49" s="93"/>
    </row>
    <row r="50" spans="1:4" x14ac:dyDescent="0.2">
      <c r="A50" s="93"/>
      <c r="B50" s="93"/>
      <c r="C50" s="93"/>
      <c r="D50" s="93"/>
    </row>
    <row r="51" spans="1:4" x14ac:dyDescent="0.2">
      <c r="A51" s="93"/>
      <c r="B51" s="93"/>
      <c r="C51" s="93"/>
      <c r="D51" s="93"/>
    </row>
    <row r="52" spans="1:4" x14ac:dyDescent="0.2">
      <c r="A52" s="93"/>
      <c r="B52" s="93"/>
      <c r="C52" s="93"/>
      <c r="D52" s="93"/>
    </row>
    <row r="53" spans="1:4" x14ac:dyDescent="0.2">
      <c r="A53" s="93"/>
      <c r="B53" s="93"/>
      <c r="C53" s="93"/>
      <c r="D53" s="93"/>
    </row>
    <row r="54" spans="1:4" x14ac:dyDescent="0.2">
      <c r="A54" s="93"/>
      <c r="B54" s="93"/>
      <c r="C54" s="93"/>
      <c r="D54" s="93"/>
    </row>
    <row r="55" spans="1:4" x14ac:dyDescent="0.2">
      <c r="A55" s="93"/>
      <c r="B55" s="93"/>
      <c r="C55" s="93"/>
      <c r="D55" s="93"/>
    </row>
    <row r="56" spans="1:4" x14ac:dyDescent="0.2">
      <c r="A56" s="93"/>
      <c r="B56" s="93"/>
      <c r="C56" s="93"/>
      <c r="D56" s="93"/>
    </row>
    <row r="57" spans="1:4" x14ac:dyDescent="0.2">
      <c r="A57" s="93"/>
      <c r="B57" s="93"/>
      <c r="C57" s="93"/>
      <c r="D57" s="93"/>
    </row>
    <row r="58" spans="1:4" x14ac:dyDescent="0.2">
      <c r="A58" s="93"/>
      <c r="B58" s="93"/>
      <c r="C58" s="93"/>
      <c r="D58" s="93"/>
    </row>
    <row r="59" spans="1:4" x14ac:dyDescent="0.2">
      <c r="A59" s="93"/>
      <c r="B59" s="93"/>
      <c r="C59" s="93"/>
      <c r="D59" s="93"/>
    </row>
    <row r="60" spans="1:4" x14ac:dyDescent="0.2">
      <c r="A60" s="93"/>
      <c r="B60" s="93"/>
      <c r="C60" s="93"/>
      <c r="D60" s="93"/>
    </row>
    <row r="61" spans="1:4" x14ac:dyDescent="0.2">
      <c r="A61" s="93"/>
      <c r="B61" s="93"/>
      <c r="C61" s="93"/>
      <c r="D61" s="93"/>
    </row>
    <row r="62" spans="1:4" x14ac:dyDescent="0.2">
      <c r="A62" s="93"/>
      <c r="B62" s="93"/>
      <c r="C62" s="93"/>
      <c r="D62" s="93"/>
    </row>
    <row r="63" spans="1:4" x14ac:dyDescent="0.2">
      <c r="A63" s="93"/>
      <c r="B63" s="93"/>
      <c r="C63" s="93"/>
      <c r="D63" s="93"/>
    </row>
    <row r="64" spans="1:4" x14ac:dyDescent="0.2">
      <c r="A64" s="93"/>
      <c r="B64" s="93"/>
      <c r="C64" s="93"/>
      <c r="D64" s="93"/>
    </row>
    <row r="65" spans="1:4" x14ac:dyDescent="0.2">
      <c r="A65" s="93"/>
      <c r="B65" s="93"/>
      <c r="C65" s="93"/>
      <c r="D65" s="93"/>
    </row>
    <row r="66" spans="1:4" x14ac:dyDescent="0.2">
      <c r="A66" s="93"/>
      <c r="B66" s="93"/>
      <c r="C66" s="93"/>
      <c r="D66" s="93"/>
    </row>
    <row r="67" spans="1:4" x14ac:dyDescent="0.2">
      <c r="A67" s="93"/>
      <c r="B67" s="93"/>
      <c r="C67" s="93"/>
      <c r="D67" s="93"/>
    </row>
    <row r="68" spans="1:4" x14ac:dyDescent="0.2">
      <c r="A68" s="93"/>
      <c r="B68" s="93"/>
      <c r="C68" s="93"/>
      <c r="D68" s="93"/>
    </row>
    <row r="69" spans="1:4" x14ac:dyDescent="0.2">
      <c r="A69" s="93"/>
      <c r="B69" s="93"/>
      <c r="C69" s="93"/>
      <c r="D69" s="93"/>
    </row>
    <row r="70" spans="1:4" x14ac:dyDescent="0.2">
      <c r="A70" s="93"/>
      <c r="B70" s="93"/>
      <c r="C70" s="93"/>
      <c r="D70" s="93"/>
    </row>
    <row r="71" spans="1:4" x14ac:dyDescent="0.2">
      <c r="A71" s="93"/>
      <c r="B71" s="93"/>
      <c r="C71" s="93"/>
      <c r="D71" s="93"/>
    </row>
    <row r="72" spans="1:4" x14ac:dyDescent="0.2">
      <c r="A72" s="93"/>
      <c r="B72" s="93"/>
      <c r="C72" s="93"/>
      <c r="D72" s="93"/>
    </row>
    <row r="73" spans="1:4" x14ac:dyDescent="0.2">
      <c r="A73" s="93"/>
      <c r="B73" s="93"/>
      <c r="C73" s="93"/>
      <c r="D73" s="93"/>
    </row>
    <row r="74" spans="1:4" x14ac:dyDescent="0.2">
      <c r="A74" s="93"/>
      <c r="B74" s="93"/>
      <c r="C74" s="93"/>
      <c r="D74" s="93"/>
    </row>
    <row r="75" spans="1:4" x14ac:dyDescent="0.2">
      <c r="A75" s="93"/>
      <c r="B75" s="93"/>
      <c r="C75" s="93"/>
      <c r="D75" s="93"/>
    </row>
    <row r="76" spans="1:4" x14ac:dyDescent="0.2">
      <c r="A76" s="93"/>
      <c r="B76" s="93"/>
      <c r="C76" s="93"/>
      <c r="D76" s="93"/>
    </row>
    <row r="77" spans="1:4" x14ac:dyDescent="0.2">
      <c r="A77" s="93"/>
      <c r="B77" s="93"/>
      <c r="C77" s="93"/>
      <c r="D77" s="93"/>
    </row>
    <row r="78" spans="1:4" x14ac:dyDescent="0.2">
      <c r="A78" s="93"/>
      <c r="B78" s="93"/>
      <c r="C78" s="93"/>
      <c r="D78" s="93"/>
    </row>
    <row r="79" spans="1:4" x14ac:dyDescent="0.2">
      <c r="A79" s="93"/>
      <c r="B79" s="93"/>
      <c r="C79" s="93"/>
      <c r="D79" s="93"/>
    </row>
    <row r="80" spans="1:4" x14ac:dyDescent="0.2">
      <c r="A80" s="93"/>
      <c r="B80" s="93"/>
      <c r="C80" s="93"/>
      <c r="D80" s="93"/>
    </row>
    <row r="81" spans="1:4" x14ac:dyDescent="0.2">
      <c r="A81" s="93"/>
      <c r="B81" s="93"/>
      <c r="C81" s="93"/>
      <c r="D81" s="93"/>
    </row>
    <row r="82" spans="1:4" x14ac:dyDescent="0.2">
      <c r="A82" s="93"/>
      <c r="B82" s="93"/>
      <c r="C82" s="93"/>
      <c r="D82" s="93"/>
    </row>
    <row r="83" spans="1:4" x14ac:dyDescent="0.2">
      <c r="A83" s="93"/>
      <c r="B83" s="93"/>
      <c r="C83" s="93"/>
      <c r="D83" s="93"/>
    </row>
    <row r="84" spans="1:4" x14ac:dyDescent="0.2">
      <c r="A84" s="93"/>
      <c r="B84" s="93"/>
      <c r="C84" s="93"/>
      <c r="D84" s="93"/>
    </row>
    <row r="85" spans="1:4" x14ac:dyDescent="0.2">
      <c r="A85" s="93"/>
      <c r="B85" s="93"/>
      <c r="C85" s="93"/>
      <c r="D85" s="93"/>
    </row>
    <row r="86" spans="1:4" x14ac:dyDescent="0.2">
      <c r="A86" s="93"/>
      <c r="B86" s="93"/>
      <c r="C86" s="93"/>
      <c r="D86" s="93"/>
    </row>
    <row r="87" spans="1:4" x14ac:dyDescent="0.2">
      <c r="A87" s="93"/>
      <c r="B87" s="93"/>
      <c r="C87" s="93"/>
      <c r="D87" s="93"/>
    </row>
    <row r="88" spans="1:4" x14ac:dyDescent="0.2">
      <c r="A88" s="93"/>
      <c r="B88" s="93"/>
      <c r="C88" s="93"/>
      <c r="D88" s="93"/>
    </row>
    <row r="89" spans="1:4" x14ac:dyDescent="0.2">
      <c r="A89" s="93"/>
      <c r="B89" s="93"/>
      <c r="C89" s="93"/>
      <c r="D89" s="93"/>
    </row>
    <row r="90" spans="1:4" x14ac:dyDescent="0.2">
      <c r="A90" s="93"/>
      <c r="B90" s="93"/>
      <c r="C90" s="93"/>
      <c r="D90" s="93"/>
    </row>
    <row r="91" spans="1:4" x14ac:dyDescent="0.2">
      <c r="A91" s="93"/>
      <c r="B91" s="93"/>
      <c r="C91" s="93"/>
      <c r="D91" s="93"/>
    </row>
    <row r="92" spans="1:4" x14ac:dyDescent="0.2">
      <c r="A92" s="93"/>
      <c r="B92" s="93"/>
      <c r="C92" s="93"/>
      <c r="D92" s="93"/>
    </row>
    <row r="93" spans="1:4" x14ac:dyDescent="0.2">
      <c r="A93" s="93"/>
      <c r="B93" s="93"/>
      <c r="C93" s="93"/>
      <c r="D93" s="93"/>
    </row>
    <row r="94" spans="1:4" x14ac:dyDescent="0.2">
      <c r="A94" s="93"/>
      <c r="B94" s="93"/>
      <c r="C94" s="93"/>
      <c r="D94" s="93"/>
    </row>
    <row r="95" spans="1:4" x14ac:dyDescent="0.2">
      <c r="A95" s="93"/>
      <c r="B95" s="93"/>
      <c r="C95" s="93"/>
      <c r="D95" s="93"/>
    </row>
    <row r="96" spans="1:4" x14ac:dyDescent="0.2">
      <c r="A96" s="93"/>
      <c r="B96" s="93"/>
      <c r="C96" s="93"/>
      <c r="D96" s="93"/>
    </row>
    <row r="97" spans="1:4" x14ac:dyDescent="0.2">
      <c r="A97" s="93"/>
      <c r="B97" s="93"/>
      <c r="C97" s="93"/>
      <c r="D97" s="93"/>
    </row>
    <row r="98" spans="1:4" x14ac:dyDescent="0.2">
      <c r="A98" s="93"/>
      <c r="B98" s="93"/>
      <c r="C98" s="93"/>
      <c r="D98" s="93"/>
    </row>
    <row r="99" spans="1:4" x14ac:dyDescent="0.2">
      <c r="A99" s="93"/>
      <c r="B99" s="93"/>
      <c r="C99" s="93"/>
      <c r="D99" s="93"/>
    </row>
    <row r="100" spans="1:4" x14ac:dyDescent="0.2">
      <c r="A100" s="93"/>
      <c r="B100" s="93"/>
      <c r="C100" s="93"/>
      <c r="D100" s="93"/>
    </row>
    <row r="101" spans="1:4" x14ac:dyDescent="0.2">
      <c r="A101" s="93"/>
      <c r="B101" s="93"/>
      <c r="C101" s="93"/>
      <c r="D101" s="93"/>
    </row>
    <row r="102" spans="1:4" x14ac:dyDescent="0.2">
      <c r="A102" s="93"/>
      <c r="B102" s="93"/>
      <c r="C102" s="93"/>
      <c r="D102" s="93"/>
    </row>
    <row r="103" spans="1:4" x14ac:dyDescent="0.2">
      <c r="A103" s="93"/>
      <c r="B103" s="93"/>
      <c r="C103" s="93"/>
      <c r="D103" s="93"/>
    </row>
    <row r="104" spans="1:4" x14ac:dyDescent="0.2">
      <c r="A104" s="93"/>
      <c r="B104" s="93"/>
      <c r="C104" s="93"/>
      <c r="D104" s="93"/>
    </row>
    <row r="105" spans="1:4" x14ac:dyDescent="0.2">
      <c r="A105" s="93"/>
      <c r="B105" s="93"/>
      <c r="C105" s="93"/>
      <c r="D105" s="93"/>
    </row>
    <row r="106" spans="1:4" x14ac:dyDescent="0.2">
      <c r="A106" s="93"/>
      <c r="B106" s="93"/>
      <c r="C106" s="93"/>
      <c r="D106" s="93"/>
    </row>
    <row r="107" spans="1:4" x14ac:dyDescent="0.2">
      <c r="A107" s="93"/>
      <c r="B107" s="93"/>
      <c r="C107" s="93"/>
      <c r="D107" s="93"/>
    </row>
    <row r="108" spans="1:4" x14ac:dyDescent="0.2">
      <c r="A108" s="93"/>
      <c r="B108" s="93"/>
      <c r="C108" s="93"/>
      <c r="D108" s="93"/>
    </row>
    <row r="109" spans="1:4" x14ac:dyDescent="0.2">
      <c r="A109" s="93"/>
      <c r="B109" s="93"/>
      <c r="C109" s="93"/>
      <c r="D109" s="93"/>
    </row>
    <row r="110" spans="1:4" x14ac:dyDescent="0.2">
      <c r="A110" s="93"/>
      <c r="B110" s="93"/>
      <c r="C110" s="93"/>
      <c r="D110" s="93"/>
    </row>
    <row r="111" spans="1:4" x14ac:dyDescent="0.2">
      <c r="A111" s="93"/>
      <c r="B111" s="93"/>
      <c r="C111" s="93"/>
      <c r="D111" s="93"/>
    </row>
    <row r="112" spans="1:4" x14ac:dyDescent="0.2">
      <c r="A112" s="93"/>
      <c r="B112" s="93"/>
      <c r="C112" s="93"/>
      <c r="D112" s="93"/>
    </row>
    <row r="113" spans="1:4" x14ac:dyDescent="0.2">
      <c r="A113" s="93"/>
      <c r="B113" s="93"/>
      <c r="C113" s="93"/>
      <c r="D113" s="93"/>
    </row>
    <row r="114" spans="1:4" x14ac:dyDescent="0.2">
      <c r="A114" s="93"/>
      <c r="B114" s="93"/>
      <c r="C114" s="93"/>
      <c r="D114" s="93"/>
    </row>
    <row r="115" spans="1:4" x14ac:dyDescent="0.2">
      <c r="A115" s="93"/>
      <c r="B115" s="93"/>
      <c r="C115" s="93"/>
      <c r="D115" s="93"/>
    </row>
    <row r="116" spans="1:4" x14ac:dyDescent="0.2">
      <c r="A116" s="93"/>
      <c r="B116" s="93"/>
      <c r="C116" s="93"/>
      <c r="D116" s="93"/>
    </row>
    <row r="117" spans="1:4" x14ac:dyDescent="0.2">
      <c r="A117" s="93"/>
      <c r="B117" s="93"/>
      <c r="C117" s="93"/>
      <c r="D117" s="93"/>
    </row>
    <row r="118" spans="1:4" x14ac:dyDescent="0.2">
      <c r="A118" s="93"/>
      <c r="B118" s="93"/>
      <c r="C118" s="93"/>
      <c r="D118" s="93"/>
    </row>
    <row r="119" spans="1:4" x14ac:dyDescent="0.2">
      <c r="A119" s="93"/>
      <c r="B119" s="93"/>
      <c r="C119" s="93"/>
      <c r="D119" s="93"/>
    </row>
    <row r="120" spans="1:4" x14ac:dyDescent="0.2">
      <c r="A120" s="93"/>
      <c r="B120" s="93"/>
      <c r="C120" s="93"/>
      <c r="D120" s="93"/>
    </row>
    <row r="121" spans="1:4" x14ac:dyDescent="0.2">
      <c r="A121" s="93"/>
      <c r="B121" s="93"/>
      <c r="C121" s="93"/>
      <c r="D121" s="93"/>
    </row>
    <row r="122" spans="1:4" x14ac:dyDescent="0.2">
      <c r="A122" s="93"/>
      <c r="B122" s="93"/>
      <c r="C122" s="93"/>
      <c r="D122" s="93"/>
    </row>
    <row r="123" spans="1:4" x14ac:dyDescent="0.2">
      <c r="A123" s="93"/>
      <c r="B123" s="93"/>
      <c r="C123" s="93"/>
      <c r="D123" s="93"/>
    </row>
    <row r="124" spans="1:4" x14ac:dyDescent="0.2">
      <c r="A124" s="93"/>
      <c r="B124" s="93"/>
      <c r="C124" s="93"/>
      <c r="D124" s="93"/>
    </row>
    <row r="125" spans="1:4" x14ac:dyDescent="0.2">
      <c r="A125" s="93"/>
      <c r="B125" s="93"/>
      <c r="C125" s="93"/>
      <c r="D125" s="93"/>
    </row>
    <row r="126" spans="1:4" x14ac:dyDescent="0.2">
      <c r="A126" s="93"/>
      <c r="B126" s="93"/>
      <c r="C126" s="93"/>
      <c r="D126" s="93"/>
    </row>
    <row r="127" spans="1:4" x14ac:dyDescent="0.2">
      <c r="A127" s="93"/>
      <c r="B127" s="93"/>
      <c r="C127" s="93"/>
      <c r="D127" s="93"/>
    </row>
    <row r="128" spans="1:4" x14ac:dyDescent="0.2">
      <c r="A128" s="93"/>
      <c r="B128" s="93"/>
      <c r="C128" s="93"/>
      <c r="D128" s="93"/>
    </row>
    <row r="129" spans="1:4" x14ac:dyDescent="0.2">
      <c r="A129" s="93"/>
      <c r="B129" s="93"/>
      <c r="C129" s="93"/>
      <c r="D129" s="93"/>
    </row>
    <row r="130" spans="1:4" x14ac:dyDescent="0.2">
      <c r="A130" s="93"/>
      <c r="B130" s="93"/>
      <c r="C130" s="93"/>
      <c r="D130" s="93"/>
    </row>
    <row r="131" spans="1:4" x14ac:dyDescent="0.2">
      <c r="A131" s="93"/>
      <c r="B131" s="93"/>
      <c r="C131" s="93"/>
      <c r="D131" s="93"/>
    </row>
    <row r="132" spans="1:4" x14ac:dyDescent="0.2">
      <c r="A132" s="93"/>
      <c r="B132" s="93"/>
      <c r="C132" s="93"/>
      <c r="D132" s="93"/>
    </row>
    <row r="133" spans="1:4" x14ac:dyDescent="0.2">
      <c r="A133" s="93"/>
      <c r="B133" s="93"/>
      <c r="C133" s="93"/>
      <c r="D133" s="93"/>
    </row>
    <row r="134" spans="1:4" x14ac:dyDescent="0.2">
      <c r="A134" s="93"/>
      <c r="B134" s="93"/>
      <c r="C134" s="93"/>
      <c r="D134" s="93"/>
    </row>
    <row r="135" spans="1:4" x14ac:dyDescent="0.2">
      <c r="A135" s="93"/>
      <c r="B135" s="93"/>
      <c r="C135" s="93"/>
      <c r="D135" s="93"/>
    </row>
    <row r="136" spans="1:4" x14ac:dyDescent="0.2">
      <c r="A136" s="93"/>
      <c r="B136" s="93"/>
      <c r="C136" s="93"/>
      <c r="D136" s="93"/>
    </row>
    <row r="137" spans="1:4" x14ac:dyDescent="0.2">
      <c r="A137" s="93"/>
      <c r="B137" s="93"/>
      <c r="C137" s="93"/>
      <c r="D137" s="93"/>
    </row>
    <row r="138" spans="1:4" x14ac:dyDescent="0.2">
      <c r="A138" s="93"/>
      <c r="B138" s="93"/>
      <c r="C138" s="93"/>
      <c r="D138" s="93"/>
    </row>
    <row r="139" spans="1:4" x14ac:dyDescent="0.2">
      <c r="A139" s="93"/>
      <c r="B139" s="93"/>
      <c r="C139" s="93"/>
      <c r="D139" s="93"/>
    </row>
    <row r="140" spans="1:4" x14ac:dyDescent="0.2">
      <c r="A140" s="93"/>
      <c r="B140" s="93"/>
      <c r="C140" s="93"/>
      <c r="D140" s="93"/>
    </row>
    <row r="141" spans="1:4" x14ac:dyDescent="0.2">
      <c r="A141" s="93"/>
      <c r="B141" s="93"/>
      <c r="C141" s="93"/>
      <c r="D141" s="93"/>
    </row>
    <row r="142" spans="1:4" x14ac:dyDescent="0.2">
      <c r="A142" s="93"/>
      <c r="B142" s="93"/>
      <c r="C142" s="93"/>
      <c r="D142" s="93"/>
    </row>
    <row r="143" spans="1:4" x14ac:dyDescent="0.2">
      <c r="A143" s="93"/>
      <c r="B143" s="93"/>
      <c r="C143" s="93"/>
      <c r="D143" s="93"/>
    </row>
    <row r="144" spans="1:4" x14ac:dyDescent="0.2">
      <c r="A144" s="93"/>
      <c r="B144" s="93"/>
      <c r="C144" s="93"/>
      <c r="D144" s="93"/>
    </row>
    <row r="145" spans="1:4" x14ac:dyDescent="0.2">
      <c r="A145" s="93"/>
      <c r="B145" s="93"/>
      <c r="C145" s="93"/>
      <c r="D145" s="93"/>
    </row>
    <row r="146" spans="1:4" x14ac:dyDescent="0.2">
      <c r="A146" s="93"/>
      <c r="B146" s="93"/>
      <c r="C146" s="93"/>
      <c r="D146" s="93"/>
    </row>
    <row r="147" spans="1:4" x14ac:dyDescent="0.2">
      <c r="A147" s="93"/>
      <c r="B147" s="93"/>
      <c r="C147" s="93"/>
      <c r="D147" s="93"/>
    </row>
    <row r="148" spans="1:4" x14ac:dyDescent="0.2">
      <c r="A148" s="93"/>
      <c r="B148" s="93"/>
      <c r="C148" s="93"/>
      <c r="D148" s="93"/>
    </row>
    <row r="149" spans="1:4" x14ac:dyDescent="0.2">
      <c r="A149" s="93"/>
      <c r="B149" s="93"/>
      <c r="C149" s="93"/>
      <c r="D149" s="93"/>
    </row>
    <row r="150" spans="1:4" x14ac:dyDescent="0.2">
      <c r="A150" s="93"/>
      <c r="B150" s="93"/>
      <c r="C150" s="93"/>
      <c r="D150" s="93"/>
    </row>
    <row r="151" spans="1:4" x14ac:dyDescent="0.2">
      <c r="A151" s="93"/>
      <c r="B151" s="93"/>
      <c r="C151" s="93"/>
      <c r="D151" s="93"/>
    </row>
    <row r="152" spans="1:4" x14ac:dyDescent="0.2">
      <c r="A152" s="93"/>
      <c r="B152" s="93"/>
      <c r="C152" s="93"/>
      <c r="D152" s="93"/>
    </row>
    <row r="153" spans="1:4" x14ac:dyDescent="0.2">
      <c r="A153" s="93"/>
      <c r="B153" s="93"/>
      <c r="C153" s="93"/>
      <c r="D153" s="93"/>
    </row>
    <row r="154" spans="1:4" x14ac:dyDescent="0.2">
      <c r="A154" s="93"/>
      <c r="B154" s="93"/>
      <c r="C154" s="93"/>
      <c r="D154" s="93"/>
    </row>
    <row r="155" spans="1:4" x14ac:dyDescent="0.2">
      <c r="A155" s="93"/>
      <c r="B155" s="93"/>
      <c r="C155" s="93"/>
      <c r="D155" s="93"/>
    </row>
    <row r="156" spans="1:4" x14ac:dyDescent="0.2">
      <c r="A156" s="93"/>
      <c r="B156" s="93"/>
      <c r="C156" s="93"/>
      <c r="D156" s="93"/>
    </row>
    <row r="157" spans="1:4" x14ac:dyDescent="0.2">
      <c r="A157" s="93"/>
      <c r="B157" s="93"/>
      <c r="C157" s="93"/>
      <c r="D157" s="93"/>
    </row>
    <row r="158" spans="1:4" x14ac:dyDescent="0.2">
      <c r="A158" s="93"/>
      <c r="B158" s="93"/>
      <c r="C158" s="93"/>
      <c r="D158" s="93"/>
    </row>
    <row r="159" spans="1:4" x14ac:dyDescent="0.2">
      <c r="A159" s="93"/>
      <c r="B159" s="93"/>
      <c r="C159" s="93"/>
      <c r="D159" s="93"/>
    </row>
    <row r="160" spans="1:4" x14ac:dyDescent="0.2">
      <c r="A160" s="93"/>
      <c r="B160" s="93"/>
      <c r="C160" s="93"/>
      <c r="D160" s="93"/>
    </row>
    <row r="161" spans="1:4" x14ac:dyDescent="0.2">
      <c r="A161" s="93"/>
      <c r="B161" s="93"/>
      <c r="C161" s="93"/>
      <c r="D161" s="93"/>
    </row>
    <row r="162" spans="1:4" x14ac:dyDescent="0.2">
      <c r="A162" s="93"/>
      <c r="B162" s="93"/>
      <c r="C162" s="93"/>
      <c r="D162" s="93"/>
    </row>
    <row r="163" spans="1:4" x14ac:dyDescent="0.2">
      <c r="A163" s="93"/>
      <c r="B163" s="93"/>
      <c r="C163" s="93"/>
      <c r="D163" s="93"/>
    </row>
    <row r="164" spans="1:4" x14ac:dyDescent="0.2">
      <c r="A164" s="93"/>
      <c r="B164" s="93"/>
      <c r="C164" s="93"/>
      <c r="D164" s="93"/>
    </row>
    <row r="165" spans="1:4" x14ac:dyDescent="0.2">
      <c r="A165" s="93"/>
      <c r="B165" s="93"/>
      <c r="C165" s="93"/>
      <c r="D165" s="93"/>
    </row>
    <row r="166" spans="1:4" x14ac:dyDescent="0.2">
      <c r="A166" s="93"/>
      <c r="B166" s="93"/>
      <c r="C166" s="93"/>
      <c r="D166" s="93"/>
    </row>
    <row r="167" spans="1:4" x14ac:dyDescent="0.2">
      <c r="A167" s="93"/>
      <c r="B167" s="93"/>
      <c r="C167" s="93"/>
      <c r="D167" s="93"/>
    </row>
    <row r="168" spans="1:4" x14ac:dyDescent="0.2">
      <c r="A168" s="93"/>
      <c r="B168" s="93"/>
      <c r="C168" s="93"/>
      <c r="D168" s="93"/>
    </row>
    <row r="169" spans="1:4" x14ac:dyDescent="0.2">
      <c r="A169" s="93"/>
      <c r="B169" s="93"/>
      <c r="C169" s="93"/>
      <c r="D169" s="93"/>
    </row>
    <row r="170" spans="1:4" x14ac:dyDescent="0.2">
      <c r="A170" s="93"/>
      <c r="B170" s="93"/>
      <c r="C170" s="93"/>
      <c r="D170" s="93"/>
    </row>
    <row r="171" spans="1:4" x14ac:dyDescent="0.2">
      <c r="A171" s="93"/>
      <c r="B171" s="93"/>
      <c r="C171" s="93"/>
      <c r="D171" s="93"/>
    </row>
    <row r="172" spans="1:4" x14ac:dyDescent="0.2">
      <c r="A172" s="93"/>
      <c r="B172" s="93"/>
      <c r="C172" s="93"/>
      <c r="D172" s="93"/>
    </row>
    <row r="173" spans="1:4" x14ac:dyDescent="0.2">
      <c r="A173" s="93"/>
      <c r="B173" s="93"/>
      <c r="C173" s="93"/>
      <c r="D173" s="93"/>
    </row>
    <row r="174" spans="1:4" x14ac:dyDescent="0.2">
      <c r="A174" s="93"/>
      <c r="B174" s="93"/>
      <c r="C174" s="93"/>
      <c r="D174" s="93"/>
    </row>
    <row r="175" spans="1:4" x14ac:dyDescent="0.2">
      <c r="A175" s="93"/>
      <c r="B175" s="93"/>
      <c r="C175" s="93"/>
      <c r="D175" s="93"/>
    </row>
    <row r="176" spans="1:4" x14ac:dyDescent="0.2">
      <c r="A176" s="93"/>
      <c r="B176" s="93"/>
      <c r="C176" s="93"/>
      <c r="D176" s="93"/>
    </row>
    <row r="177" spans="1:4" x14ac:dyDescent="0.2">
      <c r="A177" s="93"/>
      <c r="B177" s="93"/>
      <c r="C177" s="93"/>
      <c r="D177" s="93"/>
    </row>
    <row r="178" spans="1:4" x14ac:dyDescent="0.2">
      <c r="A178" s="93"/>
      <c r="B178" s="93"/>
      <c r="C178" s="93"/>
      <c r="D178" s="93"/>
    </row>
    <row r="179" spans="1:4" x14ac:dyDescent="0.2">
      <c r="A179" s="93"/>
      <c r="B179" s="93"/>
      <c r="C179" s="93"/>
      <c r="D179" s="93"/>
    </row>
    <row r="180" spans="1:4" x14ac:dyDescent="0.2">
      <c r="A180" s="93"/>
      <c r="B180" s="93"/>
      <c r="C180" s="93"/>
      <c r="D180" s="93"/>
    </row>
    <row r="181" spans="1:4" x14ac:dyDescent="0.2">
      <c r="A181" s="93"/>
      <c r="B181" s="93"/>
      <c r="C181" s="93"/>
      <c r="D181" s="93"/>
    </row>
    <row r="182" spans="1:4" x14ac:dyDescent="0.2">
      <c r="A182" s="93"/>
      <c r="B182" s="93"/>
      <c r="C182" s="93"/>
      <c r="D182" s="93"/>
    </row>
    <row r="183" spans="1:4" x14ac:dyDescent="0.2">
      <c r="A183" s="93"/>
      <c r="B183" s="93"/>
      <c r="C183" s="93"/>
      <c r="D183" s="93"/>
    </row>
    <row r="184" spans="1:4" x14ac:dyDescent="0.2">
      <c r="A184" s="93"/>
      <c r="B184" s="93"/>
      <c r="C184" s="93"/>
      <c r="D184" s="93"/>
    </row>
    <row r="185" spans="1:4" x14ac:dyDescent="0.2">
      <c r="A185" s="93"/>
      <c r="B185" s="93"/>
      <c r="C185" s="93"/>
      <c r="D185" s="93"/>
    </row>
    <row r="186" spans="1:4" x14ac:dyDescent="0.2">
      <c r="A186" s="93"/>
      <c r="B186" s="93"/>
      <c r="C186" s="93"/>
      <c r="D186" s="93"/>
    </row>
    <row r="187" spans="1:4" x14ac:dyDescent="0.2">
      <c r="A187" s="93"/>
      <c r="B187" s="93"/>
      <c r="C187" s="93"/>
      <c r="D187" s="93"/>
    </row>
    <row r="188" spans="1:4" x14ac:dyDescent="0.2">
      <c r="A188" s="93"/>
      <c r="B188" s="93"/>
      <c r="C188" s="93"/>
      <c r="D188" s="93"/>
    </row>
    <row r="189" spans="1:4" x14ac:dyDescent="0.2">
      <c r="A189" s="93"/>
      <c r="B189" s="93"/>
      <c r="C189" s="93"/>
      <c r="D189" s="93"/>
    </row>
    <row r="190" spans="1:4" x14ac:dyDescent="0.2">
      <c r="A190" s="93"/>
      <c r="B190" s="93"/>
      <c r="C190" s="93"/>
      <c r="D190" s="93"/>
    </row>
    <row r="191" spans="1:4" x14ac:dyDescent="0.2">
      <c r="A191" s="93"/>
      <c r="B191" s="93"/>
      <c r="C191" s="93"/>
      <c r="D191" s="93"/>
    </row>
    <row r="192" spans="1:4" x14ac:dyDescent="0.2">
      <c r="A192" s="93"/>
      <c r="B192" s="93"/>
      <c r="C192" s="93"/>
      <c r="D192" s="93"/>
    </row>
    <row r="193" spans="1:4" x14ac:dyDescent="0.2">
      <c r="A193" s="93"/>
      <c r="B193" s="93"/>
      <c r="C193" s="93"/>
      <c r="D193" s="93"/>
    </row>
    <row r="194" spans="1:4" x14ac:dyDescent="0.2">
      <c r="A194" s="93"/>
      <c r="B194" s="93"/>
      <c r="C194" s="93"/>
      <c r="D194" s="93"/>
    </row>
    <row r="195" spans="1:4" x14ac:dyDescent="0.2">
      <c r="A195" s="93"/>
      <c r="B195" s="93"/>
      <c r="C195" s="93"/>
      <c r="D195" s="93"/>
    </row>
    <row r="196" spans="1:4" x14ac:dyDescent="0.2">
      <c r="A196" s="93"/>
      <c r="B196" s="93"/>
      <c r="C196" s="93"/>
      <c r="D196" s="93"/>
    </row>
    <row r="197" spans="1:4" x14ac:dyDescent="0.2">
      <c r="A197" s="93"/>
      <c r="B197" s="93"/>
      <c r="C197" s="93"/>
      <c r="D197" s="93"/>
    </row>
    <row r="198" spans="1:4" x14ac:dyDescent="0.2">
      <c r="A198" s="93"/>
      <c r="B198" s="93"/>
      <c r="C198" s="93"/>
      <c r="D198" s="93"/>
    </row>
    <row r="199" spans="1:4" x14ac:dyDescent="0.2">
      <c r="A199" s="93"/>
      <c r="B199" s="93"/>
      <c r="C199" s="93"/>
      <c r="D199" s="93"/>
    </row>
    <row r="200" spans="1:4" x14ac:dyDescent="0.2">
      <c r="A200" s="93"/>
      <c r="B200" s="93"/>
      <c r="C200" s="93"/>
      <c r="D200" s="93"/>
    </row>
    <row r="201" spans="1:4" x14ac:dyDescent="0.2">
      <c r="A201" s="93"/>
      <c r="B201" s="93"/>
      <c r="C201" s="93"/>
      <c r="D201" s="93"/>
    </row>
    <row r="202" spans="1:4" x14ac:dyDescent="0.2">
      <c r="A202" s="93"/>
      <c r="B202" s="93"/>
      <c r="C202" s="93"/>
      <c r="D202" s="93"/>
    </row>
    <row r="203" spans="1:4" x14ac:dyDescent="0.2">
      <c r="A203" s="93"/>
      <c r="B203" s="93"/>
      <c r="C203" s="93"/>
      <c r="D203" s="93"/>
    </row>
    <row r="204" spans="1:4" x14ac:dyDescent="0.2">
      <c r="A204" s="93"/>
      <c r="B204" s="93"/>
      <c r="C204" s="93"/>
      <c r="D204" s="93"/>
    </row>
    <row r="205" spans="1:4" x14ac:dyDescent="0.2">
      <c r="A205" s="93"/>
      <c r="B205" s="93"/>
      <c r="C205" s="93"/>
      <c r="D205" s="93"/>
    </row>
    <row r="206" spans="1:4" x14ac:dyDescent="0.2">
      <c r="A206" s="93"/>
      <c r="B206" s="93"/>
      <c r="C206" s="93"/>
      <c r="D206" s="93"/>
    </row>
    <row r="207" spans="1:4" x14ac:dyDescent="0.2">
      <c r="A207" s="93"/>
      <c r="B207" s="93"/>
      <c r="C207" s="93"/>
      <c r="D207" s="93"/>
    </row>
    <row r="208" spans="1:4" x14ac:dyDescent="0.2">
      <c r="A208" s="93"/>
      <c r="B208" s="93"/>
      <c r="C208" s="93"/>
      <c r="D208" s="93"/>
    </row>
    <row r="209" spans="1:4" x14ac:dyDescent="0.2">
      <c r="A209" s="93"/>
      <c r="B209" s="93"/>
      <c r="C209" s="93"/>
      <c r="D209" s="93"/>
    </row>
    <row r="210" spans="1:4" x14ac:dyDescent="0.2">
      <c r="A210" s="93"/>
      <c r="B210" s="93"/>
      <c r="C210" s="93"/>
      <c r="D210" s="93"/>
    </row>
    <row r="211" spans="1:4" x14ac:dyDescent="0.2">
      <c r="A211" s="93"/>
      <c r="B211" s="93"/>
      <c r="C211" s="93"/>
      <c r="D211" s="93"/>
    </row>
    <row r="212" spans="1:4" x14ac:dyDescent="0.2">
      <c r="A212" s="93"/>
      <c r="B212" s="93"/>
      <c r="C212" s="93"/>
      <c r="D212" s="93"/>
    </row>
    <row r="213" spans="1:4" x14ac:dyDescent="0.2">
      <c r="A213" s="93"/>
      <c r="B213" s="93"/>
      <c r="C213" s="93"/>
      <c r="D213" s="93"/>
    </row>
    <row r="214" spans="1:4" x14ac:dyDescent="0.2">
      <c r="A214" s="93"/>
      <c r="B214" s="93"/>
      <c r="C214" s="93"/>
      <c r="D214" s="93"/>
    </row>
    <row r="215" spans="1:4" x14ac:dyDescent="0.2">
      <c r="A215" s="93"/>
      <c r="B215" s="93"/>
      <c r="C215" s="93"/>
      <c r="D215" s="93"/>
    </row>
    <row r="216" spans="1:4" x14ac:dyDescent="0.2">
      <c r="A216" s="93"/>
      <c r="B216" s="93"/>
      <c r="C216" s="93"/>
      <c r="D216" s="93"/>
    </row>
    <row r="217" spans="1:4" x14ac:dyDescent="0.2">
      <c r="A217" s="93"/>
      <c r="B217" s="93"/>
      <c r="C217" s="93"/>
      <c r="D217" s="93"/>
    </row>
    <row r="218" spans="1:4" x14ac:dyDescent="0.2">
      <c r="A218" s="93"/>
      <c r="B218" s="93"/>
      <c r="C218" s="93"/>
      <c r="D218" s="93"/>
    </row>
    <row r="219" spans="1:4" x14ac:dyDescent="0.2">
      <c r="A219" s="93"/>
      <c r="B219" s="93"/>
      <c r="C219" s="93"/>
      <c r="D219" s="93"/>
    </row>
    <row r="220" spans="1:4" x14ac:dyDescent="0.2">
      <c r="A220" s="93"/>
      <c r="B220" s="93"/>
      <c r="C220" s="93"/>
      <c r="D220" s="93"/>
    </row>
    <row r="221" spans="1:4" x14ac:dyDescent="0.2">
      <c r="A221" s="93"/>
      <c r="B221" s="93"/>
      <c r="C221" s="93"/>
      <c r="D221" s="93"/>
    </row>
    <row r="222" spans="1:4" x14ac:dyDescent="0.2">
      <c r="A222" s="93"/>
      <c r="B222" s="93"/>
      <c r="C222" s="93"/>
      <c r="D222" s="93"/>
    </row>
    <row r="223" spans="1:4" x14ac:dyDescent="0.2">
      <c r="A223" s="93"/>
      <c r="B223" s="93"/>
      <c r="C223" s="93"/>
      <c r="D223" s="93"/>
    </row>
    <row r="224" spans="1:4" x14ac:dyDescent="0.2">
      <c r="A224" s="93"/>
      <c r="B224" s="93"/>
      <c r="C224" s="93"/>
      <c r="D224" s="93"/>
    </row>
    <row r="225" spans="1:4" x14ac:dyDescent="0.2">
      <c r="A225" s="93"/>
      <c r="B225" s="93"/>
      <c r="C225" s="93"/>
      <c r="D225" s="93"/>
    </row>
    <row r="226" spans="1:4" x14ac:dyDescent="0.2">
      <c r="A226" s="93"/>
      <c r="B226" s="93"/>
      <c r="C226" s="93"/>
      <c r="D226" s="93"/>
    </row>
    <row r="227" spans="1:4" x14ac:dyDescent="0.2">
      <c r="A227" s="93"/>
      <c r="B227" s="93"/>
      <c r="C227" s="93"/>
      <c r="D227" s="93"/>
    </row>
    <row r="228" spans="1:4" x14ac:dyDescent="0.2">
      <c r="A228" s="93"/>
      <c r="B228" s="93"/>
      <c r="C228" s="93"/>
      <c r="D228" s="93"/>
    </row>
    <row r="229" spans="1:4" x14ac:dyDescent="0.2">
      <c r="A229" s="93"/>
      <c r="B229" s="93"/>
      <c r="C229" s="93"/>
      <c r="D229" s="93"/>
    </row>
    <row r="230" spans="1:4" x14ac:dyDescent="0.2">
      <c r="A230" s="93"/>
      <c r="B230" s="93"/>
      <c r="C230" s="93"/>
      <c r="D230" s="93"/>
    </row>
    <row r="231" spans="1:4" x14ac:dyDescent="0.2">
      <c r="A231" s="93"/>
      <c r="B231" s="93"/>
      <c r="C231" s="93"/>
      <c r="D231" s="93"/>
    </row>
    <row r="232" spans="1:4" x14ac:dyDescent="0.2">
      <c r="A232" s="93"/>
      <c r="B232" s="93"/>
      <c r="C232" s="93"/>
      <c r="D232" s="93"/>
    </row>
    <row r="233" spans="1:4" x14ac:dyDescent="0.2">
      <c r="A233" s="93"/>
      <c r="B233" s="93"/>
      <c r="C233" s="93"/>
      <c r="D233" s="93"/>
    </row>
    <row r="234" spans="1:4" x14ac:dyDescent="0.2">
      <c r="A234" s="93"/>
      <c r="B234" s="93"/>
      <c r="C234" s="93"/>
      <c r="D234" s="93"/>
    </row>
    <row r="235" spans="1:4" x14ac:dyDescent="0.2">
      <c r="A235" s="93"/>
      <c r="B235" s="93"/>
      <c r="C235" s="93"/>
      <c r="D235" s="93"/>
    </row>
    <row r="236" spans="1:4" x14ac:dyDescent="0.2">
      <c r="A236" s="93"/>
      <c r="B236" s="93"/>
      <c r="C236" s="93"/>
      <c r="D236" s="93"/>
    </row>
    <row r="237" spans="1:4" x14ac:dyDescent="0.2">
      <c r="A237" s="93"/>
      <c r="B237" s="93"/>
      <c r="C237" s="93"/>
      <c r="D237" s="93"/>
    </row>
    <row r="238" spans="1:4" x14ac:dyDescent="0.2">
      <c r="A238" s="93"/>
      <c r="B238" s="93"/>
      <c r="C238" s="93"/>
      <c r="D238" s="93"/>
    </row>
    <row r="239" spans="1:4" x14ac:dyDescent="0.2">
      <c r="A239" s="93"/>
      <c r="B239" s="93"/>
      <c r="C239" s="93"/>
      <c r="D239" s="93"/>
    </row>
    <row r="240" spans="1:4" x14ac:dyDescent="0.2">
      <c r="A240" s="93"/>
      <c r="B240" s="93"/>
      <c r="C240" s="93"/>
      <c r="D240" s="93"/>
    </row>
    <row r="241" spans="1:4" x14ac:dyDescent="0.2">
      <c r="A241" s="93"/>
      <c r="B241" s="93"/>
      <c r="C241" s="93"/>
      <c r="D241" s="93"/>
    </row>
    <row r="242" spans="1:4" x14ac:dyDescent="0.2">
      <c r="A242" s="93"/>
      <c r="B242" s="93"/>
      <c r="C242" s="93"/>
      <c r="D242" s="93"/>
    </row>
    <row r="243" spans="1:4" x14ac:dyDescent="0.2">
      <c r="A243" s="93"/>
      <c r="B243" s="93"/>
      <c r="C243" s="93"/>
      <c r="D243" s="93"/>
    </row>
    <row r="244" spans="1:4" x14ac:dyDescent="0.2">
      <c r="A244" s="93"/>
      <c r="B244" s="93"/>
      <c r="C244" s="93"/>
      <c r="D244" s="93"/>
    </row>
    <row r="245" spans="1:4" x14ac:dyDescent="0.2">
      <c r="A245" s="93"/>
      <c r="B245" s="93"/>
      <c r="C245" s="93"/>
      <c r="D245" s="93"/>
    </row>
    <row r="246" spans="1:4" x14ac:dyDescent="0.2">
      <c r="A246" s="93"/>
      <c r="B246" s="93"/>
      <c r="C246" s="93"/>
      <c r="D246" s="93"/>
    </row>
    <row r="247" spans="1:4" x14ac:dyDescent="0.2">
      <c r="A247" s="93"/>
      <c r="B247" s="93"/>
      <c r="C247" s="93"/>
      <c r="D247" s="93"/>
    </row>
    <row r="248" spans="1:4" x14ac:dyDescent="0.2">
      <c r="A248" s="93"/>
      <c r="B248" s="93"/>
      <c r="C248" s="93"/>
      <c r="D248" s="93"/>
    </row>
    <row r="249" spans="1:4" x14ac:dyDescent="0.2">
      <c r="A249" s="93"/>
      <c r="B249" s="93"/>
      <c r="C249" s="93"/>
      <c r="D249" s="93"/>
    </row>
    <row r="250" spans="1:4" x14ac:dyDescent="0.2">
      <c r="A250" s="93"/>
      <c r="B250" s="93"/>
      <c r="C250" s="93"/>
      <c r="D250" s="93"/>
    </row>
    <row r="251" spans="1:4" x14ac:dyDescent="0.2">
      <c r="A251" s="93"/>
      <c r="B251" s="93"/>
      <c r="C251" s="93"/>
      <c r="D251" s="93"/>
    </row>
    <row r="252" spans="1:4" x14ac:dyDescent="0.2">
      <c r="A252" s="93"/>
      <c r="B252" s="93"/>
      <c r="C252" s="93"/>
      <c r="D252" s="93"/>
    </row>
    <row r="253" spans="1:4" x14ac:dyDescent="0.2">
      <c r="A253" s="93"/>
      <c r="B253" s="93"/>
      <c r="C253" s="93"/>
      <c r="D253" s="93"/>
    </row>
    <row r="254" spans="1:4" x14ac:dyDescent="0.2">
      <c r="A254" s="93"/>
      <c r="B254" s="93"/>
      <c r="C254" s="93"/>
      <c r="D254" s="93"/>
    </row>
    <row r="255" spans="1:4" x14ac:dyDescent="0.2">
      <c r="A255" s="93"/>
      <c r="B255" s="93"/>
      <c r="C255" s="93"/>
      <c r="D255" s="93"/>
    </row>
    <row r="256" spans="1:4" x14ac:dyDescent="0.2">
      <c r="A256" s="93"/>
      <c r="B256" s="93"/>
      <c r="C256" s="93"/>
      <c r="D256" s="93"/>
    </row>
    <row r="257" spans="1:4" x14ac:dyDescent="0.2">
      <c r="A257" s="93"/>
      <c r="B257" s="93"/>
      <c r="C257" s="93"/>
      <c r="D257" s="93"/>
    </row>
    <row r="258" spans="1:4" x14ac:dyDescent="0.2">
      <c r="A258" s="93"/>
      <c r="B258" s="93"/>
      <c r="C258" s="93"/>
      <c r="D258" s="93"/>
    </row>
    <row r="259" spans="1:4" x14ac:dyDescent="0.2">
      <c r="A259" s="93"/>
      <c r="B259" s="93"/>
      <c r="C259" s="93"/>
      <c r="D259" s="93"/>
    </row>
    <row r="260" spans="1:4" x14ac:dyDescent="0.2">
      <c r="A260" s="93"/>
      <c r="B260" s="93"/>
      <c r="C260" s="93"/>
      <c r="D260" s="93"/>
    </row>
    <row r="261" spans="1:4" x14ac:dyDescent="0.2">
      <c r="A261" s="93"/>
      <c r="B261" s="93"/>
      <c r="C261" s="93"/>
      <c r="D261" s="93"/>
    </row>
    <row r="262" spans="1:4" x14ac:dyDescent="0.2">
      <c r="A262" s="93"/>
      <c r="B262" s="93"/>
      <c r="C262" s="93"/>
      <c r="D262" s="93"/>
    </row>
    <row r="263" spans="1:4" x14ac:dyDescent="0.2">
      <c r="A263" s="93"/>
      <c r="B263" s="93"/>
      <c r="C263" s="93"/>
      <c r="D263" s="93"/>
    </row>
    <row r="264" spans="1:4" x14ac:dyDescent="0.2">
      <c r="A264" s="93"/>
      <c r="B264" s="93"/>
      <c r="C264" s="93"/>
      <c r="D264" s="93"/>
    </row>
    <row r="265" spans="1:4" x14ac:dyDescent="0.2">
      <c r="A265" s="93"/>
      <c r="B265" s="93"/>
      <c r="C265" s="93"/>
      <c r="D265" s="93"/>
    </row>
    <row r="266" spans="1:4" x14ac:dyDescent="0.2">
      <c r="A266" s="93"/>
      <c r="B266" s="93"/>
      <c r="C266" s="93"/>
      <c r="D266" s="93"/>
    </row>
    <row r="267" spans="1:4" x14ac:dyDescent="0.2">
      <c r="A267" s="93"/>
      <c r="B267" s="93"/>
      <c r="C267" s="93"/>
      <c r="D267" s="93"/>
    </row>
    <row r="268" spans="1:4" x14ac:dyDescent="0.2">
      <c r="A268" s="93"/>
      <c r="B268" s="93"/>
      <c r="C268" s="93"/>
      <c r="D268" s="93"/>
    </row>
    <row r="269" spans="1:4" x14ac:dyDescent="0.2">
      <c r="A269" s="93"/>
      <c r="B269" s="93"/>
      <c r="C269" s="93"/>
      <c r="D269" s="93"/>
    </row>
    <row r="270" spans="1:4" x14ac:dyDescent="0.2">
      <c r="A270" s="93"/>
      <c r="B270" s="93"/>
      <c r="C270" s="93"/>
      <c r="D270" s="93"/>
    </row>
    <row r="271" spans="1:4" x14ac:dyDescent="0.2">
      <c r="A271" s="93"/>
      <c r="B271" s="93"/>
      <c r="C271" s="93"/>
      <c r="D271" s="93"/>
    </row>
    <row r="272" spans="1:4" x14ac:dyDescent="0.2">
      <c r="A272" s="93"/>
      <c r="B272" s="93"/>
      <c r="C272" s="93"/>
      <c r="D272" s="93"/>
    </row>
    <row r="273" spans="1:4" x14ac:dyDescent="0.2">
      <c r="A273" s="93"/>
      <c r="B273" s="93"/>
      <c r="C273" s="93"/>
      <c r="D273" s="93"/>
    </row>
    <row r="274" spans="1:4" x14ac:dyDescent="0.2">
      <c r="A274" s="93"/>
      <c r="B274" s="93"/>
      <c r="C274" s="93"/>
      <c r="D274" s="93"/>
    </row>
    <row r="275" spans="1:4" x14ac:dyDescent="0.2">
      <c r="A275" s="93"/>
      <c r="B275" s="93"/>
      <c r="C275" s="93"/>
      <c r="D275" s="93"/>
    </row>
    <row r="276" spans="1:4" x14ac:dyDescent="0.2">
      <c r="A276" s="93"/>
      <c r="B276" s="93"/>
      <c r="C276" s="93"/>
      <c r="D276" s="93"/>
    </row>
    <row r="277" spans="1:4" x14ac:dyDescent="0.2">
      <c r="A277" s="93"/>
      <c r="B277" s="93"/>
      <c r="C277" s="93"/>
      <c r="D277" s="93"/>
    </row>
    <row r="278" spans="1:4" x14ac:dyDescent="0.2">
      <c r="A278" s="93"/>
      <c r="B278" s="93"/>
      <c r="C278" s="93"/>
      <c r="D278" s="93"/>
    </row>
    <row r="279" spans="1:4" x14ac:dyDescent="0.2">
      <c r="A279" s="93"/>
      <c r="B279" s="93"/>
      <c r="C279" s="93"/>
      <c r="D279" s="93"/>
    </row>
    <row r="280" spans="1:4" x14ac:dyDescent="0.2">
      <c r="A280" s="93"/>
      <c r="B280" s="93"/>
      <c r="C280" s="93"/>
      <c r="D280" s="93"/>
    </row>
    <row r="281" spans="1:4" x14ac:dyDescent="0.2">
      <c r="A281" s="93"/>
      <c r="B281" s="93"/>
      <c r="C281" s="93"/>
      <c r="D281" s="93"/>
    </row>
    <row r="282" spans="1:4" x14ac:dyDescent="0.2">
      <c r="A282" s="93"/>
      <c r="B282" s="93"/>
      <c r="C282" s="93"/>
      <c r="D282" s="93"/>
    </row>
    <row r="283" spans="1:4" x14ac:dyDescent="0.2">
      <c r="A283" s="93"/>
      <c r="B283" s="93"/>
      <c r="C283" s="93"/>
      <c r="D283" s="93"/>
    </row>
    <row r="284" spans="1:4" x14ac:dyDescent="0.2">
      <c r="A284" s="93"/>
      <c r="B284" s="93"/>
      <c r="C284" s="93"/>
      <c r="D284" s="93"/>
    </row>
    <row r="285" spans="1:4" x14ac:dyDescent="0.2">
      <c r="A285" s="93"/>
      <c r="B285" s="93"/>
      <c r="C285" s="93"/>
      <c r="D285" s="93"/>
    </row>
    <row r="286" spans="1:4" x14ac:dyDescent="0.2">
      <c r="A286" s="93"/>
      <c r="B286" s="93"/>
      <c r="C286" s="93"/>
      <c r="D286" s="93"/>
    </row>
    <row r="287" spans="1:4" x14ac:dyDescent="0.2">
      <c r="A287" s="93"/>
      <c r="B287" s="93"/>
      <c r="C287" s="93"/>
      <c r="D287" s="93"/>
    </row>
    <row r="288" spans="1:4" x14ac:dyDescent="0.2">
      <c r="A288" s="93"/>
      <c r="B288" s="93"/>
      <c r="C288" s="93"/>
      <c r="D288" s="93"/>
    </row>
    <row r="289" spans="1:4" x14ac:dyDescent="0.2">
      <c r="A289" s="93"/>
      <c r="B289" s="93"/>
      <c r="C289" s="93"/>
      <c r="D289" s="93"/>
    </row>
    <row r="290" spans="1:4" x14ac:dyDescent="0.2">
      <c r="A290" s="93"/>
      <c r="B290" s="93"/>
      <c r="C290" s="93"/>
      <c r="D290" s="93"/>
    </row>
    <row r="291" spans="1:4" x14ac:dyDescent="0.2">
      <c r="A291" s="93"/>
      <c r="B291" s="93"/>
      <c r="C291" s="93"/>
      <c r="D291" s="93"/>
    </row>
    <row r="292" spans="1:4" x14ac:dyDescent="0.2">
      <c r="A292" s="93"/>
      <c r="B292" s="93"/>
      <c r="C292" s="93"/>
      <c r="D292" s="93"/>
    </row>
    <row r="293" spans="1:4" x14ac:dyDescent="0.2">
      <c r="A293" s="93"/>
      <c r="B293" s="93"/>
      <c r="C293" s="93"/>
      <c r="D293" s="93"/>
    </row>
    <row r="294" spans="1:4" x14ac:dyDescent="0.2">
      <c r="A294" s="93"/>
      <c r="B294" s="93"/>
      <c r="C294" s="93"/>
      <c r="D294" s="93"/>
    </row>
    <row r="295" spans="1:4" x14ac:dyDescent="0.2">
      <c r="A295" s="93"/>
      <c r="B295" s="93"/>
      <c r="C295" s="93"/>
      <c r="D295" s="93"/>
    </row>
    <row r="296" spans="1:4" x14ac:dyDescent="0.2">
      <c r="A296" s="93"/>
      <c r="B296" s="93"/>
      <c r="C296" s="93"/>
      <c r="D296" s="93"/>
    </row>
    <row r="297" spans="1:4" x14ac:dyDescent="0.2">
      <c r="A297" s="93"/>
      <c r="B297" s="93"/>
      <c r="C297" s="93"/>
      <c r="D297" s="93"/>
    </row>
    <row r="298" spans="1:4" x14ac:dyDescent="0.2">
      <c r="A298" s="93"/>
      <c r="B298" s="93"/>
      <c r="C298" s="93"/>
      <c r="D298" s="93"/>
    </row>
    <row r="299" spans="1:4" x14ac:dyDescent="0.2">
      <c r="A299" s="93"/>
      <c r="B299" s="93"/>
      <c r="C299" s="93"/>
      <c r="D299" s="93"/>
    </row>
    <row r="300" spans="1:4" x14ac:dyDescent="0.2">
      <c r="A300" s="93"/>
      <c r="B300" s="93"/>
      <c r="C300" s="93"/>
      <c r="D300" s="93"/>
    </row>
    <row r="301" spans="1:4" x14ac:dyDescent="0.2">
      <c r="A301" s="93"/>
      <c r="B301" s="93"/>
      <c r="C301" s="93"/>
      <c r="D301" s="93"/>
    </row>
    <row r="302" spans="1:4" x14ac:dyDescent="0.2">
      <c r="A302" s="93"/>
      <c r="B302" s="93"/>
      <c r="C302" s="93"/>
      <c r="D302" s="93"/>
    </row>
    <row r="303" spans="1:4" x14ac:dyDescent="0.2">
      <c r="A303" s="93"/>
      <c r="B303" s="93"/>
      <c r="C303" s="93"/>
      <c r="D303" s="93"/>
    </row>
    <row r="304" spans="1:4" x14ac:dyDescent="0.2">
      <c r="A304" s="93"/>
      <c r="B304" s="93"/>
      <c r="C304" s="93"/>
      <c r="D304" s="93"/>
    </row>
    <row r="305" spans="1:4" x14ac:dyDescent="0.2">
      <c r="A305" s="93"/>
      <c r="B305" s="93"/>
      <c r="C305" s="93"/>
      <c r="D305" s="93"/>
    </row>
    <row r="306" spans="1:4" x14ac:dyDescent="0.2">
      <c r="A306" s="93"/>
      <c r="B306" s="93"/>
      <c r="C306" s="93"/>
      <c r="D306" s="93"/>
    </row>
    <row r="307" spans="1:4" x14ac:dyDescent="0.2">
      <c r="A307" s="93"/>
      <c r="B307" s="93"/>
      <c r="C307" s="93"/>
      <c r="D307" s="93"/>
    </row>
    <row r="308" spans="1:4" x14ac:dyDescent="0.2">
      <c r="A308" s="93"/>
      <c r="B308" s="93"/>
      <c r="C308" s="93"/>
      <c r="D308" s="93"/>
    </row>
    <row r="309" spans="1:4" x14ac:dyDescent="0.2">
      <c r="A309" s="93"/>
      <c r="B309" s="93"/>
      <c r="C309" s="93"/>
      <c r="D309" s="93"/>
    </row>
    <row r="310" spans="1:4" x14ac:dyDescent="0.2">
      <c r="A310" s="93"/>
      <c r="B310" s="93"/>
      <c r="C310" s="93"/>
      <c r="D310" s="93"/>
    </row>
    <row r="311" spans="1:4" x14ac:dyDescent="0.2">
      <c r="A311" s="93"/>
      <c r="B311" s="93"/>
      <c r="C311" s="93"/>
      <c r="D311" s="93"/>
    </row>
    <row r="312" spans="1:4" x14ac:dyDescent="0.2">
      <c r="A312" s="93"/>
      <c r="B312" s="93"/>
      <c r="C312" s="93"/>
      <c r="D312" s="93"/>
    </row>
    <row r="313" spans="1:4" x14ac:dyDescent="0.2">
      <c r="A313" s="93"/>
      <c r="B313" s="93"/>
      <c r="C313" s="93"/>
      <c r="D313" s="93"/>
    </row>
    <row r="314" spans="1:4" x14ac:dyDescent="0.2">
      <c r="A314" s="93"/>
      <c r="B314" s="93"/>
      <c r="C314" s="93"/>
      <c r="D314" s="93"/>
    </row>
    <row r="315" spans="1:4" x14ac:dyDescent="0.2">
      <c r="A315" s="93"/>
      <c r="B315" s="93"/>
      <c r="C315" s="93"/>
      <c r="D315" s="93"/>
    </row>
    <row r="316" spans="1:4" x14ac:dyDescent="0.2">
      <c r="A316" s="93"/>
      <c r="B316" s="93"/>
      <c r="C316" s="93"/>
      <c r="D316" s="93"/>
    </row>
    <row r="317" spans="1:4" x14ac:dyDescent="0.2">
      <c r="A317" s="93"/>
      <c r="B317" s="93"/>
      <c r="C317" s="93"/>
      <c r="D317" s="93"/>
    </row>
    <row r="318" spans="1:4" x14ac:dyDescent="0.2">
      <c r="A318" s="93"/>
      <c r="B318" s="93"/>
      <c r="C318" s="93"/>
      <c r="D318" s="93"/>
    </row>
    <row r="319" spans="1:4" x14ac:dyDescent="0.2">
      <c r="A319" s="93"/>
      <c r="B319" s="93"/>
      <c r="C319" s="93"/>
      <c r="D319" s="93"/>
    </row>
    <row r="320" spans="1:4" x14ac:dyDescent="0.2">
      <c r="A320" s="93"/>
      <c r="B320" s="93"/>
      <c r="C320" s="93"/>
      <c r="D320" s="93"/>
    </row>
    <row r="321" spans="1:4" x14ac:dyDescent="0.2">
      <c r="A321" s="93"/>
      <c r="B321" s="93"/>
      <c r="C321" s="93"/>
      <c r="D321" s="93"/>
    </row>
    <row r="322" spans="1:4" x14ac:dyDescent="0.2">
      <c r="A322" s="93"/>
      <c r="B322" s="93"/>
      <c r="C322" s="93"/>
      <c r="D322" s="93"/>
    </row>
    <row r="323" spans="1:4" x14ac:dyDescent="0.2">
      <c r="A323" s="93"/>
      <c r="B323" s="93"/>
      <c r="C323" s="93"/>
      <c r="D323" s="93"/>
    </row>
    <row r="324" spans="1:4" x14ac:dyDescent="0.2">
      <c r="A324" s="93"/>
      <c r="B324" s="93"/>
      <c r="C324" s="93"/>
      <c r="D324" s="93"/>
    </row>
    <row r="325" spans="1:4" x14ac:dyDescent="0.2">
      <c r="A325" s="93"/>
      <c r="B325" s="93"/>
      <c r="C325" s="93"/>
      <c r="D325" s="93"/>
    </row>
    <row r="326" spans="1:4" x14ac:dyDescent="0.2">
      <c r="A326" s="93"/>
      <c r="B326" s="93"/>
      <c r="C326" s="93"/>
      <c r="D326" s="93"/>
    </row>
    <row r="327" spans="1:4" x14ac:dyDescent="0.2">
      <c r="A327" s="93"/>
      <c r="B327" s="93"/>
      <c r="C327" s="93"/>
      <c r="D327" s="93"/>
    </row>
    <row r="328" spans="1:4" x14ac:dyDescent="0.2">
      <c r="A328" s="93"/>
      <c r="B328" s="93"/>
      <c r="C328" s="93"/>
      <c r="D328" s="93"/>
    </row>
    <row r="329" spans="1:4" x14ac:dyDescent="0.2">
      <c r="A329" s="93"/>
      <c r="B329" s="93"/>
      <c r="C329" s="93"/>
      <c r="D329" s="93"/>
    </row>
    <row r="330" spans="1:4" x14ac:dyDescent="0.2">
      <c r="A330" s="93"/>
      <c r="B330" s="93"/>
      <c r="C330" s="93"/>
      <c r="D330" s="93"/>
    </row>
    <row r="331" spans="1:4" x14ac:dyDescent="0.2">
      <c r="A331" s="93"/>
      <c r="B331" s="93"/>
      <c r="C331" s="93"/>
      <c r="D331" s="93"/>
    </row>
    <row r="332" spans="1:4" x14ac:dyDescent="0.2">
      <c r="A332" s="93"/>
      <c r="B332" s="93"/>
      <c r="C332" s="93"/>
      <c r="D332" s="93"/>
    </row>
    <row r="333" spans="1:4" x14ac:dyDescent="0.2">
      <c r="A333" s="93"/>
      <c r="B333" s="93"/>
      <c r="C333" s="93"/>
      <c r="D333" s="93"/>
    </row>
    <row r="334" spans="1:4" x14ac:dyDescent="0.2">
      <c r="A334" s="93"/>
      <c r="B334" s="93"/>
      <c r="C334" s="93"/>
      <c r="D334" s="93"/>
    </row>
    <row r="335" spans="1:4" x14ac:dyDescent="0.2">
      <c r="A335" s="93"/>
      <c r="B335" s="93"/>
      <c r="C335" s="93"/>
      <c r="D335" s="93"/>
    </row>
    <row r="336" spans="1:4" x14ac:dyDescent="0.2">
      <c r="A336" s="93"/>
      <c r="B336" s="93"/>
      <c r="C336" s="93"/>
      <c r="D336" s="93"/>
    </row>
    <row r="337" spans="1:4" x14ac:dyDescent="0.2">
      <c r="A337" s="93"/>
      <c r="B337" s="93"/>
      <c r="C337" s="93"/>
      <c r="D337" s="93"/>
    </row>
    <row r="338" spans="1:4" x14ac:dyDescent="0.2">
      <c r="A338" s="93"/>
      <c r="B338" s="93"/>
      <c r="C338" s="93"/>
      <c r="D338" s="93"/>
    </row>
    <row r="339" spans="1:4" x14ac:dyDescent="0.2">
      <c r="A339" s="93"/>
      <c r="B339" s="93"/>
      <c r="C339" s="93"/>
      <c r="D339" s="93"/>
    </row>
    <row r="340" spans="1:4" x14ac:dyDescent="0.2">
      <c r="A340" s="93"/>
      <c r="B340" s="93"/>
      <c r="C340" s="93"/>
      <c r="D340" s="93"/>
    </row>
    <row r="341" spans="1:4" x14ac:dyDescent="0.2">
      <c r="A341" s="93"/>
      <c r="B341" s="93"/>
      <c r="C341" s="93"/>
      <c r="D341" s="93"/>
    </row>
    <row r="342" spans="1:4" x14ac:dyDescent="0.2">
      <c r="A342" s="93"/>
      <c r="B342" s="93"/>
      <c r="C342" s="93"/>
      <c r="D342" s="93"/>
    </row>
    <row r="343" spans="1:4" x14ac:dyDescent="0.2">
      <c r="A343" s="93"/>
      <c r="B343" s="93"/>
      <c r="C343" s="93"/>
      <c r="D343" s="93"/>
    </row>
    <row r="344" spans="1:4" x14ac:dyDescent="0.2">
      <c r="A344" s="93"/>
      <c r="B344" s="93"/>
      <c r="C344" s="93"/>
      <c r="D344" s="93"/>
    </row>
    <row r="345" spans="1:4" x14ac:dyDescent="0.2">
      <c r="A345" s="93"/>
      <c r="B345" s="93"/>
      <c r="C345" s="93"/>
      <c r="D345" s="93"/>
    </row>
    <row r="346" spans="1:4" x14ac:dyDescent="0.2">
      <c r="A346" s="93"/>
      <c r="B346" s="93"/>
      <c r="C346" s="93"/>
      <c r="D346" s="93"/>
    </row>
    <row r="347" spans="1:4" x14ac:dyDescent="0.2">
      <c r="A347" s="93"/>
      <c r="B347" s="93"/>
      <c r="C347" s="93"/>
      <c r="D347" s="93"/>
    </row>
    <row r="348" spans="1:4" x14ac:dyDescent="0.2">
      <c r="A348" s="93"/>
      <c r="B348" s="93"/>
      <c r="C348" s="93"/>
      <c r="D348" s="93"/>
    </row>
    <row r="349" spans="1:4" x14ac:dyDescent="0.2">
      <c r="A349" s="93"/>
      <c r="B349" s="93"/>
      <c r="C349" s="93"/>
      <c r="D349" s="93"/>
    </row>
    <row r="350" spans="1:4" x14ac:dyDescent="0.2">
      <c r="A350" s="93"/>
      <c r="B350" s="93"/>
      <c r="C350" s="93"/>
      <c r="D350" s="93"/>
    </row>
    <row r="351" spans="1:4" x14ac:dyDescent="0.2">
      <c r="A351" s="93"/>
      <c r="B351" s="93"/>
      <c r="C351" s="93"/>
      <c r="D351" s="93"/>
    </row>
    <row r="352" spans="1:4" x14ac:dyDescent="0.2">
      <c r="A352" s="93"/>
      <c r="B352" s="93"/>
      <c r="C352" s="93"/>
      <c r="D352" s="93"/>
    </row>
    <row r="353" spans="1:4" x14ac:dyDescent="0.2">
      <c r="A353" s="93"/>
      <c r="B353" s="93"/>
      <c r="C353" s="93"/>
      <c r="D353" s="93"/>
    </row>
    <row r="354" spans="1:4" x14ac:dyDescent="0.2">
      <c r="A354" s="93"/>
      <c r="B354" s="93"/>
      <c r="C354" s="93"/>
      <c r="D354" s="93"/>
    </row>
    <row r="355" spans="1:4" x14ac:dyDescent="0.2">
      <c r="A355" s="93"/>
      <c r="B355" s="93"/>
      <c r="C355" s="93"/>
      <c r="D355" s="93"/>
    </row>
    <row r="356" spans="1:4" x14ac:dyDescent="0.2">
      <c r="A356" s="93"/>
      <c r="B356" s="93"/>
      <c r="C356" s="93"/>
      <c r="D356" s="93"/>
    </row>
    <row r="357" spans="1:4" x14ac:dyDescent="0.2">
      <c r="A357" s="93"/>
      <c r="B357" s="93"/>
      <c r="C357" s="93"/>
      <c r="D357" s="93"/>
    </row>
    <row r="358" spans="1:4" x14ac:dyDescent="0.2">
      <c r="A358" s="93"/>
      <c r="B358" s="93"/>
      <c r="C358" s="93"/>
      <c r="D358" s="93"/>
    </row>
    <row r="359" spans="1:4" x14ac:dyDescent="0.2">
      <c r="A359" s="93"/>
      <c r="B359" s="93"/>
      <c r="C359" s="93"/>
      <c r="D359" s="93"/>
    </row>
    <row r="360" spans="1:4" x14ac:dyDescent="0.2">
      <c r="A360" s="93"/>
      <c r="B360" s="93"/>
      <c r="C360" s="93"/>
      <c r="D360" s="93"/>
    </row>
    <row r="361" spans="1:4" x14ac:dyDescent="0.2">
      <c r="A361" s="93"/>
      <c r="B361" s="93"/>
      <c r="C361" s="93"/>
      <c r="D361" s="93"/>
    </row>
    <row r="362" spans="1:4" x14ac:dyDescent="0.2">
      <c r="A362" s="93"/>
      <c r="B362" s="93"/>
      <c r="C362" s="93"/>
      <c r="D362" s="93"/>
    </row>
    <row r="363" spans="1:4" x14ac:dyDescent="0.2">
      <c r="A363" s="93"/>
      <c r="B363" s="93"/>
      <c r="C363" s="93"/>
      <c r="D363" s="93"/>
    </row>
    <row r="364" spans="1:4" x14ac:dyDescent="0.2">
      <c r="A364" s="93"/>
      <c r="B364" s="93"/>
      <c r="C364" s="93"/>
      <c r="D364" s="93"/>
    </row>
    <row r="365" spans="1:4" x14ac:dyDescent="0.2">
      <c r="A365" s="93"/>
      <c r="B365" s="93"/>
      <c r="C365" s="93"/>
      <c r="D365" s="93"/>
    </row>
    <row r="366" spans="1:4" x14ac:dyDescent="0.2">
      <c r="A366" s="93"/>
      <c r="B366" s="93"/>
      <c r="C366" s="93"/>
      <c r="D366" s="93"/>
    </row>
    <row r="367" spans="1:4" x14ac:dyDescent="0.2">
      <c r="A367" s="93"/>
      <c r="B367" s="93"/>
      <c r="C367" s="93"/>
      <c r="D367" s="93"/>
    </row>
    <row r="368" spans="1:4" x14ac:dyDescent="0.2">
      <c r="A368" s="93"/>
      <c r="B368" s="93"/>
      <c r="C368" s="93"/>
      <c r="D368" s="93"/>
    </row>
    <row r="369" spans="1:4" x14ac:dyDescent="0.2">
      <c r="A369" s="93"/>
      <c r="B369" s="93"/>
      <c r="C369" s="93"/>
      <c r="D369" s="93"/>
    </row>
    <row r="370" spans="1:4" x14ac:dyDescent="0.2">
      <c r="A370" s="93"/>
      <c r="B370" s="93"/>
      <c r="C370" s="93"/>
      <c r="D370" s="93"/>
    </row>
    <row r="371" spans="1:4" x14ac:dyDescent="0.2">
      <c r="A371" s="93"/>
      <c r="B371" s="93"/>
      <c r="C371" s="93"/>
      <c r="D371" s="93"/>
    </row>
    <row r="372" spans="1:4" x14ac:dyDescent="0.2">
      <c r="A372" s="93"/>
      <c r="B372" s="93"/>
      <c r="C372" s="93"/>
      <c r="D372" s="93"/>
    </row>
    <row r="373" spans="1:4" x14ac:dyDescent="0.2">
      <c r="A373" s="93"/>
      <c r="B373" s="93"/>
      <c r="C373" s="93"/>
      <c r="D373" s="93"/>
    </row>
    <row r="374" spans="1:4" x14ac:dyDescent="0.2">
      <c r="A374" s="93"/>
      <c r="B374" s="93"/>
      <c r="C374" s="93"/>
      <c r="D374" s="93"/>
    </row>
    <row r="375" spans="1:4" x14ac:dyDescent="0.2">
      <c r="A375" s="93"/>
      <c r="B375" s="93"/>
      <c r="C375" s="93"/>
      <c r="D375" s="93"/>
    </row>
    <row r="376" spans="1:4" x14ac:dyDescent="0.2">
      <c r="A376" s="93"/>
      <c r="B376" s="93"/>
      <c r="C376" s="93"/>
      <c r="D376" s="93"/>
    </row>
    <row r="377" spans="1:4" x14ac:dyDescent="0.2">
      <c r="A377" s="93"/>
      <c r="B377" s="93"/>
      <c r="C377" s="93"/>
      <c r="D377" s="93"/>
    </row>
    <row r="378" spans="1:4" x14ac:dyDescent="0.2">
      <c r="A378" s="93"/>
      <c r="B378" s="93"/>
      <c r="C378" s="93"/>
      <c r="D378" s="93"/>
    </row>
    <row r="379" spans="1:4" x14ac:dyDescent="0.2">
      <c r="A379" s="93"/>
      <c r="B379" s="93"/>
      <c r="C379" s="93"/>
      <c r="D379" s="93"/>
    </row>
    <row r="380" spans="1:4" x14ac:dyDescent="0.2">
      <c r="A380" s="93"/>
      <c r="B380" s="93"/>
      <c r="C380" s="93"/>
      <c r="D380" s="93"/>
    </row>
    <row r="381" spans="1:4" x14ac:dyDescent="0.2">
      <c r="A381" s="93"/>
      <c r="B381" s="93"/>
      <c r="C381" s="93"/>
      <c r="D381" s="93"/>
    </row>
    <row r="382" spans="1:4" x14ac:dyDescent="0.2">
      <c r="A382" s="93"/>
      <c r="B382" s="93"/>
      <c r="C382" s="93"/>
      <c r="D382" s="93"/>
    </row>
    <row r="383" spans="1:4" x14ac:dyDescent="0.2">
      <c r="A383" s="93"/>
      <c r="B383" s="93"/>
      <c r="C383" s="93"/>
      <c r="D383" s="93"/>
    </row>
    <row r="384" spans="1:4" x14ac:dyDescent="0.2">
      <c r="A384" s="93"/>
      <c r="B384" s="93"/>
      <c r="C384" s="93"/>
      <c r="D384" s="93"/>
    </row>
    <row r="385" spans="1:4" x14ac:dyDescent="0.2">
      <c r="A385" s="93"/>
      <c r="B385" s="93"/>
      <c r="C385" s="93"/>
      <c r="D385" s="93"/>
    </row>
    <row r="386" spans="1:4" x14ac:dyDescent="0.2">
      <c r="A386" s="93"/>
      <c r="B386" s="93"/>
      <c r="C386" s="93"/>
      <c r="D386" s="93"/>
    </row>
    <row r="387" spans="1:4" x14ac:dyDescent="0.2">
      <c r="A387" s="93"/>
      <c r="B387" s="93"/>
      <c r="C387" s="93"/>
      <c r="D387" s="93"/>
    </row>
    <row r="388" spans="1:4" x14ac:dyDescent="0.2">
      <c r="A388" s="93"/>
      <c r="B388" s="93"/>
      <c r="C388" s="93"/>
      <c r="D388" s="93"/>
    </row>
    <row r="389" spans="1:4" x14ac:dyDescent="0.2">
      <c r="A389" s="93"/>
      <c r="B389" s="93"/>
      <c r="C389" s="93"/>
      <c r="D389" s="93"/>
    </row>
    <row r="390" spans="1:4" x14ac:dyDescent="0.2">
      <c r="A390" s="93"/>
      <c r="B390" s="93"/>
      <c r="C390" s="93"/>
      <c r="D390" s="93"/>
    </row>
    <row r="391" spans="1:4" x14ac:dyDescent="0.2">
      <c r="A391" s="93"/>
      <c r="B391" s="93"/>
      <c r="C391" s="93"/>
      <c r="D391" s="93"/>
    </row>
    <row r="392" spans="1:4" x14ac:dyDescent="0.2">
      <c r="A392" s="93"/>
      <c r="B392" s="93"/>
      <c r="C392" s="93"/>
      <c r="D392" s="93"/>
    </row>
    <row r="393" spans="1:4" x14ac:dyDescent="0.2">
      <c r="A393" s="93"/>
      <c r="B393" s="93"/>
      <c r="C393" s="93"/>
      <c r="D393" s="93"/>
    </row>
    <row r="394" spans="1:4" x14ac:dyDescent="0.2">
      <c r="A394" s="93"/>
      <c r="B394" s="93"/>
      <c r="C394" s="93"/>
      <c r="D394" s="93"/>
    </row>
    <row r="395" spans="1:4" x14ac:dyDescent="0.2">
      <c r="A395" s="93"/>
      <c r="B395" s="93"/>
      <c r="C395" s="93"/>
      <c r="D395" s="93"/>
    </row>
    <row r="396" spans="1:4" x14ac:dyDescent="0.2">
      <c r="A396" s="93"/>
      <c r="B396" s="93"/>
      <c r="C396" s="93"/>
      <c r="D396" s="93"/>
    </row>
    <row r="397" spans="1:4" x14ac:dyDescent="0.2">
      <c r="A397" s="93"/>
      <c r="B397" s="93"/>
      <c r="C397" s="93"/>
      <c r="D397" s="93"/>
    </row>
    <row r="398" spans="1:4" x14ac:dyDescent="0.2">
      <c r="A398" s="93"/>
      <c r="B398" s="93"/>
      <c r="C398" s="93"/>
      <c r="D398" s="93"/>
    </row>
    <row r="399" spans="1:4" x14ac:dyDescent="0.2">
      <c r="A399" s="93"/>
      <c r="B399" s="93"/>
      <c r="C399" s="93"/>
      <c r="D399" s="93"/>
    </row>
    <row r="400" spans="1:4" x14ac:dyDescent="0.2">
      <c r="A400" s="93"/>
      <c r="B400" s="93"/>
      <c r="C400" s="93"/>
      <c r="D400" s="93"/>
    </row>
    <row r="401" spans="1:4" x14ac:dyDescent="0.2">
      <c r="A401" s="93"/>
      <c r="B401" s="93"/>
      <c r="C401" s="93"/>
      <c r="D401" s="93"/>
    </row>
    <row r="402" spans="1:4" x14ac:dyDescent="0.2">
      <c r="A402" s="93"/>
      <c r="B402" s="93"/>
      <c r="C402" s="93"/>
      <c r="D402" s="93"/>
    </row>
    <row r="403" spans="1:4" x14ac:dyDescent="0.2">
      <c r="A403" s="93"/>
      <c r="B403" s="93"/>
      <c r="C403" s="93"/>
      <c r="D403" s="93"/>
    </row>
    <row r="404" spans="1:4" x14ac:dyDescent="0.2">
      <c r="A404" s="93"/>
      <c r="B404" s="93"/>
      <c r="C404" s="93"/>
      <c r="D404" s="93"/>
    </row>
    <row r="405" spans="1:4" x14ac:dyDescent="0.2">
      <c r="A405" s="93"/>
      <c r="B405" s="93"/>
      <c r="C405" s="93"/>
      <c r="D405" s="93"/>
    </row>
    <row r="406" spans="1:4" x14ac:dyDescent="0.2">
      <c r="A406" s="93"/>
      <c r="B406" s="93"/>
      <c r="C406" s="93"/>
      <c r="D406" s="93"/>
    </row>
    <row r="407" spans="1:4" x14ac:dyDescent="0.2">
      <c r="A407" s="93"/>
      <c r="B407" s="93"/>
      <c r="C407" s="93"/>
      <c r="D407" s="93"/>
    </row>
    <row r="408" spans="1:4" x14ac:dyDescent="0.2">
      <c r="A408" s="93"/>
      <c r="B408" s="93"/>
      <c r="C408" s="93"/>
      <c r="D408" s="93"/>
    </row>
    <row r="409" spans="1:4" x14ac:dyDescent="0.2">
      <c r="A409" s="93"/>
      <c r="B409" s="93"/>
      <c r="C409" s="93"/>
      <c r="D409" s="93"/>
    </row>
    <row r="410" spans="1:4" x14ac:dyDescent="0.2">
      <c r="A410" s="93"/>
      <c r="B410" s="93"/>
      <c r="C410" s="93"/>
      <c r="D410" s="93"/>
    </row>
    <row r="411" spans="1:4" x14ac:dyDescent="0.2">
      <c r="A411" s="93"/>
      <c r="B411" s="93"/>
      <c r="C411" s="93"/>
      <c r="D411" s="93"/>
    </row>
    <row r="412" spans="1:4" x14ac:dyDescent="0.2">
      <c r="A412" s="93"/>
      <c r="B412" s="93"/>
      <c r="C412" s="93"/>
      <c r="D412" s="93"/>
    </row>
    <row r="413" spans="1:4" x14ac:dyDescent="0.2">
      <c r="A413" s="93"/>
      <c r="B413" s="93"/>
      <c r="C413" s="93"/>
      <c r="D413" s="93"/>
    </row>
    <row r="414" spans="1:4" x14ac:dyDescent="0.2">
      <c r="A414" s="93"/>
      <c r="B414" s="93"/>
      <c r="C414" s="93"/>
      <c r="D414" s="93"/>
    </row>
    <row r="415" spans="1:4" x14ac:dyDescent="0.2">
      <c r="A415" s="93"/>
      <c r="B415" s="93"/>
      <c r="C415" s="93"/>
      <c r="D415" s="93"/>
    </row>
    <row r="416" spans="1:4" x14ac:dyDescent="0.2">
      <c r="A416" s="93"/>
      <c r="B416" s="93"/>
      <c r="C416" s="93"/>
      <c r="D416" s="93"/>
    </row>
    <row r="417" spans="1:4" x14ac:dyDescent="0.2">
      <c r="A417" s="93"/>
      <c r="B417" s="93"/>
      <c r="C417" s="93"/>
      <c r="D417" s="93"/>
    </row>
    <row r="418" spans="1:4" x14ac:dyDescent="0.2">
      <c r="A418" s="93"/>
      <c r="B418" s="93"/>
      <c r="C418" s="93"/>
      <c r="D418" s="93"/>
    </row>
    <row r="419" spans="1:4" x14ac:dyDescent="0.2">
      <c r="A419" s="93"/>
      <c r="B419" s="93"/>
      <c r="C419" s="93"/>
      <c r="D419" s="93"/>
    </row>
    <row r="420" spans="1:4" x14ac:dyDescent="0.2">
      <c r="A420" s="93"/>
      <c r="B420" s="93"/>
      <c r="C420" s="93"/>
      <c r="D420" s="93"/>
    </row>
    <row r="421" spans="1:4" x14ac:dyDescent="0.2">
      <c r="A421" s="93"/>
      <c r="B421" s="93"/>
      <c r="C421" s="93"/>
      <c r="D421" s="93"/>
    </row>
    <row r="422" spans="1:4" x14ac:dyDescent="0.2">
      <c r="A422" s="93"/>
      <c r="B422" s="93"/>
      <c r="C422" s="93"/>
      <c r="D422" s="93"/>
    </row>
    <row r="423" spans="1:4" x14ac:dyDescent="0.2">
      <c r="A423" s="93"/>
      <c r="B423" s="93"/>
      <c r="C423" s="93"/>
      <c r="D423" s="93"/>
    </row>
    <row r="424" spans="1:4" x14ac:dyDescent="0.2">
      <c r="A424" s="93"/>
      <c r="B424" s="93"/>
      <c r="C424" s="93"/>
      <c r="D424" s="93"/>
    </row>
    <row r="425" spans="1:4" x14ac:dyDescent="0.2">
      <c r="A425" s="93"/>
      <c r="B425" s="93"/>
      <c r="C425" s="93"/>
      <c r="D425" s="93"/>
    </row>
    <row r="426" spans="1:4" x14ac:dyDescent="0.2">
      <c r="A426" s="93"/>
      <c r="B426" s="93"/>
      <c r="C426" s="93"/>
      <c r="D426" s="93"/>
    </row>
    <row r="427" spans="1:4" x14ac:dyDescent="0.2">
      <c r="A427" s="93"/>
      <c r="B427" s="93"/>
      <c r="C427" s="93"/>
      <c r="D427" s="93"/>
    </row>
    <row r="428" spans="1:4" x14ac:dyDescent="0.2">
      <c r="A428" s="93"/>
      <c r="B428" s="93"/>
      <c r="C428" s="93"/>
      <c r="D428" s="93"/>
    </row>
    <row r="429" spans="1:4" x14ac:dyDescent="0.2">
      <c r="A429" s="93"/>
      <c r="B429" s="93"/>
      <c r="C429" s="93"/>
      <c r="D429" s="93"/>
    </row>
    <row r="430" spans="1:4" x14ac:dyDescent="0.2">
      <c r="A430" s="93"/>
      <c r="B430" s="93"/>
      <c r="C430" s="93"/>
      <c r="D430" s="93"/>
    </row>
    <row r="431" spans="1:4" x14ac:dyDescent="0.2">
      <c r="A431" s="93"/>
      <c r="B431" s="93"/>
      <c r="C431" s="93"/>
      <c r="D431" s="93"/>
    </row>
    <row r="432" spans="1:4" x14ac:dyDescent="0.2">
      <c r="A432" s="93"/>
      <c r="B432" s="93"/>
      <c r="C432" s="93"/>
      <c r="D432" s="93"/>
    </row>
    <row r="433" spans="1:4" x14ac:dyDescent="0.2">
      <c r="A433" s="93"/>
      <c r="B433" s="93"/>
      <c r="C433" s="93"/>
      <c r="D433" s="93"/>
    </row>
    <row r="434" spans="1:4" x14ac:dyDescent="0.2">
      <c r="A434" s="93"/>
      <c r="B434" s="93"/>
      <c r="C434" s="93"/>
      <c r="D434" s="93"/>
    </row>
    <row r="435" spans="1:4" x14ac:dyDescent="0.2">
      <c r="A435" s="93"/>
      <c r="B435" s="93"/>
      <c r="C435" s="93"/>
      <c r="D435" s="93"/>
    </row>
    <row r="436" spans="1:4" x14ac:dyDescent="0.2">
      <c r="A436" s="93"/>
      <c r="B436" s="93"/>
      <c r="C436" s="93"/>
      <c r="D436" s="93"/>
    </row>
    <row r="437" spans="1:4" x14ac:dyDescent="0.2">
      <c r="A437" s="93"/>
      <c r="B437" s="93"/>
      <c r="C437" s="93"/>
      <c r="D437" s="93"/>
    </row>
    <row r="438" spans="1:4" x14ac:dyDescent="0.2">
      <c r="A438" s="93"/>
      <c r="B438" s="93"/>
      <c r="C438" s="93"/>
      <c r="D438" s="93"/>
    </row>
    <row r="439" spans="1:4" x14ac:dyDescent="0.2">
      <c r="A439" s="93"/>
      <c r="B439" s="93"/>
      <c r="C439" s="93"/>
      <c r="D439" s="93"/>
    </row>
    <row r="440" spans="1:4" x14ac:dyDescent="0.2">
      <c r="A440" s="93"/>
      <c r="B440" s="93"/>
      <c r="C440" s="93"/>
      <c r="D440" s="93"/>
    </row>
    <row r="441" spans="1:4" x14ac:dyDescent="0.2">
      <c r="A441" s="93"/>
      <c r="B441" s="93"/>
      <c r="C441" s="93"/>
      <c r="D441" s="93"/>
    </row>
    <row r="442" spans="1:4" x14ac:dyDescent="0.2">
      <c r="A442" s="93"/>
      <c r="B442" s="93"/>
      <c r="C442" s="93"/>
      <c r="D442" s="93"/>
    </row>
    <row r="443" spans="1:4" x14ac:dyDescent="0.2">
      <c r="A443" s="93"/>
      <c r="B443" s="93"/>
      <c r="C443" s="93"/>
      <c r="D443" s="93"/>
    </row>
    <row r="444" spans="1:4" x14ac:dyDescent="0.2">
      <c r="A444" s="93"/>
      <c r="B444" s="93"/>
      <c r="C444" s="93"/>
      <c r="D444" s="93"/>
    </row>
    <row r="445" spans="1:4" x14ac:dyDescent="0.2">
      <c r="A445" s="93"/>
      <c r="B445" s="93"/>
      <c r="C445" s="93"/>
      <c r="D445" s="93"/>
    </row>
    <row r="446" spans="1:4" x14ac:dyDescent="0.2">
      <c r="A446" s="93"/>
      <c r="B446" s="93"/>
      <c r="C446" s="93"/>
      <c r="D446" s="93"/>
    </row>
    <row r="447" spans="1:4" x14ac:dyDescent="0.2">
      <c r="A447" s="93"/>
      <c r="B447" s="93"/>
      <c r="C447" s="93"/>
      <c r="D447" s="93"/>
    </row>
    <row r="448" spans="1:4" x14ac:dyDescent="0.2">
      <c r="A448" s="93"/>
      <c r="B448" s="93"/>
      <c r="C448" s="93"/>
      <c r="D448" s="93"/>
    </row>
    <row r="449" spans="1:4" x14ac:dyDescent="0.2">
      <c r="A449" s="93"/>
      <c r="B449" s="93"/>
      <c r="C449" s="93"/>
      <c r="D449" s="93"/>
    </row>
    <row r="450" spans="1:4" x14ac:dyDescent="0.2">
      <c r="A450" s="93"/>
      <c r="B450" s="93"/>
      <c r="C450" s="93"/>
      <c r="D450" s="93"/>
    </row>
    <row r="451" spans="1:4" x14ac:dyDescent="0.2">
      <c r="A451" s="93"/>
      <c r="B451" s="93"/>
      <c r="C451" s="93"/>
      <c r="D451" s="93"/>
    </row>
    <row r="452" spans="1:4" x14ac:dyDescent="0.2">
      <c r="A452" s="93"/>
      <c r="B452" s="93"/>
      <c r="C452" s="93"/>
      <c r="D452" s="93"/>
    </row>
    <row r="453" spans="1:4" x14ac:dyDescent="0.2">
      <c r="A453" s="93"/>
      <c r="B453" s="93"/>
      <c r="C453" s="93"/>
      <c r="D453" s="93"/>
    </row>
    <row r="454" spans="1:4" x14ac:dyDescent="0.2">
      <c r="A454" s="93"/>
      <c r="B454" s="93"/>
      <c r="C454" s="93"/>
      <c r="D454" s="93"/>
    </row>
    <row r="455" spans="1:4" x14ac:dyDescent="0.2">
      <c r="A455" s="93"/>
      <c r="B455" s="93"/>
      <c r="C455" s="93"/>
      <c r="D455" s="93"/>
    </row>
    <row r="456" spans="1:4" x14ac:dyDescent="0.2">
      <c r="A456" s="93"/>
      <c r="B456" s="93"/>
      <c r="C456" s="93"/>
      <c r="D456" s="93"/>
    </row>
    <row r="457" spans="1:4" x14ac:dyDescent="0.2">
      <c r="A457" s="93"/>
      <c r="B457" s="93"/>
      <c r="C457" s="93"/>
      <c r="D457" s="93"/>
    </row>
    <row r="458" spans="1:4" x14ac:dyDescent="0.2">
      <c r="A458" s="93"/>
      <c r="B458" s="93"/>
      <c r="C458" s="93"/>
      <c r="D458" s="93"/>
    </row>
    <row r="459" spans="1:4" x14ac:dyDescent="0.2">
      <c r="A459" s="93"/>
      <c r="B459" s="93"/>
      <c r="C459" s="93"/>
      <c r="D459" s="93"/>
    </row>
    <row r="460" spans="1:4" x14ac:dyDescent="0.2">
      <c r="A460" s="93"/>
      <c r="B460" s="93"/>
      <c r="C460" s="93"/>
      <c r="D460" s="93"/>
    </row>
    <row r="461" spans="1:4" x14ac:dyDescent="0.2">
      <c r="A461" s="93"/>
      <c r="B461" s="93"/>
      <c r="C461" s="93"/>
      <c r="D461" s="93"/>
    </row>
    <row r="462" spans="1:4" x14ac:dyDescent="0.2">
      <c r="A462" s="93"/>
      <c r="B462" s="93"/>
      <c r="C462" s="93"/>
      <c r="D462" s="93"/>
    </row>
    <row r="463" spans="1:4" x14ac:dyDescent="0.2">
      <c r="A463" s="93"/>
      <c r="B463" s="93"/>
      <c r="C463" s="93"/>
      <c r="D463" s="93"/>
    </row>
    <row r="464" spans="1:4" x14ac:dyDescent="0.2">
      <c r="A464" s="93"/>
      <c r="B464" s="93"/>
      <c r="C464" s="93"/>
      <c r="D464" s="93"/>
    </row>
    <row r="465" spans="1:4" x14ac:dyDescent="0.2">
      <c r="A465" s="93"/>
      <c r="B465" s="93"/>
      <c r="C465" s="93"/>
      <c r="D465" s="93"/>
    </row>
    <row r="466" spans="1:4" x14ac:dyDescent="0.2">
      <c r="A466" s="93"/>
      <c r="B466" s="93"/>
      <c r="C466" s="93"/>
      <c r="D466" s="93"/>
    </row>
    <row r="467" spans="1:4" x14ac:dyDescent="0.2">
      <c r="A467" s="93"/>
      <c r="B467" s="93"/>
      <c r="C467" s="93"/>
      <c r="D467" s="93"/>
    </row>
    <row r="468" spans="1:4" x14ac:dyDescent="0.2">
      <c r="A468" s="93"/>
      <c r="B468" s="93"/>
      <c r="C468" s="93"/>
      <c r="D468" s="93"/>
    </row>
    <row r="469" spans="1:4" x14ac:dyDescent="0.2">
      <c r="A469" s="93"/>
      <c r="B469" s="93"/>
      <c r="C469" s="93"/>
      <c r="D469" s="93"/>
    </row>
    <row r="470" spans="1:4" x14ac:dyDescent="0.2">
      <c r="A470" s="93"/>
      <c r="B470" s="93"/>
      <c r="C470" s="93"/>
      <c r="D470" s="93"/>
    </row>
    <row r="471" spans="1:4" x14ac:dyDescent="0.2">
      <c r="A471" s="93"/>
      <c r="B471" s="93"/>
      <c r="C471" s="93"/>
      <c r="D471" s="93"/>
    </row>
    <row r="472" spans="1:4" x14ac:dyDescent="0.2">
      <c r="A472" s="93"/>
      <c r="B472" s="93"/>
      <c r="C472" s="93"/>
      <c r="D472" s="93"/>
    </row>
    <row r="473" spans="1:4" x14ac:dyDescent="0.2">
      <c r="A473" s="93"/>
      <c r="B473" s="93"/>
      <c r="C473" s="93"/>
      <c r="D473" s="93"/>
    </row>
    <row r="474" spans="1:4" x14ac:dyDescent="0.2">
      <c r="A474" s="93"/>
      <c r="B474" s="93"/>
      <c r="C474" s="93"/>
      <c r="D474" s="93"/>
    </row>
    <row r="475" spans="1:4" x14ac:dyDescent="0.2">
      <c r="A475" s="93"/>
      <c r="B475" s="93"/>
      <c r="C475" s="93"/>
      <c r="D475" s="93"/>
    </row>
    <row r="476" spans="1:4" x14ac:dyDescent="0.2">
      <c r="A476" s="93"/>
      <c r="B476" s="93"/>
      <c r="C476" s="93"/>
      <c r="D476" s="93"/>
    </row>
    <row r="477" spans="1:4" x14ac:dyDescent="0.2">
      <c r="A477" s="93"/>
      <c r="B477" s="93"/>
      <c r="C477" s="93"/>
      <c r="D477" s="93"/>
    </row>
    <row r="478" spans="1:4" x14ac:dyDescent="0.2">
      <c r="A478" s="93"/>
      <c r="B478" s="93"/>
      <c r="C478" s="93"/>
      <c r="D478" s="93"/>
    </row>
    <row r="479" spans="1:4" x14ac:dyDescent="0.2">
      <c r="A479" s="93"/>
      <c r="B479" s="93"/>
      <c r="C479" s="93"/>
      <c r="D479" s="93"/>
    </row>
    <row r="480" spans="1:4" x14ac:dyDescent="0.2">
      <c r="A480" s="93"/>
      <c r="B480" s="93"/>
      <c r="C480" s="93"/>
      <c r="D480" s="93"/>
    </row>
    <row r="481" spans="1:4" x14ac:dyDescent="0.2">
      <c r="A481" s="93"/>
      <c r="B481" s="93"/>
      <c r="C481" s="93"/>
      <c r="D481" s="93"/>
    </row>
    <row r="482" spans="1:4" x14ac:dyDescent="0.2">
      <c r="A482" s="93"/>
      <c r="B482" s="93"/>
      <c r="C482" s="93"/>
      <c r="D482" s="93"/>
    </row>
    <row r="483" spans="1:4" x14ac:dyDescent="0.2">
      <c r="A483" s="93"/>
      <c r="B483" s="93"/>
      <c r="C483" s="93"/>
      <c r="D483" s="93"/>
    </row>
    <row r="484" spans="1:4" x14ac:dyDescent="0.2">
      <c r="A484" s="93"/>
      <c r="B484" s="93"/>
      <c r="C484" s="93"/>
      <c r="D484" s="93"/>
    </row>
    <row r="485" spans="1:4" x14ac:dyDescent="0.2">
      <c r="A485" s="93"/>
      <c r="B485" s="93"/>
      <c r="C485" s="93"/>
      <c r="D485" s="93"/>
    </row>
    <row r="486" spans="1:4" x14ac:dyDescent="0.2">
      <c r="A486" s="93"/>
      <c r="B486" s="93"/>
      <c r="C486" s="93"/>
      <c r="D486" s="93"/>
    </row>
    <row r="487" spans="1:4" x14ac:dyDescent="0.2">
      <c r="A487" s="93"/>
      <c r="B487" s="93"/>
      <c r="C487" s="93"/>
      <c r="D487" s="93"/>
    </row>
    <row r="488" spans="1:4" x14ac:dyDescent="0.2">
      <c r="A488" s="93"/>
      <c r="B488" s="93"/>
      <c r="C488" s="93"/>
      <c r="D488" s="93"/>
    </row>
    <row r="489" spans="1:4" x14ac:dyDescent="0.2">
      <c r="A489" s="93"/>
      <c r="B489" s="93"/>
      <c r="C489" s="93"/>
      <c r="D489" s="93"/>
    </row>
    <row r="490" spans="1:4" x14ac:dyDescent="0.2">
      <c r="A490" s="93"/>
      <c r="B490" s="93"/>
      <c r="C490" s="93"/>
      <c r="D490" s="93"/>
    </row>
    <row r="491" spans="1:4" x14ac:dyDescent="0.2">
      <c r="A491" s="93"/>
      <c r="B491" s="93"/>
      <c r="C491" s="93"/>
      <c r="D491" s="93"/>
    </row>
    <row r="492" spans="1:4" x14ac:dyDescent="0.2">
      <c r="A492" s="93"/>
      <c r="B492" s="93"/>
      <c r="C492" s="93"/>
      <c r="D492" s="93"/>
    </row>
    <row r="493" spans="1:4" x14ac:dyDescent="0.2">
      <c r="A493" s="93"/>
      <c r="B493" s="93"/>
      <c r="C493" s="93"/>
      <c r="D493" s="93"/>
    </row>
    <row r="494" spans="1:4" x14ac:dyDescent="0.2">
      <c r="A494" s="93"/>
      <c r="B494" s="93"/>
      <c r="C494" s="93"/>
      <c r="D494" s="93"/>
    </row>
    <row r="495" spans="1:4" x14ac:dyDescent="0.2">
      <c r="A495" s="93"/>
      <c r="B495" s="93"/>
      <c r="C495" s="93"/>
      <c r="D495" s="93"/>
    </row>
    <row r="496" spans="1:4" x14ac:dyDescent="0.2">
      <c r="A496" s="93"/>
      <c r="B496" s="93"/>
      <c r="C496" s="93"/>
      <c r="D496" s="93"/>
    </row>
    <row r="497" spans="1:4" x14ac:dyDescent="0.2">
      <c r="A497" s="93"/>
      <c r="B497" s="93"/>
      <c r="C497" s="93"/>
      <c r="D497" s="93"/>
    </row>
    <row r="498" spans="1:4" x14ac:dyDescent="0.2">
      <c r="A498" s="93"/>
      <c r="B498" s="93"/>
      <c r="C498" s="93"/>
      <c r="D498" s="93"/>
    </row>
    <row r="499" spans="1:4" x14ac:dyDescent="0.2">
      <c r="A499" s="93"/>
      <c r="B499" s="93"/>
      <c r="C499" s="93"/>
      <c r="D499" s="93"/>
    </row>
    <row r="500" spans="1:4" x14ac:dyDescent="0.2">
      <c r="A500" s="93"/>
      <c r="B500" s="93"/>
      <c r="C500" s="93"/>
      <c r="D500" s="93"/>
    </row>
    <row r="501" spans="1:4" x14ac:dyDescent="0.2">
      <c r="A501" s="93"/>
      <c r="B501" s="93"/>
      <c r="C501" s="93"/>
      <c r="D501" s="93"/>
    </row>
    <row r="502" spans="1:4" x14ac:dyDescent="0.2">
      <c r="A502" s="93"/>
      <c r="B502" s="93"/>
      <c r="C502" s="93"/>
      <c r="D502" s="93"/>
    </row>
    <row r="503" spans="1:4" x14ac:dyDescent="0.2">
      <c r="A503" s="93"/>
      <c r="B503" s="93"/>
      <c r="C503" s="93"/>
      <c r="D503" s="93"/>
    </row>
    <row r="504" spans="1:4" x14ac:dyDescent="0.2">
      <c r="A504" s="93"/>
      <c r="B504" s="93"/>
      <c r="C504" s="93"/>
      <c r="D504" s="93"/>
    </row>
    <row r="505" spans="1:4" x14ac:dyDescent="0.2">
      <c r="A505" s="93"/>
      <c r="B505" s="93"/>
      <c r="C505" s="93"/>
      <c r="D505" s="93"/>
    </row>
    <row r="506" spans="1:4" x14ac:dyDescent="0.2">
      <c r="A506" s="93"/>
      <c r="B506" s="93"/>
      <c r="C506" s="93"/>
      <c r="D506" s="93"/>
    </row>
    <row r="507" spans="1:4" x14ac:dyDescent="0.2">
      <c r="A507" s="93"/>
      <c r="B507" s="93"/>
      <c r="C507" s="93"/>
      <c r="D507" s="93"/>
    </row>
    <row r="508" spans="1:4" x14ac:dyDescent="0.2">
      <c r="A508" s="93"/>
      <c r="B508" s="93"/>
      <c r="C508" s="93"/>
      <c r="D508" s="93"/>
    </row>
    <row r="509" spans="1:4" x14ac:dyDescent="0.2">
      <c r="A509" s="93"/>
      <c r="B509" s="93"/>
      <c r="C509" s="93"/>
      <c r="D509" s="93"/>
    </row>
    <row r="510" spans="1:4" x14ac:dyDescent="0.2">
      <c r="A510" s="93"/>
      <c r="B510" s="93"/>
      <c r="C510" s="93"/>
      <c r="D510" s="93"/>
    </row>
    <row r="511" spans="1:4" x14ac:dyDescent="0.2">
      <c r="A511" s="93"/>
      <c r="B511" s="93"/>
      <c r="C511" s="93"/>
      <c r="D511" s="93"/>
    </row>
    <row r="512" spans="1:4" x14ac:dyDescent="0.2">
      <c r="A512" s="93"/>
      <c r="B512" s="93"/>
      <c r="C512" s="93"/>
      <c r="D512" s="93"/>
    </row>
    <row r="513" spans="1:4" x14ac:dyDescent="0.2">
      <c r="A513" s="93"/>
      <c r="B513" s="93"/>
      <c r="C513" s="93"/>
      <c r="D513" s="93"/>
    </row>
    <row r="514" spans="1:4" x14ac:dyDescent="0.2">
      <c r="A514" s="93"/>
      <c r="B514" s="93"/>
      <c r="C514" s="93"/>
      <c r="D514" s="93"/>
    </row>
    <row r="515" spans="1:4" x14ac:dyDescent="0.2">
      <c r="A515" s="93"/>
      <c r="B515" s="93"/>
      <c r="C515" s="93"/>
      <c r="D515" s="93"/>
    </row>
    <row r="516" spans="1:4" x14ac:dyDescent="0.2">
      <c r="A516" s="93"/>
      <c r="B516" s="93"/>
      <c r="C516" s="93"/>
      <c r="D516" s="93"/>
    </row>
    <row r="517" spans="1:4" x14ac:dyDescent="0.2">
      <c r="A517" s="93"/>
      <c r="B517" s="93"/>
      <c r="C517" s="93"/>
      <c r="D517" s="93"/>
    </row>
    <row r="518" spans="1:4" x14ac:dyDescent="0.2">
      <c r="A518" s="93"/>
      <c r="B518" s="93"/>
      <c r="C518" s="93"/>
      <c r="D518" s="93"/>
    </row>
    <row r="519" spans="1:4" x14ac:dyDescent="0.2">
      <c r="A519" s="93"/>
      <c r="B519" s="93"/>
      <c r="C519" s="93"/>
      <c r="D519" s="93"/>
    </row>
    <row r="520" spans="1:4" x14ac:dyDescent="0.2">
      <c r="A520" s="93"/>
      <c r="B520" s="93"/>
      <c r="C520" s="93"/>
      <c r="D520" s="93"/>
    </row>
    <row r="521" spans="1:4" x14ac:dyDescent="0.2">
      <c r="A521" s="93"/>
      <c r="B521" s="93"/>
      <c r="C521" s="93"/>
      <c r="D521" s="93"/>
    </row>
    <row r="522" spans="1:4" x14ac:dyDescent="0.2">
      <c r="A522" s="93"/>
      <c r="B522" s="93"/>
      <c r="C522" s="93"/>
      <c r="D522" s="93"/>
    </row>
    <row r="523" spans="1:4" x14ac:dyDescent="0.2">
      <c r="A523" s="93"/>
      <c r="B523" s="93"/>
      <c r="C523" s="93"/>
      <c r="D523" s="93"/>
    </row>
    <row r="524" spans="1:4" x14ac:dyDescent="0.2">
      <c r="A524" s="93"/>
      <c r="B524" s="93"/>
      <c r="C524" s="93"/>
      <c r="D524" s="93"/>
    </row>
    <row r="525" spans="1:4" x14ac:dyDescent="0.2">
      <c r="A525" s="93"/>
      <c r="B525" s="93"/>
      <c r="C525" s="93"/>
      <c r="D525" s="93"/>
    </row>
    <row r="526" spans="1:4" x14ac:dyDescent="0.2">
      <c r="A526" s="93"/>
      <c r="B526" s="93"/>
      <c r="C526" s="93"/>
      <c r="D526" s="93"/>
    </row>
    <row r="527" spans="1:4" x14ac:dyDescent="0.2">
      <c r="A527" s="93"/>
      <c r="B527" s="93"/>
      <c r="C527" s="93"/>
      <c r="D527" s="93"/>
    </row>
    <row r="528" spans="1:4" x14ac:dyDescent="0.2">
      <c r="A528" s="93"/>
      <c r="B528" s="93"/>
      <c r="C528" s="93"/>
      <c r="D528" s="93"/>
    </row>
    <row r="529" spans="1:4" x14ac:dyDescent="0.2">
      <c r="A529" s="93"/>
      <c r="B529" s="93"/>
      <c r="C529" s="93"/>
      <c r="D529" s="93"/>
    </row>
    <row r="530" spans="1:4" x14ac:dyDescent="0.2">
      <c r="A530" s="93"/>
      <c r="B530" s="93"/>
      <c r="C530" s="93"/>
      <c r="D530" s="93"/>
    </row>
    <row r="531" spans="1:4" x14ac:dyDescent="0.2">
      <c r="A531" s="93"/>
      <c r="B531" s="93"/>
      <c r="C531" s="93"/>
      <c r="D531" s="93"/>
    </row>
    <row r="532" spans="1:4" x14ac:dyDescent="0.2">
      <c r="A532" s="93"/>
      <c r="B532" s="93"/>
      <c r="C532" s="93"/>
      <c r="D532" s="93"/>
    </row>
    <row r="533" spans="1:4" x14ac:dyDescent="0.2">
      <c r="A533" s="93"/>
      <c r="B533" s="93"/>
      <c r="C533" s="93"/>
      <c r="D533" s="93"/>
    </row>
    <row r="534" spans="1:4" x14ac:dyDescent="0.2">
      <c r="A534" s="93"/>
      <c r="B534" s="93"/>
      <c r="C534" s="93"/>
      <c r="D534" s="93"/>
    </row>
    <row r="535" spans="1:4" x14ac:dyDescent="0.2">
      <c r="A535" s="93"/>
      <c r="B535" s="93"/>
      <c r="C535" s="93"/>
      <c r="D535" s="93"/>
    </row>
    <row r="536" spans="1:4" x14ac:dyDescent="0.2">
      <c r="A536" s="93"/>
      <c r="B536" s="93"/>
      <c r="C536" s="93"/>
      <c r="D536" s="93"/>
    </row>
    <row r="537" spans="1:4" x14ac:dyDescent="0.2">
      <c r="A537" s="93"/>
      <c r="B537" s="93"/>
      <c r="C537" s="93"/>
      <c r="D537" s="93"/>
    </row>
    <row r="538" spans="1:4" x14ac:dyDescent="0.2">
      <c r="A538" s="93"/>
      <c r="B538" s="93"/>
      <c r="C538" s="93"/>
      <c r="D538" s="93"/>
    </row>
    <row r="539" spans="1:4" x14ac:dyDescent="0.2">
      <c r="A539" s="93"/>
      <c r="B539" s="93"/>
      <c r="C539" s="93"/>
      <c r="D539" s="93"/>
    </row>
    <row r="540" spans="1:4" x14ac:dyDescent="0.2">
      <c r="A540" s="93"/>
      <c r="B540" s="93"/>
      <c r="C540" s="93"/>
      <c r="D540" s="93"/>
    </row>
    <row r="541" spans="1:4" x14ac:dyDescent="0.2">
      <c r="A541" s="93"/>
      <c r="B541" s="93"/>
      <c r="C541" s="93"/>
      <c r="D541" s="93"/>
    </row>
    <row r="542" spans="1:4" x14ac:dyDescent="0.2">
      <c r="A542" s="93"/>
      <c r="B542" s="93"/>
      <c r="C542" s="93"/>
      <c r="D542" s="93"/>
    </row>
    <row r="543" spans="1:4" x14ac:dyDescent="0.2">
      <c r="A543" s="93"/>
      <c r="B543" s="93"/>
      <c r="C543" s="93"/>
      <c r="D543" s="93"/>
    </row>
    <row r="544" spans="1:4" x14ac:dyDescent="0.2">
      <c r="A544" s="93"/>
      <c r="B544" s="93"/>
      <c r="C544" s="93"/>
      <c r="D544" s="93"/>
    </row>
    <row r="545" spans="1:4" x14ac:dyDescent="0.2">
      <c r="A545" s="93"/>
      <c r="B545" s="93"/>
      <c r="C545" s="93"/>
      <c r="D545" s="93"/>
    </row>
    <row r="546" spans="1:4" x14ac:dyDescent="0.2">
      <c r="A546" s="93"/>
      <c r="B546" s="93"/>
      <c r="C546" s="93"/>
      <c r="D546" s="93"/>
    </row>
    <row r="547" spans="1:4" x14ac:dyDescent="0.2">
      <c r="A547" s="93"/>
      <c r="B547" s="93"/>
      <c r="C547" s="93"/>
      <c r="D547" s="93"/>
    </row>
    <row r="548" spans="1:4" x14ac:dyDescent="0.2">
      <c r="A548" s="93"/>
      <c r="B548" s="93"/>
      <c r="C548" s="93"/>
      <c r="D548" s="93"/>
    </row>
    <row r="549" spans="1:4" x14ac:dyDescent="0.2">
      <c r="A549" s="93"/>
      <c r="B549" s="93"/>
      <c r="C549" s="93"/>
      <c r="D549" s="93"/>
    </row>
    <row r="550" spans="1:4" x14ac:dyDescent="0.2">
      <c r="A550" s="93"/>
      <c r="B550" s="93"/>
      <c r="C550" s="93"/>
      <c r="D550" s="93"/>
    </row>
    <row r="551" spans="1:4" x14ac:dyDescent="0.2">
      <c r="A551" s="93"/>
      <c r="B551" s="93"/>
      <c r="C551" s="93"/>
      <c r="D551" s="93"/>
    </row>
    <row r="552" spans="1:4" x14ac:dyDescent="0.2">
      <c r="A552" s="93"/>
      <c r="B552" s="93"/>
      <c r="C552" s="93"/>
      <c r="D552" s="93"/>
    </row>
    <row r="553" spans="1:4" x14ac:dyDescent="0.2">
      <c r="A553" s="93"/>
      <c r="B553" s="93"/>
      <c r="C553" s="93"/>
      <c r="D553" s="93"/>
    </row>
    <row r="554" spans="1:4" x14ac:dyDescent="0.2">
      <c r="A554" s="93"/>
      <c r="B554" s="93"/>
      <c r="C554" s="93"/>
      <c r="D554" s="93"/>
    </row>
    <row r="555" spans="1:4" x14ac:dyDescent="0.2">
      <c r="A555" s="93"/>
      <c r="B555" s="93"/>
      <c r="C555" s="93"/>
      <c r="D555" s="93"/>
    </row>
    <row r="556" spans="1:4" x14ac:dyDescent="0.2">
      <c r="A556" s="93"/>
      <c r="B556" s="93"/>
      <c r="C556" s="93"/>
      <c r="D556" s="93"/>
    </row>
    <row r="557" spans="1:4" x14ac:dyDescent="0.2">
      <c r="A557" s="93"/>
      <c r="B557" s="93"/>
      <c r="C557" s="93"/>
      <c r="D557" s="93"/>
    </row>
    <row r="558" spans="1:4" x14ac:dyDescent="0.2">
      <c r="A558" s="93"/>
      <c r="B558" s="93"/>
      <c r="C558" s="93"/>
      <c r="D558" s="93"/>
    </row>
    <row r="559" spans="1:4" x14ac:dyDescent="0.2">
      <c r="A559" s="93"/>
      <c r="B559" s="93"/>
      <c r="C559" s="93"/>
      <c r="D559" s="93"/>
    </row>
    <row r="560" spans="1:4" x14ac:dyDescent="0.2">
      <c r="A560" s="93"/>
      <c r="B560" s="93"/>
      <c r="C560" s="93"/>
      <c r="D560" s="93"/>
    </row>
    <row r="561" spans="1:4" x14ac:dyDescent="0.2">
      <c r="A561" s="93"/>
      <c r="B561" s="93"/>
      <c r="C561" s="93"/>
      <c r="D561" s="93"/>
    </row>
    <row r="562" spans="1:4" x14ac:dyDescent="0.2">
      <c r="A562" s="93"/>
      <c r="B562" s="93"/>
      <c r="C562" s="93"/>
      <c r="D562" s="93"/>
    </row>
    <row r="563" spans="1:4" x14ac:dyDescent="0.2">
      <c r="A563" s="93"/>
      <c r="B563" s="93"/>
      <c r="C563" s="93"/>
      <c r="D563" s="93"/>
    </row>
    <row r="564" spans="1:4" x14ac:dyDescent="0.2">
      <c r="A564" s="93"/>
      <c r="B564" s="93"/>
      <c r="C564" s="93"/>
      <c r="D564" s="93"/>
    </row>
    <row r="565" spans="1:4" x14ac:dyDescent="0.2">
      <c r="A565" s="93"/>
      <c r="B565" s="93"/>
      <c r="C565" s="93"/>
      <c r="D565" s="93"/>
    </row>
    <row r="566" spans="1:4" x14ac:dyDescent="0.2">
      <c r="A566" s="93"/>
      <c r="B566" s="93"/>
      <c r="C566" s="93"/>
      <c r="D566" s="93"/>
    </row>
    <row r="567" spans="1:4" x14ac:dyDescent="0.2">
      <c r="A567" s="93"/>
      <c r="B567" s="93"/>
      <c r="C567" s="93"/>
      <c r="D567" s="93"/>
    </row>
    <row r="568" spans="1:4" x14ac:dyDescent="0.2">
      <c r="A568" s="93"/>
      <c r="B568" s="93"/>
      <c r="C568" s="93"/>
      <c r="D568" s="93"/>
    </row>
    <row r="569" spans="1:4" x14ac:dyDescent="0.2">
      <c r="A569" s="93"/>
      <c r="B569" s="93"/>
      <c r="C569" s="93"/>
      <c r="D569" s="93"/>
    </row>
    <row r="570" spans="1:4" x14ac:dyDescent="0.2">
      <c r="A570" s="93"/>
      <c r="B570" s="93"/>
      <c r="C570" s="93"/>
      <c r="D570" s="93"/>
    </row>
    <row r="571" spans="1:4" x14ac:dyDescent="0.2">
      <c r="A571" s="93"/>
      <c r="B571" s="93"/>
      <c r="C571" s="93"/>
      <c r="D571" s="93"/>
    </row>
    <row r="572" spans="1:4" x14ac:dyDescent="0.2">
      <c r="A572" s="93"/>
      <c r="B572" s="93"/>
      <c r="C572" s="93"/>
      <c r="D572" s="93"/>
    </row>
    <row r="573" spans="1:4" x14ac:dyDescent="0.2">
      <c r="A573" s="93"/>
      <c r="B573" s="93"/>
      <c r="C573" s="93"/>
      <c r="D573" s="93"/>
    </row>
    <row r="574" spans="1:4" x14ac:dyDescent="0.2">
      <c r="A574" s="93"/>
      <c r="B574" s="93"/>
      <c r="C574" s="93"/>
      <c r="D574" s="93"/>
    </row>
    <row r="575" spans="1:4" x14ac:dyDescent="0.2">
      <c r="A575" s="93"/>
      <c r="B575" s="93"/>
      <c r="C575" s="93"/>
      <c r="D575" s="93"/>
    </row>
    <row r="576" spans="1:4" x14ac:dyDescent="0.2">
      <c r="A576" s="93"/>
      <c r="B576" s="93"/>
      <c r="C576" s="93"/>
      <c r="D576" s="93"/>
    </row>
    <row r="577" spans="1:4" x14ac:dyDescent="0.2">
      <c r="A577" s="93"/>
      <c r="B577" s="93"/>
      <c r="C577" s="93"/>
      <c r="D577" s="93"/>
    </row>
    <row r="578" spans="1:4" x14ac:dyDescent="0.2">
      <c r="A578" s="93"/>
      <c r="B578" s="93"/>
      <c r="C578" s="93"/>
      <c r="D578" s="93"/>
    </row>
    <row r="579" spans="1:4" x14ac:dyDescent="0.2">
      <c r="A579" s="93"/>
      <c r="B579" s="93"/>
      <c r="C579" s="93"/>
      <c r="D579" s="93"/>
    </row>
    <row r="580" spans="1:4" x14ac:dyDescent="0.2">
      <c r="A580" s="93"/>
      <c r="B580" s="93"/>
      <c r="C580" s="93"/>
      <c r="D580" s="93"/>
    </row>
    <row r="581" spans="1:4" x14ac:dyDescent="0.2">
      <c r="A581" s="93"/>
      <c r="B581" s="93"/>
      <c r="C581" s="93"/>
      <c r="D581" s="93"/>
    </row>
    <row r="582" spans="1:4" x14ac:dyDescent="0.2">
      <c r="A582" s="93"/>
      <c r="B582" s="93"/>
      <c r="C582" s="93"/>
      <c r="D582" s="93"/>
    </row>
    <row r="583" spans="1:4" x14ac:dyDescent="0.2">
      <c r="A583" s="93"/>
      <c r="B583" s="93"/>
      <c r="C583" s="93"/>
      <c r="D583" s="93"/>
    </row>
    <row r="584" spans="1:4" x14ac:dyDescent="0.2">
      <c r="A584" s="93"/>
      <c r="B584" s="93"/>
      <c r="C584" s="93"/>
      <c r="D584" s="93"/>
    </row>
    <row r="585" spans="1:4" x14ac:dyDescent="0.2">
      <c r="A585" s="93"/>
      <c r="B585" s="93"/>
      <c r="C585" s="93"/>
      <c r="D585" s="93"/>
    </row>
    <row r="586" spans="1:4" x14ac:dyDescent="0.2">
      <c r="A586" s="93"/>
      <c r="B586" s="93"/>
      <c r="C586" s="93"/>
      <c r="D586" s="93"/>
    </row>
    <row r="587" spans="1:4" x14ac:dyDescent="0.2">
      <c r="A587" s="93"/>
      <c r="B587" s="93"/>
      <c r="C587" s="93"/>
      <c r="D587" s="93"/>
    </row>
    <row r="588" spans="1:4" x14ac:dyDescent="0.2">
      <c r="A588" s="93"/>
      <c r="B588" s="93"/>
      <c r="C588" s="93"/>
      <c r="D588" s="93"/>
    </row>
    <row r="589" spans="1:4" x14ac:dyDescent="0.2">
      <c r="A589" s="93"/>
      <c r="B589" s="93"/>
      <c r="C589" s="93"/>
      <c r="D589" s="93"/>
    </row>
    <row r="590" spans="1:4" x14ac:dyDescent="0.2">
      <c r="A590" s="93"/>
      <c r="B590" s="93"/>
      <c r="C590" s="93"/>
      <c r="D590" s="93"/>
    </row>
    <row r="591" spans="1:4" x14ac:dyDescent="0.2">
      <c r="A591" s="93"/>
      <c r="B591" s="93"/>
      <c r="C591" s="93"/>
      <c r="D591" s="93"/>
    </row>
    <row r="592" spans="1:4" x14ac:dyDescent="0.2">
      <c r="A592" s="93"/>
      <c r="B592" s="93"/>
      <c r="C592" s="93"/>
      <c r="D592" s="93"/>
    </row>
    <row r="593" spans="1:4" x14ac:dyDescent="0.2">
      <c r="A593" s="93"/>
      <c r="B593" s="93"/>
      <c r="C593" s="93"/>
      <c r="D593" s="93"/>
    </row>
    <row r="594" spans="1:4" x14ac:dyDescent="0.2">
      <c r="A594" s="93"/>
      <c r="B594" s="93"/>
      <c r="C594" s="93"/>
      <c r="D594" s="93"/>
    </row>
    <row r="595" spans="1:4" x14ac:dyDescent="0.2">
      <c r="A595" s="93"/>
      <c r="B595" s="93"/>
      <c r="C595" s="93"/>
      <c r="D595" s="93"/>
    </row>
    <row r="596" spans="1:4" x14ac:dyDescent="0.2">
      <c r="A596" s="93"/>
      <c r="B596" s="93"/>
      <c r="C596" s="93"/>
      <c r="D596" s="93"/>
    </row>
    <row r="597" spans="1:4" x14ac:dyDescent="0.2">
      <c r="A597" s="93"/>
      <c r="B597" s="93"/>
      <c r="C597" s="93"/>
      <c r="D597" s="93"/>
    </row>
    <row r="598" spans="1:4" x14ac:dyDescent="0.2">
      <c r="A598" s="93"/>
      <c r="B598" s="93"/>
      <c r="C598" s="93"/>
      <c r="D598" s="93"/>
    </row>
    <row r="599" spans="1:4" x14ac:dyDescent="0.2">
      <c r="A599" s="93"/>
      <c r="B599" s="93"/>
      <c r="C599" s="93"/>
      <c r="D599" s="93"/>
    </row>
    <row r="600" spans="1:4" x14ac:dyDescent="0.2">
      <c r="A600" s="93"/>
      <c r="B600" s="93"/>
      <c r="C600" s="93"/>
      <c r="D600" s="93"/>
    </row>
    <row r="601" spans="1:4" x14ac:dyDescent="0.2">
      <c r="A601" s="93"/>
      <c r="B601" s="93"/>
      <c r="C601" s="93"/>
      <c r="D601" s="93"/>
    </row>
    <row r="602" spans="1:4" x14ac:dyDescent="0.2">
      <c r="A602" s="93"/>
      <c r="B602" s="93"/>
      <c r="C602" s="93"/>
      <c r="D602" s="93"/>
    </row>
    <row r="603" spans="1:4" x14ac:dyDescent="0.2">
      <c r="A603" s="93"/>
      <c r="B603" s="93"/>
      <c r="C603" s="93"/>
      <c r="D603" s="93"/>
    </row>
    <row r="604" spans="1:4" x14ac:dyDescent="0.2">
      <c r="A604" s="93"/>
      <c r="B604" s="93"/>
      <c r="C604" s="93"/>
      <c r="D604" s="93"/>
    </row>
    <row r="605" spans="1:4" x14ac:dyDescent="0.2">
      <c r="A605" s="93"/>
      <c r="B605" s="93"/>
      <c r="C605" s="93"/>
      <c r="D605" s="93"/>
    </row>
    <row r="606" spans="1:4" x14ac:dyDescent="0.2">
      <c r="A606" s="93"/>
      <c r="B606" s="93"/>
      <c r="C606" s="93"/>
      <c r="D606" s="93"/>
    </row>
    <row r="607" spans="1:4" x14ac:dyDescent="0.2">
      <c r="A607" s="93"/>
      <c r="B607" s="93"/>
      <c r="C607" s="93"/>
      <c r="D607" s="93"/>
    </row>
    <row r="608" spans="1:4" x14ac:dyDescent="0.2">
      <c r="A608" s="93"/>
      <c r="B608" s="93"/>
      <c r="C608" s="93"/>
      <c r="D608" s="93"/>
    </row>
    <row r="609" spans="1:4" x14ac:dyDescent="0.2">
      <c r="A609" s="93"/>
      <c r="B609" s="93"/>
      <c r="C609" s="93"/>
      <c r="D609" s="93"/>
    </row>
    <row r="610" spans="1:4" x14ac:dyDescent="0.2">
      <c r="A610" s="93"/>
      <c r="B610" s="93"/>
      <c r="C610" s="93"/>
      <c r="D610" s="93"/>
    </row>
    <row r="611" spans="1:4" x14ac:dyDescent="0.2">
      <c r="A611" s="93"/>
      <c r="B611" s="93"/>
      <c r="C611" s="93"/>
      <c r="D611" s="93"/>
    </row>
    <row r="612" spans="1:4" x14ac:dyDescent="0.2">
      <c r="A612" s="93"/>
      <c r="B612" s="93"/>
      <c r="C612" s="93"/>
      <c r="D612" s="93"/>
    </row>
    <row r="613" spans="1:4" x14ac:dyDescent="0.2">
      <c r="A613" s="93"/>
      <c r="B613" s="93"/>
      <c r="C613" s="93"/>
      <c r="D613" s="93"/>
    </row>
    <row r="614" spans="1:4" x14ac:dyDescent="0.2">
      <c r="A614" s="93"/>
      <c r="B614" s="93"/>
      <c r="C614" s="93"/>
      <c r="D614" s="93"/>
    </row>
    <row r="615" spans="1:4" x14ac:dyDescent="0.2">
      <c r="A615" s="93"/>
      <c r="B615" s="93"/>
      <c r="C615" s="93"/>
      <c r="D615" s="93"/>
    </row>
    <row r="616" spans="1:4" x14ac:dyDescent="0.2">
      <c r="A616" s="93"/>
      <c r="B616" s="93"/>
      <c r="C616" s="93"/>
      <c r="D616" s="93"/>
    </row>
    <row r="617" spans="1:4" x14ac:dyDescent="0.2">
      <c r="A617" s="93"/>
      <c r="B617" s="93"/>
      <c r="C617" s="93"/>
      <c r="D617" s="93"/>
    </row>
    <row r="618" spans="1:4" x14ac:dyDescent="0.2">
      <c r="A618" s="93"/>
      <c r="B618" s="93"/>
      <c r="C618" s="93"/>
      <c r="D618" s="93"/>
    </row>
    <row r="619" spans="1:4" x14ac:dyDescent="0.2">
      <c r="A619" s="93"/>
      <c r="B619" s="93"/>
      <c r="C619" s="93"/>
      <c r="D619" s="93"/>
    </row>
    <row r="620" spans="1:4" x14ac:dyDescent="0.2">
      <c r="A620" s="93"/>
      <c r="B620" s="93"/>
      <c r="C620" s="93"/>
      <c r="D620" s="93"/>
    </row>
    <row r="621" spans="1:4" x14ac:dyDescent="0.2">
      <c r="A621" s="93"/>
      <c r="B621" s="93"/>
      <c r="C621" s="93"/>
      <c r="D621" s="93"/>
    </row>
    <row r="622" spans="1:4" x14ac:dyDescent="0.2">
      <c r="A622" s="93"/>
      <c r="B622" s="93"/>
      <c r="C622" s="93"/>
      <c r="D622" s="93"/>
    </row>
    <row r="623" spans="1:4" x14ac:dyDescent="0.2">
      <c r="A623" s="93"/>
      <c r="B623" s="93"/>
      <c r="C623" s="93"/>
      <c r="D623" s="93"/>
    </row>
    <row r="624" spans="1:4" x14ac:dyDescent="0.2">
      <c r="A624" s="93"/>
      <c r="B624" s="93"/>
      <c r="C624" s="93"/>
      <c r="D624" s="93"/>
    </row>
    <row r="625" spans="1:4" x14ac:dyDescent="0.2">
      <c r="A625" s="93"/>
      <c r="B625" s="93"/>
      <c r="C625" s="93"/>
      <c r="D625" s="93"/>
    </row>
    <row r="626" spans="1:4" x14ac:dyDescent="0.2">
      <c r="A626" s="93"/>
      <c r="B626" s="93"/>
      <c r="C626" s="93"/>
      <c r="D626" s="93"/>
    </row>
    <row r="627" spans="1:4" x14ac:dyDescent="0.2">
      <c r="A627" s="93"/>
      <c r="B627" s="93"/>
      <c r="C627" s="93"/>
      <c r="D627" s="93"/>
    </row>
    <row r="628" spans="1:4" x14ac:dyDescent="0.2">
      <c r="A628" s="93"/>
      <c r="B628" s="93"/>
      <c r="C628" s="93"/>
      <c r="D628" s="93"/>
    </row>
    <row r="629" spans="1:4" x14ac:dyDescent="0.2">
      <c r="A629" s="93"/>
      <c r="B629" s="93"/>
      <c r="C629" s="93"/>
      <c r="D629" s="93"/>
    </row>
    <row r="630" spans="1:4" x14ac:dyDescent="0.2">
      <c r="A630" s="93"/>
      <c r="B630" s="93"/>
      <c r="C630" s="93"/>
      <c r="D630" s="93"/>
    </row>
    <row r="631" spans="1:4" x14ac:dyDescent="0.2">
      <c r="A631" s="93"/>
      <c r="B631" s="93"/>
      <c r="C631" s="93"/>
      <c r="D631" s="93"/>
    </row>
    <row r="632" spans="1:4" x14ac:dyDescent="0.2">
      <c r="A632" s="93"/>
      <c r="B632" s="93"/>
      <c r="C632" s="93"/>
      <c r="D632" s="93"/>
    </row>
    <row r="633" spans="1:4" x14ac:dyDescent="0.2">
      <c r="A633" s="93"/>
      <c r="B633" s="93"/>
      <c r="C633" s="93"/>
      <c r="D633" s="93"/>
    </row>
    <row r="634" spans="1:4" x14ac:dyDescent="0.2">
      <c r="A634" s="93"/>
      <c r="B634" s="93"/>
      <c r="C634" s="93"/>
      <c r="D634" s="93"/>
    </row>
    <row r="635" spans="1:4" x14ac:dyDescent="0.2">
      <c r="A635" s="93"/>
      <c r="B635" s="93"/>
      <c r="C635" s="93"/>
      <c r="D635" s="93"/>
    </row>
    <row r="636" spans="1:4" x14ac:dyDescent="0.2">
      <c r="A636" s="93"/>
      <c r="B636" s="93"/>
      <c r="C636" s="93"/>
      <c r="D636" s="93"/>
    </row>
    <row r="637" spans="1:4" x14ac:dyDescent="0.2">
      <c r="A637" s="93"/>
      <c r="B637" s="93"/>
      <c r="C637" s="93"/>
      <c r="D637" s="93"/>
    </row>
    <row r="638" spans="1:4" x14ac:dyDescent="0.2">
      <c r="A638" s="93"/>
      <c r="B638" s="93"/>
      <c r="C638" s="93"/>
      <c r="D638" s="93"/>
    </row>
    <row r="639" spans="1:4" x14ac:dyDescent="0.2">
      <c r="A639" s="93"/>
      <c r="B639" s="93"/>
      <c r="C639" s="93"/>
      <c r="D639" s="93"/>
    </row>
    <row r="640" spans="1:4" x14ac:dyDescent="0.2">
      <c r="A640" s="93"/>
      <c r="B640" s="93"/>
      <c r="C640" s="93"/>
      <c r="D640" s="93"/>
    </row>
    <row r="641" spans="1:4" x14ac:dyDescent="0.2">
      <c r="A641" s="93"/>
      <c r="B641" s="93"/>
      <c r="C641" s="93"/>
      <c r="D641" s="93"/>
    </row>
    <row r="642" spans="1:4" x14ac:dyDescent="0.2">
      <c r="A642" s="93"/>
      <c r="B642" s="93"/>
      <c r="C642" s="93"/>
      <c r="D642" s="93"/>
    </row>
    <row r="643" spans="1:4" x14ac:dyDescent="0.2">
      <c r="A643" s="93"/>
      <c r="B643" s="93"/>
      <c r="C643" s="93"/>
      <c r="D643" s="93"/>
    </row>
    <row r="644" spans="1:4" x14ac:dyDescent="0.2">
      <c r="A644" s="93"/>
      <c r="B644" s="93"/>
      <c r="C644" s="93"/>
      <c r="D644" s="93"/>
    </row>
    <row r="645" spans="1:4" x14ac:dyDescent="0.2">
      <c r="A645" s="93"/>
      <c r="B645" s="93"/>
      <c r="C645" s="93"/>
      <c r="D645" s="93"/>
    </row>
    <row r="646" spans="1:4" x14ac:dyDescent="0.2">
      <c r="A646" s="93"/>
      <c r="B646" s="93"/>
      <c r="C646" s="93"/>
      <c r="D646" s="93"/>
    </row>
    <row r="647" spans="1:4" x14ac:dyDescent="0.2">
      <c r="A647" s="93"/>
      <c r="B647" s="93"/>
      <c r="C647" s="93"/>
      <c r="D647" s="93"/>
    </row>
    <row r="648" spans="1:4" x14ac:dyDescent="0.2">
      <c r="A648" s="93"/>
      <c r="B648" s="93"/>
      <c r="C648" s="93"/>
      <c r="D648" s="93"/>
    </row>
    <row r="649" spans="1:4" x14ac:dyDescent="0.2">
      <c r="A649" s="93"/>
      <c r="B649" s="93"/>
      <c r="C649" s="93"/>
      <c r="D649" s="93"/>
    </row>
    <row r="650" spans="1:4" x14ac:dyDescent="0.2">
      <c r="A650" s="93"/>
      <c r="B650" s="93"/>
      <c r="C650" s="93"/>
      <c r="D650" s="93"/>
    </row>
    <row r="651" spans="1:4" x14ac:dyDescent="0.2">
      <c r="A651" s="93"/>
      <c r="B651" s="93"/>
      <c r="C651" s="93"/>
      <c r="D651" s="93"/>
    </row>
    <row r="652" spans="1:4" x14ac:dyDescent="0.2">
      <c r="A652" s="93"/>
      <c r="B652" s="93"/>
      <c r="C652" s="93"/>
      <c r="D652" s="93"/>
    </row>
    <row r="653" spans="1:4" x14ac:dyDescent="0.2">
      <c r="A653" s="93"/>
      <c r="B653" s="93"/>
      <c r="C653" s="93"/>
      <c r="D653" s="93"/>
    </row>
    <row r="654" spans="1:4" x14ac:dyDescent="0.2">
      <c r="A654" s="93"/>
      <c r="B654" s="93"/>
      <c r="C654" s="93"/>
      <c r="D654" s="93"/>
    </row>
    <row r="655" spans="1:4" x14ac:dyDescent="0.2">
      <c r="A655" s="93"/>
      <c r="B655" s="93"/>
      <c r="C655" s="93"/>
      <c r="D655" s="93"/>
    </row>
    <row r="656" spans="1:4" x14ac:dyDescent="0.2">
      <c r="A656" s="93"/>
      <c r="B656" s="93"/>
      <c r="C656" s="93"/>
      <c r="D656" s="93"/>
    </row>
    <row r="657" spans="1:4" x14ac:dyDescent="0.2">
      <c r="A657" s="93"/>
      <c r="B657" s="93"/>
      <c r="C657" s="93"/>
      <c r="D657" s="93"/>
    </row>
    <row r="658" spans="1:4" x14ac:dyDescent="0.2">
      <c r="A658" s="93"/>
      <c r="B658" s="93"/>
      <c r="C658" s="93"/>
      <c r="D658" s="93"/>
    </row>
    <row r="659" spans="1:4" x14ac:dyDescent="0.2">
      <c r="A659" s="93"/>
      <c r="B659" s="93"/>
      <c r="C659" s="93"/>
      <c r="D659" s="93"/>
    </row>
    <row r="660" spans="1:4" x14ac:dyDescent="0.2">
      <c r="A660" s="93"/>
      <c r="B660" s="93"/>
      <c r="C660" s="93"/>
      <c r="D660" s="93"/>
    </row>
    <row r="661" spans="1:4" x14ac:dyDescent="0.2">
      <c r="A661" s="93"/>
      <c r="B661" s="93"/>
      <c r="C661" s="93"/>
      <c r="D661" s="93"/>
    </row>
    <row r="662" spans="1:4" x14ac:dyDescent="0.2">
      <c r="A662" s="93"/>
      <c r="B662" s="93"/>
      <c r="C662" s="93"/>
      <c r="D662" s="93"/>
    </row>
    <row r="663" spans="1:4" x14ac:dyDescent="0.2">
      <c r="A663" s="93"/>
      <c r="B663" s="93"/>
      <c r="C663" s="93"/>
      <c r="D663" s="93"/>
    </row>
    <row r="664" spans="1:4" x14ac:dyDescent="0.2">
      <c r="A664" s="93"/>
      <c r="B664" s="93"/>
      <c r="C664" s="93"/>
      <c r="D664" s="93"/>
    </row>
    <row r="665" spans="1:4" x14ac:dyDescent="0.2">
      <c r="A665" s="93"/>
      <c r="B665" s="93"/>
      <c r="C665" s="93"/>
      <c r="D665" s="93"/>
    </row>
    <row r="666" spans="1:4" x14ac:dyDescent="0.2">
      <c r="A666" s="93"/>
      <c r="B666" s="93"/>
      <c r="C666" s="93"/>
      <c r="D666" s="93"/>
    </row>
    <row r="667" spans="1:4" x14ac:dyDescent="0.2">
      <c r="A667" s="93"/>
      <c r="B667" s="93"/>
      <c r="C667" s="93"/>
      <c r="D667" s="93"/>
    </row>
    <row r="668" spans="1:4" x14ac:dyDescent="0.2">
      <c r="A668" s="93"/>
      <c r="B668" s="93"/>
      <c r="C668" s="93"/>
      <c r="D668" s="93"/>
    </row>
    <row r="669" spans="1:4" x14ac:dyDescent="0.2">
      <c r="A669" s="93"/>
      <c r="B669" s="93"/>
      <c r="C669" s="93"/>
      <c r="D669" s="93"/>
    </row>
    <row r="670" spans="1:4" x14ac:dyDescent="0.2">
      <c r="A670" s="93"/>
      <c r="B670" s="93"/>
      <c r="C670" s="93"/>
      <c r="D670" s="93"/>
    </row>
    <row r="671" spans="1:4" x14ac:dyDescent="0.2">
      <c r="A671" s="93"/>
      <c r="B671" s="93"/>
      <c r="C671" s="93"/>
      <c r="D671" s="93"/>
    </row>
    <row r="672" spans="1:4" x14ac:dyDescent="0.2">
      <c r="A672" s="93"/>
      <c r="B672" s="93"/>
      <c r="C672" s="93"/>
      <c r="D672" s="93"/>
    </row>
    <row r="673" spans="1:4" x14ac:dyDescent="0.2">
      <c r="A673" s="93"/>
      <c r="B673" s="93"/>
      <c r="C673" s="93"/>
      <c r="D673" s="93"/>
    </row>
    <row r="674" spans="1:4" x14ac:dyDescent="0.2">
      <c r="A674" s="93"/>
      <c r="B674" s="93"/>
      <c r="C674" s="93"/>
      <c r="D674" s="93"/>
    </row>
    <row r="675" spans="1:4" x14ac:dyDescent="0.2">
      <c r="A675" s="93"/>
      <c r="B675" s="93"/>
      <c r="C675" s="93"/>
      <c r="D675" s="93"/>
    </row>
    <row r="676" spans="1:4" x14ac:dyDescent="0.2">
      <c r="A676" s="93"/>
      <c r="B676" s="93"/>
      <c r="C676" s="93"/>
      <c r="D676" s="93"/>
    </row>
    <row r="677" spans="1:4" x14ac:dyDescent="0.2">
      <c r="A677" s="93"/>
      <c r="B677" s="93"/>
      <c r="C677" s="93"/>
      <c r="D677" s="93"/>
    </row>
    <row r="678" spans="1:4" x14ac:dyDescent="0.2">
      <c r="A678" s="93"/>
      <c r="B678" s="93"/>
      <c r="C678" s="93"/>
      <c r="D678" s="93"/>
    </row>
    <row r="679" spans="1:4" x14ac:dyDescent="0.2">
      <c r="A679" s="93"/>
      <c r="B679" s="93"/>
      <c r="C679" s="93"/>
      <c r="D679" s="93"/>
    </row>
    <row r="680" spans="1:4" x14ac:dyDescent="0.2">
      <c r="A680" s="93"/>
      <c r="B680" s="93"/>
      <c r="C680" s="93"/>
      <c r="D680" s="93"/>
    </row>
    <row r="681" spans="1:4" x14ac:dyDescent="0.2">
      <c r="A681" s="93"/>
      <c r="B681" s="93"/>
      <c r="C681" s="93"/>
      <c r="D681" s="93"/>
    </row>
    <row r="682" spans="1:4" x14ac:dyDescent="0.2">
      <c r="A682" s="93"/>
      <c r="B682" s="93"/>
      <c r="C682" s="93"/>
      <c r="D682" s="93"/>
    </row>
    <row r="683" spans="1:4" x14ac:dyDescent="0.2">
      <c r="A683" s="93"/>
      <c r="B683" s="93"/>
      <c r="C683" s="93"/>
      <c r="D683" s="93"/>
    </row>
    <row r="684" spans="1:4" x14ac:dyDescent="0.2">
      <c r="A684" s="93"/>
      <c r="B684" s="93"/>
      <c r="C684" s="93"/>
      <c r="D684" s="93"/>
    </row>
    <row r="685" spans="1:4" x14ac:dyDescent="0.2">
      <c r="A685" s="93"/>
      <c r="B685" s="93"/>
      <c r="C685" s="93"/>
      <c r="D685" s="93"/>
    </row>
    <row r="686" spans="1:4" x14ac:dyDescent="0.2">
      <c r="A686" s="93"/>
      <c r="B686" s="93"/>
      <c r="C686" s="93"/>
      <c r="D686" s="93"/>
    </row>
    <row r="687" spans="1:4" x14ac:dyDescent="0.2">
      <c r="A687" s="93"/>
      <c r="B687" s="93"/>
      <c r="C687" s="93"/>
      <c r="D687" s="93"/>
    </row>
    <row r="688" spans="1:4" x14ac:dyDescent="0.2">
      <c r="A688" s="93"/>
      <c r="B688" s="93"/>
      <c r="C688" s="93"/>
      <c r="D688" s="93"/>
    </row>
    <row r="689" spans="1:4" x14ac:dyDescent="0.2">
      <c r="A689" s="93"/>
      <c r="B689" s="93"/>
      <c r="C689" s="93"/>
      <c r="D689" s="93"/>
    </row>
    <row r="690" spans="1:4" x14ac:dyDescent="0.2">
      <c r="A690" s="93"/>
      <c r="B690" s="93"/>
      <c r="C690" s="93"/>
      <c r="D690" s="93"/>
    </row>
    <row r="691" spans="1:4" x14ac:dyDescent="0.2">
      <c r="A691" s="93"/>
      <c r="B691" s="93"/>
      <c r="C691" s="93"/>
      <c r="D691" s="93"/>
    </row>
    <row r="692" spans="1:4" x14ac:dyDescent="0.2">
      <c r="A692" s="93"/>
      <c r="B692" s="93"/>
      <c r="C692" s="93"/>
      <c r="D692" s="93"/>
    </row>
    <row r="693" spans="1:4" x14ac:dyDescent="0.2">
      <c r="A693" s="93"/>
      <c r="B693" s="93"/>
      <c r="C693" s="93"/>
      <c r="D693" s="93"/>
    </row>
    <row r="694" spans="1:4" x14ac:dyDescent="0.2">
      <c r="A694" s="93"/>
      <c r="B694" s="93"/>
      <c r="C694" s="93"/>
      <c r="D694" s="93"/>
    </row>
    <row r="695" spans="1:4" x14ac:dyDescent="0.2">
      <c r="A695" s="93"/>
      <c r="B695" s="93"/>
      <c r="C695" s="93"/>
      <c r="D695" s="93"/>
    </row>
    <row r="696" spans="1:4" x14ac:dyDescent="0.2">
      <c r="A696" s="93"/>
      <c r="B696" s="93"/>
      <c r="C696" s="93"/>
      <c r="D696" s="93"/>
    </row>
    <row r="697" spans="1:4" x14ac:dyDescent="0.2">
      <c r="A697" s="93"/>
      <c r="B697" s="93"/>
      <c r="C697" s="93"/>
      <c r="D697" s="93"/>
    </row>
    <row r="698" spans="1:4" x14ac:dyDescent="0.2">
      <c r="A698" s="93"/>
      <c r="B698" s="93"/>
      <c r="C698" s="93"/>
      <c r="D698" s="93"/>
    </row>
    <row r="699" spans="1:4" x14ac:dyDescent="0.2">
      <c r="A699" s="93"/>
      <c r="B699" s="93"/>
      <c r="C699" s="93"/>
      <c r="D699" s="93"/>
    </row>
    <row r="700" spans="1:4" x14ac:dyDescent="0.2">
      <c r="A700" s="93"/>
      <c r="B700" s="93"/>
      <c r="C700" s="93"/>
      <c r="D700" s="93"/>
    </row>
    <row r="701" spans="1:4" x14ac:dyDescent="0.2">
      <c r="A701" s="93"/>
      <c r="B701" s="93"/>
      <c r="C701" s="93"/>
      <c r="D701" s="93"/>
    </row>
    <row r="702" spans="1:4" x14ac:dyDescent="0.2">
      <c r="A702" s="93"/>
      <c r="B702" s="93"/>
      <c r="C702" s="93"/>
      <c r="D702" s="93"/>
    </row>
    <row r="703" spans="1:4" x14ac:dyDescent="0.2">
      <c r="A703" s="93"/>
      <c r="B703" s="93"/>
      <c r="C703" s="93"/>
      <c r="D703" s="93"/>
    </row>
    <row r="704" spans="1:4" x14ac:dyDescent="0.2">
      <c r="A704" s="93"/>
      <c r="B704" s="93"/>
      <c r="C704" s="93"/>
      <c r="D704" s="93"/>
    </row>
    <row r="705" spans="1:4" x14ac:dyDescent="0.2">
      <c r="A705" s="93"/>
      <c r="B705" s="93"/>
      <c r="C705" s="93"/>
      <c r="D705" s="93"/>
    </row>
    <row r="706" spans="1:4" x14ac:dyDescent="0.2">
      <c r="A706" s="93"/>
      <c r="B706" s="93"/>
      <c r="C706" s="93"/>
      <c r="D706" s="93"/>
    </row>
    <row r="707" spans="1:4" x14ac:dyDescent="0.2">
      <c r="A707" s="93"/>
      <c r="B707" s="93"/>
      <c r="C707" s="93"/>
      <c r="D707" s="93"/>
    </row>
    <row r="708" spans="1:4" x14ac:dyDescent="0.2">
      <c r="A708" s="93"/>
      <c r="B708" s="93"/>
      <c r="C708" s="93"/>
      <c r="D708" s="93"/>
    </row>
    <row r="709" spans="1:4" x14ac:dyDescent="0.2">
      <c r="A709" s="93"/>
      <c r="B709" s="93"/>
      <c r="C709" s="93"/>
      <c r="D709" s="93"/>
    </row>
    <row r="710" spans="1:4" x14ac:dyDescent="0.2">
      <c r="A710" s="93"/>
      <c r="B710" s="93"/>
      <c r="C710" s="93"/>
      <c r="D710" s="93"/>
    </row>
    <row r="711" spans="1:4" x14ac:dyDescent="0.2">
      <c r="A711" s="93"/>
      <c r="B711" s="93"/>
      <c r="C711" s="93"/>
      <c r="D711" s="93"/>
    </row>
    <row r="712" spans="1:4" x14ac:dyDescent="0.2">
      <c r="A712" s="93"/>
      <c r="B712" s="93"/>
      <c r="C712" s="93"/>
      <c r="D712" s="93"/>
    </row>
    <row r="713" spans="1:4" x14ac:dyDescent="0.2">
      <c r="A713" s="93"/>
      <c r="B713" s="93"/>
      <c r="C713" s="93"/>
      <c r="D713" s="93"/>
    </row>
    <row r="714" spans="1:4" x14ac:dyDescent="0.2">
      <c r="A714" s="93"/>
      <c r="B714" s="93"/>
      <c r="C714" s="93"/>
      <c r="D714" s="93"/>
    </row>
    <row r="715" spans="1:4" x14ac:dyDescent="0.2">
      <c r="A715" s="93"/>
      <c r="B715" s="93"/>
      <c r="C715" s="93"/>
      <c r="D715" s="93"/>
    </row>
    <row r="716" spans="1:4" x14ac:dyDescent="0.2">
      <c r="A716" s="93"/>
      <c r="B716" s="93"/>
      <c r="C716" s="93"/>
      <c r="D716" s="93"/>
    </row>
    <row r="717" spans="1:4" x14ac:dyDescent="0.2">
      <c r="A717" s="93"/>
      <c r="B717" s="93"/>
      <c r="C717" s="93"/>
      <c r="D717" s="93"/>
    </row>
    <row r="718" spans="1:4" x14ac:dyDescent="0.2">
      <c r="A718" s="93"/>
      <c r="B718" s="93"/>
      <c r="C718" s="93"/>
      <c r="D718" s="93"/>
    </row>
    <row r="719" spans="1:4" x14ac:dyDescent="0.2">
      <c r="A719" s="93"/>
      <c r="B719" s="93"/>
      <c r="C719" s="93"/>
      <c r="D719" s="93"/>
    </row>
    <row r="720" spans="1:4" x14ac:dyDescent="0.2">
      <c r="A720" s="93"/>
      <c r="B720" s="93"/>
      <c r="C720" s="93"/>
      <c r="D720" s="93"/>
    </row>
    <row r="721" spans="1:4" x14ac:dyDescent="0.2">
      <c r="A721" s="93"/>
      <c r="B721" s="93"/>
      <c r="C721" s="93"/>
      <c r="D721" s="93"/>
    </row>
    <row r="722" spans="1:4" x14ac:dyDescent="0.2">
      <c r="A722" s="93"/>
      <c r="B722" s="93"/>
      <c r="C722" s="93"/>
      <c r="D722" s="93"/>
    </row>
    <row r="723" spans="1:4" x14ac:dyDescent="0.2">
      <c r="A723" s="93"/>
      <c r="B723" s="93"/>
      <c r="C723" s="93"/>
      <c r="D723" s="93"/>
    </row>
    <row r="724" spans="1:4" x14ac:dyDescent="0.2">
      <c r="A724" s="93"/>
      <c r="B724" s="93"/>
      <c r="C724" s="93"/>
      <c r="D724" s="93"/>
    </row>
    <row r="725" spans="1:4" x14ac:dyDescent="0.2">
      <c r="A725" s="93"/>
      <c r="B725" s="93"/>
      <c r="C725" s="93"/>
      <c r="D725" s="93"/>
    </row>
    <row r="726" spans="1:4" x14ac:dyDescent="0.2">
      <c r="A726" s="93"/>
      <c r="B726" s="93"/>
      <c r="C726" s="93"/>
      <c r="D726" s="93"/>
    </row>
    <row r="727" spans="1:4" x14ac:dyDescent="0.2">
      <c r="A727" s="93"/>
      <c r="B727" s="93"/>
      <c r="C727" s="93"/>
      <c r="D727" s="93"/>
    </row>
    <row r="728" spans="1:4" x14ac:dyDescent="0.2">
      <c r="A728" s="93"/>
      <c r="B728" s="93"/>
      <c r="C728" s="93"/>
      <c r="D728" s="93"/>
    </row>
    <row r="729" spans="1:4" x14ac:dyDescent="0.2">
      <c r="A729" s="93"/>
      <c r="B729" s="93"/>
      <c r="C729" s="93"/>
      <c r="D729" s="93"/>
    </row>
    <row r="730" spans="1:4" x14ac:dyDescent="0.2">
      <c r="A730" s="93"/>
      <c r="B730" s="93"/>
      <c r="C730" s="93"/>
      <c r="D730" s="93"/>
    </row>
    <row r="731" spans="1:4" x14ac:dyDescent="0.2">
      <c r="A731" s="93"/>
      <c r="B731" s="93"/>
      <c r="C731" s="93"/>
      <c r="D731" s="93"/>
    </row>
    <row r="732" spans="1:4" x14ac:dyDescent="0.2">
      <c r="A732" s="93"/>
      <c r="B732" s="93"/>
      <c r="C732" s="93"/>
      <c r="D732" s="93"/>
    </row>
    <row r="733" spans="1:4" x14ac:dyDescent="0.2">
      <c r="A733" s="93"/>
      <c r="B733" s="93"/>
      <c r="C733" s="93"/>
      <c r="D733" s="93"/>
    </row>
    <row r="734" spans="1:4" x14ac:dyDescent="0.2">
      <c r="A734" s="93"/>
      <c r="B734" s="93"/>
      <c r="C734" s="93"/>
      <c r="D734" s="93"/>
    </row>
    <row r="735" spans="1:4" x14ac:dyDescent="0.2">
      <c r="A735" s="93"/>
      <c r="B735" s="93"/>
      <c r="C735" s="93"/>
      <c r="D735" s="93"/>
    </row>
    <row r="736" spans="1:4" x14ac:dyDescent="0.2">
      <c r="A736" s="93"/>
      <c r="B736" s="93"/>
      <c r="C736" s="93"/>
      <c r="D736" s="93"/>
    </row>
    <row r="737" spans="1:4" x14ac:dyDescent="0.2">
      <c r="A737" s="93"/>
      <c r="B737" s="93"/>
      <c r="C737" s="93"/>
      <c r="D737" s="93"/>
    </row>
    <row r="738" spans="1:4" x14ac:dyDescent="0.2">
      <c r="A738" s="93"/>
      <c r="B738" s="93"/>
      <c r="C738" s="93"/>
      <c r="D738" s="93"/>
    </row>
    <row r="739" spans="1:4" x14ac:dyDescent="0.2">
      <c r="A739" s="93"/>
      <c r="B739" s="93"/>
      <c r="C739" s="93"/>
      <c r="D739" s="93"/>
    </row>
    <row r="740" spans="1:4" x14ac:dyDescent="0.2">
      <c r="A740" s="93"/>
      <c r="B740" s="93"/>
      <c r="C740" s="93"/>
      <c r="D740" s="93"/>
    </row>
    <row r="741" spans="1:4" x14ac:dyDescent="0.2">
      <c r="A741" s="93"/>
      <c r="B741" s="93"/>
      <c r="C741" s="93"/>
      <c r="D741" s="93"/>
    </row>
    <row r="742" spans="1:4" x14ac:dyDescent="0.2">
      <c r="A742" s="93"/>
      <c r="B742" s="93"/>
      <c r="C742" s="93"/>
      <c r="D742" s="93"/>
    </row>
    <row r="743" spans="1:4" x14ac:dyDescent="0.2">
      <c r="A743" s="93"/>
      <c r="B743" s="93"/>
      <c r="C743" s="93"/>
      <c r="D743" s="93"/>
    </row>
    <row r="744" spans="1:4" x14ac:dyDescent="0.2">
      <c r="A744" s="93"/>
      <c r="B744" s="93"/>
      <c r="C744" s="93"/>
      <c r="D744" s="93"/>
    </row>
    <row r="745" spans="1:4" x14ac:dyDescent="0.2">
      <c r="A745" s="93"/>
      <c r="B745" s="93"/>
      <c r="C745" s="93"/>
      <c r="D745" s="93"/>
    </row>
    <row r="746" spans="1:4" x14ac:dyDescent="0.2">
      <c r="A746" s="93"/>
      <c r="B746" s="93"/>
      <c r="C746" s="93"/>
      <c r="D746" s="93"/>
    </row>
    <row r="747" spans="1:4" x14ac:dyDescent="0.2">
      <c r="A747" s="93"/>
      <c r="B747" s="93"/>
      <c r="C747" s="93"/>
      <c r="D747" s="93"/>
    </row>
    <row r="748" spans="1:4" x14ac:dyDescent="0.2">
      <c r="A748" s="93"/>
      <c r="B748" s="93"/>
      <c r="C748" s="93"/>
      <c r="D748" s="93"/>
    </row>
    <row r="749" spans="1:4" x14ac:dyDescent="0.2">
      <c r="A749" s="93"/>
      <c r="B749" s="93"/>
      <c r="C749" s="93"/>
      <c r="D749" s="93"/>
    </row>
    <row r="750" spans="1:4" x14ac:dyDescent="0.2">
      <c r="A750" s="93"/>
      <c r="B750" s="93"/>
      <c r="C750" s="93"/>
      <c r="D750" s="93"/>
    </row>
    <row r="751" spans="1:4" x14ac:dyDescent="0.2">
      <c r="A751" s="93"/>
      <c r="B751" s="93"/>
      <c r="C751" s="93"/>
      <c r="D751" s="93"/>
    </row>
    <row r="752" spans="1:4" x14ac:dyDescent="0.2">
      <c r="A752" s="93"/>
      <c r="B752" s="93"/>
      <c r="C752" s="93"/>
      <c r="D752" s="93"/>
    </row>
    <row r="753" spans="1:4" x14ac:dyDescent="0.2">
      <c r="A753" s="93"/>
      <c r="B753" s="93"/>
      <c r="C753" s="93"/>
      <c r="D753" s="93"/>
    </row>
    <row r="754" spans="1:4" x14ac:dyDescent="0.2">
      <c r="A754" s="93"/>
      <c r="B754" s="93"/>
      <c r="C754" s="93"/>
      <c r="D754" s="93"/>
    </row>
    <row r="755" spans="1:4" x14ac:dyDescent="0.2">
      <c r="A755" s="93"/>
      <c r="B755" s="93"/>
      <c r="C755" s="93"/>
      <c r="D755" s="93"/>
    </row>
    <row r="756" spans="1:4" x14ac:dyDescent="0.2">
      <c r="A756" s="93"/>
      <c r="B756" s="93"/>
      <c r="C756" s="93"/>
      <c r="D756" s="93"/>
    </row>
    <row r="757" spans="1:4" x14ac:dyDescent="0.2">
      <c r="A757" s="93"/>
      <c r="B757" s="93"/>
      <c r="C757" s="93"/>
      <c r="D757" s="93"/>
    </row>
    <row r="758" spans="1:4" x14ac:dyDescent="0.2">
      <c r="A758" s="93"/>
      <c r="B758" s="93"/>
      <c r="C758" s="93"/>
      <c r="D758" s="93"/>
    </row>
    <row r="759" spans="1:4" x14ac:dyDescent="0.2">
      <c r="A759" s="93"/>
      <c r="B759" s="93"/>
      <c r="C759" s="93"/>
      <c r="D759" s="93"/>
    </row>
    <row r="760" spans="1:4" x14ac:dyDescent="0.2">
      <c r="A760" s="93"/>
      <c r="B760" s="93"/>
      <c r="C760" s="93"/>
      <c r="D760" s="93"/>
    </row>
    <row r="761" spans="1:4" x14ac:dyDescent="0.2">
      <c r="A761" s="93"/>
      <c r="B761" s="93"/>
      <c r="C761" s="93"/>
      <c r="D761" s="93"/>
    </row>
    <row r="762" spans="1:4" x14ac:dyDescent="0.2">
      <c r="A762" s="93"/>
      <c r="B762" s="93"/>
      <c r="C762" s="93"/>
      <c r="D762" s="93"/>
    </row>
    <row r="763" spans="1:4" x14ac:dyDescent="0.2">
      <c r="A763" s="93"/>
      <c r="B763" s="93"/>
      <c r="C763" s="93"/>
      <c r="D763" s="93"/>
    </row>
    <row r="764" spans="1:4" x14ac:dyDescent="0.2">
      <c r="A764" s="93"/>
      <c r="B764" s="93"/>
      <c r="C764" s="93"/>
      <c r="D764" s="93"/>
    </row>
    <row r="765" spans="1:4" x14ac:dyDescent="0.2">
      <c r="A765" s="93"/>
      <c r="B765" s="93"/>
      <c r="C765" s="93"/>
      <c r="D765" s="93"/>
    </row>
    <row r="766" spans="1:4" x14ac:dyDescent="0.2">
      <c r="A766" s="93"/>
      <c r="B766" s="93"/>
      <c r="C766" s="93"/>
      <c r="D766" s="93"/>
    </row>
    <row r="767" spans="1:4" x14ac:dyDescent="0.2">
      <c r="A767" s="93"/>
      <c r="B767" s="93"/>
      <c r="C767" s="93"/>
      <c r="D767" s="93"/>
    </row>
    <row r="768" spans="1:4" x14ac:dyDescent="0.2">
      <c r="A768" s="93"/>
      <c r="B768" s="93"/>
      <c r="C768" s="93"/>
      <c r="D768" s="93"/>
    </row>
    <row r="769" spans="1:4" x14ac:dyDescent="0.2">
      <c r="A769" s="93"/>
      <c r="B769" s="93"/>
      <c r="C769" s="93"/>
      <c r="D769" s="93"/>
    </row>
    <row r="770" spans="1:4" x14ac:dyDescent="0.2">
      <c r="A770" s="93"/>
      <c r="B770" s="93"/>
      <c r="C770" s="93"/>
      <c r="D770" s="93"/>
    </row>
    <row r="771" spans="1:4" x14ac:dyDescent="0.2">
      <c r="A771" s="93"/>
      <c r="B771" s="93"/>
      <c r="C771" s="93"/>
      <c r="D771" s="93"/>
    </row>
    <row r="772" spans="1:4" x14ac:dyDescent="0.2">
      <c r="A772" s="93"/>
      <c r="B772" s="93"/>
      <c r="C772" s="93"/>
      <c r="D772" s="93"/>
    </row>
    <row r="773" spans="1:4" x14ac:dyDescent="0.2">
      <c r="A773" s="93"/>
      <c r="B773" s="93"/>
      <c r="C773" s="93"/>
      <c r="D773" s="93"/>
    </row>
    <row r="774" spans="1:4" x14ac:dyDescent="0.2">
      <c r="A774" s="93"/>
      <c r="B774" s="93"/>
      <c r="C774" s="93"/>
      <c r="D774" s="93"/>
    </row>
    <row r="775" spans="1:4" x14ac:dyDescent="0.2">
      <c r="A775" s="93"/>
      <c r="B775" s="93"/>
      <c r="C775" s="93"/>
      <c r="D775" s="93"/>
    </row>
    <row r="776" spans="1:4" x14ac:dyDescent="0.2">
      <c r="A776" s="93"/>
      <c r="B776" s="93"/>
      <c r="C776" s="93"/>
      <c r="D776" s="93"/>
    </row>
    <row r="777" spans="1:4" x14ac:dyDescent="0.2">
      <c r="A777" s="93"/>
      <c r="B777" s="93"/>
      <c r="C777" s="93"/>
      <c r="D777" s="93"/>
    </row>
    <row r="778" spans="1:4" x14ac:dyDescent="0.2">
      <c r="A778" s="93"/>
      <c r="B778" s="93"/>
      <c r="C778" s="93"/>
      <c r="D778" s="93"/>
    </row>
    <row r="779" spans="1:4" x14ac:dyDescent="0.2">
      <c r="A779" s="93"/>
      <c r="B779" s="93"/>
      <c r="C779" s="93"/>
      <c r="D779" s="93"/>
    </row>
    <row r="780" spans="1:4" x14ac:dyDescent="0.2">
      <c r="A780" s="93"/>
      <c r="B780" s="93"/>
      <c r="C780" s="93"/>
      <c r="D780" s="93"/>
    </row>
    <row r="781" spans="1:4" x14ac:dyDescent="0.2">
      <c r="A781" s="93"/>
      <c r="B781" s="93"/>
      <c r="C781" s="93"/>
      <c r="D781" s="93"/>
    </row>
    <row r="782" spans="1:4" x14ac:dyDescent="0.2">
      <c r="A782" s="93"/>
      <c r="B782" s="93"/>
      <c r="C782" s="93"/>
      <c r="D782" s="93"/>
    </row>
    <row r="783" spans="1:4" x14ac:dyDescent="0.2">
      <c r="A783" s="93"/>
      <c r="B783" s="93"/>
      <c r="C783" s="93"/>
      <c r="D783" s="93"/>
    </row>
    <row r="784" spans="1:4" x14ac:dyDescent="0.2">
      <c r="A784" s="93"/>
      <c r="B784" s="93"/>
      <c r="C784" s="93"/>
      <c r="D784" s="93"/>
    </row>
    <row r="785" spans="1:4" x14ac:dyDescent="0.2">
      <c r="A785" s="93"/>
      <c r="B785" s="93"/>
      <c r="C785" s="93"/>
      <c r="D785" s="93"/>
    </row>
    <row r="786" spans="1:4" x14ac:dyDescent="0.2">
      <c r="A786" s="93"/>
      <c r="B786" s="93"/>
      <c r="C786" s="93"/>
      <c r="D786" s="93"/>
    </row>
    <row r="787" spans="1:4" x14ac:dyDescent="0.2">
      <c r="A787" s="93"/>
      <c r="B787" s="93"/>
      <c r="C787" s="93"/>
      <c r="D787" s="93"/>
    </row>
    <row r="788" spans="1:4" x14ac:dyDescent="0.2">
      <c r="A788" s="93"/>
      <c r="B788" s="93"/>
      <c r="C788" s="93"/>
      <c r="D788" s="93"/>
    </row>
    <row r="789" spans="1:4" x14ac:dyDescent="0.2">
      <c r="A789" s="93"/>
      <c r="B789" s="93"/>
      <c r="C789" s="93"/>
      <c r="D789" s="93"/>
    </row>
    <row r="790" spans="1:4" x14ac:dyDescent="0.2">
      <c r="A790" s="93"/>
      <c r="B790" s="93"/>
      <c r="C790" s="93"/>
      <c r="D790" s="93"/>
    </row>
    <row r="791" spans="1:4" x14ac:dyDescent="0.2">
      <c r="A791" s="93"/>
      <c r="B791" s="93"/>
      <c r="C791" s="93"/>
      <c r="D791" s="93"/>
    </row>
    <row r="792" spans="1:4" x14ac:dyDescent="0.2">
      <c r="A792" s="93"/>
      <c r="B792" s="93"/>
      <c r="C792" s="93"/>
      <c r="D792" s="93"/>
    </row>
    <row r="793" spans="1:4" x14ac:dyDescent="0.2">
      <c r="A793" s="93"/>
      <c r="B793" s="93"/>
      <c r="C793" s="93"/>
      <c r="D793" s="93"/>
    </row>
    <row r="794" spans="1:4" x14ac:dyDescent="0.2">
      <c r="A794" s="93"/>
      <c r="B794" s="93"/>
      <c r="C794" s="93"/>
      <c r="D794" s="93"/>
    </row>
    <row r="795" spans="1:4" x14ac:dyDescent="0.2">
      <c r="A795" s="93"/>
      <c r="B795" s="93"/>
      <c r="C795" s="93"/>
      <c r="D795" s="93"/>
    </row>
    <row r="796" spans="1:4" x14ac:dyDescent="0.2">
      <c r="A796" s="93"/>
      <c r="B796" s="93"/>
      <c r="C796" s="93"/>
      <c r="D796" s="93"/>
    </row>
    <row r="797" spans="1:4" x14ac:dyDescent="0.2">
      <c r="A797" s="93"/>
      <c r="B797" s="93"/>
      <c r="C797" s="93"/>
      <c r="D797" s="93"/>
    </row>
    <row r="798" spans="1:4" x14ac:dyDescent="0.2">
      <c r="A798" s="93"/>
      <c r="B798" s="93"/>
      <c r="C798" s="93"/>
      <c r="D798" s="93"/>
    </row>
    <row r="799" spans="1:4" x14ac:dyDescent="0.2">
      <c r="A799" s="93"/>
      <c r="B799" s="93"/>
      <c r="C799" s="93"/>
      <c r="D799" s="93"/>
    </row>
    <row r="800" spans="1:4" x14ac:dyDescent="0.2">
      <c r="A800" s="93"/>
      <c r="B800" s="93"/>
      <c r="C800" s="93"/>
      <c r="D800" s="93"/>
    </row>
    <row r="801" spans="1:4" x14ac:dyDescent="0.2">
      <c r="A801" s="93"/>
      <c r="B801" s="93"/>
      <c r="C801" s="93"/>
      <c r="D801" s="93"/>
    </row>
    <row r="802" spans="1:4" x14ac:dyDescent="0.2">
      <c r="A802" s="93"/>
      <c r="B802" s="93"/>
      <c r="C802" s="93"/>
      <c r="D802" s="93"/>
    </row>
    <row r="803" spans="1:4" x14ac:dyDescent="0.2">
      <c r="A803" s="93"/>
      <c r="B803" s="93"/>
      <c r="C803" s="93"/>
      <c r="D803" s="93"/>
    </row>
    <row r="804" spans="1:4" x14ac:dyDescent="0.2">
      <c r="A804" s="93"/>
      <c r="B804" s="93"/>
      <c r="C804" s="93"/>
      <c r="D804" s="93"/>
    </row>
    <row r="805" spans="1:4" x14ac:dyDescent="0.2">
      <c r="A805" s="93"/>
      <c r="B805" s="93"/>
      <c r="C805" s="93"/>
      <c r="D805" s="93"/>
    </row>
    <row r="806" spans="1:4" x14ac:dyDescent="0.2">
      <c r="A806" s="93"/>
      <c r="B806" s="93"/>
      <c r="C806" s="93"/>
      <c r="D806" s="93"/>
    </row>
    <row r="807" spans="1:4" x14ac:dyDescent="0.2">
      <c r="A807" s="93"/>
      <c r="B807" s="93"/>
      <c r="C807" s="93"/>
      <c r="D807" s="93"/>
    </row>
    <row r="808" spans="1:4" x14ac:dyDescent="0.2">
      <c r="A808" s="93"/>
      <c r="B808" s="93"/>
      <c r="C808" s="93"/>
      <c r="D808" s="93"/>
    </row>
    <row r="809" spans="1:4" x14ac:dyDescent="0.2">
      <c r="A809" s="93"/>
      <c r="B809" s="93"/>
      <c r="C809" s="93"/>
      <c r="D809" s="93"/>
    </row>
    <row r="810" spans="1:4" x14ac:dyDescent="0.2">
      <c r="A810" s="93"/>
      <c r="B810" s="93"/>
      <c r="C810" s="93"/>
      <c r="D810" s="93"/>
    </row>
    <row r="811" spans="1:4" x14ac:dyDescent="0.2">
      <c r="A811" s="93"/>
      <c r="B811" s="93"/>
      <c r="C811" s="93"/>
      <c r="D811" s="93"/>
    </row>
    <row r="812" spans="1:4" x14ac:dyDescent="0.2">
      <c r="A812" s="93"/>
      <c r="B812" s="93"/>
      <c r="C812" s="93"/>
      <c r="D812" s="93"/>
    </row>
    <row r="813" spans="1:4" x14ac:dyDescent="0.2">
      <c r="A813" s="93"/>
      <c r="B813" s="93"/>
      <c r="C813" s="93"/>
      <c r="D813" s="93"/>
    </row>
    <row r="814" spans="1:4" x14ac:dyDescent="0.2">
      <c r="A814" s="93"/>
      <c r="B814" s="93"/>
      <c r="C814" s="93"/>
      <c r="D814" s="93"/>
    </row>
    <row r="815" spans="1:4" x14ac:dyDescent="0.2">
      <c r="A815" s="93"/>
      <c r="B815" s="93"/>
      <c r="C815" s="93"/>
      <c r="D815" s="93"/>
    </row>
    <row r="816" spans="1:4" x14ac:dyDescent="0.2">
      <c r="A816" s="93"/>
      <c r="B816" s="93"/>
      <c r="C816" s="93"/>
      <c r="D816" s="93"/>
    </row>
    <row r="817" spans="1:4" x14ac:dyDescent="0.2">
      <c r="A817" s="93"/>
      <c r="B817" s="93"/>
      <c r="C817" s="93"/>
      <c r="D817" s="93"/>
    </row>
    <row r="818" spans="1:4" x14ac:dyDescent="0.2">
      <c r="A818" s="93"/>
      <c r="B818" s="93"/>
      <c r="C818" s="93"/>
      <c r="D818" s="93"/>
    </row>
    <row r="819" spans="1:4" x14ac:dyDescent="0.2">
      <c r="A819" s="93"/>
      <c r="B819" s="93"/>
      <c r="C819" s="93"/>
      <c r="D819" s="93"/>
    </row>
    <row r="820" spans="1:4" x14ac:dyDescent="0.2">
      <c r="A820" s="93"/>
      <c r="B820" s="93"/>
      <c r="C820" s="93"/>
      <c r="D820" s="93"/>
    </row>
    <row r="821" spans="1:4" x14ac:dyDescent="0.2">
      <c r="A821" s="93"/>
      <c r="B821" s="93"/>
      <c r="C821" s="93"/>
      <c r="D821" s="93"/>
    </row>
    <row r="822" spans="1:4" x14ac:dyDescent="0.2">
      <c r="A822" s="93"/>
      <c r="B822" s="93"/>
      <c r="C822" s="93"/>
      <c r="D822" s="93"/>
    </row>
    <row r="823" spans="1:4" x14ac:dyDescent="0.2">
      <c r="A823" s="93"/>
      <c r="B823" s="93"/>
      <c r="C823" s="93"/>
      <c r="D823" s="93"/>
    </row>
    <row r="824" spans="1:4" x14ac:dyDescent="0.2">
      <c r="A824" s="93"/>
      <c r="B824" s="93"/>
      <c r="C824" s="93"/>
      <c r="D824" s="93"/>
    </row>
    <row r="825" spans="1:4" x14ac:dyDescent="0.2">
      <c r="A825" s="93"/>
      <c r="B825" s="93"/>
      <c r="C825" s="93"/>
      <c r="D825" s="93"/>
    </row>
    <row r="826" spans="1:4" x14ac:dyDescent="0.2">
      <c r="A826" s="93"/>
      <c r="B826" s="93"/>
      <c r="C826" s="93"/>
      <c r="D826" s="93"/>
    </row>
    <row r="827" spans="1:4" x14ac:dyDescent="0.2">
      <c r="A827" s="93"/>
      <c r="B827" s="93"/>
      <c r="C827" s="93"/>
      <c r="D827" s="93"/>
    </row>
    <row r="828" spans="1:4" x14ac:dyDescent="0.2">
      <c r="A828" s="93"/>
      <c r="B828" s="93"/>
      <c r="C828" s="93"/>
      <c r="D828" s="93"/>
    </row>
    <row r="829" spans="1:4" x14ac:dyDescent="0.2">
      <c r="A829" s="93"/>
      <c r="B829" s="93"/>
      <c r="C829" s="93"/>
      <c r="D829" s="93"/>
    </row>
    <row r="830" spans="1:4" x14ac:dyDescent="0.2">
      <c r="A830" s="93"/>
      <c r="B830" s="93"/>
      <c r="C830" s="93"/>
      <c r="D830" s="93"/>
    </row>
    <row r="831" spans="1:4" x14ac:dyDescent="0.2">
      <c r="A831" s="93"/>
      <c r="B831" s="93"/>
      <c r="C831" s="93"/>
      <c r="D831" s="93"/>
    </row>
    <row r="832" spans="1:4" x14ac:dyDescent="0.2">
      <c r="A832" s="93"/>
      <c r="B832" s="93"/>
      <c r="C832" s="93"/>
      <c r="D832" s="93"/>
    </row>
    <row r="833" spans="1:4" x14ac:dyDescent="0.2">
      <c r="A833" s="93"/>
      <c r="B833" s="93"/>
      <c r="C833" s="93"/>
      <c r="D833" s="93"/>
    </row>
    <row r="834" spans="1:4" x14ac:dyDescent="0.2">
      <c r="A834" s="93"/>
      <c r="B834" s="93"/>
      <c r="C834" s="93"/>
      <c r="D834" s="93"/>
    </row>
    <row r="835" spans="1:4" x14ac:dyDescent="0.2">
      <c r="A835" s="93"/>
      <c r="B835" s="93"/>
      <c r="C835" s="93"/>
      <c r="D835" s="93"/>
    </row>
    <row r="836" spans="1:4" x14ac:dyDescent="0.2">
      <c r="A836" s="93"/>
      <c r="B836" s="93"/>
      <c r="C836" s="93"/>
      <c r="D836" s="93"/>
    </row>
    <row r="837" spans="1:4" x14ac:dyDescent="0.2">
      <c r="A837" s="93"/>
      <c r="B837" s="93"/>
      <c r="C837" s="93"/>
      <c r="D837" s="93"/>
    </row>
    <row r="838" spans="1:4" x14ac:dyDescent="0.2">
      <c r="A838" s="93"/>
      <c r="B838" s="93"/>
      <c r="C838" s="93"/>
      <c r="D838" s="93"/>
    </row>
    <row r="839" spans="1:4" x14ac:dyDescent="0.2">
      <c r="A839" s="93"/>
      <c r="B839" s="93"/>
      <c r="C839" s="93"/>
      <c r="D839" s="93"/>
    </row>
    <row r="840" spans="1:4" x14ac:dyDescent="0.2">
      <c r="A840" s="93"/>
      <c r="B840" s="93"/>
      <c r="C840" s="93"/>
      <c r="D840" s="93"/>
    </row>
    <row r="841" spans="1:4" x14ac:dyDescent="0.2">
      <c r="A841" s="93"/>
      <c r="B841" s="93"/>
      <c r="C841" s="93"/>
      <c r="D841" s="93"/>
    </row>
    <row r="842" spans="1:4" x14ac:dyDescent="0.2">
      <c r="A842" s="93"/>
      <c r="B842" s="93"/>
      <c r="C842" s="93"/>
      <c r="D842" s="93"/>
    </row>
    <row r="843" spans="1:4" x14ac:dyDescent="0.2">
      <c r="A843" s="93"/>
      <c r="B843" s="93"/>
      <c r="C843" s="93"/>
      <c r="D843" s="93"/>
    </row>
    <row r="844" spans="1:4" x14ac:dyDescent="0.2">
      <c r="A844" s="93"/>
      <c r="B844" s="93"/>
      <c r="C844" s="93"/>
      <c r="D844" s="93"/>
    </row>
    <row r="845" spans="1:4" x14ac:dyDescent="0.2">
      <c r="A845" s="93"/>
      <c r="B845" s="93"/>
      <c r="C845" s="93"/>
      <c r="D845" s="93"/>
    </row>
    <row r="846" spans="1:4" x14ac:dyDescent="0.2">
      <c r="A846" s="93"/>
      <c r="B846" s="93"/>
      <c r="C846" s="93"/>
      <c r="D846" s="93"/>
    </row>
    <row r="847" spans="1:4" x14ac:dyDescent="0.2">
      <c r="A847" s="93"/>
      <c r="B847" s="93"/>
      <c r="C847" s="93"/>
      <c r="D847" s="93"/>
    </row>
    <row r="848" spans="1:4" x14ac:dyDescent="0.2">
      <c r="A848" s="93"/>
      <c r="B848" s="93"/>
      <c r="C848" s="93"/>
      <c r="D848" s="93"/>
    </row>
    <row r="849" spans="1:4" x14ac:dyDescent="0.2">
      <c r="A849" s="93"/>
      <c r="B849" s="93"/>
      <c r="C849" s="93"/>
      <c r="D849" s="93"/>
    </row>
    <row r="850" spans="1:4" x14ac:dyDescent="0.2">
      <c r="A850" s="93"/>
      <c r="B850" s="93"/>
      <c r="C850" s="93"/>
      <c r="D850" s="93"/>
    </row>
    <row r="851" spans="1:4" x14ac:dyDescent="0.2">
      <c r="A851" s="93"/>
      <c r="B851" s="93"/>
      <c r="C851" s="93"/>
      <c r="D851" s="93"/>
    </row>
    <row r="852" spans="1:4" x14ac:dyDescent="0.2">
      <c r="A852" s="93"/>
      <c r="B852" s="93"/>
      <c r="C852" s="93"/>
      <c r="D852" s="93"/>
    </row>
    <row r="853" spans="1:4" x14ac:dyDescent="0.2">
      <c r="A853" s="93"/>
      <c r="B853" s="93"/>
      <c r="C853" s="93"/>
      <c r="D853" s="93"/>
    </row>
    <row r="854" spans="1:4" x14ac:dyDescent="0.2">
      <c r="A854" s="93"/>
      <c r="B854" s="93"/>
      <c r="C854" s="93"/>
      <c r="D854" s="93"/>
    </row>
    <row r="855" spans="1:4" x14ac:dyDescent="0.2">
      <c r="A855" s="93"/>
      <c r="B855" s="93"/>
      <c r="C855" s="93"/>
      <c r="D855" s="93"/>
    </row>
    <row r="856" spans="1:4" x14ac:dyDescent="0.2">
      <c r="A856" s="93"/>
      <c r="B856" s="93"/>
      <c r="C856" s="93"/>
      <c r="D856" s="93"/>
    </row>
    <row r="857" spans="1:4" x14ac:dyDescent="0.2">
      <c r="A857" s="93"/>
      <c r="B857" s="93"/>
      <c r="C857" s="93"/>
      <c r="D857" s="93"/>
    </row>
    <row r="858" spans="1:4" x14ac:dyDescent="0.2">
      <c r="A858" s="93"/>
      <c r="B858" s="93"/>
      <c r="C858" s="93"/>
      <c r="D858" s="93"/>
    </row>
    <row r="859" spans="1:4" x14ac:dyDescent="0.2">
      <c r="A859" s="93"/>
      <c r="B859" s="93"/>
      <c r="C859" s="93"/>
      <c r="D859" s="93"/>
    </row>
    <row r="860" spans="1:4" x14ac:dyDescent="0.2">
      <c r="A860" s="93"/>
      <c r="B860" s="93"/>
      <c r="C860" s="93"/>
      <c r="D860" s="93"/>
    </row>
    <row r="861" spans="1:4" x14ac:dyDescent="0.2">
      <c r="A861" s="93"/>
      <c r="B861" s="93"/>
      <c r="C861" s="93"/>
      <c r="D861" s="93"/>
    </row>
    <row r="862" spans="1:4" x14ac:dyDescent="0.2">
      <c r="A862" s="93"/>
      <c r="B862" s="93"/>
      <c r="C862" s="93"/>
      <c r="D862" s="93"/>
    </row>
    <row r="863" spans="1:4" x14ac:dyDescent="0.2">
      <c r="A863" s="93"/>
      <c r="B863" s="93"/>
      <c r="C863" s="93"/>
      <c r="D863" s="93"/>
    </row>
    <row r="864" spans="1:4" x14ac:dyDescent="0.2">
      <c r="A864" s="93"/>
      <c r="B864" s="93"/>
      <c r="C864" s="93"/>
      <c r="D864" s="93"/>
    </row>
    <row r="865" spans="1:4" x14ac:dyDescent="0.2">
      <c r="A865" s="93"/>
      <c r="B865" s="93"/>
      <c r="C865" s="93"/>
      <c r="D865" s="93"/>
    </row>
    <row r="866" spans="1:4" x14ac:dyDescent="0.2">
      <c r="A866" s="93"/>
      <c r="B866" s="93"/>
      <c r="C866" s="93"/>
      <c r="D866" s="93"/>
    </row>
    <row r="867" spans="1:4" x14ac:dyDescent="0.2">
      <c r="A867" s="93"/>
      <c r="B867" s="93"/>
      <c r="C867" s="93"/>
      <c r="D867" s="93"/>
    </row>
    <row r="868" spans="1:4" x14ac:dyDescent="0.2">
      <c r="A868" s="93"/>
      <c r="B868" s="93"/>
      <c r="C868" s="93"/>
      <c r="D868" s="93"/>
    </row>
    <row r="869" spans="1:4" x14ac:dyDescent="0.2">
      <c r="A869" s="93"/>
      <c r="B869" s="93"/>
      <c r="C869" s="93"/>
      <c r="D869" s="93"/>
    </row>
    <row r="870" spans="1:4" x14ac:dyDescent="0.2">
      <c r="A870" s="93"/>
      <c r="B870" s="93"/>
      <c r="C870" s="93"/>
      <c r="D870" s="93"/>
    </row>
    <row r="871" spans="1:4" x14ac:dyDescent="0.2">
      <c r="A871" s="93"/>
      <c r="B871" s="93"/>
      <c r="C871" s="93"/>
      <c r="D871" s="93"/>
    </row>
    <row r="872" spans="1:4" x14ac:dyDescent="0.2">
      <c r="A872" s="93"/>
      <c r="B872" s="93"/>
      <c r="C872" s="93"/>
      <c r="D872" s="93"/>
    </row>
    <row r="873" spans="1:4" x14ac:dyDescent="0.2">
      <c r="A873" s="93"/>
      <c r="B873" s="93"/>
      <c r="C873" s="93"/>
      <c r="D873" s="93"/>
    </row>
    <row r="874" spans="1:4" x14ac:dyDescent="0.2">
      <c r="A874" s="93"/>
      <c r="B874" s="93"/>
      <c r="C874" s="93"/>
      <c r="D874" s="93"/>
    </row>
    <row r="875" spans="1:4" x14ac:dyDescent="0.2">
      <c r="A875" s="93"/>
      <c r="B875" s="93"/>
      <c r="C875" s="93"/>
      <c r="D875" s="93"/>
    </row>
    <row r="876" spans="1:4" x14ac:dyDescent="0.2">
      <c r="A876" s="93"/>
      <c r="B876" s="93"/>
      <c r="C876" s="93"/>
      <c r="D876" s="93"/>
    </row>
    <row r="877" spans="1:4" x14ac:dyDescent="0.2">
      <c r="A877" s="93"/>
      <c r="B877" s="93"/>
      <c r="C877" s="93"/>
      <c r="D877" s="93"/>
    </row>
    <row r="878" spans="1:4" x14ac:dyDescent="0.2">
      <c r="A878" s="93"/>
      <c r="B878" s="93"/>
      <c r="C878" s="93"/>
      <c r="D878" s="93"/>
    </row>
    <row r="879" spans="1:4" x14ac:dyDescent="0.2">
      <c r="A879" s="93"/>
      <c r="B879" s="93"/>
      <c r="C879" s="93"/>
      <c r="D879" s="93"/>
    </row>
    <row r="880" spans="1:4" x14ac:dyDescent="0.2">
      <c r="A880" s="93"/>
      <c r="B880" s="93"/>
      <c r="C880" s="93"/>
      <c r="D880" s="93"/>
    </row>
    <row r="881" spans="1:4" x14ac:dyDescent="0.2">
      <c r="A881" s="93"/>
      <c r="B881" s="93"/>
      <c r="C881" s="93"/>
      <c r="D881" s="93"/>
    </row>
    <row r="882" spans="1:4" x14ac:dyDescent="0.2">
      <c r="A882" s="93"/>
      <c r="B882" s="93"/>
      <c r="C882" s="93"/>
      <c r="D882" s="93"/>
    </row>
    <row r="883" spans="1:4" x14ac:dyDescent="0.2">
      <c r="A883" s="93"/>
      <c r="B883" s="93"/>
      <c r="C883" s="93"/>
      <c r="D883" s="93"/>
    </row>
    <row r="884" spans="1:4" x14ac:dyDescent="0.2">
      <c r="A884" s="93"/>
      <c r="B884" s="93"/>
      <c r="C884" s="93"/>
      <c r="D884" s="93"/>
    </row>
    <row r="885" spans="1:4" x14ac:dyDescent="0.2">
      <c r="A885" s="93"/>
      <c r="B885" s="93"/>
      <c r="C885" s="93"/>
      <c r="D885" s="93"/>
    </row>
    <row r="886" spans="1:4" x14ac:dyDescent="0.2">
      <c r="A886" s="93"/>
      <c r="B886" s="93"/>
      <c r="C886" s="93"/>
      <c r="D886" s="93"/>
    </row>
    <row r="887" spans="1:4" x14ac:dyDescent="0.2">
      <c r="A887" s="93"/>
      <c r="B887" s="93"/>
      <c r="C887" s="93"/>
      <c r="D887" s="93"/>
    </row>
    <row r="888" spans="1:4" x14ac:dyDescent="0.2">
      <c r="A888" s="93"/>
      <c r="B888" s="93"/>
      <c r="C888" s="93"/>
      <c r="D888" s="93"/>
    </row>
    <row r="889" spans="1:4" x14ac:dyDescent="0.2">
      <c r="A889" s="93"/>
      <c r="B889" s="93"/>
      <c r="C889" s="93"/>
      <c r="D889" s="93"/>
    </row>
    <row r="890" spans="1:4" x14ac:dyDescent="0.2">
      <c r="A890" s="93"/>
      <c r="B890" s="93"/>
      <c r="C890" s="93"/>
      <c r="D890" s="93"/>
    </row>
    <row r="891" spans="1:4" x14ac:dyDescent="0.2">
      <c r="A891" s="93"/>
      <c r="B891" s="93"/>
      <c r="C891" s="93"/>
      <c r="D891" s="93"/>
    </row>
    <row r="892" spans="1:4" x14ac:dyDescent="0.2">
      <c r="A892" s="93"/>
      <c r="B892" s="93"/>
      <c r="C892" s="93"/>
      <c r="D892" s="93"/>
    </row>
    <row r="893" spans="1:4" x14ac:dyDescent="0.2">
      <c r="A893" s="93"/>
      <c r="B893" s="93"/>
      <c r="C893" s="93"/>
      <c r="D893" s="93"/>
    </row>
    <row r="894" spans="1:4" x14ac:dyDescent="0.2">
      <c r="A894" s="93"/>
      <c r="B894" s="93"/>
      <c r="C894" s="93"/>
      <c r="D894" s="93"/>
    </row>
    <row r="895" spans="1:4" x14ac:dyDescent="0.2">
      <c r="A895" s="93"/>
      <c r="B895" s="93"/>
      <c r="C895" s="93"/>
      <c r="D895" s="93"/>
    </row>
    <row r="896" spans="1:4" x14ac:dyDescent="0.2">
      <c r="A896" s="93"/>
      <c r="B896" s="93"/>
      <c r="C896" s="93"/>
      <c r="D896" s="93"/>
    </row>
    <row r="897" spans="1:4" x14ac:dyDescent="0.2">
      <c r="A897" s="93"/>
      <c r="B897" s="93"/>
      <c r="C897" s="93"/>
      <c r="D897" s="93"/>
    </row>
    <row r="898" spans="1:4" x14ac:dyDescent="0.2">
      <c r="A898" s="93"/>
      <c r="B898" s="93"/>
      <c r="C898" s="93"/>
      <c r="D898" s="93"/>
    </row>
    <row r="899" spans="1:4" x14ac:dyDescent="0.2">
      <c r="A899" s="93"/>
      <c r="B899" s="93"/>
      <c r="C899" s="93"/>
      <c r="D899" s="93"/>
    </row>
    <row r="900" spans="1:4" x14ac:dyDescent="0.2">
      <c r="A900" s="93"/>
      <c r="B900" s="93"/>
      <c r="C900" s="93"/>
      <c r="D900" s="93"/>
    </row>
    <row r="901" spans="1:4" x14ac:dyDescent="0.2">
      <c r="A901" s="93"/>
      <c r="B901" s="93"/>
      <c r="C901" s="93"/>
      <c r="D901" s="93"/>
    </row>
    <row r="902" spans="1:4" x14ac:dyDescent="0.2">
      <c r="A902" s="93"/>
      <c r="B902" s="93"/>
      <c r="C902" s="93"/>
      <c r="D902" s="93"/>
    </row>
    <row r="903" spans="1:4" x14ac:dyDescent="0.2">
      <c r="A903" s="93"/>
      <c r="B903" s="93"/>
      <c r="C903" s="93"/>
      <c r="D903" s="93"/>
    </row>
    <row r="904" spans="1:4" x14ac:dyDescent="0.2">
      <c r="A904" s="93"/>
      <c r="B904" s="93"/>
      <c r="C904" s="93"/>
      <c r="D904" s="93"/>
    </row>
    <row r="905" spans="1:4" x14ac:dyDescent="0.2">
      <c r="A905" s="93"/>
      <c r="B905" s="93"/>
      <c r="C905" s="93"/>
      <c r="D905" s="93"/>
    </row>
    <row r="906" spans="1:4" x14ac:dyDescent="0.2">
      <c r="A906" s="93"/>
      <c r="B906" s="93"/>
      <c r="C906" s="93"/>
      <c r="D906" s="93"/>
    </row>
    <row r="907" spans="1:4" x14ac:dyDescent="0.2">
      <c r="A907" s="93"/>
      <c r="B907" s="93"/>
      <c r="C907" s="93"/>
      <c r="D907" s="93"/>
    </row>
    <row r="908" spans="1:4" x14ac:dyDescent="0.2">
      <c r="A908" s="93"/>
      <c r="B908" s="93"/>
      <c r="C908" s="93"/>
      <c r="D908" s="93"/>
    </row>
    <row r="909" spans="1:4" x14ac:dyDescent="0.2">
      <c r="A909" s="93"/>
      <c r="B909" s="93"/>
      <c r="C909" s="93"/>
      <c r="D909" s="93"/>
    </row>
    <row r="910" spans="1:4" x14ac:dyDescent="0.2">
      <c r="A910" s="93"/>
      <c r="B910" s="93"/>
      <c r="C910" s="93"/>
      <c r="D910" s="93"/>
    </row>
    <row r="911" spans="1:4" x14ac:dyDescent="0.2">
      <c r="A911" s="93"/>
      <c r="B911" s="93"/>
      <c r="C911" s="93"/>
      <c r="D911" s="93"/>
    </row>
    <row r="912" spans="1:4" x14ac:dyDescent="0.2">
      <c r="A912" s="93"/>
      <c r="B912" s="93"/>
      <c r="C912" s="93"/>
      <c r="D912" s="93"/>
    </row>
    <row r="913" spans="1:4" x14ac:dyDescent="0.2">
      <c r="A913" s="93"/>
      <c r="B913" s="93"/>
      <c r="C913" s="93"/>
      <c r="D913" s="93"/>
    </row>
    <row r="914" spans="1:4" x14ac:dyDescent="0.2">
      <c r="A914" s="93"/>
      <c r="B914" s="93"/>
      <c r="C914" s="93"/>
      <c r="D914" s="93"/>
    </row>
    <row r="915" spans="1:4" x14ac:dyDescent="0.2">
      <c r="A915" s="93"/>
      <c r="B915" s="93"/>
      <c r="C915" s="93"/>
      <c r="D915" s="93"/>
    </row>
    <row r="916" spans="1:4" x14ac:dyDescent="0.2">
      <c r="A916" s="93"/>
      <c r="B916" s="93"/>
      <c r="C916" s="93"/>
      <c r="D916" s="93"/>
    </row>
    <row r="917" spans="1:4" x14ac:dyDescent="0.2">
      <c r="A917" s="93"/>
      <c r="B917" s="93"/>
      <c r="C917" s="93"/>
      <c r="D917" s="93"/>
    </row>
    <row r="918" spans="1:4" x14ac:dyDescent="0.2">
      <c r="A918" s="93"/>
      <c r="B918" s="93"/>
      <c r="C918" s="93"/>
      <c r="D918" s="93"/>
    </row>
    <row r="919" spans="1:4" x14ac:dyDescent="0.2">
      <c r="A919" s="93"/>
      <c r="B919" s="93"/>
      <c r="C919" s="93"/>
      <c r="D919" s="93"/>
    </row>
    <row r="920" spans="1:4" x14ac:dyDescent="0.2">
      <c r="A920" s="93"/>
      <c r="B920" s="93"/>
      <c r="C920" s="93"/>
      <c r="D920" s="93"/>
    </row>
    <row r="921" spans="1:4" x14ac:dyDescent="0.2">
      <c r="A921" s="93"/>
      <c r="B921" s="93"/>
      <c r="C921" s="93"/>
      <c r="D921" s="93"/>
    </row>
    <row r="922" spans="1:4" x14ac:dyDescent="0.2">
      <c r="A922" s="93"/>
      <c r="B922" s="93"/>
      <c r="C922" s="93"/>
      <c r="D922" s="93"/>
    </row>
    <row r="923" spans="1:4" x14ac:dyDescent="0.2">
      <c r="A923" s="93"/>
      <c r="B923" s="93"/>
      <c r="C923" s="93"/>
      <c r="D923" s="93"/>
    </row>
    <row r="924" spans="1:4" x14ac:dyDescent="0.2">
      <c r="A924" s="93"/>
      <c r="B924" s="93"/>
      <c r="C924" s="93"/>
      <c r="D924" s="93"/>
    </row>
    <row r="925" spans="1:4" x14ac:dyDescent="0.2">
      <c r="A925" s="93"/>
      <c r="B925" s="93"/>
      <c r="C925" s="93"/>
      <c r="D925" s="93"/>
    </row>
    <row r="926" spans="1:4" x14ac:dyDescent="0.2">
      <c r="A926" s="93"/>
      <c r="B926" s="93"/>
      <c r="C926" s="93"/>
      <c r="D926" s="93"/>
    </row>
    <row r="927" spans="1:4" x14ac:dyDescent="0.2">
      <c r="A927" s="93"/>
      <c r="B927" s="93"/>
      <c r="C927" s="93"/>
      <c r="D927" s="93"/>
    </row>
    <row r="928" spans="1:4" x14ac:dyDescent="0.2">
      <c r="A928" s="93"/>
      <c r="B928" s="93"/>
      <c r="C928" s="93"/>
      <c r="D928" s="93"/>
    </row>
    <row r="929" spans="1:4" x14ac:dyDescent="0.2">
      <c r="A929" s="93"/>
      <c r="B929" s="93"/>
      <c r="C929" s="93"/>
      <c r="D929" s="93"/>
    </row>
    <row r="930" spans="1:4" x14ac:dyDescent="0.2">
      <c r="A930" s="93"/>
      <c r="B930" s="93"/>
      <c r="C930" s="93"/>
      <c r="D930" s="93"/>
    </row>
    <row r="931" spans="1:4" x14ac:dyDescent="0.2">
      <c r="A931" s="93"/>
      <c r="B931" s="93"/>
      <c r="C931" s="93"/>
      <c r="D931" s="93"/>
    </row>
    <row r="932" spans="1:4" x14ac:dyDescent="0.2">
      <c r="A932" s="93"/>
      <c r="B932" s="93"/>
      <c r="C932" s="93"/>
      <c r="D932" s="93"/>
    </row>
    <row r="933" spans="1:4" x14ac:dyDescent="0.2">
      <c r="A933" s="93"/>
      <c r="B933" s="93"/>
      <c r="C933" s="93"/>
      <c r="D933" s="93"/>
    </row>
    <row r="934" spans="1:4" x14ac:dyDescent="0.2">
      <c r="A934" s="93"/>
      <c r="B934" s="93"/>
      <c r="C934" s="93"/>
      <c r="D934" s="93"/>
    </row>
    <row r="935" spans="1:4" x14ac:dyDescent="0.2">
      <c r="A935" s="93"/>
      <c r="B935" s="93"/>
      <c r="C935" s="93"/>
      <c r="D935" s="93"/>
    </row>
    <row r="936" spans="1:4" x14ac:dyDescent="0.2">
      <c r="A936" s="93"/>
      <c r="B936" s="93"/>
      <c r="C936" s="93"/>
      <c r="D936" s="93"/>
    </row>
    <row r="937" spans="1:4" x14ac:dyDescent="0.2">
      <c r="A937" s="93"/>
      <c r="B937" s="93"/>
      <c r="C937" s="93"/>
      <c r="D937" s="93"/>
    </row>
    <row r="938" spans="1:4" x14ac:dyDescent="0.2">
      <c r="A938" s="93"/>
      <c r="B938" s="93"/>
      <c r="C938" s="93"/>
      <c r="D938" s="93"/>
    </row>
    <row r="939" spans="1:4" x14ac:dyDescent="0.2">
      <c r="A939" s="93"/>
      <c r="B939" s="93"/>
      <c r="C939" s="93"/>
      <c r="D939" s="93"/>
    </row>
    <row r="940" spans="1:4" x14ac:dyDescent="0.2">
      <c r="A940" s="93"/>
      <c r="B940" s="93"/>
      <c r="C940" s="93"/>
      <c r="D940" s="93"/>
    </row>
    <row r="941" spans="1:4" x14ac:dyDescent="0.2">
      <c r="A941" s="93"/>
      <c r="B941" s="93"/>
      <c r="C941" s="93"/>
      <c r="D941" s="93"/>
    </row>
    <row r="942" spans="1:4" x14ac:dyDescent="0.2">
      <c r="A942" s="93"/>
      <c r="B942" s="93"/>
      <c r="C942" s="93"/>
      <c r="D942" s="93"/>
    </row>
    <row r="943" spans="1:4" x14ac:dyDescent="0.2">
      <c r="A943" s="93"/>
      <c r="B943" s="93"/>
      <c r="C943" s="93"/>
      <c r="D943" s="93"/>
    </row>
    <row r="944" spans="1:4" x14ac:dyDescent="0.2">
      <c r="A944" s="93"/>
      <c r="B944" s="93"/>
      <c r="C944" s="93"/>
      <c r="D944" s="93"/>
    </row>
    <row r="945" spans="1:4" x14ac:dyDescent="0.2">
      <c r="A945" s="93"/>
      <c r="B945" s="93"/>
      <c r="C945" s="93"/>
      <c r="D945" s="93"/>
    </row>
    <row r="946" spans="1:4" x14ac:dyDescent="0.2">
      <c r="A946" s="93"/>
      <c r="B946" s="93"/>
      <c r="C946" s="93"/>
      <c r="D946" s="93"/>
    </row>
    <row r="947" spans="1:4" x14ac:dyDescent="0.2">
      <c r="A947" s="93"/>
      <c r="B947" s="93"/>
      <c r="C947" s="93"/>
      <c r="D947" s="93"/>
    </row>
    <row r="948" spans="1:4" x14ac:dyDescent="0.2">
      <c r="A948" s="93"/>
      <c r="B948" s="93"/>
      <c r="C948" s="93"/>
      <c r="D948" s="93"/>
    </row>
    <row r="949" spans="1:4" x14ac:dyDescent="0.2">
      <c r="A949" s="93"/>
      <c r="B949" s="93"/>
      <c r="C949" s="93"/>
      <c r="D949" s="93"/>
    </row>
    <row r="950" spans="1:4" x14ac:dyDescent="0.2">
      <c r="A950" s="93"/>
      <c r="B950" s="93"/>
      <c r="C950" s="93"/>
      <c r="D950" s="93"/>
    </row>
    <row r="951" spans="1:4" x14ac:dyDescent="0.2">
      <c r="A951" s="93"/>
      <c r="B951" s="93"/>
      <c r="C951" s="93"/>
      <c r="D951" s="93"/>
    </row>
    <row r="952" spans="1:4" x14ac:dyDescent="0.2">
      <c r="A952" s="93"/>
      <c r="B952" s="93"/>
      <c r="C952" s="93"/>
      <c r="D952" s="93"/>
    </row>
    <row r="953" spans="1:4" x14ac:dyDescent="0.2">
      <c r="A953" s="93"/>
      <c r="B953" s="93"/>
      <c r="C953" s="93"/>
      <c r="D953" s="93"/>
    </row>
    <row r="954" spans="1:4" x14ac:dyDescent="0.2">
      <c r="A954" s="93"/>
      <c r="B954" s="93"/>
      <c r="C954" s="93"/>
      <c r="D954" s="93"/>
    </row>
    <row r="955" spans="1:4" x14ac:dyDescent="0.2">
      <c r="A955" s="93"/>
      <c r="B955" s="93"/>
      <c r="C955" s="93"/>
      <c r="D955" s="93"/>
    </row>
    <row r="956" spans="1:4" x14ac:dyDescent="0.2">
      <c r="A956" s="93"/>
      <c r="B956" s="93"/>
      <c r="C956" s="93"/>
      <c r="D956" s="93"/>
    </row>
    <row r="957" spans="1:4" x14ac:dyDescent="0.2">
      <c r="A957" s="93"/>
      <c r="B957" s="93"/>
      <c r="C957" s="93"/>
      <c r="D957" s="93"/>
    </row>
    <row r="958" spans="1:4" x14ac:dyDescent="0.2">
      <c r="A958" s="93"/>
      <c r="B958" s="93"/>
      <c r="C958" s="93"/>
      <c r="D958" s="93"/>
    </row>
    <row r="959" spans="1:4" x14ac:dyDescent="0.2">
      <c r="A959" s="93"/>
      <c r="B959" s="93"/>
      <c r="C959" s="93"/>
      <c r="D959" s="93"/>
    </row>
    <row r="960" spans="1:4" x14ac:dyDescent="0.2">
      <c r="A960" s="93"/>
      <c r="B960" s="93"/>
      <c r="C960" s="93"/>
      <c r="D960" s="93"/>
    </row>
    <row r="961" spans="1:4" x14ac:dyDescent="0.2">
      <c r="A961" s="93"/>
      <c r="B961" s="93"/>
      <c r="C961" s="93"/>
      <c r="D961" s="93"/>
    </row>
    <row r="962" spans="1:4" x14ac:dyDescent="0.2">
      <c r="A962" s="93"/>
      <c r="B962" s="93"/>
      <c r="C962" s="93"/>
      <c r="D962" s="93"/>
    </row>
    <row r="963" spans="1:4" x14ac:dyDescent="0.2">
      <c r="A963" s="93"/>
      <c r="B963" s="93"/>
      <c r="C963" s="93"/>
      <c r="D963" s="93"/>
    </row>
    <row r="964" spans="1:4" x14ac:dyDescent="0.2">
      <c r="A964" s="93"/>
      <c r="B964" s="93"/>
      <c r="C964" s="93"/>
      <c r="D964" s="93"/>
    </row>
    <row r="965" spans="1:4" x14ac:dyDescent="0.2">
      <c r="A965" s="93"/>
      <c r="B965" s="93"/>
      <c r="C965" s="93"/>
      <c r="D965" s="93"/>
    </row>
    <row r="966" spans="1:4" x14ac:dyDescent="0.2">
      <c r="A966" s="93"/>
      <c r="B966" s="93"/>
      <c r="C966" s="93"/>
      <c r="D966" s="93"/>
    </row>
    <row r="967" spans="1:4" x14ac:dyDescent="0.2">
      <c r="A967" s="93"/>
      <c r="B967" s="93"/>
      <c r="C967" s="93"/>
      <c r="D967" s="93"/>
    </row>
    <row r="968" spans="1:4" x14ac:dyDescent="0.2">
      <c r="A968" s="93"/>
      <c r="B968" s="93"/>
      <c r="C968" s="93"/>
      <c r="D968" s="93"/>
    </row>
    <row r="969" spans="1:4" x14ac:dyDescent="0.2">
      <c r="A969" s="93"/>
      <c r="B969" s="93"/>
      <c r="C969" s="93"/>
      <c r="D969" s="93"/>
    </row>
    <row r="970" spans="1:4" x14ac:dyDescent="0.2">
      <c r="A970" s="93"/>
      <c r="B970" s="93"/>
      <c r="C970" s="93"/>
      <c r="D970" s="93"/>
    </row>
    <row r="971" spans="1:4" x14ac:dyDescent="0.2">
      <c r="A971" s="93"/>
      <c r="B971" s="93"/>
      <c r="C971" s="93"/>
      <c r="D971" s="93"/>
    </row>
    <row r="972" spans="1:4" x14ac:dyDescent="0.2">
      <c r="A972" s="93"/>
      <c r="B972" s="93"/>
      <c r="C972" s="93"/>
      <c r="D972" s="93"/>
    </row>
    <row r="973" spans="1:4" x14ac:dyDescent="0.2">
      <c r="A973" s="93"/>
      <c r="B973" s="93"/>
      <c r="C973" s="93"/>
      <c r="D973" s="93"/>
    </row>
    <row r="974" spans="1:4" x14ac:dyDescent="0.2">
      <c r="A974" s="93"/>
      <c r="B974" s="93"/>
      <c r="C974" s="93"/>
      <c r="D974" s="93"/>
    </row>
    <row r="975" spans="1:4" x14ac:dyDescent="0.2">
      <c r="A975" s="93"/>
      <c r="B975" s="93"/>
      <c r="C975" s="93"/>
      <c r="D975" s="93"/>
    </row>
    <row r="976" spans="1:4" x14ac:dyDescent="0.2">
      <c r="A976" s="93"/>
      <c r="B976" s="93"/>
      <c r="C976" s="93"/>
      <c r="D976" s="93"/>
    </row>
    <row r="977" spans="1:4" x14ac:dyDescent="0.2">
      <c r="A977" s="93"/>
      <c r="B977" s="93"/>
      <c r="C977" s="93"/>
      <c r="D977" s="93"/>
    </row>
    <row r="978" spans="1:4" x14ac:dyDescent="0.2">
      <c r="A978" s="93"/>
      <c r="B978" s="93"/>
      <c r="C978" s="93"/>
      <c r="D978" s="93"/>
    </row>
    <row r="979" spans="1:4" x14ac:dyDescent="0.2">
      <c r="A979" s="93"/>
      <c r="B979" s="93"/>
      <c r="C979" s="93"/>
      <c r="D979" s="93"/>
    </row>
    <row r="980" spans="1:4" x14ac:dyDescent="0.2">
      <c r="A980" s="93"/>
      <c r="B980" s="93"/>
      <c r="C980" s="93"/>
      <c r="D980" s="93"/>
    </row>
    <row r="981" spans="1:4" x14ac:dyDescent="0.2">
      <c r="A981" s="93"/>
      <c r="B981" s="93"/>
      <c r="C981" s="93"/>
      <c r="D981" s="93"/>
    </row>
    <row r="982" spans="1:4" x14ac:dyDescent="0.2">
      <c r="A982" s="93"/>
      <c r="B982" s="93"/>
      <c r="C982" s="93"/>
      <c r="D982" s="93"/>
    </row>
    <row r="983" spans="1:4" x14ac:dyDescent="0.2">
      <c r="A983" s="93"/>
      <c r="B983" s="93"/>
      <c r="C983" s="93"/>
      <c r="D983" s="93"/>
    </row>
    <row r="984" spans="1:4" x14ac:dyDescent="0.2">
      <c r="A984" s="93"/>
      <c r="B984" s="93"/>
      <c r="C984" s="93"/>
      <c r="D984" s="93"/>
    </row>
    <row r="985" spans="1:4" x14ac:dyDescent="0.2">
      <c r="A985" s="93"/>
      <c r="B985" s="93"/>
      <c r="C985" s="93"/>
      <c r="D985" s="93"/>
    </row>
    <row r="986" spans="1:4" x14ac:dyDescent="0.2">
      <c r="A986" s="93"/>
      <c r="B986" s="93"/>
      <c r="C986" s="93"/>
      <c r="D986" s="93"/>
    </row>
    <row r="987" spans="1:4" x14ac:dyDescent="0.2">
      <c r="A987" s="93"/>
      <c r="B987" s="93"/>
      <c r="C987" s="93"/>
      <c r="D987" s="93"/>
    </row>
    <row r="988" spans="1:4" x14ac:dyDescent="0.2">
      <c r="A988" s="93"/>
      <c r="B988" s="93"/>
      <c r="C988" s="93"/>
      <c r="D988" s="93"/>
    </row>
    <row r="989" spans="1:4" x14ac:dyDescent="0.2">
      <c r="A989" s="93"/>
      <c r="B989" s="93"/>
      <c r="C989" s="93"/>
      <c r="D989" s="93"/>
    </row>
    <row r="990" spans="1:4" x14ac:dyDescent="0.2">
      <c r="A990" s="93"/>
      <c r="B990" s="93"/>
      <c r="C990" s="93"/>
      <c r="D990" s="93"/>
    </row>
    <row r="991" spans="1:4" x14ac:dyDescent="0.2">
      <c r="A991" s="93"/>
      <c r="B991" s="93"/>
      <c r="C991" s="93"/>
      <c r="D991" s="93"/>
    </row>
    <row r="992" spans="1:4" x14ac:dyDescent="0.2">
      <c r="A992" s="93"/>
      <c r="B992" s="93"/>
      <c r="C992" s="93"/>
      <c r="D992" s="93"/>
    </row>
    <row r="993" spans="1:4" x14ac:dyDescent="0.2">
      <c r="A993" s="93"/>
      <c r="B993" s="93"/>
      <c r="C993" s="93"/>
      <c r="D993" s="93"/>
    </row>
    <row r="994" spans="1:4" x14ac:dyDescent="0.2">
      <c r="A994" s="93"/>
      <c r="B994" s="93"/>
      <c r="C994" s="93"/>
      <c r="D994" s="93"/>
    </row>
    <row r="995" spans="1:4" x14ac:dyDescent="0.2">
      <c r="A995" s="93"/>
      <c r="B995" s="93"/>
      <c r="C995" s="93"/>
      <c r="D995" s="93"/>
    </row>
    <row r="996" spans="1:4" x14ac:dyDescent="0.2">
      <c r="A996" s="93"/>
      <c r="B996" s="93"/>
      <c r="C996" s="93"/>
      <c r="D996" s="93"/>
    </row>
    <row r="997" spans="1:4" x14ac:dyDescent="0.2">
      <c r="A997" s="93"/>
      <c r="B997" s="93"/>
      <c r="C997" s="93"/>
      <c r="D997" s="93"/>
    </row>
    <row r="998" spans="1:4" x14ac:dyDescent="0.2">
      <c r="A998" s="93"/>
      <c r="B998" s="93"/>
      <c r="C998" s="93"/>
      <c r="D998" s="93"/>
    </row>
    <row r="999" spans="1:4" x14ac:dyDescent="0.2">
      <c r="A999" s="93"/>
      <c r="B999" s="93"/>
      <c r="C999" s="93"/>
      <c r="D999" s="93"/>
    </row>
    <row r="1000" spans="1:4" x14ac:dyDescent="0.2">
      <c r="A1000" s="93"/>
      <c r="B1000" s="93"/>
      <c r="C1000" s="93"/>
      <c r="D1000" s="93"/>
    </row>
    <row r="1001" spans="1:4" x14ac:dyDescent="0.2">
      <c r="A1001" s="93"/>
      <c r="B1001" s="93"/>
      <c r="C1001" s="93"/>
      <c r="D1001" s="93"/>
    </row>
    <row r="1002" spans="1:4" x14ac:dyDescent="0.2">
      <c r="A1002" s="93"/>
      <c r="B1002" s="93"/>
      <c r="C1002" s="93"/>
      <c r="D1002" s="93"/>
    </row>
    <row r="1003" spans="1:4" x14ac:dyDescent="0.2">
      <c r="A1003" s="93"/>
      <c r="B1003" s="93"/>
      <c r="C1003" s="93"/>
      <c r="D1003" s="93"/>
    </row>
    <row r="1004" spans="1:4" x14ac:dyDescent="0.2">
      <c r="A1004" s="93"/>
      <c r="B1004" s="93"/>
      <c r="C1004" s="93"/>
      <c r="D1004" s="93"/>
    </row>
    <row r="1005" spans="1:4" x14ac:dyDescent="0.2">
      <c r="A1005" s="93"/>
      <c r="B1005" s="93"/>
      <c r="C1005" s="93"/>
      <c r="D1005" s="93"/>
    </row>
    <row r="1006" spans="1:4" x14ac:dyDescent="0.2">
      <c r="A1006" s="93"/>
      <c r="B1006" s="93"/>
      <c r="C1006" s="93"/>
      <c r="D1006" s="93"/>
    </row>
    <row r="1007" spans="1:4" x14ac:dyDescent="0.2">
      <c r="A1007" s="93"/>
      <c r="B1007" s="93"/>
      <c r="C1007" s="93"/>
      <c r="D1007" s="93"/>
    </row>
    <row r="1008" spans="1:4" x14ac:dyDescent="0.2">
      <c r="A1008" s="93"/>
      <c r="B1008" s="93"/>
      <c r="C1008" s="93"/>
      <c r="D1008" s="93"/>
    </row>
    <row r="1009" spans="1:4" x14ac:dyDescent="0.2">
      <c r="A1009" s="93"/>
      <c r="B1009" s="93"/>
      <c r="C1009" s="93"/>
      <c r="D1009" s="93"/>
    </row>
    <row r="1010" spans="1:4" x14ac:dyDescent="0.2">
      <c r="A1010" s="93"/>
      <c r="B1010" s="93"/>
      <c r="C1010" s="93"/>
      <c r="D1010" s="93"/>
    </row>
    <row r="1011" spans="1:4" x14ac:dyDescent="0.2">
      <c r="A1011" s="93"/>
      <c r="B1011" s="93"/>
      <c r="C1011" s="93"/>
      <c r="D1011" s="93"/>
    </row>
    <row r="1012" spans="1:4" x14ac:dyDescent="0.2">
      <c r="A1012" s="93"/>
      <c r="B1012" s="93"/>
      <c r="C1012" s="93"/>
      <c r="D1012" s="93"/>
    </row>
    <row r="1013" spans="1:4" x14ac:dyDescent="0.2">
      <c r="A1013" s="93"/>
      <c r="B1013" s="93"/>
      <c r="C1013" s="93"/>
      <c r="D1013" s="93"/>
    </row>
    <row r="1014" spans="1:4" x14ac:dyDescent="0.2">
      <c r="A1014" s="93"/>
      <c r="B1014" s="93"/>
      <c r="C1014" s="93"/>
      <c r="D1014" s="93"/>
    </row>
    <row r="1015" spans="1:4" x14ac:dyDescent="0.2">
      <c r="A1015" s="93"/>
      <c r="B1015" s="93"/>
      <c r="C1015" s="93"/>
      <c r="D1015" s="93"/>
    </row>
    <row r="1016" spans="1:4" x14ac:dyDescent="0.2">
      <c r="A1016" s="93"/>
      <c r="B1016" s="93"/>
      <c r="C1016" s="93"/>
      <c r="D1016" s="93"/>
    </row>
    <row r="1017" spans="1:4" x14ac:dyDescent="0.2">
      <c r="A1017" s="93"/>
      <c r="B1017" s="93"/>
      <c r="C1017" s="93"/>
      <c r="D1017" s="93"/>
    </row>
    <row r="1018" spans="1:4" x14ac:dyDescent="0.2">
      <c r="A1018" s="93"/>
      <c r="B1018" s="93"/>
      <c r="C1018" s="93"/>
      <c r="D1018" s="93"/>
    </row>
    <row r="1019" spans="1:4" x14ac:dyDescent="0.2">
      <c r="A1019" s="93"/>
      <c r="B1019" s="93"/>
      <c r="C1019" s="93"/>
      <c r="D1019" s="93"/>
    </row>
    <row r="1020" spans="1:4" x14ac:dyDescent="0.2">
      <c r="A1020" s="93"/>
      <c r="B1020" s="93"/>
      <c r="C1020" s="93"/>
      <c r="D1020" s="93"/>
    </row>
    <row r="1021" spans="1:4" x14ac:dyDescent="0.2">
      <c r="A1021" s="93"/>
      <c r="B1021" s="93"/>
      <c r="C1021" s="93"/>
      <c r="D1021" s="93"/>
    </row>
    <row r="1022" spans="1:4" x14ac:dyDescent="0.2">
      <c r="A1022" s="93"/>
      <c r="B1022" s="93"/>
      <c r="C1022" s="93"/>
      <c r="D1022" s="93"/>
    </row>
    <row r="1023" spans="1:4" x14ac:dyDescent="0.2">
      <c r="A1023" s="93"/>
      <c r="B1023" s="93"/>
      <c r="C1023" s="93"/>
      <c r="D1023" s="93"/>
    </row>
    <row r="1024" spans="1:4" x14ac:dyDescent="0.2">
      <c r="A1024" s="93"/>
      <c r="B1024" s="93"/>
      <c r="C1024" s="93"/>
      <c r="D1024" s="93"/>
    </row>
    <row r="1025" spans="1:4" x14ac:dyDescent="0.2">
      <c r="A1025" s="93"/>
      <c r="B1025" s="93"/>
      <c r="C1025" s="93"/>
      <c r="D1025" s="93"/>
    </row>
    <row r="1026" spans="1:4" x14ac:dyDescent="0.2">
      <c r="A1026" s="93"/>
      <c r="B1026" s="93"/>
      <c r="C1026" s="93"/>
      <c r="D1026" s="93"/>
    </row>
    <row r="1027" spans="1:4" x14ac:dyDescent="0.2">
      <c r="A1027" s="93"/>
      <c r="B1027" s="93"/>
      <c r="C1027" s="93"/>
      <c r="D1027" s="93"/>
    </row>
    <row r="1028" spans="1:4" x14ac:dyDescent="0.2">
      <c r="A1028" s="93"/>
      <c r="B1028" s="93"/>
      <c r="C1028" s="93"/>
      <c r="D1028" s="93"/>
    </row>
    <row r="1029" spans="1:4" x14ac:dyDescent="0.2">
      <c r="A1029" s="93"/>
      <c r="B1029" s="93"/>
      <c r="C1029" s="93"/>
      <c r="D1029" s="93"/>
    </row>
    <row r="1030" spans="1:4" x14ac:dyDescent="0.2">
      <c r="A1030" s="93"/>
      <c r="B1030" s="93"/>
      <c r="C1030" s="93"/>
      <c r="D1030" s="93"/>
    </row>
    <row r="1031" spans="1:4" x14ac:dyDescent="0.2">
      <c r="A1031" s="93"/>
      <c r="B1031" s="93"/>
      <c r="C1031" s="93"/>
      <c r="D1031" s="93"/>
    </row>
    <row r="1032" spans="1:4" x14ac:dyDescent="0.2">
      <c r="A1032" s="93"/>
      <c r="B1032" s="93"/>
      <c r="C1032" s="93"/>
      <c r="D1032" s="93"/>
    </row>
    <row r="1033" spans="1:4" x14ac:dyDescent="0.2">
      <c r="A1033" s="93"/>
      <c r="B1033" s="93"/>
      <c r="C1033" s="93"/>
      <c r="D1033" s="93"/>
    </row>
    <row r="1034" spans="1:4" x14ac:dyDescent="0.2">
      <c r="A1034" s="93"/>
      <c r="B1034" s="93"/>
      <c r="C1034" s="93"/>
      <c r="D1034" s="93"/>
    </row>
    <row r="1035" spans="1:4" x14ac:dyDescent="0.2">
      <c r="A1035" s="93"/>
      <c r="B1035" s="93"/>
      <c r="C1035" s="93"/>
      <c r="D1035" s="93"/>
    </row>
    <row r="1036" spans="1:4" x14ac:dyDescent="0.2">
      <c r="A1036" s="93"/>
      <c r="B1036" s="93"/>
      <c r="C1036" s="93"/>
      <c r="D1036" s="93"/>
    </row>
    <row r="1037" spans="1:4" x14ac:dyDescent="0.2">
      <c r="A1037" s="93"/>
      <c r="B1037" s="93"/>
      <c r="C1037" s="93"/>
      <c r="D1037" s="93"/>
    </row>
    <row r="1038" spans="1:4" x14ac:dyDescent="0.2">
      <c r="A1038" s="93"/>
      <c r="B1038" s="93"/>
      <c r="C1038" s="93"/>
      <c r="D1038" s="93"/>
    </row>
    <row r="1039" spans="1:4" x14ac:dyDescent="0.2">
      <c r="A1039" s="93"/>
      <c r="B1039" s="93"/>
      <c r="C1039" s="93"/>
      <c r="D1039" s="93"/>
    </row>
    <row r="1040" spans="1:4" x14ac:dyDescent="0.2">
      <c r="A1040" s="93"/>
      <c r="B1040" s="93"/>
      <c r="C1040" s="93"/>
      <c r="D1040" s="93"/>
    </row>
    <row r="1041" spans="1:4" x14ac:dyDescent="0.2">
      <c r="A1041" s="93"/>
      <c r="B1041" s="93"/>
      <c r="C1041" s="93"/>
      <c r="D1041" s="93"/>
    </row>
    <row r="1042" spans="1:4" x14ac:dyDescent="0.2">
      <c r="A1042" s="93"/>
      <c r="B1042" s="93"/>
      <c r="C1042" s="93"/>
      <c r="D1042" s="93"/>
    </row>
    <row r="1043" spans="1:4" x14ac:dyDescent="0.2">
      <c r="A1043" s="93"/>
      <c r="B1043" s="93"/>
      <c r="C1043" s="93"/>
      <c r="D1043" s="93"/>
    </row>
    <row r="1044" spans="1:4" x14ac:dyDescent="0.2">
      <c r="A1044" s="93"/>
      <c r="B1044" s="93"/>
      <c r="C1044" s="93"/>
      <c r="D1044" s="93"/>
    </row>
    <row r="1045" spans="1:4" x14ac:dyDescent="0.2">
      <c r="A1045" s="93"/>
      <c r="B1045" s="93"/>
      <c r="C1045" s="93"/>
      <c r="D1045" s="93"/>
    </row>
    <row r="1046" spans="1:4" x14ac:dyDescent="0.2">
      <c r="A1046" s="93"/>
      <c r="B1046" s="93"/>
      <c r="C1046" s="93"/>
      <c r="D1046" s="93"/>
    </row>
    <row r="1047" spans="1:4" x14ac:dyDescent="0.2">
      <c r="A1047" s="93"/>
      <c r="B1047" s="93"/>
      <c r="C1047" s="93"/>
      <c r="D1047" s="93"/>
    </row>
    <row r="1048" spans="1:4" x14ac:dyDescent="0.2">
      <c r="A1048" s="93"/>
      <c r="B1048" s="93"/>
      <c r="C1048" s="93"/>
      <c r="D1048" s="93"/>
    </row>
    <row r="1049" spans="1:4" x14ac:dyDescent="0.2">
      <c r="A1049" s="93"/>
      <c r="B1049" s="93"/>
      <c r="C1049" s="93"/>
      <c r="D1049" s="93"/>
    </row>
    <row r="1050" spans="1:4" x14ac:dyDescent="0.2">
      <c r="A1050" s="93"/>
      <c r="B1050" s="93"/>
      <c r="C1050" s="93"/>
      <c r="D1050" s="93"/>
    </row>
    <row r="1051" spans="1:4" x14ac:dyDescent="0.2">
      <c r="A1051" s="93"/>
      <c r="B1051" s="93"/>
      <c r="C1051" s="93"/>
      <c r="D1051" s="93"/>
    </row>
    <row r="1052" spans="1:4" x14ac:dyDescent="0.2">
      <c r="A1052" s="93"/>
      <c r="B1052" s="93"/>
      <c r="C1052" s="93"/>
      <c r="D1052" s="93"/>
    </row>
    <row r="1053" spans="1:4" x14ac:dyDescent="0.2">
      <c r="A1053" s="93"/>
      <c r="B1053" s="93"/>
      <c r="C1053" s="93"/>
      <c r="D1053" s="93"/>
    </row>
    <row r="1054" spans="1:4" x14ac:dyDescent="0.2">
      <c r="A1054" s="93"/>
      <c r="B1054" s="93"/>
      <c r="C1054" s="93"/>
      <c r="D1054" s="93"/>
    </row>
    <row r="1055" spans="1:4" x14ac:dyDescent="0.2">
      <c r="A1055" s="93"/>
      <c r="B1055" s="93"/>
      <c r="C1055" s="93"/>
      <c r="D1055" s="93"/>
    </row>
    <row r="1056" spans="1:4" x14ac:dyDescent="0.2">
      <c r="A1056" s="93"/>
      <c r="B1056" s="93"/>
      <c r="C1056" s="93"/>
      <c r="D1056" s="93"/>
    </row>
    <row r="1057" spans="1:4" x14ac:dyDescent="0.2">
      <c r="A1057" s="93"/>
      <c r="B1057" s="93"/>
      <c r="C1057" s="93"/>
      <c r="D1057" s="93"/>
    </row>
    <row r="1058" spans="1:4" x14ac:dyDescent="0.2">
      <c r="A1058" s="93"/>
      <c r="B1058" s="93"/>
      <c r="C1058" s="93"/>
      <c r="D1058" s="93"/>
    </row>
    <row r="1059" spans="1:4" x14ac:dyDescent="0.2">
      <c r="A1059" s="93"/>
      <c r="B1059" s="93"/>
      <c r="C1059" s="93"/>
      <c r="D1059" s="93"/>
    </row>
    <row r="1060" spans="1:4" x14ac:dyDescent="0.2">
      <c r="A1060" s="93"/>
      <c r="B1060" s="93"/>
      <c r="C1060" s="93"/>
      <c r="D1060" s="93"/>
    </row>
    <row r="1061" spans="1:4" x14ac:dyDescent="0.2">
      <c r="A1061" s="93"/>
      <c r="B1061" s="93"/>
      <c r="C1061" s="93"/>
      <c r="D1061" s="93"/>
    </row>
    <row r="1062" spans="1:4" x14ac:dyDescent="0.2">
      <c r="A1062" s="93"/>
      <c r="B1062" s="93"/>
      <c r="C1062" s="93"/>
      <c r="D1062" s="93"/>
    </row>
    <row r="1063" spans="1:4" x14ac:dyDescent="0.2">
      <c r="A1063" s="93"/>
      <c r="B1063" s="93"/>
      <c r="C1063" s="93"/>
      <c r="D1063" s="93"/>
    </row>
    <row r="1064" spans="1:4" x14ac:dyDescent="0.2">
      <c r="A1064" s="93"/>
      <c r="B1064" s="93"/>
      <c r="C1064" s="93"/>
      <c r="D1064" s="93"/>
    </row>
    <row r="1065" spans="1:4" x14ac:dyDescent="0.2">
      <c r="A1065" s="93"/>
      <c r="B1065" s="93"/>
      <c r="C1065" s="93"/>
      <c r="D1065" s="93"/>
    </row>
    <row r="1066" spans="1:4" x14ac:dyDescent="0.2">
      <c r="A1066" s="93"/>
      <c r="B1066" s="93"/>
      <c r="C1066" s="93"/>
      <c r="D1066" s="93"/>
    </row>
    <row r="1067" spans="1:4" x14ac:dyDescent="0.2">
      <c r="A1067" s="93"/>
      <c r="B1067" s="93"/>
      <c r="C1067" s="93"/>
      <c r="D1067" s="93"/>
    </row>
    <row r="1068" spans="1:4" x14ac:dyDescent="0.2">
      <c r="A1068" s="93"/>
      <c r="B1068" s="93"/>
      <c r="C1068" s="93"/>
      <c r="D1068" s="93"/>
    </row>
    <row r="1069" spans="1:4" x14ac:dyDescent="0.2">
      <c r="A1069" s="93"/>
      <c r="B1069" s="93"/>
      <c r="C1069" s="93"/>
      <c r="D1069" s="93"/>
    </row>
    <row r="1070" spans="1:4" x14ac:dyDescent="0.2">
      <c r="A1070" s="93"/>
      <c r="B1070" s="93"/>
      <c r="C1070" s="93"/>
      <c r="D1070" s="93"/>
    </row>
    <row r="1071" spans="1:4" x14ac:dyDescent="0.2">
      <c r="A1071" s="93"/>
      <c r="B1071" s="93"/>
      <c r="C1071" s="93"/>
      <c r="D1071" s="93"/>
    </row>
    <row r="1072" spans="1:4" x14ac:dyDescent="0.2">
      <c r="A1072" s="93"/>
      <c r="B1072" s="93"/>
      <c r="C1072" s="93"/>
      <c r="D1072" s="93"/>
    </row>
    <row r="1073" spans="1:4" x14ac:dyDescent="0.2">
      <c r="A1073" s="93"/>
      <c r="B1073" s="93"/>
      <c r="C1073" s="93"/>
      <c r="D1073" s="93"/>
    </row>
    <row r="1074" spans="1:4" x14ac:dyDescent="0.2">
      <c r="A1074" s="93"/>
      <c r="B1074" s="93"/>
      <c r="C1074" s="93"/>
      <c r="D1074" s="93"/>
    </row>
    <row r="1075" spans="1:4" x14ac:dyDescent="0.2">
      <c r="A1075" s="93"/>
      <c r="B1075" s="93"/>
      <c r="C1075" s="93"/>
      <c r="D1075" s="93"/>
    </row>
    <row r="1076" spans="1:4" x14ac:dyDescent="0.2">
      <c r="A1076" s="93"/>
      <c r="B1076" s="93"/>
      <c r="C1076" s="93"/>
      <c r="D1076" s="93"/>
    </row>
    <row r="1077" spans="1:4" x14ac:dyDescent="0.2">
      <c r="A1077" s="93"/>
      <c r="B1077" s="93"/>
      <c r="C1077" s="93"/>
      <c r="D1077" s="93"/>
    </row>
    <row r="1078" spans="1:4" x14ac:dyDescent="0.2">
      <c r="A1078" s="93"/>
      <c r="B1078" s="93"/>
      <c r="C1078" s="93"/>
      <c r="D1078" s="93"/>
    </row>
    <row r="1079" spans="1:4" x14ac:dyDescent="0.2">
      <c r="A1079" s="93"/>
      <c r="B1079" s="93"/>
      <c r="C1079" s="93"/>
      <c r="D1079" s="93"/>
    </row>
    <row r="1080" spans="1:4" x14ac:dyDescent="0.2">
      <c r="A1080" s="93"/>
      <c r="B1080" s="93"/>
      <c r="C1080" s="93"/>
      <c r="D1080" s="93"/>
    </row>
    <row r="1081" spans="1:4" x14ac:dyDescent="0.2">
      <c r="A1081" s="93"/>
      <c r="B1081" s="93"/>
      <c r="C1081" s="93"/>
      <c r="D1081" s="93"/>
    </row>
    <row r="1082" spans="1:4" x14ac:dyDescent="0.2">
      <c r="A1082" s="93"/>
      <c r="B1082" s="93"/>
      <c r="C1082" s="93"/>
      <c r="D1082" s="93"/>
    </row>
    <row r="1083" spans="1:4" x14ac:dyDescent="0.2">
      <c r="A1083" s="93"/>
      <c r="B1083" s="93"/>
      <c r="C1083" s="93"/>
      <c r="D1083" s="93"/>
    </row>
    <row r="1084" spans="1:4" x14ac:dyDescent="0.2">
      <c r="A1084" s="93"/>
      <c r="B1084" s="93"/>
      <c r="C1084" s="93"/>
      <c r="D1084" s="93"/>
    </row>
    <row r="1085" spans="1:4" x14ac:dyDescent="0.2">
      <c r="A1085" s="93"/>
      <c r="B1085" s="93"/>
      <c r="C1085" s="93"/>
      <c r="D1085" s="93"/>
    </row>
    <row r="1086" spans="1:4" x14ac:dyDescent="0.2">
      <c r="A1086" s="93"/>
      <c r="B1086" s="93"/>
      <c r="C1086" s="93"/>
      <c r="D1086" s="93"/>
    </row>
    <row r="1087" spans="1:4" x14ac:dyDescent="0.2">
      <c r="A1087" s="93"/>
      <c r="B1087" s="93"/>
      <c r="C1087" s="93"/>
      <c r="D1087" s="93"/>
    </row>
    <row r="1088" spans="1:4" x14ac:dyDescent="0.2">
      <c r="A1088" s="93"/>
      <c r="B1088" s="93"/>
      <c r="C1088" s="93"/>
      <c r="D1088" s="93"/>
    </row>
    <row r="1089" spans="1:4" x14ac:dyDescent="0.2">
      <c r="A1089" s="93"/>
      <c r="B1089" s="93"/>
      <c r="C1089" s="93"/>
      <c r="D1089" s="93"/>
    </row>
    <row r="1090" spans="1:4" x14ac:dyDescent="0.2">
      <c r="A1090" s="93"/>
      <c r="B1090" s="93"/>
      <c r="C1090" s="93"/>
      <c r="D1090" s="93"/>
    </row>
    <row r="1091" spans="1:4" x14ac:dyDescent="0.2">
      <c r="A1091" s="93"/>
      <c r="B1091" s="93"/>
      <c r="C1091" s="93"/>
      <c r="D1091" s="93"/>
    </row>
    <row r="1092" spans="1:4" x14ac:dyDescent="0.2">
      <c r="A1092" s="93"/>
      <c r="B1092" s="93"/>
      <c r="C1092" s="93"/>
      <c r="D1092" s="93"/>
    </row>
    <row r="1093" spans="1:4" x14ac:dyDescent="0.2">
      <c r="A1093" s="93"/>
      <c r="B1093" s="93"/>
      <c r="C1093" s="93"/>
      <c r="D1093" s="93"/>
    </row>
    <row r="1094" spans="1:4" x14ac:dyDescent="0.2">
      <c r="A1094" s="93"/>
      <c r="B1094" s="93"/>
      <c r="C1094" s="93"/>
      <c r="D1094" s="93"/>
    </row>
    <row r="1095" spans="1:4" x14ac:dyDescent="0.2">
      <c r="A1095" s="93"/>
      <c r="B1095" s="93"/>
      <c r="C1095" s="93"/>
      <c r="D1095" s="93"/>
    </row>
    <row r="1096" spans="1:4" x14ac:dyDescent="0.2">
      <c r="A1096" s="93"/>
      <c r="B1096" s="93"/>
      <c r="C1096" s="93"/>
      <c r="D1096" s="93"/>
    </row>
    <row r="1097" spans="1:4" x14ac:dyDescent="0.2">
      <c r="A1097" s="93"/>
      <c r="B1097" s="93"/>
      <c r="C1097" s="93"/>
      <c r="D1097" s="93"/>
    </row>
    <row r="1098" spans="1:4" x14ac:dyDescent="0.2">
      <c r="A1098" s="93"/>
      <c r="B1098" s="93"/>
      <c r="C1098" s="93"/>
      <c r="D1098" s="93"/>
    </row>
    <row r="1099" spans="1:4" x14ac:dyDescent="0.2">
      <c r="A1099" s="93"/>
      <c r="B1099" s="93"/>
      <c r="C1099" s="93"/>
      <c r="D1099" s="93"/>
    </row>
    <row r="1100" spans="1:4" x14ac:dyDescent="0.2">
      <c r="A1100" s="93"/>
      <c r="B1100" s="93"/>
      <c r="C1100" s="93"/>
      <c r="D1100" s="93"/>
    </row>
    <row r="1101" spans="1:4" x14ac:dyDescent="0.2">
      <c r="A1101" s="93"/>
      <c r="B1101" s="93"/>
      <c r="C1101" s="93"/>
      <c r="D1101" s="93"/>
    </row>
    <row r="1102" spans="1:4" x14ac:dyDescent="0.2">
      <c r="A1102" s="93"/>
      <c r="B1102" s="93"/>
      <c r="C1102" s="93"/>
      <c r="D1102" s="93"/>
    </row>
    <row r="1103" spans="1:4" x14ac:dyDescent="0.2">
      <c r="A1103" s="93"/>
      <c r="B1103" s="93"/>
      <c r="C1103" s="93"/>
      <c r="D1103" s="93"/>
    </row>
    <row r="1104" spans="1:4" x14ac:dyDescent="0.2">
      <c r="A1104" s="93"/>
      <c r="B1104" s="93"/>
      <c r="C1104" s="93"/>
      <c r="D1104" s="93"/>
    </row>
    <row r="1105" spans="1:4" x14ac:dyDescent="0.2">
      <c r="A1105" s="93"/>
      <c r="B1105" s="93"/>
      <c r="C1105" s="93"/>
      <c r="D1105" s="93"/>
    </row>
    <row r="1106" spans="1:4" x14ac:dyDescent="0.2">
      <c r="A1106" s="93"/>
      <c r="B1106" s="93"/>
      <c r="C1106" s="93"/>
      <c r="D1106" s="93"/>
    </row>
    <row r="1107" spans="1:4" x14ac:dyDescent="0.2">
      <c r="A1107" s="93"/>
      <c r="B1107" s="93"/>
      <c r="C1107" s="93"/>
      <c r="D1107" s="93"/>
    </row>
    <row r="1108" spans="1:4" x14ac:dyDescent="0.2">
      <c r="A1108" s="93"/>
      <c r="B1108" s="93"/>
      <c r="C1108" s="93"/>
      <c r="D1108" s="93"/>
    </row>
    <row r="1109" spans="1:4" x14ac:dyDescent="0.2">
      <c r="A1109" s="93"/>
      <c r="B1109" s="93"/>
      <c r="C1109" s="93"/>
      <c r="D1109" s="93"/>
    </row>
    <row r="1110" spans="1:4" x14ac:dyDescent="0.2">
      <c r="A1110" s="93"/>
      <c r="B1110" s="93"/>
      <c r="C1110" s="93"/>
      <c r="D1110" s="93"/>
    </row>
    <row r="1111" spans="1:4" x14ac:dyDescent="0.2">
      <c r="A1111" s="93"/>
      <c r="B1111" s="93"/>
      <c r="C1111" s="93"/>
      <c r="D1111" s="93"/>
    </row>
    <row r="1112" spans="1:4" x14ac:dyDescent="0.2">
      <c r="A1112" s="93"/>
      <c r="B1112" s="93"/>
      <c r="C1112" s="93"/>
      <c r="D1112" s="93"/>
    </row>
    <row r="1113" spans="1:4" x14ac:dyDescent="0.2">
      <c r="A1113" s="93"/>
      <c r="B1113" s="93"/>
      <c r="C1113" s="93"/>
      <c r="D1113" s="93"/>
    </row>
    <row r="1114" spans="1:4" x14ac:dyDescent="0.2">
      <c r="A1114" s="93"/>
      <c r="B1114" s="93"/>
      <c r="C1114" s="93"/>
      <c r="D1114" s="93"/>
    </row>
    <row r="1115" spans="1:4" x14ac:dyDescent="0.2">
      <c r="A1115" s="93"/>
      <c r="B1115" s="93"/>
      <c r="C1115" s="93"/>
      <c r="D1115" s="93"/>
    </row>
    <row r="1116" spans="1:4" x14ac:dyDescent="0.2">
      <c r="A1116" s="93"/>
      <c r="B1116" s="93"/>
      <c r="C1116" s="93"/>
      <c r="D1116" s="93"/>
    </row>
    <row r="1117" spans="1:4" x14ac:dyDescent="0.2">
      <c r="A1117" s="93"/>
      <c r="B1117" s="93"/>
      <c r="C1117" s="93"/>
      <c r="D1117" s="93"/>
    </row>
    <row r="1118" spans="1:4" x14ac:dyDescent="0.2">
      <c r="A1118" s="93"/>
      <c r="B1118" s="93"/>
      <c r="C1118" s="93"/>
      <c r="D1118" s="93"/>
    </row>
    <row r="1119" spans="1:4" x14ac:dyDescent="0.2">
      <c r="A1119" s="93"/>
      <c r="B1119" s="93"/>
      <c r="C1119" s="93"/>
      <c r="D1119" s="93"/>
    </row>
    <row r="1120" spans="1:4" x14ac:dyDescent="0.2">
      <c r="A1120" s="93"/>
      <c r="B1120" s="93"/>
      <c r="C1120" s="93"/>
      <c r="D1120" s="93"/>
    </row>
    <row r="1121" spans="1:4" x14ac:dyDescent="0.2">
      <c r="A1121" s="93"/>
      <c r="B1121" s="93"/>
      <c r="C1121" s="93"/>
      <c r="D1121" s="93"/>
    </row>
    <row r="1122" spans="1:4" x14ac:dyDescent="0.2">
      <c r="A1122" s="93"/>
      <c r="B1122" s="93"/>
      <c r="C1122" s="93"/>
      <c r="D1122" s="93"/>
    </row>
    <row r="1123" spans="1:4" x14ac:dyDescent="0.2">
      <c r="A1123" s="93"/>
      <c r="B1123" s="93"/>
      <c r="C1123" s="93"/>
      <c r="D1123" s="93"/>
    </row>
    <row r="1124" spans="1:4" x14ac:dyDescent="0.2">
      <c r="A1124" s="93"/>
      <c r="B1124" s="93"/>
      <c r="C1124" s="93"/>
      <c r="D1124" s="93"/>
    </row>
    <row r="1125" spans="1:4" x14ac:dyDescent="0.2">
      <c r="A1125" s="93"/>
      <c r="B1125" s="93"/>
      <c r="C1125" s="93"/>
      <c r="D1125" s="93"/>
    </row>
    <row r="1126" spans="1:4" x14ac:dyDescent="0.2">
      <c r="A1126" s="93"/>
      <c r="B1126" s="93"/>
      <c r="C1126" s="93"/>
      <c r="D1126" s="93"/>
    </row>
    <row r="1127" spans="1:4" x14ac:dyDescent="0.2">
      <c r="A1127" s="93"/>
      <c r="B1127" s="93"/>
      <c r="C1127" s="93"/>
      <c r="D1127" s="93"/>
    </row>
    <row r="1128" spans="1:4" x14ac:dyDescent="0.2">
      <c r="A1128" s="93"/>
      <c r="B1128" s="93"/>
      <c r="C1128" s="93"/>
      <c r="D1128" s="93"/>
    </row>
    <row r="1129" spans="1:4" x14ac:dyDescent="0.2">
      <c r="A1129" s="93"/>
      <c r="B1129" s="93"/>
      <c r="C1129" s="93"/>
      <c r="D1129" s="93"/>
    </row>
    <row r="1130" spans="1:4" x14ac:dyDescent="0.2">
      <c r="A1130" s="93"/>
      <c r="B1130" s="93"/>
      <c r="C1130" s="93"/>
      <c r="D1130" s="93"/>
    </row>
    <row r="1131" spans="1:4" x14ac:dyDescent="0.2">
      <c r="A1131" s="93"/>
      <c r="B1131" s="93"/>
      <c r="C1131" s="93"/>
      <c r="D1131" s="93"/>
    </row>
    <row r="1132" spans="1:4" x14ac:dyDescent="0.2">
      <c r="A1132" s="93"/>
      <c r="B1132" s="93"/>
      <c r="C1132" s="93"/>
      <c r="D1132" s="93"/>
    </row>
    <row r="1133" spans="1:4" x14ac:dyDescent="0.2">
      <c r="A1133" s="93"/>
      <c r="B1133" s="93"/>
      <c r="C1133" s="93"/>
      <c r="D1133" s="93"/>
    </row>
  </sheetData>
  <pageMargins left="0.7" right="0.7" top="0.75" bottom="0.75" header="0.3" footer="0.3"/>
  <pageSetup scale="8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N16"/>
  <sheetViews>
    <sheetView workbookViewId="0">
      <selection activeCell="L1" sqref="L1:N2"/>
    </sheetView>
  </sheetViews>
  <sheetFormatPr defaultColWidth="9.28515625" defaultRowHeight="15" x14ac:dyDescent="0.25"/>
  <cols>
    <col min="1" max="1" width="15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1" bestFit="1" customWidth="1"/>
    <col min="7" max="7" width="12.140625" style="1" bestFit="1" customWidth="1"/>
    <col min="8" max="8" width="8.28515625" style="1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140625" customWidth="1"/>
  </cols>
  <sheetData>
    <row r="1" spans="1:14" x14ac:dyDescent="0.25">
      <c r="A1" s="7" t="s">
        <v>67</v>
      </c>
      <c r="B1" s="7" t="s">
        <v>68</v>
      </c>
      <c r="C1" s="7" t="s">
        <v>69</v>
      </c>
      <c r="D1" s="7" t="s">
        <v>70</v>
      </c>
      <c r="E1" s="4" t="s">
        <v>71</v>
      </c>
      <c r="F1" s="4" t="s">
        <v>72</v>
      </c>
      <c r="G1" s="4" t="s">
        <v>73</v>
      </c>
      <c r="H1" s="4" t="s">
        <v>74</v>
      </c>
      <c r="I1" s="4" t="s">
        <v>75</v>
      </c>
      <c r="J1" s="4" t="s">
        <v>76</v>
      </c>
      <c r="K1" s="4" t="s">
        <v>77</v>
      </c>
      <c r="L1" s="5" t="s">
        <v>86</v>
      </c>
      <c r="M1" s="6" t="s">
        <v>87</v>
      </c>
      <c r="N1" s="6" t="s">
        <v>88</v>
      </c>
    </row>
    <row r="2" spans="1:14" s="1" customFormat="1" x14ac:dyDescent="0.25">
      <c r="A2" s="7" t="s">
        <v>82</v>
      </c>
      <c r="B2" s="7">
        <v>1210</v>
      </c>
      <c r="C2" s="7" t="s">
        <v>83</v>
      </c>
      <c r="D2" s="7" t="s">
        <v>55</v>
      </c>
      <c r="E2" s="4">
        <v>0.22</v>
      </c>
      <c r="F2" s="4">
        <v>50.8</v>
      </c>
      <c r="G2" s="4">
        <v>0</v>
      </c>
      <c r="H2" s="4">
        <v>1.2450000000000001</v>
      </c>
      <c r="I2" s="4">
        <v>0.21299999999999999</v>
      </c>
      <c r="J2" s="4">
        <v>0.28799999999999998</v>
      </c>
      <c r="K2" s="4">
        <v>5.2290542465199996</v>
      </c>
      <c r="L2" s="1">
        <f>F2*J2*K2/12</f>
        <v>6.3752629373571823</v>
      </c>
      <c r="M2" s="1">
        <f>ROUND(2.721*H2*L2,1)</f>
        <v>21.6</v>
      </c>
      <c r="N2" s="1">
        <f>ROUND((2.721*I2*L2)+(E2*K2),1)</f>
        <v>4.8</v>
      </c>
    </row>
    <row r="3" spans="1:14" s="1" customFormat="1" x14ac:dyDescent="0.25">
      <c r="A3" s="7" t="s">
        <v>82</v>
      </c>
      <c r="B3" s="7">
        <v>1330</v>
      </c>
      <c r="C3" s="7" t="s">
        <v>83</v>
      </c>
      <c r="D3" s="7"/>
      <c r="E3" s="4">
        <v>0.22</v>
      </c>
      <c r="F3" s="4">
        <v>50.8</v>
      </c>
      <c r="G3" s="4">
        <v>0</v>
      </c>
      <c r="H3" s="4">
        <v>1.395</v>
      </c>
      <c r="I3" s="4">
        <v>0.33900000000000002</v>
      </c>
      <c r="J3" s="4">
        <v>0.39300000000000002</v>
      </c>
      <c r="K3" s="4">
        <v>0.104795679199</v>
      </c>
      <c r="L3" s="1">
        <f t="shared" ref="L3:L13" si="0">F3*J3*K3/12</f>
        <v>0.17434857148337632</v>
      </c>
      <c r="M3" s="1">
        <f t="shared" ref="M3:M13" si="1">ROUND(2.721*H3*L3,1)</f>
        <v>0.7</v>
      </c>
      <c r="N3" s="1">
        <f t="shared" ref="N3:N13" si="2">ROUND((2.721*I3*L3)+(E3*K3),1)</f>
        <v>0.2</v>
      </c>
    </row>
    <row r="4" spans="1:14" s="1" customFormat="1" x14ac:dyDescent="0.25">
      <c r="A4" s="7" t="s">
        <v>82</v>
      </c>
      <c r="B4" s="7">
        <v>1330</v>
      </c>
      <c r="C4" s="7" t="s">
        <v>83</v>
      </c>
      <c r="D4" s="7" t="s">
        <v>55</v>
      </c>
      <c r="E4" s="4">
        <v>0.22</v>
      </c>
      <c r="F4" s="4">
        <v>50.8</v>
      </c>
      <c r="G4" s="4">
        <v>0</v>
      </c>
      <c r="H4" s="4">
        <v>1.395</v>
      </c>
      <c r="I4" s="4">
        <v>0.33900000000000002</v>
      </c>
      <c r="J4" s="4">
        <v>0.39300000000000002</v>
      </c>
      <c r="K4" s="4">
        <v>9.3757964706900001</v>
      </c>
      <c r="L4" s="1">
        <f t="shared" si="0"/>
        <v>15.598512588286953</v>
      </c>
      <c r="M4" s="1">
        <f t="shared" si="1"/>
        <v>59.2</v>
      </c>
      <c r="N4" s="1">
        <f t="shared" si="2"/>
        <v>16.5</v>
      </c>
    </row>
    <row r="5" spans="1:14" s="1" customFormat="1" x14ac:dyDescent="0.25">
      <c r="A5" s="7" t="s">
        <v>82</v>
      </c>
      <c r="B5" s="7">
        <v>1330</v>
      </c>
      <c r="C5" s="7" t="s">
        <v>83</v>
      </c>
      <c r="D5" s="7" t="s">
        <v>56</v>
      </c>
      <c r="E5" s="4">
        <v>0.22</v>
      </c>
      <c r="F5" s="4">
        <v>50.8</v>
      </c>
      <c r="G5" s="4">
        <v>0</v>
      </c>
      <c r="H5" s="4">
        <v>1.395</v>
      </c>
      <c r="I5" s="4">
        <v>0.33900000000000002</v>
      </c>
      <c r="J5" s="4">
        <v>0.39300000000000002</v>
      </c>
      <c r="K5" s="4">
        <v>2.5679226506899999</v>
      </c>
      <c r="L5" s="1">
        <f t="shared" si="0"/>
        <v>4.2722529139529533</v>
      </c>
      <c r="M5" s="1">
        <f t="shared" si="1"/>
        <v>16.2</v>
      </c>
      <c r="N5" s="1">
        <f t="shared" si="2"/>
        <v>4.5</v>
      </c>
    </row>
    <row r="6" spans="1:14" s="1" customFormat="1" x14ac:dyDescent="0.25">
      <c r="A6" s="7" t="s">
        <v>82</v>
      </c>
      <c r="B6" s="7">
        <v>1400</v>
      </c>
      <c r="C6" s="7" t="s">
        <v>83</v>
      </c>
      <c r="D6" s="7"/>
      <c r="E6" s="4">
        <v>0.22</v>
      </c>
      <c r="F6" s="4">
        <v>50.8</v>
      </c>
      <c r="G6" s="4">
        <v>0</v>
      </c>
      <c r="H6" s="4">
        <v>0.70899999999999996</v>
      </c>
      <c r="I6" s="4">
        <v>0.11700000000000001</v>
      </c>
      <c r="J6" s="4">
        <v>0.43099999999999999</v>
      </c>
      <c r="K6" s="4">
        <v>0.31523802430600001</v>
      </c>
      <c r="L6" s="1">
        <f t="shared" si="0"/>
        <v>0.57517279121458409</v>
      </c>
      <c r="M6" s="1">
        <f t="shared" si="1"/>
        <v>1.1000000000000001</v>
      </c>
      <c r="N6" s="1">
        <f t="shared" si="2"/>
        <v>0.3</v>
      </c>
    </row>
    <row r="7" spans="1:14" s="1" customFormat="1" x14ac:dyDescent="0.25">
      <c r="A7" s="7" t="s">
        <v>82</v>
      </c>
      <c r="B7" s="7">
        <v>1400</v>
      </c>
      <c r="C7" s="7" t="s">
        <v>83</v>
      </c>
      <c r="D7" s="7" t="s">
        <v>55</v>
      </c>
      <c r="E7" s="4">
        <v>0.22</v>
      </c>
      <c r="F7" s="4">
        <v>50.8</v>
      </c>
      <c r="G7" s="4">
        <v>0</v>
      </c>
      <c r="H7" s="4">
        <v>0.70899999999999996</v>
      </c>
      <c r="I7" s="4">
        <v>0.11700000000000001</v>
      </c>
      <c r="J7" s="4">
        <v>0.43099999999999999</v>
      </c>
      <c r="K7" s="4">
        <v>8.8640473275500007</v>
      </c>
      <c r="L7" s="1">
        <f t="shared" si="0"/>
        <v>16.173045285603479</v>
      </c>
      <c r="M7" s="1">
        <f t="shared" si="1"/>
        <v>31.2</v>
      </c>
      <c r="N7" s="1">
        <f t="shared" si="2"/>
        <v>7.1</v>
      </c>
    </row>
    <row r="8" spans="1:14" s="1" customFormat="1" x14ac:dyDescent="0.25">
      <c r="A8" s="7" t="s">
        <v>82</v>
      </c>
      <c r="B8" s="7">
        <v>1400</v>
      </c>
      <c r="C8" s="7" t="s">
        <v>83</v>
      </c>
      <c r="D8" s="7" t="s">
        <v>56</v>
      </c>
      <c r="E8" s="4">
        <v>0.22</v>
      </c>
      <c r="F8" s="4">
        <v>50.8</v>
      </c>
      <c r="G8" s="4">
        <v>0</v>
      </c>
      <c r="H8" s="4">
        <v>0.70899999999999996</v>
      </c>
      <c r="I8" s="4">
        <v>0.11700000000000001</v>
      </c>
      <c r="J8" s="4">
        <v>0.43099999999999999</v>
      </c>
      <c r="K8" s="4">
        <v>5.0181570640400004</v>
      </c>
      <c r="L8" s="1">
        <f t="shared" si="0"/>
        <v>9.1559621071452497</v>
      </c>
      <c r="M8" s="1">
        <f t="shared" si="1"/>
        <v>17.7</v>
      </c>
      <c r="N8" s="1">
        <f t="shared" si="2"/>
        <v>4</v>
      </c>
    </row>
    <row r="9" spans="1:14" s="1" customFormat="1" x14ac:dyDescent="0.25">
      <c r="A9" s="7" t="s">
        <v>82</v>
      </c>
      <c r="B9" s="7">
        <v>3200</v>
      </c>
      <c r="C9" s="7" t="s">
        <v>83</v>
      </c>
      <c r="D9" s="7" t="s">
        <v>56</v>
      </c>
      <c r="E9" s="4">
        <v>0.22</v>
      </c>
      <c r="F9" s="4">
        <v>50.8</v>
      </c>
      <c r="G9" s="4">
        <v>0</v>
      </c>
      <c r="H9" s="4">
        <v>0.69099999999999995</v>
      </c>
      <c r="I9" s="4">
        <v>3.5999999999999997E-2</v>
      </c>
      <c r="J9" s="4">
        <v>0.26200000000000001</v>
      </c>
      <c r="K9" s="4">
        <v>0.87109075219200005</v>
      </c>
      <c r="L9" s="1">
        <f t="shared" si="0"/>
        <v>0.96615578961455373</v>
      </c>
      <c r="M9" s="1">
        <f t="shared" si="1"/>
        <v>1.8</v>
      </c>
      <c r="N9" s="1">
        <f t="shared" si="2"/>
        <v>0.3</v>
      </c>
    </row>
    <row r="10" spans="1:14" s="1" customFormat="1" x14ac:dyDescent="0.25">
      <c r="A10" s="7" t="s">
        <v>82</v>
      </c>
      <c r="B10" s="7">
        <v>4240</v>
      </c>
      <c r="C10" s="7" t="s">
        <v>83</v>
      </c>
      <c r="D10" s="7" t="s">
        <v>55</v>
      </c>
      <c r="E10" s="4">
        <v>0.22</v>
      </c>
      <c r="F10" s="4">
        <v>50.8</v>
      </c>
      <c r="G10" s="4">
        <v>0</v>
      </c>
      <c r="H10" s="4">
        <v>0.69099999999999995</v>
      </c>
      <c r="I10" s="4">
        <v>3.5999999999999997E-2</v>
      </c>
      <c r="J10" s="4">
        <v>0.26200000000000001</v>
      </c>
      <c r="K10" s="4">
        <v>1.72322517132</v>
      </c>
      <c r="L10" s="1">
        <f t="shared" si="0"/>
        <v>1.9112864783500561</v>
      </c>
      <c r="M10" s="1">
        <f t="shared" si="1"/>
        <v>3.6</v>
      </c>
      <c r="N10" s="1">
        <f t="shared" si="2"/>
        <v>0.6</v>
      </c>
    </row>
    <row r="11" spans="1:14" s="1" customFormat="1" x14ac:dyDescent="0.25">
      <c r="A11" s="7" t="s">
        <v>82</v>
      </c>
      <c r="B11" s="7">
        <v>4240</v>
      </c>
      <c r="C11" s="7" t="s">
        <v>83</v>
      </c>
      <c r="D11" s="7" t="s">
        <v>56</v>
      </c>
      <c r="E11" s="4">
        <v>0.22</v>
      </c>
      <c r="F11" s="4">
        <v>50.8</v>
      </c>
      <c r="G11" s="4">
        <v>0</v>
      </c>
      <c r="H11" s="4">
        <v>0.69099999999999995</v>
      </c>
      <c r="I11" s="4">
        <v>3.5999999999999997E-2</v>
      </c>
      <c r="J11" s="4">
        <v>0.26200000000000001</v>
      </c>
      <c r="K11" s="4">
        <v>2.78152577035</v>
      </c>
      <c r="L11" s="1">
        <f t="shared" si="0"/>
        <v>3.0850829494208636</v>
      </c>
      <c r="M11" s="1">
        <f t="shared" si="1"/>
        <v>5.8</v>
      </c>
      <c r="N11" s="1">
        <f t="shared" si="2"/>
        <v>0.9</v>
      </c>
    </row>
    <row r="12" spans="1:14" s="1" customFormat="1" x14ac:dyDescent="0.25">
      <c r="A12" s="7" t="s">
        <v>82</v>
      </c>
      <c r="B12" s="7">
        <v>8140</v>
      </c>
      <c r="C12" s="7" t="s">
        <v>83</v>
      </c>
      <c r="D12" s="7" t="s">
        <v>55</v>
      </c>
      <c r="E12" s="4">
        <v>0.22</v>
      </c>
      <c r="F12" s="4">
        <v>50.8</v>
      </c>
      <c r="G12" s="4">
        <v>0</v>
      </c>
      <c r="H12" s="4">
        <v>0.98599999999999999</v>
      </c>
      <c r="I12" s="4">
        <v>0.14299999999999999</v>
      </c>
      <c r="J12" s="4">
        <v>0.44600000000000001</v>
      </c>
      <c r="K12" s="4">
        <v>2.2685985993000001E-7</v>
      </c>
      <c r="L12" s="1">
        <f t="shared" si="0"/>
        <v>4.2832653953850206E-7</v>
      </c>
      <c r="M12" s="1">
        <f t="shared" si="1"/>
        <v>0</v>
      </c>
      <c r="N12" s="1">
        <f t="shared" si="2"/>
        <v>0</v>
      </c>
    </row>
    <row r="13" spans="1:14" s="1" customFormat="1" x14ac:dyDescent="0.25">
      <c r="A13" s="7" t="s">
        <v>82</v>
      </c>
      <c r="B13" s="7">
        <v>8140</v>
      </c>
      <c r="C13" s="7" t="s">
        <v>83</v>
      </c>
      <c r="D13" s="7" t="s">
        <v>56</v>
      </c>
      <c r="E13" s="4">
        <v>0.22</v>
      </c>
      <c r="F13" s="4">
        <v>50.8</v>
      </c>
      <c r="G13" s="4">
        <v>0</v>
      </c>
      <c r="H13" s="4">
        <v>0.98599999999999999</v>
      </c>
      <c r="I13" s="4">
        <v>0.14299999999999999</v>
      </c>
      <c r="J13" s="4">
        <v>0.44600000000000001</v>
      </c>
      <c r="K13" s="4">
        <v>1.09729324035E-2</v>
      </c>
      <c r="L13" s="1">
        <f t="shared" si="0"/>
        <v>2.0717627906634901E-2</v>
      </c>
      <c r="M13" s="1">
        <f t="shared" si="1"/>
        <v>0.1</v>
      </c>
      <c r="N13" s="1">
        <f t="shared" si="2"/>
        <v>0</v>
      </c>
    </row>
    <row r="14" spans="1:14" x14ac:dyDescent="0.25">
      <c r="A14" s="1"/>
      <c r="B14" s="1"/>
      <c r="C14" s="1"/>
      <c r="E14" s="1"/>
      <c r="F14" s="3"/>
      <c r="G14" s="3"/>
      <c r="H14" s="3"/>
      <c r="I14" s="2"/>
      <c r="J14" s="4"/>
      <c r="K14" s="1">
        <f t="shared" ref="K14:M14" si="3">SUM(K2:K13)</f>
        <v>36.861826316120364</v>
      </c>
      <c r="L14" s="1">
        <f t="shared" si="3"/>
        <v>58.307800468662421</v>
      </c>
      <c r="M14" s="1">
        <f t="shared" si="3"/>
        <v>159</v>
      </c>
      <c r="N14">
        <f>SUM(N2:N13)</f>
        <v>39.199999999999996</v>
      </c>
    </row>
    <row r="15" spans="1:14" x14ac:dyDescent="0.25">
      <c r="A15" s="1"/>
      <c r="B15" s="1"/>
      <c r="C15" s="1"/>
      <c r="E15" s="1"/>
      <c r="F15" s="3"/>
      <c r="G15" s="3"/>
      <c r="H15" s="3"/>
      <c r="I15" s="1"/>
      <c r="J15" s="4"/>
      <c r="K15" s="1"/>
      <c r="L15" s="1"/>
    </row>
    <row r="16" spans="1:14" x14ac:dyDescent="0.25">
      <c r="I16" s="1"/>
      <c r="J16" s="1"/>
      <c r="K16" s="1"/>
    </row>
  </sheetData>
  <sortState xmlns:xlrd2="http://schemas.microsoft.com/office/spreadsheetml/2017/richdata2" ref="A2:F15">
    <sortCondition ref="C2:C15"/>
    <sortCondition ref="E2:E15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0.79998168889431442"/>
  </sheetPr>
  <dimension ref="A1:N22"/>
  <sheetViews>
    <sheetView workbookViewId="0">
      <selection activeCell="L28" sqref="L28"/>
    </sheetView>
  </sheetViews>
  <sheetFormatPr defaultRowHeight="15" x14ac:dyDescent="0.25"/>
  <cols>
    <col min="1" max="1" width="17.7109375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1" bestFit="1" customWidth="1"/>
    <col min="7" max="7" width="12.140625" style="1" bestFit="1" customWidth="1"/>
    <col min="8" max="8" width="8.28515625" style="1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28515625" customWidth="1"/>
  </cols>
  <sheetData>
    <row r="1" spans="1:14" x14ac:dyDescent="0.25">
      <c r="A1" s="7" t="s">
        <v>67</v>
      </c>
      <c r="B1" s="7" t="s">
        <v>68</v>
      </c>
      <c r="C1" s="7" t="s">
        <v>69</v>
      </c>
      <c r="D1" s="7" t="s">
        <v>70</v>
      </c>
      <c r="E1" s="4" t="s">
        <v>71</v>
      </c>
      <c r="F1" s="4" t="s">
        <v>72</v>
      </c>
      <c r="G1" s="4" t="s">
        <v>73</v>
      </c>
      <c r="H1" s="4" t="s">
        <v>74</v>
      </c>
      <c r="I1" s="4" t="s">
        <v>75</v>
      </c>
      <c r="J1" s="4" t="s">
        <v>76</v>
      </c>
      <c r="K1" s="4" t="s">
        <v>77</v>
      </c>
      <c r="L1" s="5" t="s">
        <v>86</v>
      </c>
      <c r="M1" s="6" t="s">
        <v>87</v>
      </c>
      <c r="N1" s="6" t="s">
        <v>88</v>
      </c>
    </row>
    <row r="2" spans="1:14" s="1" customFormat="1" x14ac:dyDescent="0.25">
      <c r="A2" s="7" t="s">
        <v>51</v>
      </c>
      <c r="B2" s="7">
        <v>1110</v>
      </c>
      <c r="C2" s="7" t="s">
        <v>78</v>
      </c>
      <c r="D2" s="7"/>
      <c r="E2" s="4">
        <v>0.19</v>
      </c>
      <c r="F2" s="4">
        <v>57.7</v>
      </c>
      <c r="G2" s="4">
        <v>0</v>
      </c>
      <c r="H2" s="4">
        <v>0.96799999999999997</v>
      </c>
      <c r="I2" s="4">
        <v>0.125</v>
      </c>
      <c r="J2" s="4">
        <v>0.28799999999999998</v>
      </c>
      <c r="K2" s="4">
        <v>0.46328301527900001</v>
      </c>
      <c r="L2" s="1">
        <f>F2*J2*K2/12</f>
        <v>0.64155431955835918</v>
      </c>
      <c r="M2" s="1">
        <f>ROUND(2.721*H2*L2,1)</f>
        <v>1.7</v>
      </c>
      <c r="N2" s="1">
        <f>ROUND((2.721*I2*L2)+(E2*K2),1)</f>
        <v>0.3</v>
      </c>
    </row>
    <row r="3" spans="1:14" s="1" customFormat="1" x14ac:dyDescent="0.25">
      <c r="A3" s="7" t="s">
        <v>51</v>
      </c>
      <c r="B3" s="7">
        <v>1110</v>
      </c>
      <c r="C3" s="7" t="s">
        <v>78</v>
      </c>
      <c r="D3" s="7" t="s">
        <v>55</v>
      </c>
      <c r="E3" s="4">
        <v>0.19</v>
      </c>
      <c r="F3" s="4">
        <v>57.7</v>
      </c>
      <c r="G3" s="4">
        <v>0</v>
      </c>
      <c r="H3" s="4">
        <v>0.96799999999999997</v>
      </c>
      <c r="I3" s="4">
        <v>0.125</v>
      </c>
      <c r="J3" s="4">
        <v>0.28799999999999998</v>
      </c>
      <c r="K3" s="4">
        <v>99.339311126499993</v>
      </c>
      <c r="L3" s="1">
        <f t="shared" ref="L3:L21" si="0">F3*J3*K3/12</f>
        <v>137.56507804797718</v>
      </c>
      <c r="M3" s="1">
        <f t="shared" ref="M3:M21" si="1">ROUND(2.721*H3*L3,1)</f>
        <v>362.3</v>
      </c>
      <c r="N3" s="1">
        <f t="shared" ref="N3:N21" si="2">ROUND((2.721*I3*L3)+(E3*K3),1)</f>
        <v>65.7</v>
      </c>
    </row>
    <row r="4" spans="1:14" s="1" customFormat="1" x14ac:dyDescent="0.25">
      <c r="A4" s="7" t="s">
        <v>51</v>
      </c>
      <c r="B4" s="7">
        <v>1110</v>
      </c>
      <c r="C4" s="7" t="s">
        <v>78</v>
      </c>
      <c r="D4" s="7" t="s">
        <v>56</v>
      </c>
      <c r="E4" s="4">
        <v>0.19</v>
      </c>
      <c r="F4" s="4">
        <v>57.7</v>
      </c>
      <c r="G4" s="4">
        <v>0</v>
      </c>
      <c r="H4" s="4">
        <v>0.96799999999999997</v>
      </c>
      <c r="I4" s="4">
        <v>0.125</v>
      </c>
      <c r="J4" s="4">
        <v>0.28799999999999998</v>
      </c>
      <c r="K4" s="4">
        <v>8.2618250877699992</v>
      </c>
      <c r="L4" s="1">
        <f t="shared" si="0"/>
        <v>11.440975381543895</v>
      </c>
      <c r="M4" s="1">
        <f t="shared" si="1"/>
        <v>30.1</v>
      </c>
      <c r="N4" s="1">
        <f t="shared" si="2"/>
        <v>5.5</v>
      </c>
    </row>
    <row r="5" spans="1:14" s="1" customFormat="1" x14ac:dyDescent="0.25">
      <c r="A5" s="7" t="s">
        <v>51</v>
      </c>
      <c r="B5" s="7">
        <v>1210</v>
      </c>
      <c r="C5" s="7" t="s">
        <v>78</v>
      </c>
      <c r="D5" s="7"/>
      <c r="E5" s="4">
        <v>0.19</v>
      </c>
      <c r="F5" s="4">
        <v>57.7</v>
      </c>
      <c r="G5" s="4">
        <v>0</v>
      </c>
      <c r="H5" s="4">
        <v>1.2450000000000001</v>
      </c>
      <c r="I5" s="4">
        <v>0.21299999999999999</v>
      </c>
      <c r="J5" s="4">
        <v>0.28799999999999998</v>
      </c>
      <c r="K5" s="4">
        <v>0.20786402629600001</v>
      </c>
      <c r="L5" s="1">
        <f t="shared" si="0"/>
        <v>0.28785010361470081</v>
      </c>
      <c r="M5" s="1">
        <f t="shared" si="1"/>
        <v>1</v>
      </c>
      <c r="N5" s="1">
        <f t="shared" si="2"/>
        <v>0.2</v>
      </c>
    </row>
    <row r="6" spans="1:14" s="1" customFormat="1" x14ac:dyDescent="0.25">
      <c r="A6" s="7" t="s">
        <v>51</v>
      </c>
      <c r="B6" s="7">
        <v>1210</v>
      </c>
      <c r="C6" s="7" t="s">
        <v>78</v>
      </c>
      <c r="D6" s="7"/>
      <c r="E6" s="4">
        <v>0.19</v>
      </c>
      <c r="F6" s="4">
        <v>57.7</v>
      </c>
      <c r="G6" s="4">
        <v>0</v>
      </c>
      <c r="H6" s="4">
        <v>1.2450000000000001</v>
      </c>
      <c r="I6" s="4">
        <v>0.21299999999999999</v>
      </c>
      <c r="J6" s="4">
        <v>0.28799999999999998</v>
      </c>
      <c r="K6" s="4">
        <v>4.3027024039099998E-2</v>
      </c>
      <c r="L6" s="1">
        <f t="shared" si="0"/>
        <v>5.9583822889345682E-2</v>
      </c>
      <c r="M6" s="1">
        <f t="shared" si="1"/>
        <v>0.2</v>
      </c>
      <c r="N6" s="1">
        <f t="shared" si="2"/>
        <v>0</v>
      </c>
    </row>
    <row r="7" spans="1:14" s="1" customFormat="1" x14ac:dyDescent="0.25">
      <c r="A7" s="7" t="s">
        <v>51</v>
      </c>
      <c r="B7" s="7">
        <v>1210</v>
      </c>
      <c r="C7" s="7" t="s">
        <v>78</v>
      </c>
      <c r="D7" s="7" t="s">
        <v>55</v>
      </c>
      <c r="E7" s="4">
        <v>0.19</v>
      </c>
      <c r="F7" s="4">
        <v>57.7</v>
      </c>
      <c r="G7" s="4">
        <v>0</v>
      </c>
      <c r="H7" s="4">
        <v>1.2450000000000001</v>
      </c>
      <c r="I7" s="4">
        <v>0.21299999999999999</v>
      </c>
      <c r="J7" s="4">
        <v>0.28799999999999998</v>
      </c>
      <c r="K7" s="4">
        <v>87.839783591599996</v>
      </c>
      <c r="L7" s="1">
        <f t="shared" si="0"/>
        <v>121.64053231764767</v>
      </c>
      <c r="M7" s="1">
        <f t="shared" si="1"/>
        <v>412.1</v>
      </c>
      <c r="N7" s="1">
        <f t="shared" si="2"/>
        <v>87.2</v>
      </c>
    </row>
    <row r="8" spans="1:14" s="1" customFormat="1" x14ac:dyDescent="0.25">
      <c r="A8" s="7" t="s">
        <v>51</v>
      </c>
      <c r="B8" s="7">
        <v>1210</v>
      </c>
      <c r="C8" s="7" t="s">
        <v>78</v>
      </c>
      <c r="D8" s="7" t="s">
        <v>55</v>
      </c>
      <c r="E8" s="4">
        <v>0.19</v>
      </c>
      <c r="F8" s="4">
        <v>57.7</v>
      </c>
      <c r="G8" s="4">
        <v>0</v>
      </c>
      <c r="H8" s="4">
        <v>1.2450000000000001</v>
      </c>
      <c r="I8" s="4">
        <v>0.21299999999999999</v>
      </c>
      <c r="J8" s="4">
        <v>0.28799999999999998</v>
      </c>
      <c r="K8" s="4">
        <v>6.9514136593</v>
      </c>
      <c r="L8" s="1">
        <f t="shared" si="0"/>
        <v>9.6263176353986406</v>
      </c>
      <c r="M8" s="1">
        <f t="shared" si="1"/>
        <v>32.6</v>
      </c>
      <c r="N8" s="1">
        <f t="shared" si="2"/>
        <v>6.9</v>
      </c>
    </row>
    <row r="9" spans="1:14" s="1" customFormat="1" x14ac:dyDescent="0.25">
      <c r="A9" s="7" t="s">
        <v>51</v>
      </c>
      <c r="B9" s="7">
        <v>1330</v>
      </c>
      <c r="C9" s="7" t="s">
        <v>78</v>
      </c>
      <c r="D9" s="7"/>
      <c r="E9" s="4">
        <v>0.19</v>
      </c>
      <c r="F9" s="4">
        <v>57.7</v>
      </c>
      <c r="G9" s="4">
        <v>0</v>
      </c>
      <c r="H9" s="4">
        <v>1.395</v>
      </c>
      <c r="I9" s="4">
        <v>0.33900000000000002</v>
      </c>
      <c r="J9" s="4">
        <v>0.39300000000000002</v>
      </c>
      <c r="K9" s="4">
        <v>44.241445964500002</v>
      </c>
      <c r="L9" s="1">
        <f t="shared" si="0"/>
        <v>83.601954402966541</v>
      </c>
      <c r="M9" s="1">
        <f t="shared" si="1"/>
        <v>317.3</v>
      </c>
      <c r="N9" s="1">
        <f t="shared" si="2"/>
        <v>85.5</v>
      </c>
    </row>
    <row r="10" spans="1:14" s="1" customFormat="1" x14ac:dyDescent="0.25">
      <c r="A10" s="7" t="s">
        <v>51</v>
      </c>
      <c r="B10" s="7">
        <v>1330</v>
      </c>
      <c r="C10" s="7" t="s">
        <v>78</v>
      </c>
      <c r="D10" s="7" t="s">
        <v>55</v>
      </c>
      <c r="E10" s="4">
        <v>0.19</v>
      </c>
      <c r="F10" s="4">
        <v>57.7</v>
      </c>
      <c r="G10" s="4">
        <v>0</v>
      </c>
      <c r="H10" s="4">
        <v>1.395</v>
      </c>
      <c r="I10" s="4">
        <v>0.33900000000000002</v>
      </c>
      <c r="J10" s="4">
        <v>0.39300000000000002</v>
      </c>
      <c r="K10" s="4">
        <v>52.069282029999997</v>
      </c>
      <c r="L10" s="1">
        <f t="shared" si="0"/>
        <v>98.394020520040257</v>
      </c>
      <c r="M10" s="1">
        <f t="shared" si="1"/>
        <v>373.5</v>
      </c>
      <c r="N10" s="1">
        <f t="shared" si="2"/>
        <v>100.7</v>
      </c>
    </row>
    <row r="11" spans="1:14" s="1" customFormat="1" x14ac:dyDescent="0.25">
      <c r="A11" s="7" t="s">
        <v>51</v>
      </c>
      <c r="B11" s="7">
        <v>1330</v>
      </c>
      <c r="C11" s="7" t="s">
        <v>78</v>
      </c>
      <c r="D11" s="7" t="s">
        <v>56</v>
      </c>
      <c r="E11" s="4">
        <v>0.19</v>
      </c>
      <c r="F11" s="4">
        <v>57.7</v>
      </c>
      <c r="G11" s="4">
        <v>0</v>
      </c>
      <c r="H11" s="4">
        <v>1.395</v>
      </c>
      <c r="I11" s="4">
        <v>0.33900000000000002</v>
      </c>
      <c r="J11" s="4">
        <v>0.39300000000000002</v>
      </c>
      <c r="K11" s="4">
        <v>5.9606529455299997</v>
      </c>
      <c r="L11" s="1">
        <f t="shared" si="0"/>
        <v>11.263696854844403</v>
      </c>
      <c r="M11" s="1">
        <f t="shared" si="1"/>
        <v>42.8</v>
      </c>
      <c r="N11" s="1">
        <f t="shared" si="2"/>
        <v>11.5</v>
      </c>
    </row>
    <row r="12" spans="1:14" s="1" customFormat="1" x14ac:dyDescent="0.25">
      <c r="A12" s="7" t="s">
        <v>51</v>
      </c>
      <c r="B12" s="7">
        <v>1400</v>
      </c>
      <c r="C12" s="7" t="s">
        <v>78</v>
      </c>
      <c r="D12" s="7"/>
      <c r="E12" s="4">
        <v>0.19</v>
      </c>
      <c r="F12" s="4">
        <v>57.7</v>
      </c>
      <c r="G12" s="4">
        <v>0</v>
      </c>
      <c r="H12" s="4">
        <v>0.70899999999999996</v>
      </c>
      <c r="I12" s="4">
        <v>0.11700000000000001</v>
      </c>
      <c r="J12" s="4">
        <v>0.43099999999999999</v>
      </c>
      <c r="K12" s="4">
        <v>0.46254935899400001</v>
      </c>
      <c r="L12" s="1">
        <f t="shared" si="0"/>
        <v>0.95858343700117399</v>
      </c>
      <c r="M12" s="1">
        <f t="shared" si="1"/>
        <v>1.8</v>
      </c>
      <c r="N12" s="1">
        <f t="shared" si="2"/>
        <v>0.4</v>
      </c>
    </row>
    <row r="13" spans="1:14" s="1" customFormat="1" x14ac:dyDescent="0.25">
      <c r="A13" s="7" t="s">
        <v>51</v>
      </c>
      <c r="B13" s="7">
        <v>1400</v>
      </c>
      <c r="C13" s="7" t="s">
        <v>78</v>
      </c>
      <c r="D13" s="7" t="s">
        <v>55</v>
      </c>
      <c r="E13" s="4">
        <v>0.19</v>
      </c>
      <c r="F13" s="4">
        <v>57.7</v>
      </c>
      <c r="G13" s="4">
        <v>0</v>
      </c>
      <c r="H13" s="4">
        <v>0.70899999999999996</v>
      </c>
      <c r="I13" s="4">
        <v>0.11700000000000001</v>
      </c>
      <c r="J13" s="4">
        <v>0.43099999999999999</v>
      </c>
      <c r="K13" s="4">
        <v>9.6597978086299996</v>
      </c>
      <c r="L13" s="1">
        <f t="shared" si="0"/>
        <v>20.018884480289739</v>
      </c>
      <c r="M13" s="1">
        <f t="shared" si="1"/>
        <v>38.6</v>
      </c>
      <c r="N13" s="1">
        <f t="shared" si="2"/>
        <v>8.1999999999999993</v>
      </c>
    </row>
    <row r="14" spans="1:14" s="1" customFormat="1" x14ac:dyDescent="0.25">
      <c r="A14" s="7" t="s">
        <v>51</v>
      </c>
      <c r="B14" s="7">
        <v>1411</v>
      </c>
      <c r="C14" s="7" t="s">
        <v>78</v>
      </c>
      <c r="D14" s="7"/>
      <c r="E14" s="4">
        <v>0.19</v>
      </c>
      <c r="F14" s="4">
        <v>57.7</v>
      </c>
      <c r="G14" s="4">
        <v>0</v>
      </c>
      <c r="H14" s="4">
        <v>1.4430000000000001</v>
      </c>
      <c r="I14" s="4">
        <v>0.22500000000000001</v>
      </c>
      <c r="J14" s="4">
        <v>0.43099999999999999</v>
      </c>
      <c r="K14" s="4">
        <v>0.42006392704200002</v>
      </c>
      <c r="L14" s="1">
        <f t="shared" si="0"/>
        <v>0.87053698186911543</v>
      </c>
      <c r="M14" s="1">
        <f t="shared" si="1"/>
        <v>3.4</v>
      </c>
      <c r="N14" s="1">
        <f t="shared" si="2"/>
        <v>0.6</v>
      </c>
    </row>
    <row r="15" spans="1:14" s="1" customFormat="1" x14ac:dyDescent="0.25">
      <c r="A15" s="7" t="s">
        <v>51</v>
      </c>
      <c r="B15" s="7">
        <v>1411</v>
      </c>
      <c r="C15" s="7" t="s">
        <v>78</v>
      </c>
      <c r="D15" s="7" t="s">
        <v>55</v>
      </c>
      <c r="E15" s="4">
        <v>0.19</v>
      </c>
      <c r="F15" s="4">
        <v>57.7</v>
      </c>
      <c r="G15" s="4">
        <v>0</v>
      </c>
      <c r="H15" s="4">
        <v>1.4430000000000001</v>
      </c>
      <c r="I15" s="4">
        <v>0.22500000000000001</v>
      </c>
      <c r="J15" s="4">
        <v>0.43099999999999999</v>
      </c>
      <c r="K15" s="4">
        <v>17.370813129599998</v>
      </c>
      <c r="L15" s="1">
        <f t="shared" si="0"/>
        <v>35.999128373006961</v>
      </c>
      <c r="M15" s="1">
        <f t="shared" si="1"/>
        <v>141.30000000000001</v>
      </c>
      <c r="N15" s="1">
        <f t="shared" si="2"/>
        <v>25.3</v>
      </c>
    </row>
    <row r="16" spans="1:14" s="1" customFormat="1" x14ac:dyDescent="0.25">
      <c r="A16" s="7" t="s">
        <v>51</v>
      </c>
      <c r="B16" s="7">
        <v>1411</v>
      </c>
      <c r="C16" s="7" t="s">
        <v>78</v>
      </c>
      <c r="D16" s="7" t="s">
        <v>56</v>
      </c>
      <c r="E16" s="4">
        <v>0.19</v>
      </c>
      <c r="F16" s="4">
        <v>57.7</v>
      </c>
      <c r="G16" s="4">
        <v>0</v>
      </c>
      <c r="H16" s="4">
        <v>1.4430000000000001</v>
      </c>
      <c r="I16" s="4">
        <v>0.22500000000000001</v>
      </c>
      <c r="J16" s="4">
        <v>0.43099999999999999</v>
      </c>
      <c r="K16" s="4">
        <v>0.98145675283900002</v>
      </c>
      <c r="L16" s="1">
        <f t="shared" si="0"/>
        <v>2.0339627957772701</v>
      </c>
      <c r="M16" s="1">
        <f t="shared" si="1"/>
        <v>8</v>
      </c>
      <c r="N16" s="1">
        <f t="shared" si="2"/>
        <v>1.4</v>
      </c>
    </row>
    <row r="17" spans="1:14" s="1" customFormat="1" x14ac:dyDescent="0.25">
      <c r="A17" s="7" t="s">
        <v>51</v>
      </c>
      <c r="B17" s="7">
        <v>5110</v>
      </c>
      <c r="C17" s="7" t="s">
        <v>78</v>
      </c>
      <c r="D17" s="7"/>
      <c r="E17" s="4">
        <v>0.19</v>
      </c>
      <c r="F17" s="4">
        <v>57.7</v>
      </c>
      <c r="G17" s="4">
        <v>0</v>
      </c>
      <c r="H17" s="4">
        <v>0.505</v>
      </c>
      <c r="I17" s="4">
        <v>6.8000000000000005E-2</v>
      </c>
      <c r="J17" s="4">
        <v>5.2999999999999999E-2</v>
      </c>
      <c r="K17" s="4">
        <v>0.38512448691099999</v>
      </c>
      <c r="L17" s="1">
        <f t="shared" si="0"/>
        <v>9.8145766118544087E-2</v>
      </c>
      <c r="M17" s="1">
        <f t="shared" si="1"/>
        <v>0.1</v>
      </c>
      <c r="N17" s="1">
        <f t="shared" si="2"/>
        <v>0.1</v>
      </c>
    </row>
    <row r="18" spans="1:14" s="1" customFormat="1" x14ac:dyDescent="0.25">
      <c r="A18" s="7" t="s">
        <v>51</v>
      </c>
      <c r="B18" s="7">
        <v>5110</v>
      </c>
      <c r="C18" s="7" t="s">
        <v>78</v>
      </c>
      <c r="D18" s="7" t="s">
        <v>55</v>
      </c>
      <c r="E18" s="4">
        <v>0.19</v>
      </c>
      <c r="F18" s="4">
        <v>57.7</v>
      </c>
      <c r="G18" s="4">
        <v>0</v>
      </c>
      <c r="H18" s="4">
        <v>0.505</v>
      </c>
      <c r="I18" s="4">
        <v>6.8000000000000005E-2</v>
      </c>
      <c r="J18" s="4">
        <v>5.2999999999999999E-2</v>
      </c>
      <c r="K18" s="4">
        <v>0.35982920412699998</v>
      </c>
      <c r="L18" s="1">
        <f t="shared" si="0"/>
        <v>9.169947409506489E-2</v>
      </c>
      <c r="M18" s="1">
        <f t="shared" si="1"/>
        <v>0.1</v>
      </c>
      <c r="N18" s="1">
        <f t="shared" si="2"/>
        <v>0.1</v>
      </c>
    </row>
    <row r="19" spans="1:14" s="1" customFormat="1" x14ac:dyDescent="0.25">
      <c r="A19" s="7" t="s">
        <v>51</v>
      </c>
      <c r="B19" s="7">
        <v>5300</v>
      </c>
      <c r="C19" s="7" t="s">
        <v>78</v>
      </c>
      <c r="D19" s="7"/>
      <c r="E19" s="4">
        <v>0.19</v>
      </c>
      <c r="F19" s="4">
        <v>57.7</v>
      </c>
      <c r="G19" s="4">
        <v>0</v>
      </c>
      <c r="H19" s="4">
        <v>0.505</v>
      </c>
      <c r="I19" s="4">
        <v>6.8000000000000005E-2</v>
      </c>
      <c r="J19" s="4">
        <v>5.2999999999999999E-2</v>
      </c>
      <c r="K19" s="4">
        <v>4.3460587524700003</v>
      </c>
      <c r="L19" s="1">
        <f t="shared" si="0"/>
        <v>1.107556855910709</v>
      </c>
      <c r="M19" s="1">
        <f t="shared" si="1"/>
        <v>1.5</v>
      </c>
      <c r="N19" s="1">
        <f t="shared" si="2"/>
        <v>1</v>
      </c>
    </row>
    <row r="20" spans="1:14" s="1" customFormat="1" x14ac:dyDescent="0.25">
      <c r="A20" s="7" t="s">
        <v>51</v>
      </c>
      <c r="B20" s="7">
        <v>5300</v>
      </c>
      <c r="C20" s="7" t="s">
        <v>78</v>
      </c>
      <c r="D20" s="7" t="s">
        <v>55</v>
      </c>
      <c r="E20" s="4">
        <v>0.19</v>
      </c>
      <c r="F20" s="4">
        <v>57.7</v>
      </c>
      <c r="G20" s="4">
        <v>0</v>
      </c>
      <c r="H20" s="4">
        <v>0.505</v>
      </c>
      <c r="I20" s="4">
        <v>6.8000000000000005E-2</v>
      </c>
      <c r="J20" s="4">
        <v>5.2999999999999999E-2</v>
      </c>
      <c r="K20" s="4">
        <v>0.22723095807800001</v>
      </c>
      <c r="L20" s="1">
        <f t="shared" si="0"/>
        <v>5.7907916074860982E-2</v>
      </c>
      <c r="M20" s="1">
        <f t="shared" si="1"/>
        <v>0.1</v>
      </c>
      <c r="N20" s="1">
        <f t="shared" si="2"/>
        <v>0.1</v>
      </c>
    </row>
    <row r="21" spans="1:14" s="1" customFormat="1" x14ac:dyDescent="0.25">
      <c r="A21" s="7" t="s">
        <v>51</v>
      </c>
      <c r="B21" s="7">
        <v>5300</v>
      </c>
      <c r="C21" s="7" t="s">
        <v>78</v>
      </c>
      <c r="D21" s="7" t="s">
        <v>56</v>
      </c>
      <c r="E21" s="4">
        <v>0.19</v>
      </c>
      <c r="F21" s="4">
        <v>57.7</v>
      </c>
      <c r="G21" s="4">
        <v>0</v>
      </c>
      <c r="H21" s="4">
        <v>0.505</v>
      </c>
      <c r="I21" s="4">
        <v>6.8000000000000005E-2</v>
      </c>
      <c r="J21" s="4">
        <v>5.2999999999999999E-2</v>
      </c>
      <c r="K21" s="4">
        <v>0.19551303749500001</v>
      </c>
      <c r="L21" s="1">
        <f t="shared" si="0"/>
        <v>4.9824868330288298E-2</v>
      </c>
      <c r="M21" s="1">
        <f t="shared" si="1"/>
        <v>0.1</v>
      </c>
      <c r="N21" s="1">
        <f t="shared" si="2"/>
        <v>0</v>
      </c>
    </row>
    <row r="22" spans="1:14" x14ac:dyDescent="0.25">
      <c r="K22" s="1">
        <f t="shared" ref="K22:M22" si="3">SUM(K2:K21)</f>
        <v>339.78632588700009</v>
      </c>
      <c r="L22" s="1">
        <f t="shared" si="3"/>
        <v>535.80779435495481</v>
      </c>
      <c r="M22" s="1">
        <f t="shared" si="3"/>
        <v>1768.5999999999997</v>
      </c>
      <c r="N22">
        <f>SUM(N2:N21)</f>
        <v>400.70000000000005</v>
      </c>
    </row>
  </sheetData>
  <sortState xmlns:xlrd2="http://schemas.microsoft.com/office/spreadsheetml/2017/richdata2" ref="A2:F19">
    <sortCondition ref="C2:C19"/>
    <sortCondition ref="E2:E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3685-0AFA-4FFC-863B-DD5DF28E7562}">
  <dimension ref="A3:E23"/>
  <sheetViews>
    <sheetView workbookViewId="0">
      <selection activeCell="A3" sqref="A3"/>
    </sheetView>
  </sheetViews>
  <sheetFormatPr defaultColWidth="8.85546875" defaultRowHeight="15" x14ac:dyDescent="0.25"/>
  <cols>
    <col min="1" max="1" width="13.140625" style="67" bestFit="1" customWidth="1"/>
    <col min="2" max="2" width="14.5703125" style="67" bestFit="1" customWidth="1"/>
    <col min="3" max="3" width="15.28515625" style="67" bestFit="1" customWidth="1"/>
    <col min="4" max="4" width="15" style="67" bestFit="1" customWidth="1"/>
    <col min="5" max="5" width="13.7109375" style="67" bestFit="1" customWidth="1"/>
    <col min="6" max="16384" width="8.85546875" style="67"/>
  </cols>
  <sheetData>
    <row r="3" spans="1:5" x14ac:dyDescent="0.25">
      <c r="A3" s="68" t="s">
        <v>330</v>
      </c>
      <c r="B3" s="13" t="s">
        <v>332</v>
      </c>
      <c r="C3" s="13" t="s">
        <v>333</v>
      </c>
      <c r="D3" s="13" t="s">
        <v>334</v>
      </c>
      <c r="E3" s="13" t="s">
        <v>392</v>
      </c>
    </row>
    <row r="4" spans="1:5" x14ac:dyDescent="0.25">
      <c r="A4" s="69" t="s">
        <v>168</v>
      </c>
      <c r="B4" s="70">
        <v>431.88717700000001</v>
      </c>
      <c r="C4" s="70">
        <v>5079.2194760000002</v>
      </c>
      <c r="D4" s="70">
        <v>859.31558399999994</v>
      </c>
      <c r="E4" s="70">
        <v>904.19436800000005</v>
      </c>
    </row>
    <row r="5" spans="1:5" x14ac:dyDescent="0.25">
      <c r="A5" s="69" t="s">
        <v>215</v>
      </c>
      <c r="B5" s="70">
        <v>365.4178280000001</v>
      </c>
      <c r="C5" s="70">
        <v>4116.5376260000003</v>
      </c>
      <c r="D5" s="70">
        <v>719.03378200000009</v>
      </c>
      <c r="E5" s="70">
        <v>738.93121500000007</v>
      </c>
    </row>
    <row r="6" spans="1:5" x14ac:dyDescent="0.25">
      <c r="A6" s="69" t="s">
        <v>230</v>
      </c>
      <c r="B6" s="70">
        <v>57.008115000000004</v>
      </c>
      <c r="C6" s="70">
        <v>677.60661399999992</v>
      </c>
      <c r="D6" s="70">
        <v>112.283897</v>
      </c>
      <c r="E6" s="70">
        <v>121.90088299999999</v>
      </c>
    </row>
    <row r="7" spans="1:5" x14ac:dyDescent="0.25">
      <c r="A7" s="69" t="s">
        <v>231</v>
      </c>
      <c r="B7" s="70">
        <v>306.559459</v>
      </c>
      <c r="C7" s="70">
        <v>3515.1356810000002</v>
      </c>
      <c r="D7" s="70">
        <v>592.54507099999989</v>
      </c>
      <c r="E7" s="70">
        <v>639.67222500000014</v>
      </c>
    </row>
    <row r="8" spans="1:5" x14ac:dyDescent="0.25">
      <c r="A8" s="69" t="s">
        <v>233</v>
      </c>
      <c r="B8" s="70">
        <v>81.13880300000001</v>
      </c>
      <c r="C8" s="70">
        <v>803.79608099999984</v>
      </c>
      <c r="D8" s="70">
        <v>132.530901</v>
      </c>
      <c r="E8" s="70">
        <v>156.62456600000004</v>
      </c>
    </row>
    <row r="9" spans="1:5" x14ac:dyDescent="0.25">
      <c r="A9" s="69" t="s">
        <v>279</v>
      </c>
      <c r="B9" s="70">
        <v>14.785041</v>
      </c>
      <c r="C9" s="70">
        <v>183.77621500000001</v>
      </c>
      <c r="D9" s="70">
        <v>28.66498</v>
      </c>
      <c r="E9" s="70">
        <v>31.384780000000003</v>
      </c>
    </row>
    <row r="10" spans="1:5" x14ac:dyDescent="0.25">
      <c r="A10" s="69" t="s">
        <v>16</v>
      </c>
      <c r="B10" s="70">
        <v>115.45702999999997</v>
      </c>
      <c r="C10" s="70">
        <v>1403.940206</v>
      </c>
      <c r="D10" s="70">
        <v>216.59127900000001</v>
      </c>
      <c r="E10" s="70">
        <v>243.00452199999998</v>
      </c>
    </row>
    <row r="11" spans="1:5" x14ac:dyDescent="0.25">
      <c r="A11" s="69" t="s">
        <v>34</v>
      </c>
      <c r="B11" s="70">
        <v>66.539660000000012</v>
      </c>
      <c r="C11" s="70">
        <v>768.59580000000005</v>
      </c>
      <c r="D11" s="70">
        <v>125.98020000000001</v>
      </c>
      <c r="E11" s="70">
        <v>138.47071999999997</v>
      </c>
    </row>
    <row r="12" spans="1:5" x14ac:dyDescent="0.25">
      <c r="A12" s="69" t="s">
        <v>35</v>
      </c>
      <c r="B12" s="70">
        <v>55.119237999999996</v>
      </c>
      <c r="C12" s="70">
        <v>539.23521900000003</v>
      </c>
      <c r="D12" s="70">
        <v>95.358904999999993</v>
      </c>
      <c r="E12" s="70">
        <v>108.74251899999999</v>
      </c>
    </row>
    <row r="13" spans="1:5" x14ac:dyDescent="0.25">
      <c r="A13" s="69" t="s">
        <v>36</v>
      </c>
      <c r="B13" s="70">
        <v>267.36148499999996</v>
      </c>
      <c r="C13" s="70">
        <v>2946.6483650000005</v>
      </c>
      <c r="D13" s="70">
        <v>527.96728899999982</v>
      </c>
      <c r="E13" s="70">
        <v>554.19050400000003</v>
      </c>
    </row>
    <row r="14" spans="1:5" x14ac:dyDescent="0.25">
      <c r="A14" s="69" t="s">
        <v>38</v>
      </c>
      <c r="B14" s="70">
        <v>29.837653999999997</v>
      </c>
      <c r="C14" s="70">
        <v>341.95232600000003</v>
      </c>
      <c r="D14" s="70">
        <v>58.517959999999995</v>
      </c>
      <c r="E14" s="70">
        <v>63.573499999999996</v>
      </c>
    </row>
    <row r="15" spans="1:5" x14ac:dyDescent="0.25">
      <c r="A15" s="69" t="s">
        <v>39</v>
      </c>
      <c r="B15" s="70">
        <v>8.0936240000000002</v>
      </c>
      <c r="C15" s="70">
        <v>94.547449999999998</v>
      </c>
      <c r="D15" s="70">
        <v>15.232131000000001</v>
      </c>
      <c r="E15" s="70">
        <v>16.876453000000001</v>
      </c>
    </row>
    <row r="16" spans="1:5" x14ac:dyDescent="0.25">
      <c r="A16" s="69" t="s">
        <v>40</v>
      </c>
      <c r="B16" s="70">
        <v>223.84695800000003</v>
      </c>
      <c r="C16" s="70">
        <v>2199.8081709999997</v>
      </c>
      <c r="D16" s="70">
        <v>360.746577</v>
      </c>
      <c r="E16" s="70">
        <v>424.21263799999991</v>
      </c>
    </row>
    <row r="17" spans="1:5" x14ac:dyDescent="0.25">
      <c r="A17" s="69" t="s">
        <v>41</v>
      </c>
      <c r="B17" s="70">
        <v>210.71114800000007</v>
      </c>
      <c r="C17" s="70">
        <v>2385.6453759999999</v>
      </c>
      <c r="D17" s="70">
        <v>412.09083499999997</v>
      </c>
      <c r="E17" s="70">
        <v>433.95054799999991</v>
      </c>
    </row>
    <row r="18" spans="1:5" x14ac:dyDescent="0.25">
      <c r="A18" s="69" t="s">
        <v>42</v>
      </c>
      <c r="B18" s="70">
        <v>469.46870200000001</v>
      </c>
      <c r="C18" s="70">
        <v>5469.330723</v>
      </c>
      <c r="D18" s="70">
        <v>906.76493800000003</v>
      </c>
      <c r="E18" s="70">
        <v>990.53589900000009</v>
      </c>
    </row>
    <row r="19" spans="1:5" x14ac:dyDescent="0.25">
      <c r="A19" s="69" t="s">
        <v>106</v>
      </c>
      <c r="B19" s="70">
        <v>65.823202000000009</v>
      </c>
      <c r="C19" s="70">
        <v>764.257383</v>
      </c>
      <c r="D19" s="70">
        <v>127.23862200000001</v>
      </c>
      <c r="E19" s="70">
        <v>138.55821700000004</v>
      </c>
    </row>
    <row r="20" spans="1:5" x14ac:dyDescent="0.25">
      <c r="A20" s="69" t="s">
        <v>138</v>
      </c>
      <c r="B20" s="70">
        <v>2.76884</v>
      </c>
      <c r="C20" s="70">
        <v>32.4878</v>
      </c>
      <c r="D20" s="70">
        <v>5.4697100000000001</v>
      </c>
      <c r="E20" s="70">
        <v>5.9287099999999997</v>
      </c>
    </row>
    <row r="21" spans="1:5" x14ac:dyDescent="0.25">
      <c r="A21" s="69" t="s">
        <v>317</v>
      </c>
      <c r="B21" s="70">
        <v>368.02562399999994</v>
      </c>
      <c r="C21" s="70">
        <v>4298.6369490000006</v>
      </c>
      <c r="D21" s="70">
        <v>707.20157599999993</v>
      </c>
      <c r="E21" s="70">
        <v>776.58901999999989</v>
      </c>
    </row>
    <row r="22" spans="1:5" x14ac:dyDescent="0.25">
      <c r="A22" s="69" t="s">
        <v>331</v>
      </c>
      <c r="B22" s="70">
        <v>3139.8495880000005</v>
      </c>
      <c r="C22" s="70">
        <v>35621.157460999995</v>
      </c>
      <c r="D22" s="70">
        <v>6003.5342369999998</v>
      </c>
      <c r="E22" s="70">
        <v>6487.3412869999993</v>
      </c>
    </row>
    <row r="23" spans="1:5" x14ac:dyDescent="0.25">
      <c r="A23"/>
      <c r="B23"/>
      <c r="C23"/>
      <c r="D23"/>
      <c r="E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5917-8119-47ED-866A-15A6A445148C}">
  <dimension ref="A1:S353"/>
  <sheetViews>
    <sheetView topLeftCell="A316" workbookViewId="0">
      <selection sqref="A1:S353"/>
    </sheetView>
  </sheetViews>
  <sheetFormatPr defaultRowHeight="15" x14ac:dyDescent="0.25"/>
  <sheetData>
    <row r="1" spans="1:19" x14ac:dyDescent="0.25">
      <c r="A1" t="s">
        <v>153</v>
      </c>
      <c r="B1" t="s">
        <v>346</v>
      </c>
      <c r="C1" t="s">
        <v>155</v>
      </c>
      <c r="D1" t="s">
        <v>58</v>
      </c>
      <c r="E1" t="s">
        <v>67</v>
      </c>
      <c r="F1" t="s">
        <v>156</v>
      </c>
      <c r="G1" t="s">
        <v>348</v>
      </c>
      <c r="H1" t="s">
        <v>349</v>
      </c>
      <c r="I1" t="s">
        <v>158</v>
      </c>
      <c r="J1" t="s">
        <v>159</v>
      </c>
      <c r="K1" t="s">
        <v>161</v>
      </c>
      <c r="L1" t="s">
        <v>160</v>
      </c>
      <c r="M1" t="s">
        <v>96</v>
      </c>
      <c r="N1" t="s">
        <v>164</v>
      </c>
      <c r="O1" t="s">
        <v>165</v>
      </c>
      <c r="P1" t="s">
        <v>350</v>
      </c>
      <c r="Q1" t="s">
        <v>162</v>
      </c>
      <c r="R1" t="s">
        <v>163</v>
      </c>
      <c r="S1" t="s">
        <v>351</v>
      </c>
    </row>
    <row r="2" spans="1:19" x14ac:dyDescent="0.25">
      <c r="A2">
        <v>0</v>
      </c>
      <c r="B2" t="s">
        <v>166</v>
      </c>
      <c r="C2">
        <v>0</v>
      </c>
      <c r="D2">
        <v>474.93812100000002</v>
      </c>
      <c r="E2" t="s">
        <v>313</v>
      </c>
      <c r="F2" t="s">
        <v>42</v>
      </c>
      <c r="G2" t="s">
        <v>352</v>
      </c>
      <c r="H2">
        <v>8360</v>
      </c>
      <c r="I2">
        <v>133</v>
      </c>
      <c r="J2" t="s">
        <v>179</v>
      </c>
      <c r="K2" t="s">
        <v>240</v>
      </c>
      <c r="L2">
        <v>0.216137</v>
      </c>
      <c r="M2" t="s">
        <v>353</v>
      </c>
      <c r="N2">
        <v>11.488374</v>
      </c>
      <c r="O2">
        <v>2.1865730000000001</v>
      </c>
      <c r="P2">
        <v>2.0236360000000002</v>
      </c>
      <c r="Q2">
        <v>2.48306</v>
      </c>
      <c r="R2">
        <v>0.47259899999999999</v>
      </c>
      <c r="S2">
        <v>0.43738300000000002</v>
      </c>
    </row>
    <row r="3" spans="1:19" x14ac:dyDescent="0.25">
      <c r="A3">
        <v>1</v>
      </c>
      <c r="B3" t="s">
        <v>166</v>
      </c>
      <c r="C3">
        <v>0</v>
      </c>
      <c r="D3">
        <v>474.93812100000002</v>
      </c>
      <c r="E3" t="s">
        <v>313</v>
      </c>
      <c r="F3" t="s">
        <v>42</v>
      </c>
      <c r="G3" t="s">
        <v>352</v>
      </c>
      <c r="H3">
        <v>8448</v>
      </c>
      <c r="I3">
        <v>140</v>
      </c>
      <c r="J3" t="s">
        <v>181</v>
      </c>
      <c r="K3" t="s">
        <v>241</v>
      </c>
      <c r="L3">
        <v>0.61155199999999998</v>
      </c>
      <c r="M3" t="s">
        <v>353</v>
      </c>
      <c r="N3">
        <v>11.781447</v>
      </c>
      <c r="O3">
        <v>1.875837</v>
      </c>
      <c r="P3">
        <v>2.004032</v>
      </c>
      <c r="Q3">
        <v>7.2049700000000003</v>
      </c>
      <c r="R3">
        <v>1.14717</v>
      </c>
      <c r="S3">
        <v>1.22557</v>
      </c>
    </row>
    <row r="4" spans="1:19" x14ac:dyDescent="0.25">
      <c r="A4">
        <v>2</v>
      </c>
      <c r="B4" t="s">
        <v>166</v>
      </c>
      <c r="C4">
        <v>0</v>
      </c>
      <c r="D4">
        <v>474.93812100000002</v>
      </c>
      <c r="E4" t="s">
        <v>313</v>
      </c>
      <c r="F4" t="s">
        <v>42</v>
      </c>
      <c r="G4" t="s">
        <v>352</v>
      </c>
      <c r="H4">
        <v>13088</v>
      </c>
      <c r="I4">
        <v>121</v>
      </c>
      <c r="J4" t="s">
        <v>175</v>
      </c>
      <c r="K4" t="s">
        <v>176</v>
      </c>
      <c r="L4">
        <v>0.22104499999999999</v>
      </c>
      <c r="M4" t="s">
        <v>368</v>
      </c>
      <c r="N4">
        <v>11.733371</v>
      </c>
      <c r="O4">
        <v>1.9754510000000001</v>
      </c>
      <c r="P4">
        <v>2.1412239999999998</v>
      </c>
      <c r="Q4">
        <v>2.5935999999999999</v>
      </c>
      <c r="R4">
        <v>0.436664</v>
      </c>
      <c r="S4">
        <v>0.47330699999999998</v>
      </c>
    </row>
    <row r="5" spans="1:19" x14ac:dyDescent="0.25">
      <c r="A5">
        <v>3</v>
      </c>
      <c r="B5" t="s">
        <v>166</v>
      </c>
      <c r="C5">
        <v>0</v>
      </c>
      <c r="D5">
        <v>474.93812100000002</v>
      </c>
      <c r="E5" t="s">
        <v>313</v>
      </c>
      <c r="F5" t="s">
        <v>42</v>
      </c>
      <c r="G5" t="s">
        <v>352</v>
      </c>
      <c r="H5">
        <v>13092</v>
      </c>
      <c r="I5">
        <v>121</v>
      </c>
      <c r="J5" t="s">
        <v>175</v>
      </c>
      <c r="K5" t="s">
        <v>176</v>
      </c>
      <c r="L5">
        <v>7.2559100000000001</v>
      </c>
      <c r="M5" t="s">
        <v>368</v>
      </c>
      <c r="N5">
        <v>11.733371</v>
      </c>
      <c r="O5">
        <v>1.9754510000000001</v>
      </c>
      <c r="P5">
        <v>2.1412239999999998</v>
      </c>
      <c r="Q5">
        <v>85.136300000000006</v>
      </c>
      <c r="R5">
        <v>14.3337</v>
      </c>
      <c r="S5">
        <v>15.5365</v>
      </c>
    </row>
    <row r="6" spans="1:19" x14ac:dyDescent="0.25">
      <c r="A6">
        <v>4</v>
      </c>
      <c r="B6" t="s">
        <v>166</v>
      </c>
      <c r="C6">
        <v>0</v>
      </c>
      <c r="D6">
        <v>474.93812100000002</v>
      </c>
      <c r="E6" t="s">
        <v>313</v>
      </c>
      <c r="F6" t="s">
        <v>42</v>
      </c>
      <c r="G6" t="s">
        <v>352</v>
      </c>
      <c r="H6">
        <v>13184</v>
      </c>
      <c r="I6">
        <v>140</v>
      </c>
      <c r="J6" t="s">
        <v>181</v>
      </c>
      <c r="K6" t="s">
        <v>182</v>
      </c>
      <c r="L6">
        <v>20.894200000000001</v>
      </c>
      <c r="M6" t="s">
        <v>368</v>
      </c>
      <c r="N6">
        <v>12.496560000000001</v>
      </c>
      <c r="O6">
        <v>1.9466840000000001</v>
      </c>
      <c r="P6">
        <v>2.126881</v>
      </c>
      <c r="Q6">
        <v>261.10599999999999</v>
      </c>
      <c r="R6">
        <v>40.674399999999999</v>
      </c>
      <c r="S6">
        <v>44.439500000000002</v>
      </c>
    </row>
    <row r="7" spans="1:19" x14ac:dyDescent="0.25">
      <c r="A7">
        <v>5</v>
      </c>
      <c r="B7" t="s">
        <v>166</v>
      </c>
      <c r="C7">
        <v>0</v>
      </c>
      <c r="D7">
        <v>474.93812100000002</v>
      </c>
      <c r="E7" t="s">
        <v>313</v>
      </c>
      <c r="F7" t="s">
        <v>42</v>
      </c>
      <c r="G7" t="s">
        <v>352</v>
      </c>
      <c r="H7">
        <v>13271</v>
      </c>
      <c r="I7">
        <v>185</v>
      </c>
      <c r="J7" t="s">
        <v>187</v>
      </c>
      <c r="K7" t="s">
        <v>188</v>
      </c>
      <c r="L7">
        <v>2.6557400000000002</v>
      </c>
      <c r="M7" t="s">
        <v>368</v>
      </c>
      <c r="N7">
        <v>11.209728</v>
      </c>
      <c r="O7">
        <v>1.937066</v>
      </c>
      <c r="P7">
        <v>2.108727</v>
      </c>
      <c r="Q7">
        <v>29.770099999999999</v>
      </c>
      <c r="R7">
        <v>5.1443399999999997</v>
      </c>
      <c r="S7">
        <v>5.6002299999999998</v>
      </c>
    </row>
    <row r="8" spans="1:19" x14ac:dyDescent="0.25">
      <c r="A8">
        <v>6</v>
      </c>
      <c r="B8" t="s">
        <v>166</v>
      </c>
      <c r="C8">
        <v>1</v>
      </c>
      <c r="D8">
        <v>626.41902000000005</v>
      </c>
      <c r="E8" t="s">
        <v>2</v>
      </c>
      <c r="F8" t="s">
        <v>40</v>
      </c>
      <c r="G8" t="s">
        <v>354</v>
      </c>
      <c r="H8">
        <v>7732</v>
      </c>
      <c r="I8">
        <v>121</v>
      </c>
      <c r="J8" t="s">
        <v>175</v>
      </c>
      <c r="K8" t="s">
        <v>267</v>
      </c>
      <c r="L8">
        <v>17.964500000000001</v>
      </c>
      <c r="M8" t="s">
        <v>355</v>
      </c>
      <c r="N8">
        <v>10.597968</v>
      </c>
      <c r="O8">
        <v>1.7723370000000001</v>
      </c>
      <c r="P8">
        <v>1.9982530000000001</v>
      </c>
      <c r="Q8">
        <v>190.387</v>
      </c>
      <c r="R8">
        <v>31.839200000000002</v>
      </c>
      <c r="S8">
        <v>35.897599999999997</v>
      </c>
    </row>
    <row r="9" spans="1:19" x14ac:dyDescent="0.25">
      <c r="A9">
        <v>7</v>
      </c>
      <c r="B9" t="s">
        <v>166</v>
      </c>
      <c r="C9">
        <v>1</v>
      </c>
      <c r="D9">
        <v>626.41902000000005</v>
      </c>
      <c r="E9" t="s">
        <v>2</v>
      </c>
      <c r="F9" t="s">
        <v>40</v>
      </c>
      <c r="G9" t="s">
        <v>354</v>
      </c>
      <c r="H9">
        <v>7737</v>
      </c>
      <c r="I9">
        <v>121</v>
      </c>
      <c r="J9" t="s">
        <v>175</v>
      </c>
      <c r="K9" t="s">
        <v>267</v>
      </c>
      <c r="L9">
        <v>95.011899999999997</v>
      </c>
      <c r="M9" t="s">
        <v>355</v>
      </c>
      <c r="N9">
        <v>10.597968</v>
      </c>
      <c r="O9">
        <v>1.7723370000000001</v>
      </c>
      <c r="P9">
        <v>1.9982530000000001</v>
      </c>
      <c r="Q9">
        <v>1006.93</v>
      </c>
      <c r="R9">
        <v>168.393</v>
      </c>
      <c r="S9">
        <v>189.858</v>
      </c>
    </row>
    <row r="10" spans="1:19" x14ac:dyDescent="0.25">
      <c r="A10">
        <v>8</v>
      </c>
      <c r="B10" t="s">
        <v>166</v>
      </c>
      <c r="C10">
        <v>1</v>
      </c>
      <c r="D10">
        <v>626.41902000000005</v>
      </c>
      <c r="E10" t="s">
        <v>2</v>
      </c>
      <c r="F10" t="s">
        <v>40</v>
      </c>
      <c r="G10" t="s">
        <v>354</v>
      </c>
      <c r="H10">
        <v>7740</v>
      </c>
      <c r="I10">
        <v>129</v>
      </c>
      <c r="J10" t="s">
        <v>238</v>
      </c>
      <c r="K10" t="s">
        <v>301</v>
      </c>
      <c r="L10">
        <v>27.3476</v>
      </c>
      <c r="M10" t="s">
        <v>355</v>
      </c>
      <c r="N10">
        <v>6.6678750000000004</v>
      </c>
      <c r="O10">
        <v>1.300743</v>
      </c>
      <c r="P10">
        <v>1.3863399999999999</v>
      </c>
      <c r="Q10">
        <v>182.35</v>
      </c>
      <c r="R10">
        <v>35.572200000000002</v>
      </c>
      <c r="S10">
        <v>37.9131</v>
      </c>
    </row>
    <row r="11" spans="1:19" x14ac:dyDescent="0.25">
      <c r="A11">
        <v>9</v>
      </c>
      <c r="B11" t="s">
        <v>166</v>
      </c>
      <c r="C11">
        <v>1</v>
      </c>
      <c r="D11">
        <v>626.41902000000005</v>
      </c>
      <c r="E11" t="s">
        <v>2</v>
      </c>
      <c r="F11" t="s">
        <v>40</v>
      </c>
      <c r="G11" t="s">
        <v>354</v>
      </c>
      <c r="H11">
        <v>7751</v>
      </c>
      <c r="I11">
        <v>133</v>
      </c>
      <c r="J11" t="s">
        <v>179</v>
      </c>
      <c r="K11" t="s">
        <v>268</v>
      </c>
      <c r="L11">
        <v>21.488</v>
      </c>
      <c r="M11" t="s">
        <v>355</v>
      </c>
      <c r="N11">
        <v>9.8941820000000007</v>
      </c>
      <c r="O11">
        <v>1.6482680000000001</v>
      </c>
      <c r="P11">
        <v>1.9179250000000001</v>
      </c>
      <c r="Q11">
        <v>212.60599999999999</v>
      </c>
      <c r="R11">
        <v>35.417999999999999</v>
      </c>
      <c r="S11">
        <v>41.212400000000002</v>
      </c>
    </row>
    <row r="12" spans="1:19" x14ac:dyDescent="0.25">
      <c r="A12">
        <v>10</v>
      </c>
      <c r="B12" t="s">
        <v>166</v>
      </c>
      <c r="C12">
        <v>1</v>
      </c>
      <c r="D12">
        <v>626.41902000000005</v>
      </c>
      <c r="E12" t="s">
        <v>2</v>
      </c>
      <c r="F12" t="s">
        <v>40</v>
      </c>
      <c r="G12" t="s">
        <v>354</v>
      </c>
      <c r="H12">
        <v>7762</v>
      </c>
      <c r="I12">
        <v>140</v>
      </c>
      <c r="J12" t="s">
        <v>181</v>
      </c>
      <c r="K12" t="s">
        <v>269</v>
      </c>
      <c r="L12">
        <v>21.957100000000001</v>
      </c>
      <c r="M12" t="s">
        <v>355</v>
      </c>
      <c r="N12">
        <v>10.321685</v>
      </c>
      <c r="O12">
        <v>1.573078</v>
      </c>
      <c r="P12">
        <v>1.918366</v>
      </c>
      <c r="Q12">
        <v>226.63399999999999</v>
      </c>
      <c r="R12">
        <v>34.540199999999999</v>
      </c>
      <c r="S12">
        <v>42.121699999999997</v>
      </c>
    </row>
    <row r="13" spans="1:19" x14ac:dyDescent="0.25">
      <c r="A13">
        <v>11</v>
      </c>
      <c r="B13" t="s">
        <v>166</v>
      </c>
      <c r="C13">
        <v>1</v>
      </c>
      <c r="D13">
        <v>626.41902000000005</v>
      </c>
      <c r="E13" t="s">
        <v>2</v>
      </c>
      <c r="F13" t="s">
        <v>40</v>
      </c>
      <c r="G13" t="s">
        <v>354</v>
      </c>
      <c r="H13">
        <v>7766</v>
      </c>
      <c r="I13">
        <v>140</v>
      </c>
      <c r="J13" t="s">
        <v>181</v>
      </c>
      <c r="K13" t="s">
        <v>269</v>
      </c>
      <c r="L13">
        <v>7.38673</v>
      </c>
      <c r="M13" t="s">
        <v>355</v>
      </c>
      <c r="N13">
        <v>10.321685</v>
      </c>
      <c r="O13">
        <v>1.573078</v>
      </c>
      <c r="P13">
        <v>1.918366</v>
      </c>
      <c r="Q13">
        <v>76.243499999999997</v>
      </c>
      <c r="R13">
        <v>11.619899999999999</v>
      </c>
      <c r="S13">
        <v>14.170400000000001</v>
      </c>
    </row>
    <row r="14" spans="1:19" x14ac:dyDescent="0.25">
      <c r="A14">
        <v>12</v>
      </c>
      <c r="B14" t="s">
        <v>166</v>
      </c>
      <c r="C14">
        <v>1</v>
      </c>
      <c r="D14">
        <v>626.41902000000005</v>
      </c>
      <c r="E14" t="s">
        <v>2</v>
      </c>
      <c r="F14" t="s">
        <v>40</v>
      </c>
      <c r="G14" t="s">
        <v>354</v>
      </c>
      <c r="H14">
        <v>7771</v>
      </c>
      <c r="I14">
        <v>141</v>
      </c>
      <c r="J14" t="s">
        <v>183</v>
      </c>
      <c r="K14" t="s">
        <v>270</v>
      </c>
      <c r="L14">
        <v>17.4055</v>
      </c>
      <c r="M14" t="s">
        <v>355</v>
      </c>
      <c r="N14">
        <v>10.495656</v>
      </c>
      <c r="O14">
        <v>1.5049060000000001</v>
      </c>
      <c r="P14">
        <v>2.0081720000000001</v>
      </c>
      <c r="Q14">
        <v>182.68199999999999</v>
      </c>
      <c r="R14">
        <v>26.1936</v>
      </c>
      <c r="S14">
        <v>34.953200000000002</v>
      </c>
    </row>
    <row r="15" spans="1:19" x14ac:dyDescent="0.25">
      <c r="A15">
        <v>13</v>
      </c>
      <c r="B15" t="s">
        <v>166</v>
      </c>
      <c r="C15">
        <v>1</v>
      </c>
      <c r="D15">
        <v>626.41902000000005</v>
      </c>
      <c r="E15" t="s">
        <v>2</v>
      </c>
      <c r="F15" t="s">
        <v>40</v>
      </c>
      <c r="G15" t="s">
        <v>354</v>
      </c>
      <c r="H15">
        <v>7776</v>
      </c>
      <c r="I15">
        <v>149</v>
      </c>
      <c r="J15" t="s">
        <v>302</v>
      </c>
      <c r="K15" t="s">
        <v>303</v>
      </c>
      <c r="L15">
        <v>2.2422000000000001E-2</v>
      </c>
      <c r="M15" t="s">
        <v>355</v>
      </c>
      <c r="N15">
        <v>5.057391</v>
      </c>
      <c r="O15">
        <v>0.91479500000000002</v>
      </c>
      <c r="P15">
        <v>1.239824</v>
      </c>
      <c r="Q15">
        <v>0.113395</v>
      </c>
      <c r="R15">
        <v>2.0511000000000001E-2</v>
      </c>
      <c r="S15">
        <v>2.7799000000000001E-2</v>
      </c>
    </row>
    <row r="16" spans="1:19" x14ac:dyDescent="0.25">
      <c r="A16">
        <v>14</v>
      </c>
      <c r="B16" t="s">
        <v>166</v>
      </c>
      <c r="C16">
        <v>1</v>
      </c>
      <c r="D16">
        <v>626.41902000000005</v>
      </c>
      <c r="E16" t="s">
        <v>2</v>
      </c>
      <c r="F16" t="s">
        <v>40</v>
      </c>
      <c r="G16" t="s">
        <v>354</v>
      </c>
      <c r="H16">
        <v>7785</v>
      </c>
      <c r="I16">
        <v>171</v>
      </c>
      <c r="J16" t="s">
        <v>223</v>
      </c>
      <c r="K16" t="s">
        <v>305</v>
      </c>
      <c r="L16">
        <v>5.9346000000000003E-2</v>
      </c>
      <c r="M16" t="s">
        <v>355</v>
      </c>
      <c r="N16">
        <v>9.1112819999999992</v>
      </c>
      <c r="O16">
        <v>1.493085</v>
      </c>
      <c r="P16">
        <v>2.0554540000000001</v>
      </c>
      <c r="Q16">
        <v>0.54071599999999997</v>
      </c>
      <c r="R16">
        <v>8.8608000000000006E-2</v>
      </c>
      <c r="S16">
        <v>0.12198299999999999</v>
      </c>
    </row>
    <row r="17" spans="1:19" x14ac:dyDescent="0.25">
      <c r="A17">
        <v>15</v>
      </c>
      <c r="B17" t="s">
        <v>166</v>
      </c>
      <c r="C17">
        <v>1</v>
      </c>
      <c r="D17">
        <v>626.41902000000005</v>
      </c>
      <c r="E17" t="s">
        <v>2</v>
      </c>
      <c r="F17" t="s">
        <v>40</v>
      </c>
      <c r="G17" t="s">
        <v>354</v>
      </c>
      <c r="H17">
        <v>7787</v>
      </c>
      <c r="I17">
        <v>171</v>
      </c>
      <c r="J17" t="s">
        <v>223</v>
      </c>
      <c r="K17" t="s">
        <v>305</v>
      </c>
      <c r="L17">
        <v>0.21363099999999999</v>
      </c>
      <c r="M17" t="s">
        <v>355</v>
      </c>
      <c r="N17">
        <v>9.1112819999999992</v>
      </c>
      <c r="O17">
        <v>1.493085</v>
      </c>
      <c r="P17">
        <v>2.0554540000000001</v>
      </c>
      <c r="Q17">
        <v>1.94645</v>
      </c>
      <c r="R17">
        <v>0.318969</v>
      </c>
      <c r="S17">
        <v>0.43910900000000003</v>
      </c>
    </row>
    <row r="18" spans="1:19" x14ac:dyDescent="0.25">
      <c r="A18">
        <v>16</v>
      </c>
      <c r="B18" t="s">
        <v>166</v>
      </c>
      <c r="C18">
        <v>1</v>
      </c>
      <c r="D18">
        <v>626.41902000000005</v>
      </c>
      <c r="E18" t="s">
        <v>2</v>
      </c>
      <c r="F18" t="s">
        <v>40</v>
      </c>
      <c r="G18" t="s">
        <v>354</v>
      </c>
      <c r="H18">
        <v>7792</v>
      </c>
      <c r="I18">
        <v>185</v>
      </c>
      <c r="J18" t="s">
        <v>187</v>
      </c>
      <c r="K18" t="s">
        <v>306</v>
      </c>
      <c r="L18">
        <v>0.17579900000000001</v>
      </c>
      <c r="M18" t="s">
        <v>355</v>
      </c>
      <c r="N18">
        <v>7.5876760000000001</v>
      </c>
      <c r="O18">
        <v>1.1978979999999999</v>
      </c>
      <c r="P18">
        <v>1.926161</v>
      </c>
      <c r="Q18">
        <v>1.3339099999999999</v>
      </c>
      <c r="R18">
        <v>0.210589</v>
      </c>
      <c r="S18">
        <v>0.338617</v>
      </c>
    </row>
    <row r="19" spans="1:19" x14ac:dyDescent="0.25">
      <c r="A19">
        <v>17</v>
      </c>
      <c r="B19" t="s">
        <v>166</v>
      </c>
      <c r="C19">
        <v>1</v>
      </c>
      <c r="D19">
        <v>626.41902000000005</v>
      </c>
      <c r="E19" t="s">
        <v>2</v>
      </c>
      <c r="F19" t="s">
        <v>40</v>
      </c>
      <c r="G19" t="s">
        <v>354</v>
      </c>
      <c r="H19">
        <v>7794</v>
      </c>
      <c r="I19">
        <v>190</v>
      </c>
      <c r="J19" t="s">
        <v>189</v>
      </c>
      <c r="K19" t="s">
        <v>272</v>
      </c>
      <c r="L19">
        <v>9.28979</v>
      </c>
      <c r="M19" t="s">
        <v>355</v>
      </c>
      <c r="N19">
        <v>6.559558</v>
      </c>
      <c r="O19">
        <v>0.81351899999999999</v>
      </c>
      <c r="P19">
        <v>1.7544200000000001</v>
      </c>
      <c r="Q19">
        <v>60.936900000000001</v>
      </c>
      <c r="R19">
        <v>7.5574199999999996</v>
      </c>
      <c r="S19">
        <v>16.298200000000001</v>
      </c>
    </row>
    <row r="20" spans="1:19" x14ac:dyDescent="0.25">
      <c r="A20">
        <v>18</v>
      </c>
      <c r="B20" t="s">
        <v>166</v>
      </c>
      <c r="C20">
        <v>1</v>
      </c>
      <c r="D20">
        <v>626.41902000000005</v>
      </c>
      <c r="E20" t="s">
        <v>2</v>
      </c>
      <c r="F20" t="s">
        <v>40</v>
      </c>
      <c r="G20" t="s">
        <v>354</v>
      </c>
      <c r="H20">
        <v>8035</v>
      </c>
      <c r="I20">
        <v>814</v>
      </c>
      <c r="J20" t="s">
        <v>209</v>
      </c>
      <c r="K20" t="s">
        <v>278</v>
      </c>
      <c r="L20">
        <v>3.8809200000000001</v>
      </c>
      <c r="M20" t="s">
        <v>355</v>
      </c>
      <c r="N20">
        <v>9.9609939999999995</v>
      </c>
      <c r="O20">
        <v>1.5271699999999999</v>
      </c>
      <c r="P20">
        <v>1.902773</v>
      </c>
      <c r="Q20">
        <v>38.657800000000002</v>
      </c>
      <c r="R20">
        <v>5.9268299999999998</v>
      </c>
      <c r="S20">
        <v>7.3845099999999997</v>
      </c>
    </row>
    <row r="21" spans="1:19" x14ac:dyDescent="0.25">
      <c r="A21">
        <v>19</v>
      </c>
      <c r="B21" t="s">
        <v>166</v>
      </c>
      <c r="C21">
        <v>1</v>
      </c>
      <c r="D21">
        <v>626.41902000000005</v>
      </c>
      <c r="E21" t="s">
        <v>2</v>
      </c>
      <c r="F21" t="s">
        <v>40</v>
      </c>
      <c r="G21" t="s">
        <v>354</v>
      </c>
      <c r="H21">
        <v>8037</v>
      </c>
      <c r="I21">
        <v>834</v>
      </c>
      <c r="J21" t="s">
        <v>281</v>
      </c>
      <c r="K21" t="s">
        <v>304</v>
      </c>
      <c r="L21">
        <v>1.6437200000000001</v>
      </c>
      <c r="M21" t="s">
        <v>355</v>
      </c>
      <c r="N21">
        <v>11.222389</v>
      </c>
      <c r="O21">
        <v>1.854058</v>
      </c>
      <c r="P21">
        <v>2.114725</v>
      </c>
      <c r="Q21">
        <v>18.4465</v>
      </c>
      <c r="R21">
        <v>3.0475500000000002</v>
      </c>
      <c r="S21">
        <v>3.4760200000000001</v>
      </c>
    </row>
    <row r="22" spans="1:19" x14ac:dyDescent="0.25">
      <c r="A22">
        <v>20</v>
      </c>
      <c r="B22" t="s">
        <v>166</v>
      </c>
      <c r="C22">
        <v>2</v>
      </c>
      <c r="D22">
        <v>217.58874499999999</v>
      </c>
      <c r="E22" t="s">
        <v>99</v>
      </c>
      <c r="F22" t="s">
        <v>41</v>
      </c>
      <c r="G22" t="s">
        <v>356</v>
      </c>
      <c r="H22">
        <v>12832</v>
      </c>
      <c r="I22">
        <v>121</v>
      </c>
      <c r="J22" t="s">
        <v>175</v>
      </c>
      <c r="K22" t="s">
        <v>357</v>
      </c>
      <c r="L22">
        <v>47.950299999999999</v>
      </c>
      <c r="M22" t="s">
        <v>358</v>
      </c>
      <c r="N22">
        <v>11.333601</v>
      </c>
      <c r="O22">
        <v>1.9365939999999999</v>
      </c>
      <c r="P22">
        <v>2.0834730000000001</v>
      </c>
      <c r="Q22">
        <v>543.45000000000005</v>
      </c>
      <c r="R22">
        <v>92.860299999999995</v>
      </c>
      <c r="S22">
        <v>99.903199999999998</v>
      </c>
    </row>
    <row r="23" spans="1:19" x14ac:dyDescent="0.25">
      <c r="A23">
        <v>21</v>
      </c>
      <c r="B23" t="s">
        <v>166</v>
      </c>
      <c r="C23">
        <v>2</v>
      </c>
      <c r="D23">
        <v>217.58874499999999</v>
      </c>
      <c r="E23" t="s">
        <v>99</v>
      </c>
      <c r="F23" t="s">
        <v>41</v>
      </c>
      <c r="G23" t="s">
        <v>356</v>
      </c>
      <c r="H23">
        <v>12833</v>
      </c>
      <c r="I23">
        <v>121</v>
      </c>
      <c r="J23" t="s">
        <v>175</v>
      </c>
      <c r="K23" t="s">
        <v>357</v>
      </c>
      <c r="L23">
        <v>0.107748</v>
      </c>
      <c r="M23" t="s">
        <v>358</v>
      </c>
      <c r="N23">
        <v>11.333601</v>
      </c>
      <c r="O23">
        <v>1.9365939999999999</v>
      </c>
      <c r="P23">
        <v>2.0834730000000001</v>
      </c>
      <c r="Q23">
        <v>1.2211700000000001</v>
      </c>
      <c r="R23">
        <v>0.20866399999999999</v>
      </c>
      <c r="S23">
        <v>0.22449</v>
      </c>
    </row>
    <row r="24" spans="1:19" x14ac:dyDescent="0.25">
      <c r="A24">
        <v>22</v>
      </c>
      <c r="B24" t="s">
        <v>166</v>
      </c>
      <c r="C24">
        <v>2</v>
      </c>
      <c r="D24">
        <v>217.58874499999999</v>
      </c>
      <c r="E24" t="s">
        <v>99</v>
      </c>
      <c r="F24" t="s">
        <v>41</v>
      </c>
      <c r="G24" t="s">
        <v>356</v>
      </c>
      <c r="H24">
        <v>12835</v>
      </c>
      <c r="I24">
        <v>133</v>
      </c>
      <c r="J24" t="s">
        <v>179</v>
      </c>
      <c r="K24" t="s">
        <v>359</v>
      </c>
      <c r="L24">
        <v>30.8277</v>
      </c>
      <c r="M24" t="s">
        <v>358</v>
      </c>
      <c r="N24">
        <v>10.662836</v>
      </c>
      <c r="O24">
        <v>2.1844049999999999</v>
      </c>
      <c r="P24">
        <v>1.9402969999999999</v>
      </c>
      <c r="Q24">
        <v>328.71100000000001</v>
      </c>
      <c r="R24">
        <v>67.340199999999996</v>
      </c>
      <c r="S24">
        <v>59.814900000000002</v>
      </c>
    </row>
    <row r="25" spans="1:19" x14ac:dyDescent="0.25">
      <c r="A25">
        <v>23</v>
      </c>
      <c r="B25" t="s">
        <v>166</v>
      </c>
      <c r="C25">
        <v>2</v>
      </c>
      <c r="D25">
        <v>217.58874499999999</v>
      </c>
      <c r="E25" t="s">
        <v>99</v>
      </c>
      <c r="F25" t="s">
        <v>41</v>
      </c>
      <c r="G25" t="s">
        <v>356</v>
      </c>
      <c r="H25">
        <v>12840</v>
      </c>
      <c r="I25">
        <v>140</v>
      </c>
      <c r="J25" t="s">
        <v>181</v>
      </c>
      <c r="K25" t="s">
        <v>360</v>
      </c>
      <c r="L25">
        <v>2.5459299999999998</v>
      </c>
      <c r="M25" t="s">
        <v>358</v>
      </c>
      <c r="N25">
        <v>11.705939000000001</v>
      </c>
      <c r="O25">
        <v>1.7997080000000001</v>
      </c>
      <c r="P25">
        <v>2.0554060000000001</v>
      </c>
      <c r="Q25">
        <v>29.802499999999998</v>
      </c>
      <c r="R25">
        <v>4.5819299999999998</v>
      </c>
      <c r="S25">
        <v>5.23292</v>
      </c>
    </row>
    <row r="26" spans="1:19" x14ac:dyDescent="0.25">
      <c r="A26">
        <v>24</v>
      </c>
      <c r="B26" t="s">
        <v>166</v>
      </c>
      <c r="C26">
        <v>2</v>
      </c>
      <c r="D26">
        <v>217.58874499999999</v>
      </c>
      <c r="E26" t="s">
        <v>99</v>
      </c>
      <c r="F26" t="s">
        <v>41</v>
      </c>
      <c r="G26" t="s">
        <v>356</v>
      </c>
      <c r="H26">
        <v>12844</v>
      </c>
      <c r="I26">
        <v>141</v>
      </c>
      <c r="J26" t="s">
        <v>183</v>
      </c>
      <c r="K26" t="s">
        <v>361</v>
      </c>
      <c r="L26">
        <v>0.249027</v>
      </c>
      <c r="M26" t="s">
        <v>358</v>
      </c>
      <c r="N26">
        <v>11.816843</v>
      </c>
      <c r="O26">
        <v>1.84602</v>
      </c>
      <c r="P26">
        <v>1.9689719999999999</v>
      </c>
      <c r="Q26">
        <v>2.9427099999999999</v>
      </c>
      <c r="R26">
        <v>0.45970899999999998</v>
      </c>
      <c r="S26">
        <v>0.49032700000000001</v>
      </c>
    </row>
    <row r="27" spans="1:19" x14ac:dyDescent="0.25">
      <c r="A27">
        <v>25</v>
      </c>
      <c r="B27" t="s">
        <v>166</v>
      </c>
      <c r="C27">
        <v>3</v>
      </c>
      <c r="D27">
        <v>65.858418999999998</v>
      </c>
      <c r="E27" t="s">
        <v>315</v>
      </c>
      <c r="F27" t="s">
        <v>106</v>
      </c>
      <c r="G27" t="s">
        <v>362</v>
      </c>
      <c r="H27">
        <v>12832</v>
      </c>
      <c r="I27">
        <v>121</v>
      </c>
      <c r="J27" t="s">
        <v>175</v>
      </c>
      <c r="K27" t="s">
        <v>357</v>
      </c>
      <c r="L27">
        <v>3.8281499999999999</v>
      </c>
      <c r="M27" t="s">
        <v>358</v>
      </c>
      <c r="N27">
        <v>11.333601</v>
      </c>
      <c r="O27">
        <v>1.9365939999999999</v>
      </c>
      <c r="P27">
        <v>2.0834730000000001</v>
      </c>
      <c r="Q27">
        <v>43.386699999999998</v>
      </c>
      <c r="R27">
        <v>7.41357</v>
      </c>
      <c r="S27">
        <v>7.9758500000000003</v>
      </c>
    </row>
    <row r="28" spans="1:19" x14ac:dyDescent="0.25">
      <c r="A28">
        <v>26</v>
      </c>
      <c r="B28" t="s">
        <v>166</v>
      </c>
      <c r="C28">
        <v>3</v>
      </c>
      <c r="D28">
        <v>65.858418999999998</v>
      </c>
      <c r="E28" t="s">
        <v>315</v>
      </c>
      <c r="F28" t="s">
        <v>106</v>
      </c>
      <c r="G28" t="s">
        <v>362</v>
      </c>
      <c r="H28">
        <v>13090</v>
      </c>
      <c r="I28">
        <v>121</v>
      </c>
      <c r="J28" t="s">
        <v>175</v>
      </c>
      <c r="K28" t="s">
        <v>176</v>
      </c>
      <c r="L28">
        <v>1.70889</v>
      </c>
      <c r="M28" t="s">
        <v>368</v>
      </c>
      <c r="N28">
        <v>11.733371</v>
      </c>
      <c r="O28">
        <v>1.9754510000000001</v>
      </c>
      <c r="P28">
        <v>2.1412239999999998</v>
      </c>
      <c r="Q28">
        <v>20.050999999999998</v>
      </c>
      <c r="R28">
        <v>3.3758300000000001</v>
      </c>
      <c r="S28">
        <v>3.6591200000000002</v>
      </c>
    </row>
    <row r="29" spans="1:19" x14ac:dyDescent="0.25">
      <c r="A29">
        <v>27</v>
      </c>
      <c r="B29" t="s">
        <v>166</v>
      </c>
      <c r="C29">
        <v>3</v>
      </c>
      <c r="D29">
        <v>65.858418999999998</v>
      </c>
      <c r="E29" t="s">
        <v>315</v>
      </c>
      <c r="F29" t="s">
        <v>106</v>
      </c>
      <c r="G29" t="s">
        <v>362</v>
      </c>
      <c r="H29">
        <v>13184</v>
      </c>
      <c r="I29">
        <v>140</v>
      </c>
      <c r="J29" t="s">
        <v>181</v>
      </c>
      <c r="K29" t="s">
        <v>182</v>
      </c>
      <c r="L29">
        <v>2.8888400000000001</v>
      </c>
      <c r="M29" t="s">
        <v>368</v>
      </c>
      <c r="N29">
        <v>12.496560000000001</v>
      </c>
      <c r="O29">
        <v>1.9466840000000001</v>
      </c>
      <c r="P29">
        <v>2.126881</v>
      </c>
      <c r="Q29">
        <v>36.1006</v>
      </c>
      <c r="R29">
        <v>5.6236600000000001</v>
      </c>
      <c r="S29">
        <v>6.1442199999999998</v>
      </c>
    </row>
    <row r="30" spans="1:19" x14ac:dyDescent="0.25">
      <c r="A30">
        <v>28</v>
      </c>
      <c r="B30" t="s">
        <v>166</v>
      </c>
      <c r="C30">
        <v>3</v>
      </c>
      <c r="D30">
        <v>65.858418999999998</v>
      </c>
      <c r="E30" t="s">
        <v>315</v>
      </c>
      <c r="F30" t="s">
        <v>106</v>
      </c>
      <c r="G30" t="s">
        <v>362</v>
      </c>
      <c r="H30">
        <v>15474</v>
      </c>
      <c r="I30">
        <v>814</v>
      </c>
      <c r="J30" t="s">
        <v>209</v>
      </c>
      <c r="K30" t="s">
        <v>210</v>
      </c>
      <c r="L30">
        <v>2.4146999999999998E-2</v>
      </c>
      <c r="M30" t="s">
        <v>368</v>
      </c>
      <c r="N30">
        <v>8.2014490000000002</v>
      </c>
      <c r="O30">
        <v>1.307456</v>
      </c>
      <c r="P30">
        <v>1.750286</v>
      </c>
      <c r="Q30">
        <v>0.19803699999999999</v>
      </c>
      <c r="R30">
        <v>3.1571000000000002E-2</v>
      </c>
      <c r="S30">
        <v>4.2264000000000003E-2</v>
      </c>
    </row>
    <row r="31" spans="1:19" x14ac:dyDescent="0.25">
      <c r="A31">
        <v>29</v>
      </c>
      <c r="B31" t="s">
        <v>166</v>
      </c>
      <c r="C31">
        <v>4</v>
      </c>
      <c r="D31">
        <v>116.989869</v>
      </c>
      <c r="E31" t="s">
        <v>81</v>
      </c>
      <c r="F31" t="s">
        <v>16</v>
      </c>
      <c r="G31" t="s">
        <v>363</v>
      </c>
      <c r="H31">
        <v>12829</v>
      </c>
      <c r="I31">
        <v>121</v>
      </c>
      <c r="J31" t="s">
        <v>175</v>
      </c>
      <c r="K31" t="s">
        <v>357</v>
      </c>
      <c r="L31">
        <v>0.129663</v>
      </c>
      <c r="M31" t="s">
        <v>358</v>
      </c>
      <c r="N31">
        <v>11.333601</v>
      </c>
      <c r="O31">
        <v>1.9365939999999999</v>
      </c>
      <c r="P31">
        <v>2.0834730000000001</v>
      </c>
      <c r="Q31">
        <v>1.4695499999999999</v>
      </c>
      <c r="R31">
        <v>0.25110500000000002</v>
      </c>
      <c r="S31">
        <v>0.27014899999999997</v>
      </c>
    </row>
    <row r="32" spans="1:19" x14ac:dyDescent="0.25">
      <c r="A32">
        <v>30</v>
      </c>
      <c r="B32" t="s">
        <v>166</v>
      </c>
      <c r="C32">
        <v>4</v>
      </c>
      <c r="D32">
        <v>116.989869</v>
      </c>
      <c r="E32" t="s">
        <v>81</v>
      </c>
      <c r="F32" t="s">
        <v>16</v>
      </c>
      <c r="G32" t="s">
        <v>363</v>
      </c>
      <c r="H32">
        <v>12841</v>
      </c>
      <c r="I32">
        <v>140</v>
      </c>
      <c r="J32" t="s">
        <v>181</v>
      </c>
      <c r="K32" t="s">
        <v>360</v>
      </c>
      <c r="L32">
        <v>1.8020999999999999E-2</v>
      </c>
      <c r="M32" t="s">
        <v>358</v>
      </c>
      <c r="N32">
        <v>11.705939000000001</v>
      </c>
      <c r="O32">
        <v>1.7997080000000001</v>
      </c>
      <c r="P32">
        <v>2.0554060000000001</v>
      </c>
      <c r="Q32">
        <v>0.21095</v>
      </c>
      <c r="R32">
        <v>3.2432000000000002E-2</v>
      </c>
      <c r="S32">
        <v>3.7039999999999997E-2</v>
      </c>
    </row>
    <row r="33" spans="1:19" x14ac:dyDescent="0.25">
      <c r="A33">
        <v>31</v>
      </c>
      <c r="B33" t="s">
        <v>166</v>
      </c>
      <c r="C33">
        <v>4</v>
      </c>
      <c r="D33">
        <v>116.989869</v>
      </c>
      <c r="E33" t="s">
        <v>81</v>
      </c>
      <c r="F33" t="s">
        <v>16</v>
      </c>
      <c r="G33" t="s">
        <v>363</v>
      </c>
      <c r="H33">
        <v>12842</v>
      </c>
      <c r="I33">
        <v>140</v>
      </c>
      <c r="J33" t="s">
        <v>181</v>
      </c>
      <c r="K33" t="s">
        <v>360</v>
      </c>
      <c r="L33">
        <v>35.595799999999997</v>
      </c>
      <c r="M33" t="s">
        <v>358</v>
      </c>
      <c r="N33">
        <v>11.705939000000001</v>
      </c>
      <c r="O33">
        <v>1.7997080000000001</v>
      </c>
      <c r="P33">
        <v>2.0554060000000001</v>
      </c>
      <c r="Q33">
        <v>416.68200000000002</v>
      </c>
      <c r="R33">
        <v>64.062100000000001</v>
      </c>
      <c r="S33">
        <v>73.163799999999995</v>
      </c>
    </row>
    <row r="34" spans="1:19" x14ac:dyDescent="0.25">
      <c r="A34">
        <v>32</v>
      </c>
      <c r="B34" t="s">
        <v>166</v>
      </c>
      <c r="C34">
        <v>4</v>
      </c>
      <c r="D34">
        <v>116.989869</v>
      </c>
      <c r="E34" t="s">
        <v>81</v>
      </c>
      <c r="F34" t="s">
        <v>16</v>
      </c>
      <c r="G34" t="s">
        <v>363</v>
      </c>
      <c r="H34">
        <v>12852</v>
      </c>
      <c r="I34">
        <v>171</v>
      </c>
      <c r="J34" t="s">
        <v>223</v>
      </c>
      <c r="K34" t="s">
        <v>364</v>
      </c>
      <c r="L34">
        <v>11.794700000000001</v>
      </c>
      <c r="M34" t="s">
        <v>358</v>
      </c>
      <c r="N34">
        <v>12.113367999999999</v>
      </c>
      <c r="O34">
        <v>1.950861</v>
      </c>
      <c r="P34">
        <v>2.1392090000000001</v>
      </c>
      <c r="Q34">
        <v>142.874</v>
      </c>
      <c r="R34">
        <v>23.009799999999998</v>
      </c>
      <c r="S34">
        <v>25.231300000000001</v>
      </c>
    </row>
    <row r="35" spans="1:19" x14ac:dyDescent="0.25">
      <c r="A35">
        <v>33</v>
      </c>
      <c r="B35" t="s">
        <v>166</v>
      </c>
      <c r="C35">
        <v>4</v>
      </c>
      <c r="D35">
        <v>116.989869</v>
      </c>
      <c r="E35" t="s">
        <v>81</v>
      </c>
      <c r="F35" t="s">
        <v>16</v>
      </c>
      <c r="G35" t="s">
        <v>363</v>
      </c>
      <c r="H35">
        <v>12853</v>
      </c>
      <c r="I35">
        <v>171</v>
      </c>
      <c r="J35" t="s">
        <v>223</v>
      </c>
      <c r="K35" t="s">
        <v>364</v>
      </c>
      <c r="L35">
        <v>2.2013199999999999</v>
      </c>
      <c r="M35" t="s">
        <v>358</v>
      </c>
      <c r="N35">
        <v>12.113367999999999</v>
      </c>
      <c r="O35">
        <v>1.950861</v>
      </c>
      <c r="P35">
        <v>2.1392090000000001</v>
      </c>
      <c r="Q35">
        <v>26.665400000000002</v>
      </c>
      <c r="R35">
        <v>4.2944699999999996</v>
      </c>
      <c r="S35">
        <v>4.7090800000000002</v>
      </c>
    </row>
    <row r="36" spans="1:19" x14ac:dyDescent="0.25">
      <c r="A36">
        <v>34</v>
      </c>
      <c r="B36" t="s">
        <v>166</v>
      </c>
      <c r="C36">
        <v>4</v>
      </c>
      <c r="D36">
        <v>116.989869</v>
      </c>
      <c r="E36" t="s">
        <v>81</v>
      </c>
      <c r="F36" t="s">
        <v>16</v>
      </c>
      <c r="G36" t="s">
        <v>363</v>
      </c>
      <c r="H36">
        <v>12859</v>
      </c>
      <c r="I36">
        <v>185</v>
      </c>
      <c r="J36" t="s">
        <v>187</v>
      </c>
      <c r="K36" t="s">
        <v>365</v>
      </c>
      <c r="L36">
        <v>9.9125999999999994</v>
      </c>
      <c r="M36" t="s">
        <v>358</v>
      </c>
      <c r="N36">
        <v>14.914871</v>
      </c>
      <c r="O36">
        <v>2.1688269999999998</v>
      </c>
      <c r="P36">
        <v>2.3200129999999999</v>
      </c>
      <c r="Q36">
        <v>147.845</v>
      </c>
      <c r="R36">
        <v>21.498699999999999</v>
      </c>
      <c r="S36">
        <v>22.997399999999999</v>
      </c>
    </row>
    <row r="37" spans="1:19" x14ac:dyDescent="0.25">
      <c r="A37">
        <v>35</v>
      </c>
      <c r="B37" t="s">
        <v>166</v>
      </c>
      <c r="C37">
        <v>4</v>
      </c>
      <c r="D37">
        <v>116.989869</v>
      </c>
      <c r="E37" t="s">
        <v>81</v>
      </c>
      <c r="F37" t="s">
        <v>16</v>
      </c>
      <c r="G37" t="s">
        <v>363</v>
      </c>
      <c r="H37">
        <v>12950</v>
      </c>
      <c r="I37">
        <v>814</v>
      </c>
      <c r="J37" t="s">
        <v>209</v>
      </c>
      <c r="K37" t="s">
        <v>366</v>
      </c>
      <c r="L37">
        <v>0.215835</v>
      </c>
      <c r="M37" t="s">
        <v>358</v>
      </c>
      <c r="N37">
        <v>7.6640949999999997</v>
      </c>
      <c r="O37">
        <v>1.118317</v>
      </c>
      <c r="P37">
        <v>1.7352650000000001</v>
      </c>
      <c r="Q37">
        <v>1.65418</v>
      </c>
      <c r="R37">
        <v>0.241372</v>
      </c>
      <c r="S37">
        <v>0.374531</v>
      </c>
    </row>
    <row r="38" spans="1:19" x14ac:dyDescent="0.25">
      <c r="A38">
        <v>36</v>
      </c>
      <c r="B38" t="s">
        <v>166</v>
      </c>
      <c r="C38">
        <v>4</v>
      </c>
      <c r="D38">
        <v>116.989869</v>
      </c>
      <c r="E38" t="s">
        <v>81</v>
      </c>
      <c r="F38" t="s">
        <v>16</v>
      </c>
      <c r="G38" t="s">
        <v>363</v>
      </c>
      <c r="H38">
        <v>12952</v>
      </c>
      <c r="I38">
        <v>834</v>
      </c>
      <c r="J38" t="s">
        <v>281</v>
      </c>
      <c r="K38" t="s">
        <v>367</v>
      </c>
      <c r="L38">
        <v>4.5989300000000002</v>
      </c>
      <c r="M38" t="s">
        <v>358</v>
      </c>
      <c r="N38">
        <v>14.914876</v>
      </c>
      <c r="O38">
        <v>2.1688269999999998</v>
      </c>
      <c r="P38">
        <v>2.320014</v>
      </c>
      <c r="Q38">
        <v>68.592500000000001</v>
      </c>
      <c r="R38">
        <v>9.9742899999999999</v>
      </c>
      <c r="S38">
        <v>10.669600000000001</v>
      </c>
    </row>
    <row r="39" spans="1:19" x14ac:dyDescent="0.25">
      <c r="A39">
        <v>37</v>
      </c>
      <c r="B39" t="s">
        <v>166</v>
      </c>
      <c r="C39">
        <v>4</v>
      </c>
      <c r="D39">
        <v>116.989869</v>
      </c>
      <c r="E39" t="s">
        <v>81</v>
      </c>
      <c r="F39" t="s">
        <v>16</v>
      </c>
      <c r="G39" t="s">
        <v>363</v>
      </c>
      <c r="H39">
        <v>13184</v>
      </c>
      <c r="I39">
        <v>140</v>
      </c>
      <c r="J39" t="s">
        <v>181</v>
      </c>
      <c r="K39" t="s">
        <v>182</v>
      </c>
      <c r="L39">
        <v>0.32108799999999998</v>
      </c>
      <c r="M39" t="s">
        <v>368</v>
      </c>
      <c r="N39">
        <v>12.496560000000001</v>
      </c>
      <c r="O39">
        <v>1.9466840000000001</v>
      </c>
      <c r="P39">
        <v>2.126881</v>
      </c>
      <c r="Q39">
        <v>4.0125000000000002</v>
      </c>
      <c r="R39">
        <v>0.62505699999999997</v>
      </c>
      <c r="S39">
        <v>0.68291599999999997</v>
      </c>
    </row>
    <row r="40" spans="1:19" x14ac:dyDescent="0.25">
      <c r="A40">
        <v>38</v>
      </c>
      <c r="B40" t="s">
        <v>166</v>
      </c>
      <c r="C40">
        <v>4</v>
      </c>
      <c r="D40">
        <v>116.989869</v>
      </c>
      <c r="E40" t="s">
        <v>81</v>
      </c>
      <c r="F40" t="s">
        <v>16</v>
      </c>
      <c r="G40" t="s">
        <v>363</v>
      </c>
      <c r="H40">
        <v>13229</v>
      </c>
      <c r="I40">
        <v>171</v>
      </c>
      <c r="J40" t="s">
        <v>223</v>
      </c>
      <c r="K40" t="s">
        <v>280</v>
      </c>
      <c r="L40">
        <v>0.26086500000000001</v>
      </c>
      <c r="M40" t="s">
        <v>368</v>
      </c>
      <c r="N40">
        <v>7.7817879999999997</v>
      </c>
      <c r="O40">
        <v>1.27501</v>
      </c>
      <c r="P40">
        <v>1.9111720000000001</v>
      </c>
      <c r="Q40">
        <v>2.0299999999999998</v>
      </c>
      <c r="R40">
        <v>0.33260600000000001</v>
      </c>
      <c r="S40">
        <v>0.498558</v>
      </c>
    </row>
    <row r="41" spans="1:19" x14ac:dyDescent="0.25">
      <c r="A41">
        <v>39</v>
      </c>
      <c r="B41" t="s">
        <v>166</v>
      </c>
      <c r="C41">
        <v>4</v>
      </c>
      <c r="D41">
        <v>116.989869</v>
      </c>
      <c r="E41" t="s">
        <v>81</v>
      </c>
      <c r="F41" t="s">
        <v>16</v>
      </c>
      <c r="G41" t="s">
        <v>363</v>
      </c>
      <c r="H41">
        <v>13271</v>
      </c>
      <c r="I41">
        <v>185</v>
      </c>
      <c r="J41" t="s">
        <v>187</v>
      </c>
      <c r="K41" t="s">
        <v>188</v>
      </c>
      <c r="L41">
        <v>6.3730999999999996E-2</v>
      </c>
      <c r="M41" t="s">
        <v>368</v>
      </c>
      <c r="N41">
        <v>11.209728</v>
      </c>
      <c r="O41">
        <v>1.937066</v>
      </c>
      <c r="P41">
        <v>2.108727</v>
      </c>
      <c r="Q41">
        <v>0.71440400000000004</v>
      </c>
      <c r="R41">
        <v>0.12345100000000001</v>
      </c>
      <c r="S41">
        <v>0.13439100000000001</v>
      </c>
    </row>
    <row r="42" spans="1:19" x14ac:dyDescent="0.25">
      <c r="A42">
        <v>40</v>
      </c>
      <c r="B42" t="s">
        <v>166</v>
      </c>
      <c r="C42">
        <v>4</v>
      </c>
      <c r="D42">
        <v>116.989869</v>
      </c>
      <c r="E42" t="s">
        <v>81</v>
      </c>
      <c r="F42" t="s">
        <v>16</v>
      </c>
      <c r="G42" t="s">
        <v>363</v>
      </c>
      <c r="H42">
        <v>15482</v>
      </c>
      <c r="I42">
        <v>834</v>
      </c>
      <c r="J42" t="s">
        <v>281</v>
      </c>
      <c r="K42" t="s">
        <v>282</v>
      </c>
      <c r="L42">
        <v>8.9299000000000003E-2</v>
      </c>
      <c r="M42" t="s">
        <v>368</v>
      </c>
      <c r="N42">
        <v>6.6416690000000003</v>
      </c>
      <c r="O42">
        <v>0.77837599999999996</v>
      </c>
      <c r="P42">
        <v>1.7382850000000001</v>
      </c>
      <c r="Q42">
        <v>0.59309100000000003</v>
      </c>
      <c r="R42">
        <v>6.9508E-2</v>
      </c>
      <c r="S42">
        <v>0.155226</v>
      </c>
    </row>
    <row r="43" spans="1:19" x14ac:dyDescent="0.25">
      <c r="A43">
        <v>41</v>
      </c>
      <c r="B43" t="s">
        <v>166</v>
      </c>
      <c r="C43">
        <v>5</v>
      </c>
      <c r="D43">
        <v>21.420546000000002</v>
      </c>
      <c r="E43" t="s">
        <v>79</v>
      </c>
      <c r="F43" t="s">
        <v>279</v>
      </c>
      <c r="G43" t="s">
        <v>369</v>
      </c>
      <c r="H43">
        <v>12841</v>
      </c>
      <c r="I43">
        <v>140</v>
      </c>
      <c r="J43" t="s">
        <v>181</v>
      </c>
      <c r="K43" t="s">
        <v>360</v>
      </c>
      <c r="L43">
        <v>2.9041999999999998E-2</v>
      </c>
      <c r="M43" t="s">
        <v>358</v>
      </c>
      <c r="N43">
        <v>11.705939000000001</v>
      </c>
      <c r="O43">
        <v>1.7997080000000001</v>
      </c>
      <c r="P43">
        <v>2.0554060000000001</v>
      </c>
      <c r="Q43">
        <v>0.33995999999999998</v>
      </c>
      <c r="R43">
        <v>5.2267000000000001E-2</v>
      </c>
      <c r="S43">
        <v>5.9693000000000003E-2</v>
      </c>
    </row>
    <row r="44" spans="1:19" x14ac:dyDescent="0.25">
      <c r="A44">
        <v>42</v>
      </c>
      <c r="B44" t="s">
        <v>166</v>
      </c>
      <c r="C44">
        <v>5</v>
      </c>
      <c r="D44">
        <v>21.420546000000002</v>
      </c>
      <c r="E44" t="s">
        <v>79</v>
      </c>
      <c r="F44" t="s">
        <v>279</v>
      </c>
      <c r="G44" t="s">
        <v>369</v>
      </c>
      <c r="H44">
        <v>12842</v>
      </c>
      <c r="I44">
        <v>140</v>
      </c>
      <c r="J44" t="s">
        <v>181</v>
      </c>
      <c r="K44" t="s">
        <v>360</v>
      </c>
      <c r="L44">
        <v>0.45236900000000002</v>
      </c>
      <c r="M44" t="s">
        <v>358</v>
      </c>
      <c r="N44">
        <v>11.705939000000001</v>
      </c>
      <c r="O44">
        <v>1.7997080000000001</v>
      </c>
      <c r="P44">
        <v>2.0554060000000001</v>
      </c>
      <c r="Q44">
        <v>5.2953999999999999</v>
      </c>
      <c r="R44">
        <v>0.81413199999999997</v>
      </c>
      <c r="S44">
        <v>0.92980200000000002</v>
      </c>
    </row>
    <row r="45" spans="1:19" x14ac:dyDescent="0.25">
      <c r="A45">
        <v>43</v>
      </c>
      <c r="B45" t="s">
        <v>166</v>
      </c>
      <c r="C45">
        <v>5</v>
      </c>
      <c r="D45">
        <v>21.420546000000002</v>
      </c>
      <c r="E45" t="s">
        <v>79</v>
      </c>
      <c r="F45" t="s">
        <v>279</v>
      </c>
      <c r="G45" t="s">
        <v>369</v>
      </c>
      <c r="H45">
        <v>12950</v>
      </c>
      <c r="I45">
        <v>814</v>
      </c>
      <c r="J45" t="s">
        <v>209</v>
      </c>
      <c r="K45" t="s">
        <v>366</v>
      </c>
      <c r="L45">
        <v>3.7803000000000003E-2</v>
      </c>
      <c r="M45" t="s">
        <v>358</v>
      </c>
      <c r="N45">
        <v>7.6640949999999997</v>
      </c>
      <c r="O45">
        <v>1.118317</v>
      </c>
      <c r="P45">
        <v>1.7352650000000001</v>
      </c>
      <c r="Q45">
        <v>0.28972700000000001</v>
      </c>
      <c r="R45">
        <v>4.2276000000000001E-2</v>
      </c>
      <c r="S45">
        <v>6.5598000000000004E-2</v>
      </c>
    </row>
    <row r="46" spans="1:19" x14ac:dyDescent="0.25">
      <c r="A46">
        <v>44</v>
      </c>
      <c r="B46" t="s">
        <v>166</v>
      </c>
      <c r="C46">
        <v>5</v>
      </c>
      <c r="D46">
        <v>21.420546000000002</v>
      </c>
      <c r="E46" t="s">
        <v>79</v>
      </c>
      <c r="F46" t="s">
        <v>279</v>
      </c>
      <c r="G46" t="s">
        <v>369</v>
      </c>
      <c r="H46">
        <v>13184</v>
      </c>
      <c r="I46">
        <v>140</v>
      </c>
      <c r="J46" t="s">
        <v>181</v>
      </c>
      <c r="K46" t="s">
        <v>182</v>
      </c>
      <c r="L46">
        <v>1.4972399999999999</v>
      </c>
      <c r="M46" t="s">
        <v>368</v>
      </c>
      <c r="N46">
        <v>12.496560000000001</v>
      </c>
      <c r="O46">
        <v>1.9466840000000001</v>
      </c>
      <c r="P46">
        <v>2.126881</v>
      </c>
      <c r="Q46">
        <v>18.7103</v>
      </c>
      <c r="R46">
        <v>2.91465</v>
      </c>
      <c r="S46">
        <v>3.18445</v>
      </c>
    </row>
    <row r="47" spans="1:19" x14ac:dyDescent="0.25">
      <c r="A47">
        <v>45</v>
      </c>
      <c r="B47" t="s">
        <v>166</v>
      </c>
      <c r="C47">
        <v>5</v>
      </c>
      <c r="D47">
        <v>21.420546000000002</v>
      </c>
      <c r="E47" t="s">
        <v>79</v>
      </c>
      <c r="F47" t="s">
        <v>279</v>
      </c>
      <c r="G47" t="s">
        <v>369</v>
      </c>
      <c r="H47">
        <v>13185</v>
      </c>
      <c r="I47">
        <v>140</v>
      </c>
      <c r="J47" t="s">
        <v>181</v>
      </c>
      <c r="K47" t="s">
        <v>182</v>
      </c>
      <c r="L47">
        <v>9.4120200000000001</v>
      </c>
      <c r="M47" t="s">
        <v>368</v>
      </c>
      <c r="N47">
        <v>12.496560000000001</v>
      </c>
      <c r="O47">
        <v>1.9466840000000001</v>
      </c>
      <c r="P47">
        <v>2.126881</v>
      </c>
      <c r="Q47">
        <v>117.61799999999999</v>
      </c>
      <c r="R47">
        <v>18.322199999999999</v>
      </c>
      <c r="S47">
        <v>20.0182</v>
      </c>
    </row>
    <row r="48" spans="1:19" x14ac:dyDescent="0.25">
      <c r="A48">
        <v>46</v>
      </c>
      <c r="B48" t="s">
        <v>166</v>
      </c>
      <c r="C48">
        <v>5</v>
      </c>
      <c r="D48">
        <v>21.420546000000002</v>
      </c>
      <c r="E48" t="s">
        <v>79</v>
      </c>
      <c r="F48" t="s">
        <v>279</v>
      </c>
      <c r="G48" t="s">
        <v>369</v>
      </c>
      <c r="H48">
        <v>13272</v>
      </c>
      <c r="I48">
        <v>185</v>
      </c>
      <c r="J48" t="s">
        <v>187</v>
      </c>
      <c r="K48" t="s">
        <v>188</v>
      </c>
      <c r="L48">
        <v>0.26488899999999999</v>
      </c>
      <c r="M48" t="s">
        <v>368</v>
      </c>
      <c r="N48">
        <v>11.209728</v>
      </c>
      <c r="O48">
        <v>1.937066</v>
      </c>
      <c r="P48">
        <v>2.108727</v>
      </c>
      <c r="Q48">
        <v>2.9693299999999998</v>
      </c>
      <c r="R48">
        <v>0.51310699999999998</v>
      </c>
      <c r="S48">
        <v>0.55857900000000005</v>
      </c>
    </row>
    <row r="49" spans="1:19" x14ac:dyDescent="0.25">
      <c r="A49">
        <v>47</v>
      </c>
      <c r="B49" t="s">
        <v>166</v>
      </c>
      <c r="C49">
        <v>5</v>
      </c>
      <c r="D49">
        <v>21.420546000000002</v>
      </c>
      <c r="E49" t="s">
        <v>79</v>
      </c>
      <c r="F49" t="s">
        <v>279</v>
      </c>
      <c r="G49" t="s">
        <v>369</v>
      </c>
      <c r="H49">
        <v>15475</v>
      </c>
      <c r="I49">
        <v>814</v>
      </c>
      <c r="J49" t="s">
        <v>209</v>
      </c>
      <c r="K49" t="s">
        <v>210</v>
      </c>
      <c r="L49">
        <v>1.9050000000000001E-2</v>
      </c>
      <c r="M49" t="s">
        <v>368</v>
      </c>
      <c r="N49">
        <v>8.2014490000000002</v>
      </c>
      <c r="O49">
        <v>1.307456</v>
      </c>
      <c r="P49">
        <v>1.750286</v>
      </c>
      <c r="Q49">
        <v>0.15623799999999999</v>
      </c>
      <c r="R49">
        <v>2.4906999999999999E-2</v>
      </c>
      <c r="S49">
        <v>3.3342999999999998E-2</v>
      </c>
    </row>
    <row r="50" spans="1:19" x14ac:dyDescent="0.25">
      <c r="A50">
        <v>48</v>
      </c>
      <c r="B50" t="s">
        <v>166</v>
      </c>
      <c r="C50">
        <v>6</v>
      </c>
      <c r="D50">
        <v>66.899947999999995</v>
      </c>
      <c r="E50" t="s">
        <v>47</v>
      </c>
      <c r="F50" t="s">
        <v>34</v>
      </c>
      <c r="G50" t="s">
        <v>370</v>
      </c>
      <c r="H50">
        <v>12830</v>
      </c>
      <c r="I50">
        <v>121</v>
      </c>
      <c r="J50" t="s">
        <v>175</v>
      </c>
      <c r="K50" t="s">
        <v>357</v>
      </c>
      <c r="L50">
        <v>16.430199999999999</v>
      </c>
      <c r="M50" t="s">
        <v>358</v>
      </c>
      <c r="N50">
        <v>11.333601</v>
      </c>
      <c r="O50">
        <v>1.9365939999999999</v>
      </c>
      <c r="P50">
        <v>2.0834730000000001</v>
      </c>
      <c r="Q50">
        <v>186.21299999999999</v>
      </c>
      <c r="R50">
        <v>31.8186</v>
      </c>
      <c r="S50">
        <v>34.231900000000003</v>
      </c>
    </row>
    <row r="51" spans="1:19" x14ac:dyDescent="0.25">
      <c r="A51">
        <v>49</v>
      </c>
      <c r="B51" t="s">
        <v>166</v>
      </c>
      <c r="C51">
        <v>6</v>
      </c>
      <c r="D51">
        <v>66.899947999999995</v>
      </c>
      <c r="E51" t="s">
        <v>47</v>
      </c>
      <c r="F51" t="s">
        <v>34</v>
      </c>
      <c r="G51" t="s">
        <v>370</v>
      </c>
      <c r="H51">
        <v>12842</v>
      </c>
      <c r="I51">
        <v>140</v>
      </c>
      <c r="J51" t="s">
        <v>181</v>
      </c>
      <c r="K51" t="s">
        <v>360</v>
      </c>
      <c r="L51">
        <v>10.289199999999999</v>
      </c>
      <c r="M51" t="s">
        <v>358</v>
      </c>
      <c r="N51">
        <v>11.705939000000001</v>
      </c>
      <c r="O51">
        <v>1.7997080000000001</v>
      </c>
      <c r="P51">
        <v>2.0554060000000001</v>
      </c>
      <c r="Q51">
        <v>120.44499999999999</v>
      </c>
      <c r="R51">
        <v>18.517600000000002</v>
      </c>
      <c r="S51">
        <v>21.148499999999999</v>
      </c>
    </row>
    <row r="52" spans="1:19" x14ac:dyDescent="0.25">
      <c r="A52">
        <v>50</v>
      </c>
      <c r="B52" t="s">
        <v>166</v>
      </c>
      <c r="C52">
        <v>6</v>
      </c>
      <c r="D52">
        <v>66.899947999999995</v>
      </c>
      <c r="E52" t="s">
        <v>47</v>
      </c>
      <c r="F52" t="s">
        <v>34</v>
      </c>
      <c r="G52" t="s">
        <v>370</v>
      </c>
      <c r="H52">
        <v>12853</v>
      </c>
      <c r="I52">
        <v>171</v>
      </c>
      <c r="J52" t="s">
        <v>223</v>
      </c>
      <c r="K52" t="s">
        <v>364</v>
      </c>
      <c r="L52">
        <v>6.22478</v>
      </c>
      <c r="M52" t="s">
        <v>358</v>
      </c>
      <c r="N52">
        <v>12.113367999999999</v>
      </c>
      <c r="O52">
        <v>1.950861</v>
      </c>
      <c r="P52">
        <v>2.1392090000000001</v>
      </c>
      <c r="Q52">
        <v>75.403099999999995</v>
      </c>
      <c r="R52">
        <v>12.143700000000001</v>
      </c>
      <c r="S52">
        <v>13.3161</v>
      </c>
    </row>
    <row r="53" spans="1:19" x14ac:dyDescent="0.25">
      <c r="A53">
        <v>51</v>
      </c>
      <c r="B53" t="s">
        <v>166</v>
      </c>
      <c r="C53">
        <v>7</v>
      </c>
      <c r="D53">
        <v>309.68431800000002</v>
      </c>
      <c r="E53" t="s">
        <v>5</v>
      </c>
      <c r="F53" t="s">
        <v>231</v>
      </c>
      <c r="G53" t="s">
        <v>371</v>
      </c>
      <c r="H53">
        <v>12830</v>
      </c>
      <c r="I53">
        <v>121</v>
      </c>
      <c r="J53" t="s">
        <v>175</v>
      </c>
      <c r="K53" t="s">
        <v>357</v>
      </c>
      <c r="L53">
        <v>7.4813700000000001</v>
      </c>
      <c r="M53" t="s">
        <v>358</v>
      </c>
      <c r="N53">
        <v>11.333601</v>
      </c>
      <c r="O53">
        <v>1.9365939999999999</v>
      </c>
      <c r="P53">
        <v>2.0834730000000001</v>
      </c>
      <c r="Q53">
        <v>84.790899999999993</v>
      </c>
      <c r="R53">
        <v>14.4884</v>
      </c>
      <c r="S53">
        <v>15.587199999999999</v>
      </c>
    </row>
    <row r="54" spans="1:19" x14ac:dyDescent="0.25">
      <c r="A54">
        <v>52</v>
      </c>
      <c r="B54" t="s">
        <v>166</v>
      </c>
      <c r="C54">
        <v>7</v>
      </c>
      <c r="D54">
        <v>309.68431800000002</v>
      </c>
      <c r="E54" t="s">
        <v>5</v>
      </c>
      <c r="F54" t="s">
        <v>231</v>
      </c>
      <c r="G54" t="s">
        <v>371</v>
      </c>
      <c r="H54">
        <v>12832</v>
      </c>
      <c r="I54">
        <v>121</v>
      </c>
      <c r="J54" t="s">
        <v>175</v>
      </c>
      <c r="K54" t="s">
        <v>357</v>
      </c>
      <c r="L54">
        <v>80.610100000000003</v>
      </c>
      <c r="M54" t="s">
        <v>358</v>
      </c>
      <c r="N54">
        <v>11.333601</v>
      </c>
      <c r="O54">
        <v>1.9365939999999999</v>
      </c>
      <c r="P54">
        <v>2.0834730000000001</v>
      </c>
      <c r="Q54">
        <v>913.60299999999995</v>
      </c>
      <c r="R54">
        <v>156.10900000000001</v>
      </c>
      <c r="S54">
        <v>167.94900000000001</v>
      </c>
    </row>
    <row r="55" spans="1:19" x14ac:dyDescent="0.25">
      <c r="A55">
        <v>53</v>
      </c>
      <c r="B55" t="s">
        <v>166</v>
      </c>
      <c r="C55">
        <v>7</v>
      </c>
      <c r="D55">
        <v>309.68431800000002</v>
      </c>
      <c r="E55" t="s">
        <v>5</v>
      </c>
      <c r="F55" t="s">
        <v>231</v>
      </c>
      <c r="G55" t="s">
        <v>371</v>
      </c>
      <c r="H55">
        <v>12834</v>
      </c>
      <c r="I55">
        <v>133</v>
      </c>
      <c r="J55" t="s">
        <v>179</v>
      </c>
      <c r="K55" t="s">
        <v>359</v>
      </c>
      <c r="L55">
        <v>1.9408300000000001</v>
      </c>
      <c r="M55" t="s">
        <v>358</v>
      </c>
      <c r="N55">
        <v>10.662836</v>
      </c>
      <c r="O55">
        <v>2.1844049999999999</v>
      </c>
      <c r="P55">
        <v>1.9402969999999999</v>
      </c>
      <c r="Q55">
        <v>20.694800000000001</v>
      </c>
      <c r="R55">
        <v>4.23956</v>
      </c>
      <c r="S55">
        <v>3.76579</v>
      </c>
    </row>
    <row r="56" spans="1:19" x14ac:dyDescent="0.25">
      <c r="A56">
        <v>54</v>
      </c>
      <c r="B56" t="s">
        <v>166</v>
      </c>
      <c r="C56">
        <v>7</v>
      </c>
      <c r="D56">
        <v>309.68431800000002</v>
      </c>
      <c r="E56" t="s">
        <v>5</v>
      </c>
      <c r="F56" t="s">
        <v>231</v>
      </c>
      <c r="G56" t="s">
        <v>371</v>
      </c>
      <c r="H56">
        <v>12840</v>
      </c>
      <c r="I56">
        <v>140</v>
      </c>
      <c r="J56" t="s">
        <v>181</v>
      </c>
      <c r="K56" t="s">
        <v>360</v>
      </c>
      <c r="L56">
        <v>1.8356300000000001</v>
      </c>
      <c r="M56" t="s">
        <v>358</v>
      </c>
      <c r="N56">
        <v>11.705939000000001</v>
      </c>
      <c r="O56">
        <v>1.7997080000000001</v>
      </c>
      <c r="P56">
        <v>2.0554060000000001</v>
      </c>
      <c r="Q56">
        <v>21.4878</v>
      </c>
      <c r="R56">
        <v>3.3035999999999999</v>
      </c>
      <c r="S56">
        <v>3.7729699999999999</v>
      </c>
    </row>
    <row r="57" spans="1:19" x14ac:dyDescent="0.25">
      <c r="A57">
        <v>55</v>
      </c>
      <c r="B57" t="s">
        <v>166</v>
      </c>
      <c r="C57">
        <v>7</v>
      </c>
      <c r="D57">
        <v>309.68431800000002</v>
      </c>
      <c r="E57" t="s">
        <v>5</v>
      </c>
      <c r="F57" t="s">
        <v>231</v>
      </c>
      <c r="G57" t="s">
        <v>371</v>
      </c>
      <c r="H57">
        <v>12842</v>
      </c>
      <c r="I57">
        <v>140</v>
      </c>
      <c r="J57" t="s">
        <v>181</v>
      </c>
      <c r="K57" t="s">
        <v>360</v>
      </c>
      <c r="L57">
        <v>1.5011000000000001</v>
      </c>
      <c r="M57" t="s">
        <v>358</v>
      </c>
      <c r="N57">
        <v>11.705939000000001</v>
      </c>
      <c r="O57">
        <v>1.7997080000000001</v>
      </c>
      <c r="P57">
        <v>2.0554060000000001</v>
      </c>
      <c r="Q57">
        <v>17.5718</v>
      </c>
      <c r="R57">
        <v>2.7015400000000001</v>
      </c>
      <c r="S57">
        <v>3.0853700000000002</v>
      </c>
    </row>
    <row r="58" spans="1:19" x14ac:dyDescent="0.25">
      <c r="A58">
        <v>56</v>
      </c>
      <c r="B58" t="s">
        <v>166</v>
      </c>
      <c r="C58">
        <v>7</v>
      </c>
      <c r="D58">
        <v>309.68431800000002</v>
      </c>
      <c r="E58" t="s">
        <v>5</v>
      </c>
      <c r="F58" t="s">
        <v>231</v>
      </c>
      <c r="G58" t="s">
        <v>371</v>
      </c>
      <c r="H58">
        <v>12848</v>
      </c>
      <c r="I58">
        <v>170</v>
      </c>
      <c r="J58" t="s">
        <v>185</v>
      </c>
      <c r="K58" t="s">
        <v>372</v>
      </c>
      <c r="L58">
        <v>6.6517000000000007E-2</v>
      </c>
      <c r="M58" t="s">
        <v>358</v>
      </c>
      <c r="N58">
        <v>12.250474000000001</v>
      </c>
      <c r="O58">
        <v>2.1431429999999998</v>
      </c>
      <c r="P58">
        <v>2.1170079999999998</v>
      </c>
      <c r="Q58">
        <v>0.81486099999999995</v>
      </c>
      <c r="R58">
        <v>0.14255499999999999</v>
      </c>
      <c r="S58">
        <v>0.140816</v>
      </c>
    </row>
    <row r="59" spans="1:19" x14ac:dyDescent="0.25">
      <c r="A59">
        <v>57</v>
      </c>
      <c r="B59" t="s">
        <v>166</v>
      </c>
      <c r="C59">
        <v>7</v>
      </c>
      <c r="D59">
        <v>309.68431800000002</v>
      </c>
      <c r="E59" t="s">
        <v>5</v>
      </c>
      <c r="F59" t="s">
        <v>231</v>
      </c>
      <c r="G59" t="s">
        <v>371</v>
      </c>
      <c r="H59">
        <v>12851</v>
      </c>
      <c r="I59">
        <v>171</v>
      </c>
      <c r="J59" t="s">
        <v>223</v>
      </c>
      <c r="K59" t="s">
        <v>364</v>
      </c>
      <c r="L59">
        <v>11.6998</v>
      </c>
      <c r="M59" t="s">
        <v>358</v>
      </c>
      <c r="N59">
        <v>12.113367999999999</v>
      </c>
      <c r="O59">
        <v>1.950861</v>
      </c>
      <c r="P59">
        <v>2.1392090000000001</v>
      </c>
      <c r="Q59">
        <v>141.72399999999999</v>
      </c>
      <c r="R59">
        <v>22.8247</v>
      </c>
      <c r="S59">
        <v>25.028300000000002</v>
      </c>
    </row>
    <row r="60" spans="1:19" x14ac:dyDescent="0.25">
      <c r="A60">
        <v>58</v>
      </c>
      <c r="B60" t="s">
        <v>166</v>
      </c>
      <c r="C60">
        <v>8</v>
      </c>
      <c r="D60">
        <v>383.84272700000002</v>
      </c>
      <c r="E60" t="s">
        <v>84</v>
      </c>
      <c r="F60" t="s">
        <v>317</v>
      </c>
      <c r="G60" t="s">
        <v>373</v>
      </c>
      <c r="H60">
        <v>12828</v>
      </c>
      <c r="I60">
        <v>121</v>
      </c>
      <c r="J60" t="s">
        <v>175</v>
      </c>
      <c r="K60" t="s">
        <v>357</v>
      </c>
      <c r="L60">
        <v>0.14158799999999999</v>
      </c>
      <c r="M60" t="s">
        <v>358</v>
      </c>
      <c r="N60">
        <v>11.333601</v>
      </c>
      <c r="O60">
        <v>1.9365939999999999</v>
      </c>
      <c r="P60">
        <v>2.0834730000000001</v>
      </c>
      <c r="Q60">
        <v>1.6047</v>
      </c>
      <c r="R60">
        <v>0.27419900000000003</v>
      </c>
      <c r="S60">
        <v>0.29499500000000001</v>
      </c>
    </row>
    <row r="61" spans="1:19" x14ac:dyDescent="0.25">
      <c r="A61">
        <v>59</v>
      </c>
      <c r="B61" t="s">
        <v>166</v>
      </c>
      <c r="C61">
        <v>8</v>
      </c>
      <c r="D61">
        <v>383.84272700000002</v>
      </c>
      <c r="E61" t="s">
        <v>84</v>
      </c>
      <c r="F61" t="s">
        <v>317</v>
      </c>
      <c r="G61" t="s">
        <v>373</v>
      </c>
      <c r="H61">
        <v>12829</v>
      </c>
      <c r="I61">
        <v>121</v>
      </c>
      <c r="J61" t="s">
        <v>175</v>
      </c>
      <c r="K61" t="s">
        <v>357</v>
      </c>
      <c r="L61">
        <v>5.6182999999999997E-2</v>
      </c>
      <c r="M61" t="s">
        <v>358</v>
      </c>
      <c r="N61">
        <v>11.333601</v>
      </c>
      <c r="O61">
        <v>1.9365939999999999</v>
      </c>
      <c r="P61">
        <v>2.0834730000000001</v>
      </c>
      <c r="Q61">
        <v>0.63675199999999998</v>
      </c>
      <c r="R61">
        <v>0.108803</v>
      </c>
      <c r="S61">
        <v>0.11705500000000001</v>
      </c>
    </row>
    <row r="62" spans="1:19" x14ac:dyDescent="0.25">
      <c r="A62">
        <v>60</v>
      </c>
      <c r="B62" t="s">
        <v>166</v>
      </c>
      <c r="C62">
        <v>8</v>
      </c>
      <c r="D62">
        <v>383.84272700000002</v>
      </c>
      <c r="E62" t="s">
        <v>84</v>
      </c>
      <c r="F62" t="s">
        <v>317</v>
      </c>
      <c r="G62" t="s">
        <v>373</v>
      </c>
      <c r="H62">
        <v>12832</v>
      </c>
      <c r="I62">
        <v>121</v>
      </c>
      <c r="J62" t="s">
        <v>175</v>
      </c>
      <c r="K62" t="s">
        <v>357</v>
      </c>
      <c r="L62">
        <v>4.9461599999999999</v>
      </c>
      <c r="M62" t="s">
        <v>358</v>
      </c>
      <c r="N62">
        <v>11.333601</v>
      </c>
      <c r="O62">
        <v>1.9365939999999999</v>
      </c>
      <c r="P62">
        <v>2.0834730000000001</v>
      </c>
      <c r="Q62">
        <v>56.0578</v>
      </c>
      <c r="R62">
        <v>9.5786999999999995</v>
      </c>
      <c r="S62">
        <v>10.305199999999999</v>
      </c>
    </row>
    <row r="63" spans="1:19" x14ac:dyDescent="0.25">
      <c r="A63">
        <v>61</v>
      </c>
      <c r="B63" t="s">
        <v>166</v>
      </c>
      <c r="C63">
        <v>8</v>
      </c>
      <c r="D63">
        <v>383.84272700000002</v>
      </c>
      <c r="E63" t="s">
        <v>84</v>
      </c>
      <c r="F63" t="s">
        <v>317</v>
      </c>
      <c r="G63" t="s">
        <v>373</v>
      </c>
      <c r="H63">
        <v>12834</v>
      </c>
      <c r="I63">
        <v>133</v>
      </c>
      <c r="J63" t="s">
        <v>179</v>
      </c>
      <c r="K63" t="s">
        <v>359</v>
      </c>
      <c r="L63">
        <v>5.1775000000000002E-2</v>
      </c>
      <c r="M63" t="s">
        <v>358</v>
      </c>
      <c r="N63">
        <v>10.662836</v>
      </c>
      <c r="O63">
        <v>2.1844049999999999</v>
      </c>
      <c r="P63">
        <v>1.9402969999999999</v>
      </c>
      <c r="Q63">
        <v>0.55206500000000003</v>
      </c>
      <c r="R63">
        <v>0.113097</v>
      </c>
      <c r="S63">
        <v>0.10045800000000001</v>
      </c>
    </row>
    <row r="64" spans="1:19" x14ac:dyDescent="0.25">
      <c r="A64">
        <v>62</v>
      </c>
      <c r="B64" t="s">
        <v>166</v>
      </c>
      <c r="C64">
        <v>8</v>
      </c>
      <c r="D64">
        <v>383.84272700000002</v>
      </c>
      <c r="E64" t="s">
        <v>84</v>
      </c>
      <c r="F64" t="s">
        <v>317</v>
      </c>
      <c r="G64" t="s">
        <v>373</v>
      </c>
      <c r="H64">
        <v>12839</v>
      </c>
      <c r="I64">
        <v>140</v>
      </c>
      <c r="J64" t="s">
        <v>181</v>
      </c>
      <c r="K64" t="s">
        <v>360</v>
      </c>
      <c r="L64">
        <v>1.86331</v>
      </c>
      <c r="M64" t="s">
        <v>358</v>
      </c>
      <c r="N64">
        <v>11.705939000000001</v>
      </c>
      <c r="O64">
        <v>1.7997080000000001</v>
      </c>
      <c r="P64">
        <v>2.0554060000000001</v>
      </c>
      <c r="Q64">
        <v>21.811800000000002</v>
      </c>
      <c r="R64">
        <v>3.3534099999999998</v>
      </c>
      <c r="S64">
        <v>3.82986</v>
      </c>
    </row>
    <row r="65" spans="1:19" x14ac:dyDescent="0.25">
      <c r="A65">
        <v>63</v>
      </c>
      <c r="B65" t="s">
        <v>166</v>
      </c>
      <c r="C65">
        <v>8</v>
      </c>
      <c r="D65">
        <v>383.84272700000002</v>
      </c>
      <c r="E65" t="s">
        <v>84</v>
      </c>
      <c r="F65" t="s">
        <v>317</v>
      </c>
      <c r="G65" t="s">
        <v>373</v>
      </c>
      <c r="H65">
        <v>12842</v>
      </c>
      <c r="I65">
        <v>140</v>
      </c>
      <c r="J65" t="s">
        <v>181</v>
      </c>
      <c r="K65" t="s">
        <v>360</v>
      </c>
      <c r="L65">
        <v>5.2752E-2</v>
      </c>
      <c r="M65" t="s">
        <v>358</v>
      </c>
      <c r="N65">
        <v>11.705939000000001</v>
      </c>
      <c r="O65">
        <v>1.7997080000000001</v>
      </c>
      <c r="P65">
        <v>2.0554060000000001</v>
      </c>
      <c r="Q65">
        <v>0.61751</v>
      </c>
      <c r="R65">
        <v>9.4937999999999995E-2</v>
      </c>
      <c r="S65">
        <v>0.108427</v>
      </c>
    </row>
    <row r="66" spans="1:19" x14ac:dyDescent="0.25">
      <c r="A66">
        <v>64</v>
      </c>
      <c r="B66" t="s">
        <v>166</v>
      </c>
      <c r="C66">
        <v>8</v>
      </c>
      <c r="D66">
        <v>383.84272700000002</v>
      </c>
      <c r="E66" t="s">
        <v>84</v>
      </c>
      <c r="F66" t="s">
        <v>317</v>
      </c>
      <c r="G66" t="s">
        <v>373</v>
      </c>
      <c r="H66">
        <v>12845</v>
      </c>
      <c r="I66">
        <v>156</v>
      </c>
      <c r="J66" t="s">
        <v>171</v>
      </c>
      <c r="K66" t="s">
        <v>374</v>
      </c>
      <c r="L66">
        <v>2.5847000000000002</v>
      </c>
      <c r="M66" t="s">
        <v>358</v>
      </c>
      <c r="N66">
        <v>10.571656000000001</v>
      </c>
      <c r="O66">
        <v>1.4800979999999999</v>
      </c>
      <c r="P66">
        <v>1.9022239999999999</v>
      </c>
      <c r="Q66">
        <v>27.3246</v>
      </c>
      <c r="R66">
        <v>3.8256100000000002</v>
      </c>
      <c r="S66">
        <v>4.9166800000000004</v>
      </c>
    </row>
    <row r="67" spans="1:19" x14ac:dyDescent="0.25">
      <c r="A67">
        <v>65</v>
      </c>
      <c r="B67" t="s">
        <v>166</v>
      </c>
      <c r="C67">
        <v>8</v>
      </c>
      <c r="D67">
        <v>383.84272700000002</v>
      </c>
      <c r="E67" t="s">
        <v>84</v>
      </c>
      <c r="F67" t="s">
        <v>317</v>
      </c>
      <c r="G67" t="s">
        <v>373</v>
      </c>
      <c r="H67">
        <v>12847</v>
      </c>
      <c r="I67">
        <v>170</v>
      </c>
      <c r="J67" t="s">
        <v>185</v>
      </c>
      <c r="K67" t="s">
        <v>372</v>
      </c>
      <c r="L67">
        <v>0.214502</v>
      </c>
      <c r="M67" t="s">
        <v>358</v>
      </c>
      <c r="N67">
        <v>12.250474000000001</v>
      </c>
      <c r="O67">
        <v>2.1431429999999998</v>
      </c>
      <c r="P67">
        <v>2.1170079999999998</v>
      </c>
      <c r="Q67">
        <v>2.6277499999999998</v>
      </c>
      <c r="R67">
        <v>0.45970800000000001</v>
      </c>
      <c r="S67">
        <v>0.45410200000000001</v>
      </c>
    </row>
    <row r="68" spans="1:19" x14ac:dyDescent="0.25">
      <c r="A68">
        <v>66</v>
      </c>
      <c r="B68" t="s">
        <v>166</v>
      </c>
      <c r="C68">
        <v>8</v>
      </c>
      <c r="D68">
        <v>383.84272700000002</v>
      </c>
      <c r="E68" t="s">
        <v>84</v>
      </c>
      <c r="F68" t="s">
        <v>317</v>
      </c>
      <c r="G68" t="s">
        <v>373</v>
      </c>
      <c r="H68">
        <v>12851</v>
      </c>
      <c r="I68">
        <v>171</v>
      </c>
      <c r="J68" t="s">
        <v>223</v>
      </c>
      <c r="K68" t="s">
        <v>364</v>
      </c>
      <c r="L68">
        <v>8.2361000000000004E-2</v>
      </c>
      <c r="M68" t="s">
        <v>358</v>
      </c>
      <c r="N68">
        <v>12.113367999999999</v>
      </c>
      <c r="O68">
        <v>1.950861</v>
      </c>
      <c r="P68">
        <v>2.1392090000000001</v>
      </c>
      <c r="Q68">
        <v>0.99766299999999997</v>
      </c>
      <c r="R68">
        <v>0.16067400000000001</v>
      </c>
      <c r="S68">
        <v>0.17618600000000001</v>
      </c>
    </row>
    <row r="69" spans="1:19" x14ac:dyDescent="0.25">
      <c r="A69">
        <v>67</v>
      </c>
      <c r="B69" t="s">
        <v>166</v>
      </c>
      <c r="C69">
        <v>8</v>
      </c>
      <c r="D69">
        <v>383.84272700000002</v>
      </c>
      <c r="E69" t="s">
        <v>84</v>
      </c>
      <c r="F69" t="s">
        <v>317</v>
      </c>
      <c r="G69" t="s">
        <v>373</v>
      </c>
      <c r="H69">
        <v>12951</v>
      </c>
      <c r="I69">
        <v>833</v>
      </c>
      <c r="J69" t="s">
        <v>299</v>
      </c>
      <c r="K69" t="s">
        <v>375</v>
      </c>
      <c r="L69">
        <v>0.16298499999999999</v>
      </c>
      <c r="M69" t="s">
        <v>358</v>
      </c>
      <c r="N69">
        <v>12.025700000000001</v>
      </c>
      <c r="O69">
        <v>2.0039850000000001</v>
      </c>
      <c r="P69">
        <v>2.1291669999999998</v>
      </c>
      <c r="Q69">
        <v>1.96001</v>
      </c>
      <c r="R69">
        <v>0.32662000000000002</v>
      </c>
      <c r="S69">
        <v>0.347022</v>
      </c>
    </row>
    <row r="70" spans="1:19" x14ac:dyDescent="0.25">
      <c r="A70">
        <v>68</v>
      </c>
      <c r="B70" t="s">
        <v>166</v>
      </c>
      <c r="C70">
        <v>8</v>
      </c>
      <c r="D70">
        <v>383.84272700000002</v>
      </c>
      <c r="E70" t="s">
        <v>84</v>
      </c>
      <c r="F70" t="s">
        <v>317</v>
      </c>
      <c r="G70" t="s">
        <v>373</v>
      </c>
      <c r="H70">
        <v>13085</v>
      </c>
      <c r="I70">
        <v>121</v>
      </c>
      <c r="J70" t="s">
        <v>175</v>
      </c>
      <c r="K70" t="s">
        <v>176</v>
      </c>
      <c r="L70">
        <v>1.3031900000000001</v>
      </c>
      <c r="M70" t="s">
        <v>368</v>
      </c>
      <c r="N70">
        <v>11.733371</v>
      </c>
      <c r="O70">
        <v>1.9754510000000001</v>
      </c>
      <c r="P70">
        <v>2.1412239999999998</v>
      </c>
      <c r="Q70">
        <v>15.290800000000001</v>
      </c>
      <c r="R70">
        <v>2.5743900000000002</v>
      </c>
      <c r="S70">
        <v>2.7904200000000001</v>
      </c>
    </row>
    <row r="71" spans="1:19" x14ac:dyDescent="0.25">
      <c r="A71">
        <v>69</v>
      </c>
      <c r="B71" t="s">
        <v>166</v>
      </c>
      <c r="C71">
        <v>8</v>
      </c>
      <c r="D71">
        <v>383.84272700000002</v>
      </c>
      <c r="E71" t="s">
        <v>84</v>
      </c>
      <c r="F71" t="s">
        <v>317</v>
      </c>
      <c r="G71" t="s">
        <v>373</v>
      </c>
      <c r="H71">
        <v>13088</v>
      </c>
      <c r="I71">
        <v>121</v>
      </c>
      <c r="J71" t="s">
        <v>175</v>
      </c>
      <c r="K71" t="s">
        <v>176</v>
      </c>
      <c r="L71">
        <v>0.45480399999999999</v>
      </c>
      <c r="M71" t="s">
        <v>368</v>
      </c>
      <c r="N71">
        <v>11.733371</v>
      </c>
      <c r="O71">
        <v>1.9754510000000001</v>
      </c>
      <c r="P71">
        <v>2.1412239999999998</v>
      </c>
      <c r="Q71">
        <v>5.3363800000000001</v>
      </c>
      <c r="R71">
        <v>0.89844299999999999</v>
      </c>
      <c r="S71">
        <v>0.97383699999999995</v>
      </c>
    </row>
    <row r="72" spans="1:19" x14ac:dyDescent="0.25">
      <c r="A72">
        <v>70</v>
      </c>
      <c r="B72" t="s">
        <v>166</v>
      </c>
      <c r="C72">
        <v>8</v>
      </c>
      <c r="D72">
        <v>383.84272700000002</v>
      </c>
      <c r="E72" t="s">
        <v>84</v>
      </c>
      <c r="F72" t="s">
        <v>317</v>
      </c>
      <c r="G72" t="s">
        <v>373</v>
      </c>
      <c r="H72">
        <v>13091</v>
      </c>
      <c r="I72">
        <v>121</v>
      </c>
      <c r="J72" t="s">
        <v>175</v>
      </c>
      <c r="K72" t="s">
        <v>176</v>
      </c>
      <c r="L72">
        <v>5.6092300000000002</v>
      </c>
      <c r="M72" t="s">
        <v>368</v>
      </c>
      <c r="N72">
        <v>11.733371</v>
      </c>
      <c r="O72">
        <v>1.9754510000000001</v>
      </c>
      <c r="P72">
        <v>2.1412239999999998</v>
      </c>
      <c r="Q72">
        <v>65.815200000000004</v>
      </c>
      <c r="R72">
        <v>11.0808</v>
      </c>
      <c r="S72">
        <v>12.0106</v>
      </c>
    </row>
    <row r="73" spans="1:19" x14ac:dyDescent="0.25">
      <c r="A73">
        <v>71</v>
      </c>
      <c r="B73" t="s">
        <v>166</v>
      </c>
      <c r="C73">
        <v>8</v>
      </c>
      <c r="D73">
        <v>383.84272700000002</v>
      </c>
      <c r="E73" t="s">
        <v>84</v>
      </c>
      <c r="F73" t="s">
        <v>317</v>
      </c>
      <c r="G73" t="s">
        <v>373</v>
      </c>
      <c r="H73">
        <v>13182</v>
      </c>
      <c r="I73">
        <v>140</v>
      </c>
      <c r="J73" t="s">
        <v>181</v>
      </c>
      <c r="K73" t="s">
        <v>182</v>
      </c>
      <c r="L73">
        <v>5.9545000000000001E-2</v>
      </c>
      <c r="M73" t="s">
        <v>368</v>
      </c>
      <c r="N73">
        <v>12.496560000000001</v>
      </c>
      <c r="O73">
        <v>1.9466840000000001</v>
      </c>
      <c r="P73">
        <v>2.126881</v>
      </c>
      <c r="Q73">
        <v>0.74411300000000002</v>
      </c>
      <c r="R73">
        <v>0.11591600000000001</v>
      </c>
      <c r="S73">
        <v>0.12664600000000001</v>
      </c>
    </row>
    <row r="74" spans="1:19" x14ac:dyDescent="0.25">
      <c r="A74">
        <v>72</v>
      </c>
      <c r="B74" t="s">
        <v>166</v>
      </c>
      <c r="C74">
        <v>8</v>
      </c>
      <c r="D74">
        <v>383.84272700000002</v>
      </c>
      <c r="E74" t="s">
        <v>84</v>
      </c>
      <c r="F74" t="s">
        <v>317</v>
      </c>
      <c r="G74" t="s">
        <v>373</v>
      </c>
      <c r="H74">
        <v>13184</v>
      </c>
      <c r="I74">
        <v>140</v>
      </c>
      <c r="J74" t="s">
        <v>181</v>
      </c>
      <c r="K74" t="s">
        <v>182</v>
      </c>
      <c r="L74">
        <v>64.185599999999994</v>
      </c>
      <c r="M74" t="s">
        <v>368</v>
      </c>
      <c r="N74">
        <v>12.496560000000001</v>
      </c>
      <c r="O74">
        <v>1.9466840000000001</v>
      </c>
      <c r="P74">
        <v>2.126881</v>
      </c>
      <c r="Q74">
        <v>802.09900000000005</v>
      </c>
      <c r="R74">
        <v>124.949</v>
      </c>
      <c r="S74">
        <v>136.51499999999999</v>
      </c>
    </row>
    <row r="75" spans="1:19" x14ac:dyDescent="0.25">
      <c r="A75">
        <v>73</v>
      </c>
      <c r="B75" t="s">
        <v>166</v>
      </c>
      <c r="C75">
        <v>8</v>
      </c>
      <c r="D75">
        <v>383.84272700000002</v>
      </c>
      <c r="E75" t="s">
        <v>84</v>
      </c>
      <c r="F75" t="s">
        <v>317</v>
      </c>
      <c r="G75" t="s">
        <v>373</v>
      </c>
      <c r="H75">
        <v>13191</v>
      </c>
      <c r="I75">
        <v>141</v>
      </c>
      <c r="J75" t="s">
        <v>183</v>
      </c>
      <c r="K75" t="s">
        <v>184</v>
      </c>
      <c r="L75">
        <v>2.08297</v>
      </c>
      <c r="M75" t="s">
        <v>368</v>
      </c>
      <c r="N75">
        <v>11.929551</v>
      </c>
      <c r="O75">
        <v>1.7938769999999999</v>
      </c>
      <c r="P75">
        <v>2.0065</v>
      </c>
      <c r="Q75">
        <v>24.8489</v>
      </c>
      <c r="R75">
        <v>3.7365900000000001</v>
      </c>
      <c r="S75">
        <v>4.1794799999999999</v>
      </c>
    </row>
    <row r="76" spans="1:19" x14ac:dyDescent="0.25">
      <c r="A76">
        <v>74</v>
      </c>
      <c r="B76" t="s">
        <v>166</v>
      </c>
      <c r="C76">
        <v>8</v>
      </c>
      <c r="D76">
        <v>383.84272700000002</v>
      </c>
      <c r="E76" t="s">
        <v>84</v>
      </c>
      <c r="F76" t="s">
        <v>317</v>
      </c>
      <c r="G76" t="s">
        <v>373</v>
      </c>
      <c r="H76">
        <v>13200</v>
      </c>
      <c r="I76">
        <v>156</v>
      </c>
      <c r="J76" t="s">
        <v>171</v>
      </c>
      <c r="K76" t="s">
        <v>172</v>
      </c>
      <c r="L76">
        <v>11.0092</v>
      </c>
      <c r="M76" t="s">
        <v>368</v>
      </c>
      <c r="N76">
        <v>13.822258</v>
      </c>
      <c r="O76">
        <v>1.9987569999999999</v>
      </c>
      <c r="P76">
        <v>2.1941820000000001</v>
      </c>
      <c r="Q76">
        <v>152.172</v>
      </c>
      <c r="R76">
        <v>22.0047</v>
      </c>
      <c r="S76">
        <v>24.156199999999998</v>
      </c>
    </row>
    <row r="77" spans="1:19" x14ac:dyDescent="0.25">
      <c r="A77">
        <v>75</v>
      </c>
      <c r="B77" t="s">
        <v>166</v>
      </c>
      <c r="C77">
        <v>8</v>
      </c>
      <c r="D77">
        <v>383.84272700000002</v>
      </c>
      <c r="E77" t="s">
        <v>84</v>
      </c>
      <c r="F77" t="s">
        <v>317</v>
      </c>
      <c r="G77" t="s">
        <v>373</v>
      </c>
      <c r="H77">
        <v>13217</v>
      </c>
      <c r="I77">
        <v>170</v>
      </c>
      <c r="J77" t="s">
        <v>185</v>
      </c>
      <c r="K77" t="s">
        <v>186</v>
      </c>
      <c r="L77">
        <v>0.36069600000000002</v>
      </c>
      <c r="M77" t="s">
        <v>368</v>
      </c>
      <c r="N77">
        <v>11.029944</v>
      </c>
      <c r="O77">
        <v>2.0173890000000001</v>
      </c>
      <c r="P77">
        <v>2.1626029999999998</v>
      </c>
      <c r="Q77">
        <v>3.9784600000000001</v>
      </c>
      <c r="R77">
        <v>0.72766399999999998</v>
      </c>
      <c r="S77">
        <v>0.78004200000000001</v>
      </c>
    </row>
    <row r="78" spans="1:19" x14ac:dyDescent="0.25">
      <c r="A78">
        <v>76</v>
      </c>
      <c r="B78" t="s">
        <v>166</v>
      </c>
      <c r="C78">
        <v>8</v>
      </c>
      <c r="D78">
        <v>383.84272700000002</v>
      </c>
      <c r="E78" t="s">
        <v>84</v>
      </c>
      <c r="F78" t="s">
        <v>317</v>
      </c>
      <c r="G78" t="s">
        <v>373</v>
      </c>
      <c r="H78">
        <v>13229</v>
      </c>
      <c r="I78">
        <v>171</v>
      </c>
      <c r="J78" t="s">
        <v>223</v>
      </c>
      <c r="K78" t="s">
        <v>280</v>
      </c>
      <c r="L78">
        <v>3.6526100000000001</v>
      </c>
      <c r="M78" t="s">
        <v>368</v>
      </c>
      <c r="N78">
        <v>7.7817879999999997</v>
      </c>
      <c r="O78">
        <v>1.27501</v>
      </c>
      <c r="P78">
        <v>1.9111720000000001</v>
      </c>
      <c r="Q78">
        <v>28.4238</v>
      </c>
      <c r="R78">
        <v>4.6571100000000003</v>
      </c>
      <c r="S78">
        <v>6.9807699999999997</v>
      </c>
    </row>
    <row r="79" spans="1:19" x14ac:dyDescent="0.25">
      <c r="A79">
        <v>77</v>
      </c>
      <c r="B79" t="s">
        <v>166</v>
      </c>
      <c r="C79">
        <v>8</v>
      </c>
      <c r="D79">
        <v>383.84272700000002</v>
      </c>
      <c r="E79" t="s">
        <v>84</v>
      </c>
      <c r="F79" t="s">
        <v>317</v>
      </c>
      <c r="G79" t="s">
        <v>373</v>
      </c>
      <c r="H79">
        <v>13270</v>
      </c>
      <c r="I79">
        <v>185</v>
      </c>
      <c r="J79" t="s">
        <v>187</v>
      </c>
      <c r="K79" t="s">
        <v>188</v>
      </c>
      <c r="L79">
        <v>2.8499699999999999</v>
      </c>
      <c r="M79" t="s">
        <v>368</v>
      </c>
      <c r="N79">
        <v>11.209728</v>
      </c>
      <c r="O79">
        <v>1.937066</v>
      </c>
      <c r="P79">
        <v>2.108727</v>
      </c>
      <c r="Q79">
        <v>31.947399999999998</v>
      </c>
      <c r="R79">
        <v>5.5205799999999998</v>
      </c>
      <c r="S79">
        <v>6.0098099999999999</v>
      </c>
    </row>
    <row r="80" spans="1:19" x14ac:dyDescent="0.25">
      <c r="A80">
        <v>78</v>
      </c>
      <c r="B80" t="s">
        <v>166</v>
      </c>
      <c r="C80">
        <v>8</v>
      </c>
      <c r="D80">
        <v>383.84272700000002</v>
      </c>
      <c r="E80" t="s">
        <v>84</v>
      </c>
      <c r="F80" t="s">
        <v>317</v>
      </c>
      <c r="G80" t="s">
        <v>373</v>
      </c>
      <c r="H80">
        <v>13271</v>
      </c>
      <c r="I80">
        <v>185</v>
      </c>
      <c r="J80" t="s">
        <v>187</v>
      </c>
      <c r="K80" t="s">
        <v>188</v>
      </c>
      <c r="L80">
        <v>0.25000800000000001</v>
      </c>
      <c r="M80" t="s">
        <v>368</v>
      </c>
      <c r="N80">
        <v>11.209728</v>
      </c>
      <c r="O80">
        <v>1.937066</v>
      </c>
      <c r="P80">
        <v>2.108727</v>
      </c>
      <c r="Q80">
        <v>2.8025199999999999</v>
      </c>
      <c r="R80">
        <v>0.48428199999999999</v>
      </c>
      <c r="S80">
        <v>0.52719899999999997</v>
      </c>
    </row>
    <row r="81" spans="1:19" x14ac:dyDescent="0.25">
      <c r="A81">
        <v>79</v>
      </c>
      <c r="B81" t="s">
        <v>166</v>
      </c>
      <c r="C81">
        <v>8</v>
      </c>
      <c r="D81">
        <v>383.84272700000002</v>
      </c>
      <c r="E81" t="s">
        <v>84</v>
      </c>
      <c r="F81" t="s">
        <v>317</v>
      </c>
      <c r="G81" t="s">
        <v>373</v>
      </c>
      <c r="H81">
        <v>13289</v>
      </c>
      <c r="I81">
        <v>190</v>
      </c>
      <c r="J81" t="s">
        <v>189</v>
      </c>
      <c r="K81" t="s">
        <v>190</v>
      </c>
      <c r="L81">
        <v>6.9856699999999998</v>
      </c>
      <c r="M81" t="s">
        <v>368</v>
      </c>
      <c r="N81">
        <v>9.2308070000000004</v>
      </c>
      <c r="O81">
        <v>1.651831</v>
      </c>
      <c r="P81">
        <v>1.9300759999999999</v>
      </c>
      <c r="Q81">
        <v>64.483400000000003</v>
      </c>
      <c r="R81">
        <v>11.539099999999999</v>
      </c>
      <c r="S81">
        <v>13.482900000000001</v>
      </c>
    </row>
    <row r="82" spans="1:19" x14ac:dyDescent="0.25">
      <c r="A82">
        <v>80</v>
      </c>
      <c r="B82" t="s">
        <v>166</v>
      </c>
      <c r="C82">
        <v>8</v>
      </c>
      <c r="D82">
        <v>383.84272700000002</v>
      </c>
      <c r="E82" t="s">
        <v>84</v>
      </c>
      <c r="F82" t="s">
        <v>317</v>
      </c>
      <c r="G82" t="s">
        <v>373</v>
      </c>
      <c r="H82">
        <v>15474</v>
      </c>
      <c r="I82">
        <v>814</v>
      </c>
      <c r="J82" t="s">
        <v>209</v>
      </c>
      <c r="K82" t="s">
        <v>210</v>
      </c>
      <c r="L82">
        <v>7.6299000000000006E-2</v>
      </c>
      <c r="M82" t="s">
        <v>368</v>
      </c>
      <c r="N82">
        <v>8.2014490000000002</v>
      </c>
      <c r="O82">
        <v>1.307456</v>
      </c>
      <c r="P82">
        <v>1.750286</v>
      </c>
      <c r="Q82">
        <v>0.62576200000000004</v>
      </c>
      <c r="R82">
        <v>9.9757999999999999E-2</v>
      </c>
      <c r="S82">
        <v>0.133545</v>
      </c>
    </row>
    <row r="83" spans="1:19" x14ac:dyDescent="0.25">
      <c r="A83">
        <v>81</v>
      </c>
      <c r="B83" t="s">
        <v>166</v>
      </c>
      <c r="C83">
        <v>8</v>
      </c>
      <c r="D83">
        <v>383.84272700000002</v>
      </c>
      <c r="E83" t="s">
        <v>84</v>
      </c>
      <c r="F83" t="s">
        <v>317</v>
      </c>
      <c r="G83" t="s">
        <v>373</v>
      </c>
      <c r="H83">
        <v>15480</v>
      </c>
      <c r="I83">
        <v>833</v>
      </c>
      <c r="J83" t="s">
        <v>299</v>
      </c>
      <c r="K83" t="s">
        <v>300</v>
      </c>
      <c r="L83">
        <v>2.4577599999999999</v>
      </c>
      <c r="M83" t="s">
        <v>368</v>
      </c>
      <c r="N83">
        <v>12.019918000000001</v>
      </c>
      <c r="O83">
        <v>2.0017299999999998</v>
      </c>
      <c r="P83">
        <v>2.12696</v>
      </c>
      <c r="Q83">
        <v>29.542100000000001</v>
      </c>
      <c r="R83">
        <v>4.9197699999999998</v>
      </c>
      <c r="S83">
        <v>5.2275600000000004</v>
      </c>
    </row>
    <row r="84" spans="1:19" x14ac:dyDescent="0.25">
      <c r="A84">
        <v>82</v>
      </c>
      <c r="B84" t="s">
        <v>166</v>
      </c>
      <c r="C84">
        <v>9</v>
      </c>
      <c r="D84">
        <v>58.792639000000001</v>
      </c>
      <c r="E84" t="s">
        <v>3</v>
      </c>
      <c r="F84" t="s">
        <v>230</v>
      </c>
      <c r="G84" t="s">
        <v>376</v>
      </c>
      <c r="H84">
        <v>13089</v>
      </c>
      <c r="I84">
        <v>121</v>
      </c>
      <c r="J84" t="s">
        <v>175</v>
      </c>
      <c r="K84" t="s">
        <v>176</v>
      </c>
      <c r="L84">
        <v>16.762599999999999</v>
      </c>
      <c r="M84" t="s">
        <v>368</v>
      </c>
      <c r="N84">
        <v>11.733371</v>
      </c>
      <c r="O84">
        <v>1.9754510000000001</v>
      </c>
      <c r="P84">
        <v>2.1412239999999998</v>
      </c>
      <c r="Q84">
        <v>196.68199999999999</v>
      </c>
      <c r="R84">
        <v>33.113700000000001</v>
      </c>
      <c r="S84">
        <v>35.892499999999998</v>
      </c>
    </row>
    <row r="85" spans="1:19" x14ac:dyDescent="0.25">
      <c r="A85">
        <v>83</v>
      </c>
      <c r="B85" t="s">
        <v>166</v>
      </c>
      <c r="C85">
        <v>9</v>
      </c>
      <c r="D85">
        <v>58.792639000000001</v>
      </c>
      <c r="E85" t="s">
        <v>3</v>
      </c>
      <c r="F85" t="s">
        <v>230</v>
      </c>
      <c r="G85" t="s">
        <v>376</v>
      </c>
      <c r="H85">
        <v>13183</v>
      </c>
      <c r="I85">
        <v>140</v>
      </c>
      <c r="J85" t="s">
        <v>181</v>
      </c>
      <c r="K85" t="s">
        <v>182</v>
      </c>
      <c r="L85">
        <v>2.6309999999999998</v>
      </c>
      <c r="M85" t="s">
        <v>368</v>
      </c>
      <c r="N85">
        <v>12.496560000000001</v>
      </c>
      <c r="O85">
        <v>1.9466840000000001</v>
      </c>
      <c r="P85">
        <v>2.126881</v>
      </c>
      <c r="Q85">
        <v>32.878399999999999</v>
      </c>
      <c r="R85">
        <v>5.1217300000000003</v>
      </c>
      <c r="S85">
        <v>5.5958199999999998</v>
      </c>
    </row>
    <row r="86" spans="1:19" x14ac:dyDescent="0.25">
      <c r="A86">
        <v>84</v>
      </c>
      <c r="B86" t="s">
        <v>166</v>
      </c>
      <c r="C86">
        <v>9</v>
      </c>
      <c r="D86">
        <v>58.792639000000001</v>
      </c>
      <c r="E86" t="s">
        <v>3</v>
      </c>
      <c r="F86" t="s">
        <v>230</v>
      </c>
      <c r="G86" t="s">
        <v>376</v>
      </c>
      <c r="H86">
        <v>15474</v>
      </c>
      <c r="I86">
        <v>814</v>
      </c>
      <c r="J86" t="s">
        <v>209</v>
      </c>
      <c r="K86" t="s">
        <v>210</v>
      </c>
      <c r="L86">
        <v>5.6350000000000003E-3</v>
      </c>
      <c r="M86" t="s">
        <v>368</v>
      </c>
      <c r="N86">
        <v>8.2014490000000002</v>
      </c>
      <c r="O86">
        <v>1.307456</v>
      </c>
      <c r="P86">
        <v>1.750286</v>
      </c>
      <c r="Q86">
        <v>4.6213999999999998E-2</v>
      </c>
      <c r="R86">
        <v>7.3670000000000003E-3</v>
      </c>
      <c r="S86">
        <v>9.8630000000000002E-3</v>
      </c>
    </row>
    <row r="87" spans="1:19" x14ac:dyDescent="0.25">
      <c r="A87">
        <v>85</v>
      </c>
      <c r="B87" t="s">
        <v>166</v>
      </c>
      <c r="C87">
        <v>10</v>
      </c>
      <c r="D87">
        <v>629.27732700000001</v>
      </c>
      <c r="E87" t="s">
        <v>167</v>
      </c>
      <c r="F87" t="s">
        <v>168</v>
      </c>
      <c r="G87" t="s">
        <v>377</v>
      </c>
      <c r="H87">
        <v>12170</v>
      </c>
      <c r="I87">
        <v>133</v>
      </c>
      <c r="J87" t="s">
        <v>179</v>
      </c>
      <c r="K87" t="s">
        <v>378</v>
      </c>
      <c r="L87">
        <v>0.149146</v>
      </c>
      <c r="M87" t="s">
        <v>379</v>
      </c>
      <c r="N87">
        <v>12.930546</v>
      </c>
      <c r="O87">
        <v>2.5062009999999999</v>
      </c>
      <c r="P87">
        <v>2.2097129999999998</v>
      </c>
      <c r="Q87">
        <v>1.9285399999999999</v>
      </c>
      <c r="R87">
        <v>0.37379000000000001</v>
      </c>
      <c r="S87">
        <v>0.32956999999999997</v>
      </c>
    </row>
    <row r="88" spans="1:19" x14ac:dyDescent="0.25">
      <c r="A88">
        <v>86</v>
      </c>
      <c r="B88" t="s">
        <v>166</v>
      </c>
      <c r="C88">
        <v>10</v>
      </c>
      <c r="D88">
        <v>629.27732700000001</v>
      </c>
      <c r="E88" t="s">
        <v>167</v>
      </c>
      <c r="F88" t="s">
        <v>168</v>
      </c>
      <c r="G88" t="s">
        <v>377</v>
      </c>
      <c r="H88">
        <v>12202</v>
      </c>
      <c r="I88">
        <v>141</v>
      </c>
      <c r="J88" t="s">
        <v>183</v>
      </c>
      <c r="K88" t="s">
        <v>380</v>
      </c>
      <c r="L88">
        <v>3.6126999999999999E-2</v>
      </c>
      <c r="M88" t="s">
        <v>379</v>
      </c>
      <c r="N88">
        <v>8.0599679999999996</v>
      </c>
      <c r="O88">
        <v>1.1919390000000001</v>
      </c>
      <c r="P88">
        <v>1.762696</v>
      </c>
      <c r="Q88">
        <v>0.29118100000000002</v>
      </c>
      <c r="R88">
        <v>4.3061000000000002E-2</v>
      </c>
      <c r="S88">
        <v>6.3681000000000001E-2</v>
      </c>
    </row>
    <row r="89" spans="1:19" x14ac:dyDescent="0.25">
      <c r="A89">
        <v>87</v>
      </c>
      <c r="B89" t="s">
        <v>166</v>
      </c>
      <c r="C89">
        <v>10</v>
      </c>
      <c r="D89">
        <v>629.27732700000001</v>
      </c>
      <c r="E89" t="s">
        <v>167</v>
      </c>
      <c r="F89" t="s">
        <v>168</v>
      </c>
      <c r="G89" t="s">
        <v>377</v>
      </c>
      <c r="H89">
        <v>12839</v>
      </c>
      <c r="I89">
        <v>140</v>
      </c>
      <c r="J89" t="s">
        <v>181</v>
      </c>
      <c r="K89" t="s">
        <v>360</v>
      </c>
      <c r="L89">
        <v>2.1416000000000001E-2</v>
      </c>
      <c r="M89" t="s">
        <v>358</v>
      </c>
      <c r="N89">
        <v>11.705939000000001</v>
      </c>
      <c r="O89">
        <v>1.7997080000000001</v>
      </c>
      <c r="P89">
        <v>2.0554060000000001</v>
      </c>
      <c r="Q89">
        <v>0.25069799999999998</v>
      </c>
      <c r="R89">
        <v>3.8543000000000001E-2</v>
      </c>
      <c r="S89">
        <v>4.4019000000000003E-2</v>
      </c>
    </row>
    <row r="90" spans="1:19" x14ac:dyDescent="0.25">
      <c r="A90">
        <v>88</v>
      </c>
      <c r="B90" t="s">
        <v>166</v>
      </c>
      <c r="C90">
        <v>10</v>
      </c>
      <c r="D90">
        <v>629.27732700000001</v>
      </c>
      <c r="E90" t="s">
        <v>167</v>
      </c>
      <c r="F90" t="s">
        <v>168</v>
      </c>
      <c r="G90" t="s">
        <v>377</v>
      </c>
      <c r="H90">
        <v>13086</v>
      </c>
      <c r="I90">
        <v>121</v>
      </c>
      <c r="J90" t="s">
        <v>175</v>
      </c>
      <c r="K90" t="s">
        <v>176</v>
      </c>
      <c r="L90">
        <v>17.2545</v>
      </c>
      <c r="M90" t="s">
        <v>368</v>
      </c>
      <c r="N90">
        <v>11.733371</v>
      </c>
      <c r="O90">
        <v>1.9754510000000001</v>
      </c>
      <c r="P90">
        <v>2.1412239999999998</v>
      </c>
      <c r="Q90">
        <v>202.453</v>
      </c>
      <c r="R90">
        <v>34.0854</v>
      </c>
      <c r="S90">
        <v>36.945700000000002</v>
      </c>
    </row>
    <row r="91" spans="1:19" x14ac:dyDescent="0.25">
      <c r="A91">
        <v>89</v>
      </c>
      <c r="B91" t="s">
        <v>166</v>
      </c>
      <c r="C91">
        <v>10</v>
      </c>
      <c r="D91">
        <v>629.27732700000001</v>
      </c>
      <c r="E91" t="s">
        <v>167</v>
      </c>
      <c r="F91" t="s">
        <v>168</v>
      </c>
      <c r="G91" t="s">
        <v>377</v>
      </c>
      <c r="H91">
        <v>13087</v>
      </c>
      <c r="I91">
        <v>121</v>
      </c>
      <c r="J91" t="s">
        <v>175</v>
      </c>
      <c r="K91" t="s">
        <v>176</v>
      </c>
      <c r="L91">
        <v>15.649800000000001</v>
      </c>
      <c r="M91" t="s">
        <v>368</v>
      </c>
      <c r="N91">
        <v>11.733371</v>
      </c>
      <c r="O91">
        <v>1.9754510000000001</v>
      </c>
      <c r="P91">
        <v>2.1412239999999998</v>
      </c>
      <c r="Q91">
        <v>183.625</v>
      </c>
      <c r="R91">
        <v>30.915400000000002</v>
      </c>
      <c r="S91">
        <v>33.509700000000002</v>
      </c>
    </row>
    <row r="92" spans="1:19" x14ac:dyDescent="0.25">
      <c r="A92">
        <v>90</v>
      </c>
      <c r="B92" t="s">
        <v>166</v>
      </c>
      <c r="C92">
        <v>10</v>
      </c>
      <c r="D92">
        <v>629.27732700000001</v>
      </c>
      <c r="E92" t="s">
        <v>167</v>
      </c>
      <c r="F92" t="s">
        <v>168</v>
      </c>
      <c r="G92" t="s">
        <v>377</v>
      </c>
      <c r="H92">
        <v>13089</v>
      </c>
      <c r="I92">
        <v>121</v>
      </c>
      <c r="J92" t="s">
        <v>175</v>
      </c>
      <c r="K92" t="s">
        <v>176</v>
      </c>
      <c r="L92">
        <v>7.7589399999999999</v>
      </c>
      <c r="M92" t="s">
        <v>368</v>
      </c>
      <c r="N92">
        <v>11.733371</v>
      </c>
      <c r="O92">
        <v>1.9754510000000001</v>
      </c>
      <c r="P92">
        <v>2.1412239999999998</v>
      </c>
      <c r="Q92">
        <v>91.038499999999999</v>
      </c>
      <c r="R92">
        <v>15.327400000000001</v>
      </c>
      <c r="S92">
        <v>16.613600000000002</v>
      </c>
    </row>
    <row r="93" spans="1:19" x14ac:dyDescent="0.25">
      <c r="A93">
        <v>91</v>
      </c>
      <c r="B93" t="s">
        <v>166</v>
      </c>
      <c r="C93">
        <v>10</v>
      </c>
      <c r="D93">
        <v>629.27732700000001</v>
      </c>
      <c r="E93" t="s">
        <v>167</v>
      </c>
      <c r="F93" t="s">
        <v>168</v>
      </c>
      <c r="G93" t="s">
        <v>377</v>
      </c>
      <c r="H93">
        <v>13115</v>
      </c>
      <c r="I93">
        <v>132</v>
      </c>
      <c r="J93" t="s">
        <v>177</v>
      </c>
      <c r="K93" t="s">
        <v>178</v>
      </c>
      <c r="L93">
        <v>0.43107800000000002</v>
      </c>
      <c r="M93" t="s">
        <v>368</v>
      </c>
      <c r="N93">
        <v>11.617590999999999</v>
      </c>
      <c r="O93">
        <v>2.0858639999999999</v>
      </c>
      <c r="P93">
        <v>2.0555859999999999</v>
      </c>
      <c r="Q93">
        <v>5.0080900000000002</v>
      </c>
      <c r="R93">
        <v>0.89917000000000002</v>
      </c>
      <c r="S93">
        <v>0.88611799999999996</v>
      </c>
    </row>
    <row r="94" spans="1:19" x14ac:dyDescent="0.25">
      <c r="A94">
        <v>92</v>
      </c>
      <c r="B94" t="s">
        <v>166</v>
      </c>
      <c r="C94">
        <v>10</v>
      </c>
      <c r="D94">
        <v>629.27732700000001</v>
      </c>
      <c r="E94" t="s">
        <v>167</v>
      </c>
      <c r="F94" t="s">
        <v>168</v>
      </c>
      <c r="G94" t="s">
        <v>377</v>
      </c>
      <c r="H94">
        <v>13137</v>
      </c>
      <c r="I94">
        <v>133</v>
      </c>
      <c r="J94" t="s">
        <v>179</v>
      </c>
      <c r="K94" t="s">
        <v>180</v>
      </c>
      <c r="L94">
        <v>3.8450999999999999E-2</v>
      </c>
      <c r="M94" t="s">
        <v>368</v>
      </c>
      <c r="N94">
        <v>11.271977</v>
      </c>
      <c r="O94">
        <v>2.2334000000000001</v>
      </c>
      <c r="P94">
        <v>2.0293679999999998</v>
      </c>
      <c r="Q94">
        <v>0.433417</v>
      </c>
      <c r="R94">
        <v>8.5875999999999994E-2</v>
      </c>
      <c r="S94">
        <v>7.8031000000000003E-2</v>
      </c>
    </row>
    <row r="95" spans="1:19" x14ac:dyDescent="0.25">
      <c r="A95">
        <v>93</v>
      </c>
      <c r="B95" t="s">
        <v>166</v>
      </c>
      <c r="C95">
        <v>10</v>
      </c>
      <c r="D95">
        <v>629.27732700000001</v>
      </c>
      <c r="E95" t="s">
        <v>167</v>
      </c>
      <c r="F95" t="s">
        <v>168</v>
      </c>
      <c r="G95" t="s">
        <v>377</v>
      </c>
      <c r="H95">
        <v>13139</v>
      </c>
      <c r="I95">
        <v>133</v>
      </c>
      <c r="J95" t="s">
        <v>179</v>
      </c>
      <c r="K95" t="s">
        <v>180</v>
      </c>
      <c r="L95">
        <v>9.5305400000000002</v>
      </c>
      <c r="M95" t="s">
        <v>368</v>
      </c>
      <c r="N95">
        <v>11.271977</v>
      </c>
      <c r="O95">
        <v>2.2334000000000001</v>
      </c>
      <c r="P95">
        <v>2.0293679999999998</v>
      </c>
      <c r="Q95">
        <v>107.428</v>
      </c>
      <c r="R95">
        <v>21.285499999999999</v>
      </c>
      <c r="S95">
        <v>19.341000000000001</v>
      </c>
    </row>
    <row r="96" spans="1:19" x14ac:dyDescent="0.25">
      <c r="A96">
        <v>94</v>
      </c>
      <c r="B96" t="s">
        <v>166</v>
      </c>
      <c r="C96">
        <v>10</v>
      </c>
      <c r="D96">
        <v>629.27732700000001</v>
      </c>
      <c r="E96" t="s">
        <v>167</v>
      </c>
      <c r="F96" t="s">
        <v>168</v>
      </c>
      <c r="G96" t="s">
        <v>377</v>
      </c>
      <c r="H96">
        <v>13141</v>
      </c>
      <c r="I96">
        <v>133</v>
      </c>
      <c r="J96" t="s">
        <v>179</v>
      </c>
      <c r="K96" t="s">
        <v>180</v>
      </c>
      <c r="L96">
        <v>18.581700000000001</v>
      </c>
      <c r="M96" t="s">
        <v>368</v>
      </c>
      <c r="N96">
        <v>11.271977</v>
      </c>
      <c r="O96">
        <v>2.2334000000000001</v>
      </c>
      <c r="P96">
        <v>2.0293679999999998</v>
      </c>
      <c r="Q96">
        <v>209.452</v>
      </c>
      <c r="R96">
        <v>41.500399999999999</v>
      </c>
      <c r="S96">
        <v>37.709099999999999</v>
      </c>
    </row>
    <row r="97" spans="1:19" x14ac:dyDescent="0.25">
      <c r="A97">
        <v>95</v>
      </c>
      <c r="B97" t="s">
        <v>166</v>
      </c>
      <c r="C97">
        <v>10</v>
      </c>
      <c r="D97">
        <v>629.27732700000001</v>
      </c>
      <c r="E97" t="s">
        <v>167</v>
      </c>
      <c r="F97" t="s">
        <v>168</v>
      </c>
      <c r="G97" t="s">
        <v>377</v>
      </c>
      <c r="H97">
        <v>13143</v>
      </c>
      <c r="I97">
        <v>133</v>
      </c>
      <c r="J97" t="s">
        <v>179</v>
      </c>
      <c r="K97" t="s">
        <v>180</v>
      </c>
      <c r="L97">
        <v>17.111899999999999</v>
      </c>
      <c r="M97" t="s">
        <v>368</v>
      </c>
      <c r="N97">
        <v>11.271977</v>
      </c>
      <c r="O97">
        <v>2.2334000000000001</v>
      </c>
      <c r="P97">
        <v>2.0293679999999998</v>
      </c>
      <c r="Q97">
        <v>192.88499999999999</v>
      </c>
      <c r="R97">
        <v>38.217700000000001</v>
      </c>
      <c r="S97">
        <v>34.726300000000002</v>
      </c>
    </row>
    <row r="98" spans="1:19" x14ac:dyDescent="0.25">
      <c r="A98">
        <v>96</v>
      </c>
      <c r="B98" t="s">
        <v>166</v>
      </c>
      <c r="C98">
        <v>10</v>
      </c>
      <c r="D98">
        <v>629.27732700000001</v>
      </c>
      <c r="E98" t="s">
        <v>167</v>
      </c>
      <c r="F98" t="s">
        <v>168</v>
      </c>
      <c r="G98" t="s">
        <v>377</v>
      </c>
      <c r="H98">
        <v>13145</v>
      </c>
      <c r="I98">
        <v>133</v>
      </c>
      <c r="J98" t="s">
        <v>179</v>
      </c>
      <c r="K98" t="s">
        <v>180</v>
      </c>
      <c r="L98">
        <v>29.639399999999998</v>
      </c>
      <c r="M98" t="s">
        <v>368</v>
      </c>
      <c r="N98">
        <v>11.271977</v>
      </c>
      <c r="O98">
        <v>2.2334000000000001</v>
      </c>
      <c r="P98">
        <v>2.0293679999999998</v>
      </c>
      <c r="Q98">
        <v>334.09500000000003</v>
      </c>
      <c r="R98">
        <v>66.196600000000004</v>
      </c>
      <c r="S98">
        <v>60.149299999999997</v>
      </c>
    </row>
    <row r="99" spans="1:19" x14ac:dyDescent="0.25">
      <c r="A99">
        <v>97</v>
      </c>
      <c r="B99" t="s">
        <v>166</v>
      </c>
      <c r="C99">
        <v>10</v>
      </c>
      <c r="D99">
        <v>629.27732700000001</v>
      </c>
      <c r="E99" t="s">
        <v>167</v>
      </c>
      <c r="F99" t="s">
        <v>168</v>
      </c>
      <c r="G99" t="s">
        <v>377</v>
      </c>
      <c r="H99">
        <v>13148</v>
      </c>
      <c r="I99">
        <v>133</v>
      </c>
      <c r="J99" t="s">
        <v>179</v>
      </c>
      <c r="K99" t="s">
        <v>180</v>
      </c>
      <c r="L99">
        <v>12.867800000000001</v>
      </c>
      <c r="M99" t="s">
        <v>368</v>
      </c>
      <c r="N99">
        <v>11.271977</v>
      </c>
      <c r="O99">
        <v>2.2334000000000001</v>
      </c>
      <c r="P99">
        <v>2.0293679999999998</v>
      </c>
      <c r="Q99">
        <v>145.04599999999999</v>
      </c>
      <c r="R99">
        <v>28.739000000000001</v>
      </c>
      <c r="S99">
        <v>26.113499999999998</v>
      </c>
    </row>
    <row r="100" spans="1:19" x14ac:dyDescent="0.25">
      <c r="A100">
        <v>98</v>
      </c>
      <c r="B100" t="s">
        <v>166</v>
      </c>
      <c r="C100">
        <v>10</v>
      </c>
      <c r="D100">
        <v>629.27732700000001</v>
      </c>
      <c r="E100" t="s">
        <v>167</v>
      </c>
      <c r="F100" t="s">
        <v>168</v>
      </c>
      <c r="G100" t="s">
        <v>377</v>
      </c>
      <c r="H100">
        <v>13175</v>
      </c>
      <c r="I100">
        <v>140</v>
      </c>
      <c r="J100" t="s">
        <v>181</v>
      </c>
      <c r="K100" t="s">
        <v>182</v>
      </c>
      <c r="L100">
        <v>1.7468999999999998E-2</v>
      </c>
      <c r="M100" t="s">
        <v>368</v>
      </c>
      <c r="N100">
        <v>12.496560000000001</v>
      </c>
      <c r="O100">
        <v>1.9466840000000001</v>
      </c>
      <c r="P100">
        <v>2.126881</v>
      </c>
      <c r="Q100">
        <v>0.21829999999999999</v>
      </c>
      <c r="R100">
        <v>3.4006000000000002E-2</v>
      </c>
      <c r="S100">
        <v>3.7154E-2</v>
      </c>
    </row>
    <row r="101" spans="1:19" x14ac:dyDescent="0.25">
      <c r="A101">
        <v>99</v>
      </c>
      <c r="B101" t="s">
        <v>166</v>
      </c>
      <c r="C101">
        <v>10</v>
      </c>
      <c r="D101">
        <v>629.27732700000001</v>
      </c>
      <c r="E101" t="s">
        <v>167</v>
      </c>
      <c r="F101" t="s">
        <v>168</v>
      </c>
      <c r="G101" t="s">
        <v>377</v>
      </c>
      <c r="H101">
        <v>13178</v>
      </c>
      <c r="I101">
        <v>140</v>
      </c>
      <c r="J101" t="s">
        <v>181</v>
      </c>
      <c r="K101" t="s">
        <v>182</v>
      </c>
      <c r="L101">
        <v>23.161000000000001</v>
      </c>
      <c r="M101" t="s">
        <v>368</v>
      </c>
      <c r="N101">
        <v>12.496560000000001</v>
      </c>
      <c r="O101">
        <v>1.9466840000000001</v>
      </c>
      <c r="P101">
        <v>2.126881</v>
      </c>
      <c r="Q101">
        <v>289.43299999999999</v>
      </c>
      <c r="R101">
        <v>45.0871</v>
      </c>
      <c r="S101">
        <v>49.2607</v>
      </c>
    </row>
    <row r="102" spans="1:19" x14ac:dyDescent="0.25">
      <c r="A102">
        <v>100</v>
      </c>
      <c r="B102" t="s">
        <v>166</v>
      </c>
      <c r="C102">
        <v>10</v>
      </c>
      <c r="D102">
        <v>629.27732700000001</v>
      </c>
      <c r="E102" t="s">
        <v>167</v>
      </c>
      <c r="F102" t="s">
        <v>168</v>
      </c>
      <c r="G102" t="s">
        <v>377</v>
      </c>
      <c r="H102">
        <v>13179</v>
      </c>
      <c r="I102">
        <v>140</v>
      </c>
      <c r="J102" t="s">
        <v>181</v>
      </c>
      <c r="K102" t="s">
        <v>182</v>
      </c>
      <c r="L102">
        <v>10.262700000000001</v>
      </c>
      <c r="M102" t="s">
        <v>368</v>
      </c>
      <c r="N102">
        <v>12.496560000000001</v>
      </c>
      <c r="O102">
        <v>1.9466840000000001</v>
      </c>
      <c r="P102">
        <v>2.126881</v>
      </c>
      <c r="Q102">
        <v>128.24799999999999</v>
      </c>
      <c r="R102">
        <v>19.978200000000001</v>
      </c>
      <c r="S102">
        <v>21.827500000000001</v>
      </c>
    </row>
    <row r="103" spans="1:19" x14ac:dyDescent="0.25">
      <c r="A103">
        <v>101</v>
      </c>
      <c r="B103" t="s">
        <v>166</v>
      </c>
      <c r="C103">
        <v>10</v>
      </c>
      <c r="D103">
        <v>629.27732700000001</v>
      </c>
      <c r="E103" t="s">
        <v>167</v>
      </c>
      <c r="F103" t="s">
        <v>168</v>
      </c>
      <c r="G103" t="s">
        <v>377</v>
      </c>
      <c r="H103">
        <v>13180</v>
      </c>
      <c r="I103">
        <v>140</v>
      </c>
      <c r="J103" t="s">
        <v>181</v>
      </c>
      <c r="K103" t="s">
        <v>182</v>
      </c>
      <c r="L103">
        <v>2.26071</v>
      </c>
      <c r="M103" t="s">
        <v>368</v>
      </c>
      <c r="N103">
        <v>12.496560000000001</v>
      </c>
      <c r="O103">
        <v>1.9466840000000001</v>
      </c>
      <c r="P103">
        <v>2.126881</v>
      </c>
      <c r="Q103">
        <v>28.251100000000001</v>
      </c>
      <c r="R103">
        <v>4.4008900000000004</v>
      </c>
      <c r="S103">
        <v>4.8082599999999998</v>
      </c>
    </row>
    <row r="104" spans="1:19" x14ac:dyDescent="0.25">
      <c r="A104">
        <v>102</v>
      </c>
      <c r="B104" t="s">
        <v>166</v>
      </c>
      <c r="C104">
        <v>10</v>
      </c>
      <c r="D104">
        <v>629.27732700000001</v>
      </c>
      <c r="E104" t="s">
        <v>167</v>
      </c>
      <c r="F104" t="s">
        <v>168</v>
      </c>
      <c r="G104" t="s">
        <v>377</v>
      </c>
      <c r="H104">
        <v>13181</v>
      </c>
      <c r="I104">
        <v>140</v>
      </c>
      <c r="J104" t="s">
        <v>181</v>
      </c>
      <c r="K104" t="s">
        <v>182</v>
      </c>
      <c r="L104">
        <v>89.046899999999994</v>
      </c>
      <c r="M104" t="s">
        <v>368</v>
      </c>
      <c r="N104">
        <v>12.496560000000001</v>
      </c>
      <c r="O104">
        <v>1.9466840000000001</v>
      </c>
      <c r="P104">
        <v>2.126881</v>
      </c>
      <c r="Q104">
        <v>1112.78</v>
      </c>
      <c r="R104">
        <v>173.346</v>
      </c>
      <c r="S104">
        <v>189.392</v>
      </c>
    </row>
    <row r="105" spans="1:19" x14ac:dyDescent="0.25">
      <c r="A105">
        <v>103</v>
      </c>
      <c r="B105" t="s">
        <v>166</v>
      </c>
      <c r="C105">
        <v>10</v>
      </c>
      <c r="D105">
        <v>629.27732700000001</v>
      </c>
      <c r="E105" t="s">
        <v>167</v>
      </c>
      <c r="F105" t="s">
        <v>168</v>
      </c>
      <c r="G105" t="s">
        <v>377</v>
      </c>
      <c r="H105">
        <v>13183</v>
      </c>
      <c r="I105">
        <v>140</v>
      </c>
      <c r="J105" t="s">
        <v>181</v>
      </c>
      <c r="K105" t="s">
        <v>182</v>
      </c>
      <c r="L105">
        <v>1.7977799999999999</v>
      </c>
      <c r="M105" t="s">
        <v>368</v>
      </c>
      <c r="N105">
        <v>12.496560000000001</v>
      </c>
      <c r="O105">
        <v>1.9466840000000001</v>
      </c>
      <c r="P105">
        <v>2.126881</v>
      </c>
      <c r="Q105">
        <v>22.466100000000001</v>
      </c>
      <c r="R105">
        <v>3.4997099999999999</v>
      </c>
      <c r="S105">
        <v>3.8236599999999998</v>
      </c>
    </row>
    <row r="106" spans="1:19" x14ac:dyDescent="0.25">
      <c r="A106">
        <v>104</v>
      </c>
      <c r="B106" t="s">
        <v>166</v>
      </c>
      <c r="C106">
        <v>10</v>
      </c>
      <c r="D106">
        <v>629.27732700000001</v>
      </c>
      <c r="E106" t="s">
        <v>167</v>
      </c>
      <c r="F106" t="s">
        <v>168</v>
      </c>
      <c r="G106" t="s">
        <v>377</v>
      </c>
      <c r="H106">
        <v>13184</v>
      </c>
      <c r="I106">
        <v>140</v>
      </c>
      <c r="J106" t="s">
        <v>181</v>
      </c>
      <c r="K106" t="s">
        <v>182</v>
      </c>
      <c r="L106">
        <v>7.3209999999999997</v>
      </c>
      <c r="M106" t="s">
        <v>368</v>
      </c>
      <c r="N106">
        <v>12.496560000000001</v>
      </c>
      <c r="O106">
        <v>1.9466840000000001</v>
      </c>
      <c r="P106">
        <v>2.126881</v>
      </c>
      <c r="Q106">
        <v>91.487300000000005</v>
      </c>
      <c r="R106">
        <v>14.2517</v>
      </c>
      <c r="S106">
        <v>15.5709</v>
      </c>
    </row>
    <row r="107" spans="1:19" x14ac:dyDescent="0.25">
      <c r="A107">
        <v>105</v>
      </c>
      <c r="B107" t="s">
        <v>166</v>
      </c>
      <c r="C107">
        <v>10</v>
      </c>
      <c r="D107">
        <v>629.27732700000001</v>
      </c>
      <c r="E107" t="s">
        <v>167</v>
      </c>
      <c r="F107" t="s">
        <v>168</v>
      </c>
      <c r="G107" t="s">
        <v>377</v>
      </c>
      <c r="H107">
        <v>13188</v>
      </c>
      <c r="I107">
        <v>141</v>
      </c>
      <c r="J107" t="s">
        <v>183</v>
      </c>
      <c r="K107" t="s">
        <v>184</v>
      </c>
      <c r="L107">
        <v>15.518000000000001</v>
      </c>
      <c r="M107" t="s">
        <v>368</v>
      </c>
      <c r="N107">
        <v>11.929551</v>
      </c>
      <c r="O107">
        <v>1.7938769999999999</v>
      </c>
      <c r="P107">
        <v>2.0065</v>
      </c>
      <c r="Q107">
        <v>185.12299999999999</v>
      </c>
      <c r="R107">
        <v>27.837399999999999</v>
      </c>
      <c r="S107">
        <v>31.136900000000001</v>
      </c>
    </row>
    <row r="108" spans="1:19" x14ac:dyDescent="0.25">
      <c r="A108">
        <v>106</v>
      </c>
      <c r="B108" t="s">
        <v>166</v>
      </c>
      <c r="C108">
        <v>10</v>
      </c>
      <c r="D108">
        <v>629.27732700000001</v>
      </c>
      <c r="E108" t="s">
        <v>167</v>
      </c>
      <c r="F108" t="s">
        <v>168</v>
      </c>
      <c r="G108" t="s">
        <v>377</v>
      </c>
      <c r="H108">
        <v>13190</v>
      </c>
      <c r="I108">
        <v>141</v>
      </c>
      <c r="J108" t="s">
        <v>183</v>
      </c>
      <c r="K108" t="s">
        <v>184</v>
      </c>
      <c r="L108">
        <v>22.8795</v>
      </c>
      <c r="M108" t="s">
        <v>368</v>
      </c>
      <c r="N108">
        <v>11.929551</v>
      </c>
      <c r="O108">
        <v>1.7938769999999999</v>
      </c>
      <c r="P108">
        <v>2.0065</v>
      </c>
      <c r="Q108">
        <v>272.94200000000001</v>
      </c>
      <c r="R108">
        <v>41.042999999999999</v>
      </c>
      <c r="S108">
        <v>45.907699999999998</v>
      </c>
    </row>
    <row r="109" spans="1:19" x14ac:dyDescent="0.25">
      <c r="A109">
        <v>107</v>
      </c>
      <c r="B109" t="s">
        <v>166</v>
      </c>
      <c r="C109">
        <v>10</v>
      </c>
      <c r="D109">
        <v>629.27732700000001</v>
      </c>
      <c r="E109" t="s">
        <v>167</v>
      </c>
      <c r="F109" t="s">
        <v>168</v>
      </c>
      <c r="G109" t="s">
        <v>377</v>
      </c>
      <c r="H109">
        <v>13192</v>
      </c>
      <c r="I109">
        <v>141</v>
      </c>
      <c r="J109" t="s">
        <v>183</v>
      </c>
      <c r="K109" t="s">
        <v>184</v>
      </c>
      <c r="L109">
        <v>17.3064</v>
      </c>
      <c r="M109" t="s">
        <v>368</v>
      </c>
      <c r="N109">
        <v>11.929551</v>
      </c>
      <c r="O109">
        <v>1.7938769999999999</v>
      </c>
      <c r="P109">
        <v>2.0065</v>
      </c>
      <c r="Q109">
        <v>206.458</v>
      </c>
      <c r="R109">
        <v>31.0456</v>
      </c>
      <c r="S109">
        <v>34.725299999999997</v>
      </c>
    </row>
    <row r="110" spans="1:19" x14ac:dyDescent="0.25">
      <c r="A110">
        <v>108</v>
      </c>
      <c r="B110" t="s">
        <v>166</v>
      </c>
      <c r="C110">
        <v>10</v>
      </c>
      <c r="D110">
        <v>629.27732700000001</v>
      </c>
      <c r="E110" t="s">
        <v>167</v>
      </c>
      <c r="F110" t="s">
        <v>168</v>
      </c>
      <c r="G110" t="s">
        <v>377</v>
      </c>
      <c r="H110">
        <v>13197</v>
      </c>
      <c r="I110">
        <v>148</v>
      </c>
      <c r="J110" t="s">
        <v>169</v>
      </c>
      <c r="K110" t="s">
        <v>170</v>
      </c>
      <c r="L110">
        <v>18.543399999999998</v>
      </c>
      <c r="M110" t="s">
        <v>368</v>
      </c>
      <c r="N110">
        <v>13.325188000000001</v>
      </c>
      <c r="O110">
        <v>2.1829499999999999</v>
      </c>
      <c r="P110">
        <v>2.3114150000000002</v>
      </c>
      <c r="Q110">
        <v>247.09399999999999</v>
      </c>
      <c r="R110">
        <v>40.479300000000002</v>
      </c>
      <c r="S110">
        <v>42.861499999999999</v>
      </c>
    </row>
    <row r="111" spans="1:19" x14ac:dyDescent="0.25">
      <c r="A111">
        <v>109</v>
      </c>
      <c r="B111" t="s">
        <v>166</v>
      </c>
      <c r="C111">
        <v>10</v>
      </c>
      <c r="D111">
        <v>629.27732700000001</v>
      </c>
      <c r="E111" t="s">
        <v>167</v>
      </c>
      <c r="F111" t="s">
        <v>168</v>
      </c>
      <c r="G111" t="s">
        <v>377</v>
      </c>
      <c r="H111">
        <v>13200</v>
      </c>
      <c r="I111">
        <v>156</v>
      </c>
      <c r="J111" t="s">
        <v>171</v>
      </c>
      <c r="K111" t="s">
        <v>172</v>
      </c>
      <c r="L111">
        <v>0.24468300000000001</v>
      </c>
      <c r="M111" t="s">
        <v>368</v>
      </c>
      <c r="N111">
        <v>13.822258</v>
      </c>
      <c r="O111">
        <v>1.9987569999999999</v>
      </c>
      <c r="P111">
        <v>2.1941820000000001</v>
      </c>
      <c r="Q111">
        <v>3.3820700000000001</v>
      </c>
      <c r="R111">
        <v>0.489062</v>
      </c>
      <c r="S111">
        <v>0.536879</v>
      </c>
    </row>
    <row r="112" spans="1:19" x14ac:dyDescent="0.25">
      <c r="A112">
        <v>110</v>
      </c>
      <c r="B112" t="s">
        <v>166</v>
      </c>
      <c r="C112">
        <v>10</v>
      </c>
      <c r="D112">
        <v>629.27732700000001</v>
      </c>
      <c r="E112" t="s">
        <v>167</v>
      </c>
      <c r="F112" t="s">
        <v>168</v>
      </c>
      <c r="G112" t="s">
        <v>377</v>
      </c>
      <c r="H112">
        <v>13213</v>
      </c>
      <c r="I112">
        <v>170</v>
      </c>
      <c r="J112" t="s">
        <v>185</v>
      </c>
      <c r="K112" t="s">
        <v>186</v>
      </c>
      <c r="L112">
        <v>26.7864</v>
      </c>
      <c r="M112" t="s">
        <v>368</v>
      </c>
      <c r="N112">
        <v>11.029944</v>
      </c>
      <c r="O112">
        <v>2.0173890000000001</v>
      </c>
      <c r="P112">
        <v>2.1626029999999998</v>
      </c>
      <c r="Q112">
        <v>295.45299999999997</v>
      </c>
      <c r="R112">
        <v>54.038600000000002</v>
      </c>
      <c r="S112">
        <v>57.928400000000003</v>
      </c>
    </row>
    <row r="113" spans="1:19" x14ac:dyDescent="0.25">
      <c r="A113">
        <v>111</v>
      </c>
      <c r="B113" t="s">
        <v>166</v>
      </c>
      <c r="C113">
        <v>10</v>
      </c>
      <c r="D113">
        <v>629.27732700000001</v>
      </c>
      <c r="E113" t="s">
        <v>167</v>
      </c>
      <c r="F113" t="s">
        <v>168</v>
      </c>
      <c r="G113" t="s">
        <v>377</v>
      </c>
      <c r="H113">
        <v>13214</v>
      </c>
      <c r="I113">
        <v>170</v>
      </c>
      <c r="J113" t="s">
        <v>185</v>
      </c>
      <c r="K113" t="s">
        <v>186</v>
      </c>
      <c r="L113">
        <v>14.5101</v>
      </c>
      <c r="M113" t="s">
        <v>368</v>
      </c>
      <c r="N113">
        <v>11.029944</v>
      </c>
      <c r="O113">
        <v>2.0173890000000001</v>
      </c>
      <c r="P113">
        <v>2.1626029999999998</v>
      </c>
      <c r="Q113">
        <v>160.04599999999999</v>
      </c>
      <c r="R113">
        <v>29.272500000000001</v>
      </c>
      <c r="S113">
        <v>31.3796</v>
      </c>
    </row>
    <row r="114" spans="1:19" x14ac:dyDescent="0.25">
      <c r="A114">
        <v>112</v>
      </c>
      <c r="B114" t="s">
        <v>166</v>
      </c>
      <c r="C114">
        <v>10</v>
      </c>
      <c r="D114">
        <v>629.27732700000001</v>
      </c>
      <c r="E114" t="s">
        <v>167</v>
      </c>
      <c r="F114" t="s">
        <v>168</v>
      </c>
      <c r="G114" t="s">
        <v>377</v>
      </c>
      <c r="H114">
        <v>13230</v>
      </c>
      <c r="I114">
        <v>176</v>
      </c>
      <c r="J114" t="s">
        <v>173</v>
      </c>
      <c r="K114" t="s">
        <v>174</v>
      </c>
      <c r="L114">
        <v>0.13478100000000001</v>
      </c>
      <c r="M114" t="s">
        <v>368</v>
      </c>
      <c r="N114">
        <v>11.099814</v>
      </c>
      <c r="O114">
        <v>2.676015</v>
      </c>
      <c r="P114">
        <v>2.3330549999999999</v>
      </c>
      <c r="Q114">
        <v>1.49604</v>
      </c>
      <c r="R114">
        <v>0.360676</v>
      </c>
      <c r="S114">
        <v>0.31445200000000001</v>
      </c>
    </row>
    <row r="115" spans="1:19" x14ac:dyDescent="0.25">
      <c r="A115">
        <v>113</v>
      </c>
      <c r="B115" t="s">
        <v>166</v>
      </c>
      <c r="C115">
        <v>10</v>
      </c>
      <c r="D115">
        <v>629.27732700000001</v>
      </c>
      <c r="E115" t="s">
        <v>167</v>
      </c>
      <c r="F115" t="s">
        <v>168</v>
      </c>
      <c r="G115" t="s">
        <v>377</v>
      </c>
      <c r="H115">
        <v>13268</v>
      </c>
      <c r="I115">
        <v>185</v>
      </c>
      <c r="J115" t="s">
        <v>187</v>
      </c>
      <c r="K115" t="s">
        <v>188</v>
      </c>
      <c r="L115">
        <v>4.8534199999999998</v>
      </c>
      <c r="M115" t="s">
        <v>368</v>
      </c>
      <c r="N115">
        <v>11.209728</v>
      </c>
      <c r="O115">
        <v>1.937066</v>
      </c>
      <c r="P115">
        <v>2.108727</v>
      </c>
      <c r="Q115">
        <v>54.405500000000004</v>
      </c>
      <c r="R115">
        <v>9.4013899999999992</v>
      </c>
      <c r="S115">
        <v>10.234500000000001</v>
      </c>
    </row>
    <row r="116" spans="1:19" x14ac:dyDescent="0.25">
      <c r="A116">
        <v>114</v>
      </c>
      <c r="B116" t="s">
        <v>166</v>
      </c>
      <c r="C116">
        <v>10</v>
      </c>
      <c r="D116">
        <v>629.27732700000001</v>
      </c>
      <c r="E116" t="s">
        <v>167</v>
      </c>
      <c r="F116" t="s">
        <v>168</v>
      </c>
      <c r="G116" t="s">
        <v>377</v>
      </c>
      <c r="H116">
        <v>13285</v>
      </c>
      <c r="I116">
        <v>190</v>
      </c>
      <c r="J116" t="s">
        <v>189</v>
      </c>
      <c r="K116" t="s">
        <v>190</v>
      </c>
      <c r="L116">
        <v>2.1043699999999999</v>
      </c>
      <c r="M116" t="s">
        <v>368</v>
      </c>
      <c r="N116">
        <v>9.2308070000000004</v>
      </c>
      <c r="O116">
        <v>1.651831</v>
      </c>
      <c r="P116">
        <v>1.9300759999999999</v>
      </c>
      <c r="Q116">
        <v>19.425000000000001</v>
      </c>
      <c r="R116">
        <v>3.4760599999999999</v>
      </c>
      <c r="S116">
        <v>4.0615899999999998</v>
      </c>
    </row>
    <row r="117" spans="1:19" x14ac:dyDescent="0.25">
      <c r="A117">
        <v>115</v>
      </c>
      <c r="B117" t="s">
        <v>166</v>
      </c>
      <c r="C117">
        <v>10</v>
      </c>
      <c r="D117">
        <v>629.27732700000001</v>
      </c>
      <c r="E117" t="s">
        <v>167</v>
      </c>
      <c r="F117" t="s">
        <v>168</v>
      </c>
      <c r="G117" t="s">
        <v>377</v>
      </c>
      <c r="H117">
        <v>13286</v>
      </c>
      <c r="I117">
        <v>190</v>
      </c>
      <c r="J117" t="s">
        <v>189</v>
      </c>
      <c r="K117" t="s">
        <v>190</v>
      </c>
      <c r="L117">
        <v>6.5751799999999996</v>
      </c>
      <c r="M117" t="s">
        <v>368</v>
      </c>
      <c r="N117">
        <v>9.2308070000000004</v>
      </c>
      <c r="O117">
        <v>1.651831</v>
      </c>
      <c r="P117">
        <v>1.9300759999999999</v>
      </c>
      <c r="Q117">
        <v>60.694200000000002</v>
      </c>
      <c r="R117">
        <v>10.8611</v>
      </c>
      <c r="S117">
        <v>12.6906</v>
      </c>
    </row>
    <row r="118" spans="1:19" x14ac:dyDescent="0.25">
      <c r="A118">
        <v>116</v>
      </c>
      <c r="B118" t="s">
        <v>166</v>
      </c>
      <c r="C118">
        <v>10</v>
      </c>
      <c r="D118">
        <v>629.27732700000001</v>
      </c>
      <c r="E118" t="s">
        <v>167</v>
      </c>
      <c r="F118" t="s">
        <v>168</v>
      </c>
      <c r="G118" t="s">
        <v>377</v>
      </c>
      <c r="H118">
        <v>13288</v>
      </c>
      <c r="I118">
        <v>190</v>
      </c>
      <c r="J118" t="s">
        <v>189</v>
      </c>
      <c r="K118" t="s">
        <v>190</v>
      </c>
      <c r="L118">
        <v>12.344799999999999</v>
      </c>
      <c r="M118" t="s">
        <v>368</v>
      </c>
      <c r="N118">
        <v>9.2308070000000004</v>
      </c>
      <c r="O118">
        <v>1.651831</v>
      </c>
      <c r="P118">
        <v>1.9300759999999999</v>
      </c>
      <c r="Q118">
        <v>113.952</v>
      </c>
      <c r="R118">
        <v>20.391500000000001</v>
      </c>
      <c r="S118">
        <v>23.8264</v>
      </c>
    </row>
    <row r="119" spans="1:19" x14ac:dyDescent="0.25">
      <c r="A119">
        <v>117</v>
      </c>
      <c r="B119" t="s">
        <v>166</v>
      </c>
      <c r="C119">
        <v>10</v>
      </c>
      <c r="D119">
        <v>629.27732700000001</v>
      </c>
      <c r="E119" t="s">
        <v>167</v>
      </c>
      <c r="F119" t="s">
        <v>168</v>
      </c>
      <c r="G119" t="s">
        <v>377</v>
      </c>
      <c r="H119">
        <v>15474</v>
      </c>
      <c r="I119">
        <v>814</v>
      </c>
      <c r="J119" t="s">
        <v>209</v>
      </c>
      <c r="K119" t="s">
        <v>210</v>
      </c>
      <c r="L119">
        <v>1.9524999999999999</v>
      </c>
      <c r="M119" t="s">
        <v>368</v>
      </c>
      <c r="N119">
        <v>8.2014490000000002</v>
      </c>
      <c r="O119">
        <v>1.307456</v>
      </c>
      <c r="P119">
        <v>1.750286</v>
      </c>
      <c r="Q119">
        <v>16.013300000000001</v>
      </c>
      <c r="R119">
        <v>2.55281</v>
      </c>
      <c r="S119">
        <v>3.41743</v>
      </c>
    </row>
    <row r="120" spans="1:19" x14ac:dyDescent="0.25">
      <c r="A120">
        <v>118</v>
      </c>
      <c r="B120" t="s">
        <v>166</v>
      </c>
      <c r="C120">
        <v>11</v>
      </c>
      <c r="D120">
        <v>664.94543299999998</v>
      </c>
      <c r="E120" t="s">
        <v>85</v>
      </c>
      <c r="F120" t="s">
        <v>36</v>
      </c>
      <c r="G120" t="s">
        <v>381</v>
      </c>
      <c r="H120">
        <v>13004</v>
      </c>
      <c r="I120">
        <v>118</v>
      </c>
      <c r="J120" t="s">
        <v>285</v>
      </c>
      <c r="K120" t="s">
        <v>286</v>
      </c>
      <c r="L120">
        <v>3.4511400000000001</v>
      </c>
      <c r="M120" t="s">
        <v>368</v>
      </c>
      <c r="N120">
        <v>9.4961280000000006</v>
      </c>
      <c r="O120">
        <v>1.6566989999999999</v>
      </c>
      <c r="P120">
        <v>2.0488219999999999</v>
      </c>
      <c r="Q120">
        <v>32.772500000000001</v>
      </c>
      <c r="R120">
        <v>5.7175000000000002</v>
      </c>
      <c r="S120">
        <v>7.0707700000000004</v>
      </c>
    </row>
    <row r="121" spans="1:19" x14ac:dyDescent="0.25">
      <c r="A121">
        <v>119</v>
      </c>
      <c r="B121" t="s">
        <v>166</v>
      </c>
      <c r="C121">
        <v>11</v>
      </c>
      <c r="D121">
        <v>664.94543299999998</v>
      </c>
      <c r="E121" t="s">
        <v>85</v>
      </c>
      <c r="F121" t="s">
        <v>36</v>
      </c>
      <c r="G121" t="s">
        <v>381</v>
      </c>
      <c r="H121">
        <v>13005</v>
      </c>
      <c r="I121">
        <v>118</v>
      </c>
      <c r="J121" t="s">
        <v>285</v>
      </c>
      <c r="K121" t="s">
        <v>286</v>
      </c>
      <c r="L121">
        <v>16.2591</v>
      </c>
      <c r="M121" t="s">
        <v>368</v>
      </c>
      <c r="N121">
        <v>9.4961280000000006</v>
      </c>
      <c r="O121">
        <v>1.6566989999999999</v>
      </c>
      <c r="P121">
        <v>2.0488219999999999</v>
      </c>
      <c r="Q121">
        <v>154.398</v>
      </c>
      <c r="R121">
        <v>26.936399999999999</v>
      </c>
      <c r="S121">
        <v>33.311999999999998</v>
      </c>
    </row>
    <row r="122" spans="1:19" x14ac:dyDescent="0.25">
      <c r="A122">
        <v>120</v>
      </c>
      <c r="B122" t="s">
        <v>166</v>
      </c>
      <c r="C122">
        <v>11</v>
      </c>
      <c r="D122">
        <v>664.94543299999998</v>
      </c>
      <c r="E122" t="s">
        <v>85</v>
      </c>
      <c r="F122" t="s">
        <v>36</v>
      </c>
      <c r="G122" t="s">
        <v>381</v>
      </c>
      <c r="H122">
        <v>13086</v>
      </c>
      <c r="I122">
        <v>121</v>
      </c>
      <c r="J122" t="s">
        <v>175</v>
      </c>
      <c r="K122" t="s">
        <v>176</v>
      </c>
      <c r="L122">
        <v>27.337199999999999</v>
      </c>
      <c r="M122" t="s">
        <v>368</v>
      </c>
      <c r="N122">
        <v>11.733371</v>
      </c>
      <c r="O122">
        <v>1.9754510000000001</v>
      </c>
      <c r="P122">
        <v>2.1412239999999998</v>
      </c>
      <c r="Q122">
        <v>320.75799999999998</v>
      </c>
      <c r="R122">
        <v>54.003300000000003</v>
      </c>
      <c r="S122">
        <v>58.5351</v>
      </c>
    </row>
    <row r="123" spans="1:19" x14ac:dyDescent="0.25">
      <c r="A123">
        <v>121</v>
      </c>
      <c r="B123" t="s">
        <v>166</v>
      </c>
      <c r="C123">
        <v>11</v>
      </c>
      <c r="D123">
        <v>664.94543299999998</v>
      </c>
      <c r="E123" t="s">
        <v>85</v>
      </c>
      <c r="F123" t="s">
        <v>36</v>
      </c>
      <c r="G123" t="s">
        <v>381</v>
      </c>
      <c r="H123">
        <v>13136</v>
      </c>
      <c r="I123">
        <v>133</v>
      </c>
      <c r="J123" t="s">
        <v>179</v>
      </c>
      <c r="K123" t="s">
        <v>180</v>
      </c>
      <c r="L123">
        <v>14.080399999999999</v>
      </c>
      <c r="M123" t="s">
        <v>368</v>
      </c>
      <c r="N123">
        <v>11.271977</v>
      </c>
      <c r="O123">
        <v>2.2334000000000001</v>
      </c>
      <c r="P123">
        <v>2.0293679999999998</v>
      </c>
      <c r="Q123">
        <v>158.714</v>
      </c>
      <c r="R123">
        <v>31.447199999999999</v>
      </c>
      <c r="S123">
        <v>28.574300000000001</v>
      </c>
    </row>
    <row r="124" spans="1:19" x14ac:dyDescent="0.25">
      <c r="A124">
        <v>122</v>
      </c>
      <c r="B124" t="s">
        <v>166</v>
      </c>
      <c r="C124">
        <v>11</v>
      </c>
      <c r="D124">
        <v>664.94543299999998</v>
      </c>
      <c r="E124" t="s">
        <v>85</v>
      </c>
      <c r="F124" t="s">
        <v>36</v>
      </c>
      <c r="G124" t="s">
        <v>381</v>
      </c>
      <c r="H124">
        <v>13139</v>
      </c>
      <c r="I124">
        <v>133</v>
      </c>
      <c r="J124" t="s">
        <v>179</v>
      </c>
      <c r="K124" t="s">
        <v>180</v>
      </c>
      <c r="L124">
        <v>14.3734</v>
      </c>
      <c r="M124" t="s">
        <v>368</v>
      </c>
      <c r="N124">
        <v>11.271977</v>
      </c>
      <c r="O124">
        <v>2.2334000000000001</v>
      </c>
      <c r="P124">
        <v>2.0293679999999998</v>
      </c>
      <c r="Q124">
        <v>162.017</v>
      </c>
      <c r="R124">
        <v>32.101599999999998</v>
      </c>
      <c r="S124">
        <v>29.168900000000001</v>
      </c>
    </row>
    <row r="125" spans="1:19" x14ac:dyDescent="0.25">
      <c r="A125">
        <v>123</v>
      </c>
      <c r="B125" t="s">
        <v>166</v>
      </c>
      <c r="C125">
        <v>11</v>
      </c>
      <c r="D125">
        <v>664.94543299999998</v>
      </c>
      <c r="E125" t="s">
        <v>85</v>
      </c>
      <c r="F125" t="s">
        <v>36</v>
      </c>
      <c r="G125" t="s">
        <v>381</v>
      </c>
      <c r="H125">
        <v>13144</v>
      </c>
      <c r="I125">
        <v>133</v>
      </c>
      <c r="J125" t="s">
        <v>179</v>
      </c>
      <c r="K125" t="s">
        <v>180</v>
      </c>
      <c r="L125">
        <v>40.372199999999999</v>
      </c>
      <c r="M125" t="s">
        <v>368</v>
      </c>
      <c r="N125">
        <v>11.271977</v>
      </c>
      <c r="O125">
        <v>2.2334000000000001</v>
      </c>
      <c r="P125">
        <v>2.0293679999999998</v>
      </c>
      <c r="Q125">
        <v>455.07400000000001</v>
      </c>
      <c r="R125">
        <v>90.167299999999997</v>
      </c>
      <c r="S125">
        <v>81.930099999999996</v>
      </c>
    </row>
    <row r="126" spans="1:19" x14ac:dyDescent="0.25">
      <c r="A126">
        <v>124</v>
      </c>
      <c r="B126" t="s">
        <v>166</v>
      </c>
      <c r="C126">
        <v>11</v>
      </c>
      <c r="D126">
        <v>664.94543299999998</v>
      </c>
      <c r="E126" t="s">
        <v>85</v>
      </c>
      <c r="F126" t="s">
        <v>36</v>
      </c>
      <c r="G126" t="s">
        <v>381</v>
      </c>
      <c r="H126">
        <v>13147</v>
      </c>
      <c r="I126">
        <v>133</v>
      </c>
      <c r="J126" t="s">
        <v>179</v>
      </c>
      <c r="K126" t="s">
        <v>180</v>
      </c>
      <c r="L126">
        <v>3.60229</v>
      </c>
      <c r="M126" t="s">
        <v>368</v>
      </c>
      <c r="N126">
        <v>11.271977</v>
      </c>
      <c r="O126">
        <v>2.2334000000000001</v>
      </c>
      <c r="P126">
        <v>2.0293679999999998</v>
      </c>
      <c r="Q126">
        <v>40.604900000000001</v>
      </c>
      <c r="R126">
        <v>8.0453600000000005</v>
      </c>
      <c r="S126">
        <v>7.3103699999999998</v>
      </c>
    </row>
    <row r="127" spans="1:19" x14ac:dyDescent="0.25">
      <c r="A127">
        <v>125</v>
      </c>
      <c r="B127" t="s">
        <v>166</v>
      </c>
      <c r="C127">
        <v>11</v>
      </c>
      <c r="D127">
        <v>664.94543299999998</v>
      </c>
      <c r="E127" t="s">
        <v>85</v>
      </c>
      <c r="F127" t="s">
        <v>36</v>
      </c>
      <c r="G127" t="s">
        <v>381</v>
      </c>
      <c r="H127">
        <v>13168</v>
      </c>
      <c r="I127">
        <v>140</v>
      </c>
      <c r="J127" t="s">
        <v>181</v>
      </c>
      <c r="K127" t="s">
        <v>182</v>
      </c>
      <c r="L127">
        <v>4.98569</v>
      </c>
      <c r="M127" t="s">
        <v>368</v>
      </c>
      <c r="N127">
        <v>12.496560000000001</v>
      </c>
      <c r="O127">
        <v>1.9466840000000001</v>
      </c>
      <c r="P127">
        <v>2.126881</v>
      </c>
      <c r="Q127">
        <v>62.304000000000002</v>
      </c>
      <c r="R127">
        <v>9.7055600000000002</v>
      </c>
      <c r="S127">
        <v>10.603999999999999</v>
      </c>
    </row>
    <row r="128" spans="1:19" x14ac:dyDescent="0.25">
      <c r="A128">
        <v>126</v>
      </c>
      <c r="B128" t="s">
        <v>166</v>
      </c>
      <c r="C128">
        <v>11</v>
      </c>
      <c r="D128">
        <v>664.94543299999998</v>
      </c>
      <c r="E128" t="s">
        <v>85</v>
      </c>
      <c r="F128" t="s">
        <v>36</v>
      </c>
      <c r="G128" t="s">
        <v>381</v>
      </c>
      <c r="H128">
        <v>13176</v>
      </c>
      <c r="I128">
        <v>140</v>
      </c>
      <c r="J128" t="s">
        <v>181</v>
      </c>
      <c r="K128" t="s">
        <v>182</v>
      </c>
      <c r="L128">
        <v>16.1096</v>
      </c>
      <c r="M128" t="s">
        <v>368</v>
      </c>
      <c r="N128">
        <v>12.496560000000001</v>
      </c>
      <c r="O128">
        <v>1.9466840000000001</v>
      </c>
      <c r="P128">
        <v>2.126881</v>
      </c>
      <c r="Q128">
        <v>201.315</v>
      </c>
      <c r="R128">
        <v>31.360299999999999</v>
      </c>
      <c r="S128">
        <v>34.263199999999998</v>
      </c>
    </row>
    <row r="129" spans="1:19" x14ac:dyDescent="0.25">
      <c r="A129">
        <v>127</v>
      </c>
      <c r="B129" t="s">
        <v>166</v>
      </c>
      <c r="C129">
        <v>11</v>
      </c>
      <c r="D129">
        <v>664.94543299999998</v>
      </c>
      <c r="E129" t="s">
        <v>85</v>
      </c>
      <c r="F129" t="s">
        <v>36</v>
      </c>
      <c r="G129" t="s">
        <v>381</v>
      </c>
      <c r="H129">
        <v>13177</v>
      </c>
      <c r="I129">
        <v>140</v>
      </c>
      <c r="J129" t="s">
        <v>181</v>
      </c>
      <c r="K129" t="s">
        <v>182</v>
      </c>
      <c r="L129">
        <v>1.1896</v>
      </c>
      <c r="M129" t="s">
        <v>368</v>
      </c>
      <c r="N129">
        <v>12.496560000000001</v>
      </c>
      <c r="O129">
        <v>1.9466840000000001</v>
      </c>
      <c r="P129">
        <v>2.126881</v>
      </c>
      <c r="Q129">
        <v>14.8659</v>
      </c>
      <c r="R129">
        <v>2.3157800000000002</v>
      </c>
      <c r="S129">
        <v>2.5301399999999998</v>
      </c>
    </row>
    <row r="130" spans="1:19" x14ac:dyDescent="0.25">
      <c r="A130">
        <v>128</v>
      </c>
      <c r="B130" t="s">
        <v>166</v>
      </c>
      <c r="C130">
        <v>11</v>
      </c>
      <c r="D130">
        <v>664.94543299999998</v>
      </c>
      <c r="E130" t="s">
        <v>85</v>
      </c>
      <c r="F130" t="s">
        <v>36</v>
      </c>
      <c r="G130" t="s">
        <v>381</v>
      </c>
      <c r="H130">
        <v>13178</v>
      </c>
      <c r="I130">
        <v>140</v>
      </c>
      <c r="J130" t="s">
        <v>181</v>
      </c>
      <c r="K130" t="s">
        <v>182</v>
      </c>
      <c r="L130">
        <v>0.128332</v>
      </c>
      <c r="M130" t="s">
        <v>368</v>
      </c>
      <c r="N130">
        <v>12.496560000000001</v>
      </c>
      <c r="O130">
        <v>1.9466840000000001</v>
      </c>
      <c r="P130">
        <v>2.126881</v>
      </c>
      <c r="Q130">
        <v>1.60371</v>
      </c>
      <c r="R130">
        <v>0.24982199999999999</v>
      </c>
      <c r="S130">
        <v>0.272947</v>
      </c>
    </row>
    <row r="131" spans="1:19" x14ac:dyDescent="0.25">
      <c r="A131">
        <v>129</v>
      </c>
      <c r="B131" t="s">
        <v>166</v>
      </c>
      <c r="C131">
        <v>11</v>
      </c>
      <c r="D131">
        <v>664.94543299999998</v>
      </c>
      <c r="E131" t="s">
        <v>85</v>
      </c>
      <c r="F131" t="s">
        <v>36</v>
      </c>
      <c r="G131" t="s">
        <v>381</v>
      </c>
      <c r="H131">
        <v>13179</v>
      </c>
      <c r="I131">
        <v>140</v>
      </c>
      <c r="J131" t="s">
        <v>181</v>
      </c>
      <c r="K131" t="s">
        <v>182</v>
      </c>
      <c r="L131">
        <v>1.36311</v>
      </c>
      <c r="M131" t="s">
        <v>368</v>
      </c>
      <c r="N131">
        <v>12.496560000000001</v>
      </c>
      <c r="O131">
        <v>1.9466840000000001</v>
      </c>
      <c r="P131">
        <v>2.126881</v>
      </c>
      <c r="Q131">
        <v>17.034199999999998</v>
      </c>
      <c r="R131">
        <v>2.65354</v>
      </c>
      <c r="S131">
        <v>2.8991699999999998</v>
      </c>
    </row>
    <row r="132" spans="1:19" x14ac:dyDescent="0.25">
      <c r="A132">
        <v>130</v>
      </c>
      <c r="B132" t="s">
        <v>166</v>
      </c>
      <c r="C132">
        <v>11</v>
      </c>
      <c r="D132">
        <v>664.94543299999998</v>
      </c>
      <c r="E132" t="s">
        <v>85</v>
      </c>
      <c r="F132" t="s">
        <v>36</v>
      </c>
      <c r="G132" t="s">
        <v>381</v>
      </c>
      <c r="H132">
        <v>13209</v>
      </c>
      <c r="I132">
        <v>170</v>
      </c>
      <c r="J132" t="s">
        <v>185</v>
      </c>
      <c r="K132" t="s">
        <v>186</v>
      </c>
      <c r="L132">
        <v>12.847799999999999</v>
      </c>
      <c r="M132" t="s">
        <v>368</v>
      </c>
      <c r="N132">
        <v>11.029944</v>
      </c>
      <c r="O132">
        <v>2.0173890000000001</v>
      </c>
      <c r="P132">
        <v>2.1626029999999998</v>
      </c>
      <c r="Q132">
        <v>141.71100000000001</v>
      </c>
      <c r="R132">
        <v>25.919</v>
      </c>
      <c r="S132">
        <v>27.784700000000001</v>
      </c>
    </row>
    <row r="133" spans="1:19" x14ac:dyDescent="0.25">
      <c r="A133">
        <v>131</v>
      </c>
      <c r="B133" t="s">
        <v>166</v>
      </c>
      <c r="C133">
        <v>11</v>
      </c>
      <c r="D133">
        <v>664.94543299999998</v>
      </c>
      <c r="E133" t="s">
        <v>85</v>
      </c>
      <c r="F133" t="s">
        <v>36</v>
      </c>
      <c r="G133" t="s">
        <v>381</v>
      </c>
      <c r="H133">
        <v>13210</v>
      </c>
      <c r="I133">
        <v>170</v>
      </c>
      <c r="J133" t="s">
        <v>185</v>
      </c>
      <c r="K133" t="s">
        <v>186</v>
      </c>
      <c r="L133">
        <v>19.6995</v>
      </c>
      <c r="M133" t="s">
        <v>368</v>
      </c>
      <c r="N133">
        <v>11.029944</v>
      </c>
      <c r="O133">
        <v>2.0173890000000001</v>
      </c>
      <c r="P133">
        <v>2.1626029999999998</v>
      </c>
      <c r="Q133">
        <v>217.28399999999999</v>
      </c>
      <c r="R133">
        <v>39.741599999999998</v>
      </c>
      <c r="S133">
        <v>42.602200000000003</v>
      </c>
    </row>
    <row r="134" spans="1:19" x14ac:dyDescent="0.25">
      <c r="A134">
        <v>132</v>
      </c>
      <c r="B134" t="s">
        <v>166</v>
      </c>
      <c r="C134">
        <v>11</v>
      </c>
      <c r="D134">
        <v>664.94543299999998</v>
      </c>
      <c r="E134" t="s">
        <v>85</v>
      </c>
      <c r="F134" t="s">
        <v>36</v>
      </c>
      <c r="G134" t="s">
        <v>381</v>
      </c>
      <c r="H134">
        <v>13215</v>
      </c>
      <c r="I134">
        <v>170</v>
      </c>
      <c r="J134" t="s">
        <v>185</v>
      </c>
      <c r="K134" t="s">
        <v>186</v>
      </c>
      <c r="L134">
        <v>8.4577399999999994</v>
      </c>
      <c r="M134" t="s">
        <v>368</v>
      </c>
      <c r="N134">
        <v>11.029944</v>
      </c>
      <c r="O134">
        <v>2.0173890000000001</v>
      </c>
      <c r="P134">
        <v>2.1626029999999998</v>
      </c>
      <c r="Q134">
        <v>93.288399999999996</v>
      </c>
      <c r="R134">
        <v>17.0626</v>
      </c>
      <c r="S134">
        <v>18.290700000000001</v>
      </c>
    </row>
    <row r="135" spans="1:19" x14ac:dyDescent="0.25">
      <c r="A135">
        <v>133</v>
      </c>
      <c r="B135" t="s">
        <v>166</v>
      </c>
      <c r="C135">
        <v>11</v>
      </c>
      <c r="D135">
        <v>664.94543299999998</v>
      </c>
      <c r="E135" t="s">
        <v>85</v>
      </c>
      <c r="F135" t="s">
        <v>36</v>
      </c>
      <c r="G135" t="s">
        <v>381</v>
      </c>
      <c r="H135">
        <v>13265</v>
      </c>
      <c r="I135">
        <v>185</v>
      </c>
      <c r="J135" t="s">
        <v>187</v>
      </c>
      <c r="K135" t="s">
        <v>188</v>
      </c>
      <c r="L135">
        <v>0.45227000000000001</v>
      </c>
      <c r="M135" t="s">
        <v>368</v>
      </c>
      <c r="N135">
        <v>11.209728</v>
      </c>
      <c r="O135">
        <v>1.937066</v>
      </c>
      <c r="P135">
        <v>2.108727</v>
      </c>
      <c r="Q135">
        <v>5.06982</v>
      </c>
      <c r="R135">
        <v>0.87607699999999999</v>
      </c>
      <c r="S135">
        <v>0.95371399999999995</v>
      </c>
    </row>
    <row r="136" spans="1:19" x14ac:dyDescent="0.25">
      <c r="A136">
        <v>134</v>
      </c>
      <c r="B136" t="s">
        <v>166</v>
      </c>
      <c r="C136">
        <v>11</v>
      </c>
      <c r="D136">
        <v>664.94543299999998</v>
      </c>
      <c r="E136" t="s">
        <v>85</v>
      </c>
      <c r="F136" t="s">
        <v>36</v>
      </c>
      <c r="G136" t="s">
        <v>381</v>
      </c>
      <c r="H136">
        <v>13283</v>
      </c>
      <c r="I136">
        <v>190</v>
      </c>
      <c r="J136" t="s">
        <v>189</v>
      </c>
      <c r="K136" t="s">
        <v>190</v>
      </c>
      <c r="L136">
        <v>12.398300000000001</v>
      </c>
      <c r="M136" t="s">
        <v>368</v>
      </c>
      <c r="N136">
        <v>9.2308070000000004</v>
      </c>
      <c r="O136">
        <v>1.651831</v>
      </c>
      <c r="P136">
        <v>1.9300759999999999</v>
      </c>
      <c r="Q136">
        <v>114.446</v>
      </c>
      <c r="R136">
        <v>20.479900000000001</v>
      </c>
      <c r="S136">
        <v>23.9297</v>
      </c>
    </row>
    <row r="137" spans="1:19" x14ac:dyDescent="0.25">
      <c r="A137">
        <v>135</v>
      </c>
      <c r="B137" t="s">
        <v>166</v>
      </c>
      <c r="C137">
        <v>11</v>
      </c>
      <c r="D137">
        <v>664.94543299999998</v>
      </c>
      <c r="E137" t="s">
        <v>85</v>
      </c>
      <c r="F137" t="s">
        <v>36</v>
      </c>
      <c r="G137" t="s">
        <v>381</v>
      </c>
      <c r="H137">
        <v>13284</v>
      </c>
      <c r="I137">
        <v>190</v>
      </c>
      <c r="J137" t="s">
        <v>189</v>
      </c>
      <c r="K137" t="s">
        <v>190</v>
      </c>
      <c r="L137">
        <v>2.4489999999999998</v>
      </c>
      <c r="M137" t="s">
        <v>368</v>
      </c>
      <c r="N137">
        <v>9.2308070000000004</v>
      </c>
      <c r="O137">
        <v>1.651831</v>
      </c>
      <c r="P137">
        <v>1.9300759999999999</v>
      </c>
      <c r="Q137">
        <v>22.606200000000001</v>
      </c>
      <c r="R137">
        <v>4.0453299999999999</v>
      </c>
      <c r="S137">
        <v>4.7267599999999996</v>
      </c>
    </row>
    <row r="138" spans="1:19" x14ac:dyDescent="0.25">
      <c r="A138">
        <v>136</v>
      </c>
      <c r="B138" t="s">
        <v>166</v>
      </c>
      <c r="C138">
        <v>11</v>
      </c>
      <c r="D138">
        <v>664.94543299999998</v>
      </c>
      <c r="E138" t="s">
        <v>85</v>
      </c>
      <c r="F138" t="s">
        <v>36</v>
      </c>
      <c r="G138" t="s">
        <v>381</v>
      </c>
      <c r="H138">
        <v>13286</v>
      </c>
      <c r="I138">
        <v>190</v>
      </c>
      <c r="J138" t="s">
        <v>189</v>
      </c>
      <c r="K138" t="s">
        <v>190</v>
      </c>
      <c r="L138">
        <v>11.281700000000001</v>
      </c>
      <c r="M138" t="s">
        <v>368</v>
      </c>
      <c r="N138">
        <v>9.2308070000000004</v>
      </c>
      <c r="O138">
        <v>1.651831</v>
      </c>
      <c r="P138">
        <v>1.9300759999999999</v>
      </c>
      <c r="Q138">
        <v>104.139</v>
      </c>
      <c r="R138">
        <v>18.6355</v>
      </c>
      <c r="S138">
        <v>21.7745</v>
      </c>
    </row>
    <row r="139" spans="1:19" x14ac:dyDescent="0.25">
      <c r="A139">
        <v>137</v>
      </c>
      <c r="B139" t="s">
        <v>166</v>
      </c>
      <c r="C139">
        <v>11</v>
      </c>
      <c r="D139">
        <v>664.94543299999998</v>
      </c>
      <c r="E139" t="s">
        <v>85</v>
      </c>
      <c r="F139" t="s">
        <v>36</v>
      </c>
      <c r="G139" t="s">
        <v>381</v>
      </c>
      <c r="H139">
        <v>13287</v>
      </c>
      <c r="I139">
        <v>190</v>
      </c>
      <c r="J139" t="s">
        <v>189</v>
      </c>
      <c r="K139" t="s">
        <v>190</v>
      </c>
      <c r="L139">
        <v>6.5167599999999997</v>
      </c>
      <c r="M139" t="s">
        <v>368</v>
      </c>
      <c r="N139">
        <v>9.2308070000000004</v>
      </c>
      <c r="O139">
        <v>1.651831</v>
      </c>
      <c r="P139">
        <v>1.9300759999999999</v>
      </c>
      <c r="Q139">
        <v>60.154899999999998</v>
      </c>
      <c r="R139">
        <v>10.7646</v>
      </c>
      <c r="S139">
        <v>12.5778</v>
      </c>
    </row>
    <row r="140" spans="1:19" x14ac:dyDescent="0.25">
      <c r="A140">
        <v>138</v>
      </c>
      <c r="B140" t="s">
        <v>166</v>
      </c>
      <c r="C140">
        <v>11</v>
      </c>
      <c r="D140">
        <v>664.94543299999998</v>
      </c>
      <c r="E140" t="s">
        <v>85</v>
      </c>
      <c r="F140" t="s">
        <v>36</v>
      </c>
      <c r="G140" t="s">
        <v>381</v>
      </c>
      <c r="H140">
        <v>15474</v>
      </c>
      <c r="I140">
        <v>814</v>
      </c>
      <c r="J140" t="s">
        <v>209</v>
      </c>
      <c r="K140" t="s">
        <v>210</v>
      </c>
      <c r="L140">
        <v>4.9490400000000001</v>
      </c>
      <c r="M140" t="s">
        <v>368</v>
      </c>
      <c r="N140">
        <v>8.2014490000000002</v>
      </c>
      <c r="O140">
        <v>1.307456</v>
      </c>
      <c r="P140">
        <v>1.750286</v>
      </c>
      <c r="Q140">
        <v>40.589300000000001</v>
      </c>
      <c r="R140">
        <v>6.47065</v>
      </c>
      <c r="S140">
        <v>8.6622400000000006</v>
      </c>
    </row>
    <row r="141" spans="1:19" x14ac:dyDescent="0.25">
      <c r="A141">
        <v>139</v>
      </c>
      <c r="B141" t="s">
        <v>166</v>
      </c>
      <c r="C141">
        <v>11</v>
      </c>
      <c r="D141">
        <v>664.94543299999998</v>
      </c>
      <c r="E141" t="s">
        <v>85</v>
      </c>
      <c r="F141" t="s">
        <v>36</v>
      </c>
      <c r="G141" t="s">
        <v>381</v>
      </c>
      <c r="H141">
        <v>15479</v>
      </c>
      <c r="I141">
        <v>831</v>
      </c>
      <c r="J141" t="s">
        <v>297</v>
      </c>
      <c r="K141" t="s">
        <v>298</v>
      </c>
      <c r="L141">
        <v>0.33312799999999998</v>
      </c>
      <c r="M141" t="s">
        <v>368</v>
      </c>
      <c r="N141">
        <v>10.906238999999999</v>
      </c>
      <c r="O141">
        <v>2.301615</v>
      </c>
      <c r="P141">
        <v>1.775026</v>
      </c>
      <c r="Q141">
        <v>3.6331699999999998</v>
      </c>
      <c r="R141">
        <v>0.76673199999999997</v>
      </c>
      <c r="S141">
        <v>0.59131100000000003</v>
      </c>
    </row>
    <row r="142" spans="1:19" x14ac:dyDescent="0.25">
      <c r="A142">
        <v>140</v>
      </c>
      <c r="B142" t="s">
        <v>166</v>
      </c>
      <c r="C142">
        <v>12</v>
      </c>
      <c r="D142">
        <v>70.979560000000006</v>
      </c>
      <c r="E142" t="s">
        <v>49</v>
      </c>
      <c r="F142" t="s">
        <v>35</v>
      </c>
      <c r="G142" t="s">
        <v>382</v>
      </c>
      <c r="H142">
        <v>13139</v>
      </c>
      <c r="I142">
        <v>133</v>
      </c>
      <c r="J142" t="s">
        <v>179</v>
      </c>
      <c r="K142" t="s">
        <v>180</v>
      </c>
      <c r="L142">
        <v>4.2327999999999998E-2</v>
      </c>
      <c r="M142" t="s">
        <v>368</v>
      </c>
      <c r="N142">
        <v>11.271977</v>
      </c>
      <c r="O142">
        <v>2.2334000000000001</v>
      </c>
      <c r="P142">
        <v>2.0293679999999998</v>
      </c>
      <c r="Q142">
        <v>0.47711900000000002</v>
      </c>
      <c r="R142">
        <v>9.4534999999999994E-2</v>
      </c>
      <c r="S142">
        <v>8.5899000000000003E-2</v>
      </c>
    </row>
    <row r="143" spans="1:19" x14ac:dyDescent="0.25">
      <c r="A143">
        <v>141</v>
      </c>
      <c r="B143" t="s">
        <v>166</v>
      </c>
      <c r="C143">
        <v>12</v>
      </c>
      <c r="D143">
        <v>70.979560000000006</v>
      </c>
      <c r="E143" t="s">
        <v>49</v>
      </c>
      <c r="F143" t="s">
        <v>35</v>
      </c>
      <c r="G143" t="s">
        <v>382</v>
      </c>
      <c r="H143">
        <v>13178</v>
      </c>
      <c r="I143">
        <v>140</v>
      </c>
      <c r="J143" t="s">
        <v>181</v>
      </c>
      <c r="K143" t="s">
        <v>182</v>
      </c>
      <c r="L143">
        <v>8.2604699999999998</v>
      </c>
      <c r="M143" t="s">
        <v>368</v>
      </c>
      <c r="N143">
        <v>12.496560000000001</v>
      </c>
      <c r="O143">
        <v>1.9466840000000001</v>
      </c>
      <c r="P143">
        <v>2.126881</v>
      </c>
      <c r="Q143">
        <v>103.227</v>
      </c>
      <c r="R143">
        <v>16.080500000000001</v>
      </c>
      <c r="S143">
        <v>17.568999999999999</v>
      </c>
    </row>
    <row r="144" spans="1:19" x14ac:dyDescent="0.25">
      <c r="A144">
        <v>142</v>
      </c>
      <c r="B144" t="s">
        <v>166</v>
      </c>
      <c r="C144">
        <v>12</v>
      </c>
      <c r="D144">
        <v>70.979560000000006</v>
      </c>
      <c r="E144" t="s">
        <v>49</v>
      </c>
      <c r="F144" t="s">
        <v>35</v>
      </c>
      <c r="G144" t="s">
        <v>382</v>
      </c>
      <c r="H144">
        <v>13230</v>
      </c>
      <c r="I144">
        <v>176</v>
      </c>
      <c r="J144" t="s">
        <v>173</v>
      </c>
      <c r="K144" t="s">
        <v>174</v>
      </c>
      <c r="L144">
        <v>1.8073399999999999</v>
      </c>
      <c r="M144" t="s">
        <v>368</v>
      </c>
      <c r="N144">
        <v>11.099814</v>
      </c>
      <c r="O144">
        <v>2.676015</v>
      </c>
      <c r="P144">
        <v>2.3330549999999999</v>
      </c>
      <c r="Q144">
        <v>20.0611</v>
      </c>
      <c r="R144">
        <v>4.8364700000000003</v>
      </c>
      <c r="S144">
        <v>4.2166199999999998</v>
      </c>
    </row>
    <row r="145" spans="1:19" x14ac:dyDescent="0.25">
      <c r="A145">
        <v>143</v>
      </c>
      <c r="B145" t="s">
        <v>166</v>
      </c>
      <c r="C145">
        <v>12</v>
      </c>
      <c r="D145">
        <v>70.979560000000006</v>
      </c>
      <c r="E145" t="s">
        <v>49</v>
      </c>
      <c r="F145" t="s">
        <v>35</v>
      </c>
      <c r="G145" t="s">
        <v>382</v>
      </c>
      <c r="H145">
        <v>13285</v>
      </c>
      <c r="I145">
        <v>190</v>
      </c>
      <c r="J145" t="s">
        <v>189</v>
      </c>
      <c r="K145" t="s">
        <v>190</v>
      </c>
      <c r="L145">
        <v>45.009099999999997</v>
      </c>
      <c r="M145" t="s">
        <v>368</v>
      </c>
      <c r="N145">
        <v>9.2308070000000004</v>
      </c>
      <c r="O145">
        <v>1.651831</v>
      </c>
      <c r="P145">
        <v>1.9300759999999999</v>
      </c>
      <c r="Q145">
        <v>415.47</v>
      </c>
      <c r="R145">
        <v>74.347399999999993</v>
      </c>
      <c r="S145">
        <v>86.870999999999995</v>
      </c>
    </row>
    <row r="146" spans="1:19" x14ac:dyDescent="0.25">
      <c r="A146">
        <v>144</v>
      </c>
      <c r="B146" t="s">
        <v>166</v>
      </c>
      <c r="C146">
        <v>13</v>
      </c>
      <c r="D146">
        <v>1087.4028310000001</v>
      </c>
      <c r="E146" t="s">
        <v>45</v>
      </c>
      <c r="F146" t="s">
        <v>233</v>
      </c>
      <c r="G146" t="s">
        <v>383</v>
      </c>
      <c r="H146">
        <v>7744</v>
      </c>
      <c r="I146">
        <v>133</v>
      </c>
      <c r="J146" t="s">
        <v>179</v>
      </c>
      <c r="K146" t="s">
        <v>268</v>
      </c>
      <c r="L146">
        <v>4.0982700000000003</v>
      </c>
      <c r="M146" t="s">
        <v>355</v>
      </c>
      <c r="N146">
        <v>9.8941820000000007</v>
      </c>
      <c r="O146">
        <v>1.6482680000000001</v>
      </c>
      <c r="P146">
        <v>1.9179250000000001</v>
      </c>
      <c r="Q146">
        <v>40.548999999999999</v>
      </c>
      <c r="R146">
        <v>6.7550499999999998</v>
      </c>
      <c r="S146">
        <v>7.8601799999999997</v>
      </c>
    </row>
    <row r="147" spans="1:19" x14ac:dyDescent="0.25">
      <c r="A147">
        <v>145</v>
      </c>
      <c r="B147" t="s">
        <v>166</v>
      </c>
      <c r="C147">
        <v>13</v>
      </c>
      <c r="D147">
        <v>1087.4028310000001</v>
      </c>
      <c r="E147" t="s">
        <v>45</v>
      </c>
      <c r="F147" t="s">
        <v>233</v>
      </c>
      <c r="G147" t="s">
        <v>383</v>
      </c>
      <c r="H147">
        <v>7766</v>
      </c>
      <c r="I147">
        <v>140</v>
      </c>
      <c r="J147" t="s">
        <v>181</v>
      </c>
      <c r="K147" t="s">
        <v>269</v>
      </c>
      <c r="L147">
        <v>1.8149999999999999E-2</v>
      </c>
      <c r="M147" t="s">
        <v>355</v>
      </c>
      <c r="N147">
        <v>10.321685</v>
      </c>
      <c r="O147">
        <v>1.573078</v>
      </c>
      <c r="P147">
        <v>1.918366</v>
      </c>
      <c r="Q147">
        <v>0.18734000000000001</v>
      </c>
      <c r="R147">
        <v>2.8552000000000001E-2</v>
      </c>
      <c r="S147">
        <v>3.4819000000000003E-2</v>
      </c>
    </row>
    <row r="148" spans="1:19" x14ac:dyDescent="0.25">
      <c r="A148">
        <v>146</v>
      </c>
      <c r="B148" t="s">
        <v>166</v>
      </c>
      <c r="C148">
        <v>13</v>
      </c>
      <c r="D148">
        <v>1087.4028310000001</v>
      </c>
      <c r="E148" t="s">
        <v>45</v>
      </c>
      <c r="F148" t="s">
        <v>233</v>
      </c>
      <c r="G148" t="s">
        <v>383</v>
      </c>
      <c r="H148">
        <v>7770</v>
      </c>
      <c r="I148">
        <v>141</v>
      </c>
      <c r="J148" t="s">
        <v>183</v>
      </c>
      <c r="K148" t="s">
        <v>270</v>
      </c>
      <c r="L148">
        <v>11.16</v>
      </c>
      <c r="M148" t="s">
        <v>355</v>
      </c>
      <c r="N148">
        <v>10.495656</v>
      </c>
      <c r="O148">
        <v>1.5049060000000001</v>
      </c>
      <c r="P148">
        <v>2.0081720000000001</v>
      </c>
      <c r="Q148">
        <v>117.13200000000001</v>
      </c>
      <c r="R148">
        <v>16.794799999999999</v>
      </c>
      <c r="S148">
        <v>22.411200000000001</v>
      </c>
    </row>
    <row r="149" spans="1:19" x14ac:dyDescent="0.25">
      <c r="A149">
        <v>147</v>
      </c>
      <c r="B149" t="s">
        <v>166</v>
      </c>
      <c r="C149">
        <v>13</v>
      </c>
      <c r="D149">
        <v>1087.4028310000001</v>
      </c>
      <c r="E149" t="s">
        <v>45</v>
      </c>
      <c r="F149" t="s">
        <v>233</v>
      </c>
      <c r="G149" t="s">
        <v>383</v>
      </c>
      <c r="H149">
        <v>7788</v>
      </c>
      <c r="I149">
        <v>184</v>
      </c>
      <c r="J149" t="s">
        <v>234</v>
      </c>
      <c r="K149" t="s">
        <v>271</v>
      </c>
      <c r="L149">
        <v>5.9045399999999999</v>
      </c>
      <c r="M149" t="s">
        <v>355</v>
      </c>
      <c r="N149">
        <v>9.3744580000000006</v>
      </c>
      <c r="O149">
        <v>1.5468390000000001</v>
      </c>
      <c r="P149">
        <v>1.980912</v>
      </c>
      <c r="Q149">
        <v>55.351900000000001</v>
      </c>
      <c r="R149">
        <v>9.1333699999999993</v>
      </c>
      <c r="S149">
        <v>11.696400000000001</v>
      </c>
    </row>
    <row r="150" spans="1:19" x14ac:dyDescent="0.25">
      <c r="A150">
        <v>148</v>
      </c>
      <c r="B150" t="s">
        <v>166</v>
      </c>
      <c r="C150">
        <v>13</v>
      </c>
      <c r="D150">
        <v>1087.4028310000001</v>
      </c>
      <c r="E150" t="s">
        <v>45</v>
      </c>
      <c r="F150" t="s">
        <v>233</v>
      </c>
      <c r="G150" t="s">
        <v>383</v>
      </c>
      <c r="H150">
        <v>8034</v>
      </c>
      <c r="I150">
        <v>810</v>
      </c>
      <c r="J150" t="s">
        <v>261</v>
      </c>
      <c r="K150" t="s">
        <v>266</v>
      </c>
      <c r="L150">
        <v>3.1140500000000002</v>
      </c>
      <c r="M150" t="s">
        <v>355</v>
      </c>
      <c r="N150">
        <v>4.724545</v>
      </c>
      <c r="O150">
        <v>0.77541599999999999</v>
      </c>
      <c r="P150">
        <v>1.6342369999999999</v>
      </c>
      <c r="Q150">
        <v>14.7125</v>
      </c>
      <c r="R150">
        <v>2.4146800000000002</v>
      </c>
      <c r="S150">
        <v>5.0890899999999997</v>
      </c>
    </row>
    <row r="151" spans="1:19" x14ac:dyDescent="0.25">
      <c r="A151">
        <v>149</v>
      </c>
      <c r="B151" t="s">
        <v>166</v>
      </c>
      <c r="C151">
        <v>13</v>
      </c>
      <c r="D151">
        <v>1087.4028310000001</v>
      </c>
      <c r="E151" t="s">
        <v>45</v>
      </c>
      <c r="F151" t="s">
        <v>233</v>
      </c>
      <c r="G151" t="s">
        <v>383</v>
      </c>
      <c r="H151">
        <v>8035</v>
      </c>
      <c r="I151">
        <v>814</v>
      </c>
      <c r="J151" t="s">
        <v>209</v>
      </c>
      <c r="K151" t="s">
        <v>278</v>
      </c>
      <c r="L151">
        <v>0.17260900000000001</v>
      </c>
      <c r="M151" t="s">
        <v>355</v>
      </c>
      <c r="N151">
        <v>9.9609939999999995</v>
      </c>
      <c r="O151">
        <v>1.5271699999999999</v>
      </c>
      <c r="P151">
        <v>1.902773</v>
      </c>
      <c r="Q151">
        <v>1.71936</v>
      </c>
      <c r="R151">
        <v>0.26360299999999998</v>
      </c>
      <c r="S151">
        <v>0.32843600000000001</v>
      </c>
    </row>
    <row r="152" spans="1:19" x14ac:dyDescent="0.25">
      <c r="A152">
        <v>150</v>
      </c>
      <c r="B152" t="s">
        <v>166</v>
      </c>
      <c r="C152">
        <v>13</v>
      </c>
      <c r="D152">
        <v>1087.4028310000001</v>
      </c>
      <c r="E152" t="s">
        <v>45</v>
      </c>
      <c r="F152" t="s">
        <v>233</v>
      </c>
      <c r="G152" t="s">
        <v>383</v>
      </c>
      <c r="H152">
        <v>8195</v>
      </c>
      <c r="I152">
        <v>121</v>
      </c>
      <c r="J152" t="s">
        <v>175</v>
      </c>
      <c r="K152" t="s">
        <v>237</v>
      </c>
      <c r="L152">
        <v>13.9397</v>
      </c>
      <c r="M152" t="s">
        <v>353</v>
      </c>
      <c r="N152">
        <v>11.819156</v>
      </c>
      <c r="O152">
        <v>1.999854</v>
      </c>
      <c r="P152">
        <v>2.097445</v>
      </c>
      <c r="Q152">
        <v>164.755</v>
      </c>
      <c r="R152">
        <v>27.877400000000002</v>
      </c>
      <c r="S152">
        <v>29.2378</v>
      </c>
    </row>
    <row r="153" spans="1:19" x14ac:dyDescent="0.25">
      <c r="A153">
        <v>151</v>
      </c>
      <c r="B153" t="s">
        <v>166</v>
      </c>
      <c r="C153">
        <v>13</v>
      </c>
      <c r="D153">
        <v>1087.4028310000001</v>
      </c>
      <c r="E153" t="s">
        <v>45</v>
      </c>
      <c r="F153" t="s">
        <v>233</v>
      </c>
      <c r="G153" t="s">
        <v>383</v>
      </c>
      <c r="H153">
        <v>8204</v>
      </c>
      <c r="I153">
        <v>121</v>
      </c>
      <c r="J153" t="s">
        <v>175</v>
      </c>
      <c r="K153" t="s">
        <v>237</v>
      </c>
      <c r="L153">
        <v>2.3878699999999999</v>
      </c>
      <c r="M153" t="s">
        <v>353</v>
      </c>
      <c r="N153">
        <v>11.819156</v>
      </c>
      <c r="O153">
        <v>1.999854</v>
      </c>
      <c r="P153">
        <v>2.097445</v>
      </c>
      <c r="Q153">
        <v>28.2226</v>
      </c>
      <c r="R153">
        <v>4.7753899999999998</v>
      </c>
      <c r="S153">
        <v>5.0084299999999997</v>
      </c>
    </row>
    <row r="154" spans="1:19" x14ac:dyDescent="0.25">
      <c r="A154">
        <v>152</v>
      </c>
      <c r="B154" t="s">
        <v>166</v>
      </c>
      <c r="C154">
        <v>13</v>
      </c>
      <c r="D154">
        <v>1087.4028310000001</v>
      </c>
      <c r="E154" t="s">
        <v>45</v>
      </c>
      <c r="F154" t="s">
        <v>233</v>
      </c>
      <c r="G154" t="s">
        <v>383</v>
      </c>
      <c r="H154">
        <v>8360</v>
      </c>
      <c r="I154">
        <v>133</v>
      </c>
      <c r="J154" t="s">
        <v>179</v>
      </c>
      <c r="K154" t="s">
        <v>240</v>
      </c>
      <c r="L154">
        <v>6.6624800000000004</v>
      </c>
      <c r="M154" t="s">
        <v>353</v>
      </c>
      <c r="N154">
        <v>11.488374</v>
      </c>
      <c r="O154">
        <v>2.1865730000000001</v>
      </c>
      <c r="P154">
        <v>2.0236360000000002</v>
      </c>
      <c r="Q154">
        <v>76.5411</v>
      </c>
      <c r="R154">
        <v>14.568</v>
      </c>
      <c r="S154">
        <v>13.4824</v>
      </c>
    </row>
    <row r="155" spans="1:19" x14ac:dyDescent="0.25">
      <c r="A155">
        <v>153</v>
      </c>
      <c r="B155" t="s">
        <v>166</v>
      </c>
      <c r="C155">
        <v>13</v>
      </c>
      <c r="D155">
        <v>1087.4028310000001</v>
      </c>
      <c r="E155" t="s">
        <v>45</v>
      </c>
      <c r="F155" t="s">
        <v>233</v>
      </c>
      <c r="G155" t="s">
        <v>383</v>
      </c>
      <c r="H155">
        <v>8361</v>
      </c>
      <c r="I155">
        <v>133</v>
      </c>
      <c r="J155" t="s">
        <v>179</v>
      </c>
      <c r="K155" t="s">
        <v>240</v>
      </c>
      <c r="L155">
        <v>0.361869</v>
      </c>
      <c r="M155" t="s">
        <v>353</v>
      </c>
      <c r="N155">
        <v>11.488374</v>
      </c>
      <c r="O155">
        <v>2.1865730000000001</v>
      </c>
      <c r="P155">
        <v>2.0236360000000002</v>
      </c>
      <c r="Q155">
        <v>4.1572899999999997</v>
      </c>
      <c r="R155">
        <v>0.79125299999999998</v>
      </c>
      <c r="S155">
        <v>0.73229100000000003</v>
      </c>
    </row>
    <row r="156" spans="1:19" x14ac:dyDescent="0.25">
      <c r="A156">
        <v>154</v>
      </c>
      <c r="B156" t="s">
        <v>166</v>
      </c>
      <c r="C156">
        <v>13</v>
      </c>
      <c r="D156">
        <v>1087.4028310000001</v>
      </c>
      <c r="E156" t="s">
        <v>45</v>
      </c>
      <c r="F156" t="s">
        <v>233</v>
      </c>
      <c r="G156" t="s">
        <v>383</v>
      </c>
      <c r="H156">
        <v>8366</v>
      </c>
      <c r="I156">
        <v>133</v>
      </c>
      <c r="J156" t="s">
        <v>179</v>
      </c>
      <c r="K156" t="s">
        <v>240</v>
      </c>
      <c r="L156">
        <v>1.7194000000000001E-2</v>
      </c>
      <c r="M156" t="s">
        <v>353</v>
      </c>
      <c r="N156">
        <v>11.488374</v>
      </c>
      <c r="O156">
        <v>2.1865730000000001</v>
      </c>
      <c r="P156">
        <v>2.0236360000000002</v>
      </c>
      <c r="Q156">
        <v>0.19752500000000001</v>
      </c>
      <c r="R156">
        <v>3.7595000000000003E-2</v>
      </c>
      <c r="S156">
        <v>3.4792999999999998E-2</v>
      </c>
    </row>
    <row r="157" spans="1:19" x14ac:dyDescent="0.25">
      <c r="A157">
        <v>155</v>
      </c>
      <c r="B157" t="s">
        <v>166</v>
      </c>
      <c r="C157">
        <v>13</v>
      </c>
      <c r="D157">
        <v>1087.4028310000001</v>
      </c>
      <c r="E157" t="s">
        <v>45</v>
      </c>
      <c r="F157" t="s">
        <v>233</v>
      </c>
      <c r="G157" t="s">
        <v>383</v>
      </c>
      <c r="H157">
        <v>8446</v>
      </c>
      <c r="I157">
        <v>140</v>
      </c>
      <c r="J157" t="s">
        <v>181</v>
      </c>
      <c r="K157" t="s">
        <v>241</v>
      </c>
      <c r="L157">
        <v>14.327</v>
      </c>
      <c r="M157" t="s">
        <v>353</v>
      </c>
      <c r="N157">
        <v>11.781447</v>
      </c>
      <c r="O157">
        <v>1.875837</v>
      </c>
      <c r="P157">
        <v>2.004032</v>
      </c>
      <c r="Q157">
        <v>168.79300000000001</v>
      </c>
      <c r="R157">
        <v>26.8751</v>
      </c>
      <c r="S157">
        <v>28.7118</v>
      </c>
    </row>
    <row r="158" spans="1:19" x14ac:dyDescent="0.25">
      <c r="A158">
        <v>156</v>
      </c>
      <c r="B158" t="s">
        <v>166</v>
      </c>
      <c r="C158">
        <v>13</v>
      </c>
      <c r="D158">
        <v>1087.4028310000001</v>
      </c>
      <c r="E158" t="s">
        <v>45</v>
      </c>
      <c r="F158" t="s">
        <v>233</v>
      </c>
      <c r="G158" t="s">
        <v>383</v>
      </c>
      <c r="H158">
        <v>8448</v>
      </c>
      <c r="I158">
        <v>140</v>
      </c>
      <c r="J158" t="s">
        <v>181</v>
      </c>
      <c r="K158" t="s">
        <v>241</v>
      </c>
      <c r="L158">
        <v>1.7344999999999999</v>
      </c>
      <c r="M158" t="s">
        <v>353</v>
      </c>
      <c r="N158">
        <v>11.781447</v>
      </c>
      <c r="O158">
        <v>1.875837</v>
      </c>
      <c r="P158">
        <v>2.004032</v>
      </c>
      <c r="Q158">
        <v>20.434899999999999</v>
      </c>
      <c r="R158">
        <v>3.2536399999999999</v>
      </c>
      <c r="S158">
        <v>3.4759899999999999</v>
      </c>
    </row>
    <row r="159" spans="1:19" x14ac:dyDescent="0.25">
      <c r="A159">
        <v>157</v>
      </c>
      <c r="B159" t="s">
        <v>166</v>
      </c>
      <c r="C159">
        <v>13</v>
      </c>
      <c r="D159">
        <v>1087.4028310000001</v>
      </c>
      <c r="E159" t="s">
        <v>45</v>
      </c>
      <c r="F159" t="s">
        <v>233</v>
      </c>
      <c r="G159" t="s">
        <v>383</v>
      </c>
      <c r="H159">
        <v>8450</v>
      </c>
      <c r="I159">
        <v>140</v>
      </c>
      <c r="J159" t="s">
        <v>181</v>
      </c>
      <c r="K159" t="s">
        <v>241</v>
      </c>
      <c r="L159">
        <v>1.16103</v>
      </c>
      <c r="M159" t="s">
        <v>353</v>
      </c>
      <c r="N159">
        <v>11.781447</v>
      </c>
      <c r="O159">
        <v>1.875837</v>
      </c>
      <c r="P159">
        <v>2.004032</v>
      </c>
      <c r="Q159">
        <v>13.678599999999999</v>
      </c>
      <c r="R159">
        <v>2.1779000000000002</v>
      </c>
      <c r="S159">
        <v>2.32674</v>
      </c>
    </row>
    <row r="160" spans="1:19" x14ac:dyDescent="0.25">
      <c r="A160">
        <v>158</v>
      </c>
      <c r="B160" t="s">
        <v>166</v>
      </c>
      <c r="C160">
        <v>13</v>
      </c>
      <c r="D160">
        <v>1087.4028310000001</v>
      </c>
      <c r="E160" t="s">
        <v>45</v>
      </c>
      <c r="F160" t="s">
        <v>233</v>
      </c>
      <c r="G160" t="s">
        <v>383</v>
      </c>
      <c r="H160">
        <v>8668</v>
      </c>
      <c r="I160">
        <v>170</v>
      </c>
      <c r="J160" t="s">
        <v>185</v>
      </c>
      <c r="K160" t="s">
        <v>243</v>
      </c>
      <c r="L160">
        <v>3.3515999999999997E-2</v>
      </c>
      <c r="M160" t="s">
        <v>353</v>
      </c>
      <c r="N160">
        <v>10.26698</v>
      </c>
      <c r="O160">
        <v>1.78047</v>
      </c>
      <c r="P160">
        <v>1.989349</v>
      </c>
      <c r="Q160">
        <v>0.34411199999999997</v>
      </c>
      <c r="R160">
        <v>5.9674999999999999E-2</v>
      </c>
      <c r="S160">
        <v>6.6675999999999999E-2</v>
      </c>
    </row>
    <row r="161" spans="1:19" x14ac:dyDescent="0.25">
      <c r="A161">
        <v>159</v>
      </c>
      <c r="B161" t="s">
        <v>166</v>
      </c>
      <c r="C161">
        <v>13</v>
      </c>
      <c r="D161">
        <v>1087.4028310000001</v>
      </c>
      <c r="E161" t="s">
        <v>45</v>
      </c>
      <c r="F161" t="s">
        <v>233</v>
      </c>
      <c r="G161" t="s">
        <v>383</v>
      </c>
      <c r="H161">
        <v>8836</v>
      </c>
      <c r="I161">
        <v>184</v>
      </c>
      <c r="J161" t="s">
        <v>234</v>
      </c>
      <c r="K161" t="s">
        <v>235</v>
      </c>
      <c r="L161">
        <v>6.7774000000000001</v>
      </c>
      <c r="M161" t="s">
        <v>353</v>
      </c>
      <c r="N161">
        <v>4.6920869999999999</v>
      </c>
      <c r="O161">
        <v>0.76890700000000001</v>
      </c>
      <c r="P161">
        <v>1.6260060000000001</v>
      </c>
      <c r="Q161">
        <v>31.8001</v>
      </c>
      <c r="R161">
        <v>5.2111900000000002</v>
      </c>
      <c r="S161">
        <v>11.020099999999999</v>
      </c>
    </row>
    <row r="162" spans="1:19" x14ac:dyDescent="0.25">
      <c r="A162">
        <v>160</v>
      </c>
      <c r="B162" t="s">
        <v>166</v>
      </c>
      <c r="C162">
        <v>13</v>
      </c>
      <c r="D162">
        <v>1087.4028310000001</v>
      </c>
      <c r="E162" t="s">
        <v>45</v>
      </c>
      <c r="F162" t="s">
        <v>233</v>
      </c>
      <c r="G162" t="s">
        <v>383</v>
      </c>
      <c r="H162">
        <v>11635</v>
      </c>
      <c r="I162">
        <v>810</v>
      </c>
      <c r="J162" t="s">
        <v>261</v>
      </c>
      <c r="K162" t="s">
        <v>262</v>
      </c>
      <c r="L162">
        <v>7.6376999999999997</v>
      </c>
      <c r="M162" t="s">
        <v>353</v>
      </c>
      <c r="N162">
        <v>6.0657509999999997</v>
      </c>
      <c r="O162">
        <v>1.103529</v>
      </c>
      <c r="P162">
        <v>1.55162</v>
      </c>
      <c r="Q162">
        <v>46.328400000000002</v>
      </c>
      <c r="R162">
        <v>8.4284300000000005</v>
      </c>
      <c r="S162">
        <v>11.8508</v>
      </c>
    </row>
    <row r="163" spans="1:19" x14ac:dyDescent="0.25">
      <c r="A163">
        <v>161</v>
      </c>
      <c r="B163" t="s">
        <v>166</v>
      </c>
      <c r="C163">
        <v>13</v>
      </c>
      <c r="D163">
        <v>1087.4028310000001</v>
      </c>
      <c r="E163" t="s">
        <v>45</v>
      </c>
      <c r="F163" t="s">
        <v>233</v>
      </c>
      <c r="G163" t="s">
        <v>383</v>
      </c>
      <c r="H163">
        <v>11651</v>
      </c>
      <c r="I163">
        <v>814</v>
      </c>
      <c r="J163" t="s">
        <v>209</v>
      </c>
      <c r="K163" t="s">
        <v>263</v>
      </c>
      <c r="L163">
        <v>6.2542E-2</v>
      </c>
      <c r="M163" t="s">
        <v>353</v>
      </c>
      <c r="N163">
        <v>9.5935609999999993</v>
      </c>
      <c r="O163">
        <v>1.571528</v>
      </c>
      <c r="P163">
        <v>1.857308</v>
      </c>
      <c r="Q163">
        <v>0.59999899999999995</v>
      </c>
      <c r="R163">
        <v>9.8285999999999998E-2</v>
      </c>
      <c r="S163">
        <v>0.116159</v>
      </c>
    </row>
    <row r="164" spans="1:19" x14ac:dyDescent="0.25">
      <c r="A164">
        <v>162</v>
      </c>
      <c r="B164" t="s">
        <v>166</v>
      </c>
      <c r="C164">
        <v>16</v>
      </c>
      <c r="D164">
        <v>893.72947399999998</v>
      </c>
      <c r="E164" t="s">
        <v>30</v>
      </c>
      <c r="F164" t="s">
        <v>215</v>
      </c>
      <c r="G164" t="s">
        <v>384</v>
      </c>
      <c r="H164">
        <v>12827</v>
      </c>
      <c r="I164">
        <v>111</v>
      </c>
      <c r="J164" t="s">
        <v>175</v>
      </c>
      <c r="K164" t="s">
        <v>385</v>
      </c>
      <c r="L164">
        <v>0.372303</v>
      </c>
      <c r="M164" t="s">
        <v>358</v>
      </c>
      <c r="N164">
        <v>9.8435590000000008</v>
      </c>
      <c r="O164">
        <v>1.71604</v>
      </c>
      <c r="P164">
        <v>2.0080279999999999</v>
      </c>
      <c r="Q164">
        <v>3.66479</v>
      </c>
      <c r="R164">
        <v>0.63888699999999998</v>
      </c>
      <c r="S164">
        <v>0.74759500000000001</v>
      </c>
    </row>
    <row r="165" spans="1:19" x14ac:dyDescent="0.25">
      <c r="A165">
        <v>163</v>
      </c>
      <c r="B165" t="s">
        <v>166</v>
      </c>
      <c r="C165">
        <v>16</v>
      </c>
      <c r="D165">
        <v>893.72947399999998</v>
      </c>
      <c r="E165" t="s">
        <v>30</v>
      </c>
      <c r="F165" t="s">
        <v>215</v>
      </c>
      <c r="G165" t="s">
        <v>384</v>
      </c>
      <c r="H165">
        <v>12828</v>
      </c>
      <c r="I165">
        <v>121</v>
      </c>
      <c r="J165" t="s">
        <v>175</v>
      </c>
      <c r="K165" t="s">
        <v>357</v>
      </c>
      <c r="L165">
        <v>2.3397999999999999E-2</v>
      </c>
      <c r="M165" t="s">
        <v>358</v>
      </c>
      <c r="N165">
        <v>11.333601</v>
      </c>
      <c r="O165">
        <v>1.9365939999999999</v>
      </c>
      <c r="P165">
        <v>2.0834730000000001</v>
      </c>
      <c r="Q165">
        <v>0.26518399999999998</v>
      </c>
      <c r="R165">
        <v>4.5311999999999998E-2</v>
      </c>
      <c r="S165">
        <v>4.8749000000000001E-2</v>
      </c>
    </row>
    <row r="166" spans="1:19" x14ac:dyDescent="0.25">
      <c r="A166">
        <v>164</v>
      </c>
      <c r="B166" t="s">
        <v>166</v>
      </c>
      <c r="C166">
        <v>16</v>
      </c>
      <c r="D166">
        <v>893.72947399999998</v>
      </c>
      <c r="E166" t="s">
        <v>30</v>
      </c>
      <c r="F166" t="s">
        <v>215</v>
      </c>
      <c r="G166" t="s">
        <v>384</v>
      </c>
      <c r="H166">
        <v>12832</v>
      </c>
      <c r="I166">
        <v>121</v>
      </c>
      <c r="J166" t="s">
        <v>175</v>
      </c>
      <c r="K166" t="s">
        <v>357</v>
      </c>
      <c r="L166">
        <v>126.023</v>
      </c>
      <c r="M166" t="s">
        <v>358</v>
      </c>
      <c r="N166">
        <v>11.333601</v>
      </c>
      <c r="O166">
        <v>1.9365939999999999</v>
      </c>
      <c r="P166">
        <v>2.0834730000000001</v>
      </c>
      <c r="Q166">
        <v>1428.29</v>
      </c>
      <c r="R166">
        <v>244.05500000000001</v>
      </c>
      <c r="S166">
        <v>262.56599999999997</v>
      </c>
    </row>
    <row r="167" spans="1:19" x14ac:dyDescent="0.25">
      <c r="A167">
        <v>165</v>
      </c>
      <c r="B167" t="s">
        <v>166</v>
      </c>
      <c r="C167">
        <v>16</v>
      </c>
      <c r="D167">
        <v>893.72947399999998</v>
      </c>
      <c r="E167" t="s">
        <v>30</v>
      </c>
      <c r="F167" t="s">
        <v>215</v>
      </c>
      <c r="G167" t="s">
        <v>384</v>
      </c>
      <c r="H167">
        <v>12834</v>
      </c>
      <c r="I167">
        <v>133</v>
      </c>
      <c r="J167" t="s">
        <v>179</v>
      </c>
      <c r="K167" t="s">
        <v>359</v>
      </c>
      <c r="L167">
        <v>8.4367000000000001</v>
      </c>
      <c r="M167" t="s">
        <v>358</v>
      </c>
      <c r="N167">
        <v>10.662836</v>
      </c>
      <c r="O167">
        <v>2.1844049999999999</v>
      </c>
      <c r="P167">
        <v>1.9402969999999999</v>
      </c>
      <c r="Q167">
        <v>89.959199999999996</v>
      </c>
      <c r="R167">
        <v>18.429200000000002</v>
      </c>
      <c r="S167">
        <v>16.369700000000002</v>
      </c>
    </row>
    <row r="168" spans="1:19" x14ac:dyDescent="0.25">
      <c r="A168">
        <v>166</v>
      </c>
      <c r="B168" t="s">
        <v>166</v>
      </c>
      <c r="C168">
        <v>16</v>
      </c>
      <c r="D168">
        <v>893.72947399999998</v>
      </c>
      <c r="E168" t="s">
        <v>30</v>
      </c>
      <c r="F168" t="s">
        <v>215</v>
      </c>
      <c r="G168" t="s">
        <v>384</v>
      </c>
      <c r="H168">
        <v>12835</v>
      </c>
      <c r="I168">
        <v>133</v>
      </c>
      <c r="J168" t="s">
        <v>179</v>
      </c>
      <c r="K168" t="s">
        <v>359</v>
      </c>
      <c r="L168">
        <v>91.602000000000004</v>
      </c>
      <c r="M168" t="s">
        <v>358</v>
      </c>
      <c r="N168">
        <v>10.662836</v>
      </c>
      <c r="O168">
        <v>2.1844049999999999</v>
      </c>
      <c r="P168">
        <v>1.9402969999999999</v>
      </c>
      <c r="Q168">
        <v>976.73699999999997</v>
      </c>
      <c r="R168">
        <v>200.096</v>
      </c>
      <c r="S168">
        <v>177.73500000000001</v>
      </c>
    </row>
    <row r="169" spans="1:19" x14ac:dyDescent="0.25">
      <c r="A169">
        <v>167</v>
      </c>
      <c r="B169" t="s">
        <v>166</v>
      </c>
      <c r="C169">
        <v>16</v>
      </c>
      <c r="D169">
        <v>893.72947399999998</v>
      </c>
      <c r="E169" t="s">
        <v>30</v>
      </c>
      <c r="F169" t="s">
        <v>215</v>
      </c>
      <c r="G169" t="s">
        <v>384</v>
      </c>
      <c r="H169">
        <v>12837</v>
      </c>
      <c r="I169">
        <v>140</v>
      </c>
      <c r="J169" t="s">
        <v>181</v>
      </c>
      <c r="K169" t="s">
        <v>360</v>
      </c>
      <c r="L169">
        <v>0.118265</v>
      </c>
      <c r="M169" t="s">
        <v>358</v>
      </c>
      <c r="N169">
        <v>11.705939000000001</v>
      </c>
      <c r="O169">
        <v>1.7997080000000001</v>
      </c>
      <c r="P169">
        <v>2.0554060000000001</v>
      </c>
      <c r="Q169">
        <v>1.3844000000000001</v>
      </c>
      <c r="R169">
        <v>0.212843</v>
      </c>
      <c r="S169">
        <v>0.24308299999999999</v>
      </c>
    </row>
    <row r="170" spans="1:19" x14ac:dyDescent="0.25">
      <c r="A170">
        <v>168</v>
      </c>
      <c r="B170" t="s">
        <v>166</v>
      </c>
      <c r="C170">
        <v>16</v>
      </c>
      <c r="D170">
        <v>893.72947399999998</v>
      </c>
      <c r="E170" t="s">
        <v>30</v>
      </c>
      <c r="F170" t="s">
        <v>215</v>
      </c>
      <c r="G170" t="s">
        <v>384</v>
      </c>
      <c r="H170">
        <v>12838</v>
      </c>
      <c r="I170">
        <v>140</v>
      </c>
      <c r="J170" t="s">
        <v>181</v>
      </c>
      <c r="K170" t="s">
        <v>360</v>
      </c>
      <c r="L170">
        <v>0.25672099999999998</v>
      </c>
      <c r="M170" t="s">
        <v>358</v>
      </c>
      <c r="N170">
        <v>11.705939000000001</v>
      </c>
      <c r="O170">
        <v>1.7997080000000001</v>
      </c>
      <c r="P170">
        <v>2.0554060000000001</v>
      </c>
      <c r="Q170">
        <v>3.0051600000000001</v>
      </c>
      <c r="R170">
        <v>0.46202300000000002</v>
      </c>
      <c r="S170">
        <v>0.52766599999999997</v>
      </c>
    </row>
    <row r="171" spans="1:19" x14ac:dyDescent="0.25">
      <c r="A171">
        <v>169</v>
      </c>
      <c r="B171" t="s">
        <v>166</v>
      </c>
      <c r="C171">
        <v>16</v>
      </c>
      <c r="D171">
        <v>893.72947399999998</v>
      </c>
      <c r="E171" t="s">
        <v>30</v>
      </c>
      <c r="F171" t="s">
        <v>215</v>
      </c>
      <c r="G171" t="s">
        <v>384</v>
      </c>
      <c r="H171">
        <v>12839</v>
      </c>
      <c r="I171">
        <v>140</v>
      </c>
      <c r="J171" t="s">
        <v>181</v>
      </c>
      <c r="K171" t="s">
        <v>360</v>
      </c>
      <c r="L171">
        <v>11.5428</v>
      </c>
      <c r="M171" t="s">
        <v>358</v>
      </c>
      <c r="N171">
        <v>11.705939000000001</v>
      </c>
      <c r="O171">
        <v>1.7997080000000001</v>
      </c>
      <c r="P171">
        <v>2.0554060000000001</v>
      </c>
      <c r="Q171">
        <v>135.119</v>
      </c>
      <c r="R171">
        <v>20.773700000000002</v>
      </c>
      <c r="S171">
        <v>23.725100000000001</v>
      </c>
    </row>
    <row r="172" spans="1:19" x14ac:dyDescent="0.25">
      <c r="A172">
        <v>170</v>
      </c>
      <c r="B172" t="s">
        <v>166</v>
      </c>
      <c r="C172">
        <v>16</v>
      </c>
      <c r="D172">
        <v>893.72947399999998</v>
      </c>
      <c r="E172" t="s">
        <v>30</v>
      </c>
      <c r="F172" t="s">
        <v>215</v>
      </c>
      <c r="G172" t="s">
        <v>384</v>
      </c>
      <c r="H172">
        <v>12840</v>
      </c>
      <c r="I172">
        <v>140</v>
      </c>
      <c r="J172" t="s">
        <v>181</v>
      </c>
      <c r="K172" t="s">
        <v>360</v>
      </c>
      <c r="L172">
        <v>34.428899999999999</v>
      </c>
      <c r="M172" t="s">
        <v>358</v>
      </c>
      <c r="N172">
        <v>11.705939000000001</v>
      </c>
      <c r="O172">
        <v>1.7997080000000001</v>
      </c>
      <c r="P172">
        <v>2.0554060000000001</v>
      </c>
      <c r="Q172">
        <v>403.02300000000002</v>
      </c>
      <c r="R172">
        <v>61.962000000000003</v>
      </c>
      <c r="S172">
        <v>70.7654</v>
      </c>
    </row>
    <row r="173" spans="1:19" x14ac:dyDescent="0.25">
      <c r="A173">
        <v>171</v>
      </c>
      <c r="B173" t="s">
        <v>166</v>
      </c>
      <c r="C173">
        <v>16</v>
      </c>
      <c r="D173">
        <v>893.72947399999998</v>
      </c>
      <c r="E173" t="s">
        <v>30</v>
      </c>
      <c r="F173" t="s">
        <v>215</v>
      </c>
      <c r="G173" t="s">
        <v>384</v>
      </c>
      <c r="H173">
        <v>12843</v>
      </c>
      <c r="I173">
        <v>141</v>
      </c>
      <c r="J173" t="s">
        <v>183</v>
      </c>
      <c r="K173" t="s">
        <v>361</v>
      </c>
      <c r="L173">
        <v>24.677499999999998</v>
      </c>
      <c r="M173" t="s">
        <v>358</v>
      </c>
      <c r="N173">
        <v>11.816843</v>
      </c>
      <c r="O173">
        <v>1.84602</v>
      </c>
      <c r="P173">
        <v>1.9689719999999999</v>
      </c>
      <c r="Q173">
        <v>291.61</v>
      </c>
      <c r="R173">
        <v>45.555199999999999</v>
      </c>
      <c r="S173">
        <v>48.589300000000001</v>
      </c>
    </row>
    <row r="174" spans="1:19" x14ac:dyDescent="0.25">
      <c r="A174">
        <v>172</v>
      </c>
      <c r="B174" t="s">
        <v>166</v>
      </c>
      <c r="C174">
        <v>16</v>
      </c>
      <c r="D174">
        <v>893.72947399999998</v>
      </c>
      <c r="E174" t="s">
        <v>30</v>
      </c>
      <c r="F174" t="s">
        <v>215</v>
      </c>
      <c r="G174" t="s">
        <v>384</v>
      </c>
      <c r="H174">
        <v>12844</v>
      </c>
      <c r="I174">
        <v>141</v>
      </c>
      <c r="J174" t="s">
        <v>183</v>
      </c>
      <c r="K174" t="s">
        <v>361</v>
      </c>
      <c r="L174">
        <v>19.4406</v>
      </c>
      <c r="M174" t="s">
        <v>358</v>
      </c>
      <c r="N174">
        <v>11.816843</v>
      </c>
      <c r="O174">
        <v>1.84602</v>
      </c>
      <c r="P174">
        <v>1.9689719999999999</v>
      </c>
      <c r="Q174">
        <v>229.727</v>
      </c>
      <c r="R174">
        <v>35.887700000000002</v>
      </c>
      <c r="S174">
        <v>38.277999999999999</v>
      </c>
    </row>
    <row r="175" spans="1:19" x14ac:dyDescent="0.25">
      <c r="A175">
        <v>173</v>
      </c>
      <c r="B175" t="s">
        <v>166</v>
      </c>
      <c r="C175">
        <v>16</v>
      </c>
      <c r="D175">
        <v>893.72947399999998</v>
      </c>
      <c r="E175" t="s">
        <v>30</v>
      </c>
      <c r="F175" t="s">
        <v>215</v>
      </c>
      <c r="G175" t="s">
        <v>384</v>
      </c>
      <c r="H175">
        <v>12846</v>
      </c>
      <c r="I175">
        <v>170</v>
      </c>
      <c r="J175" t="s">
        <v>185</v>
      </c>
      <c r="K175" t="s">
        <v>372</v>
      </c>
      <c r="L175">
        <v>13.6738</v>
      </c>
      <c r="M175" t="s">
        <v>358</v>
      </c>
      <c r="N175">
        <v>12.250474000000001</v>
      </c>
      <c r="O175">
        <v>2.1431429999999998</v>
      </c>
      <c r="P175">
        <v>2.1170079999999998</v>
      </c>
      <c r="Q175">
        <v>167.511</v>
      </c>
      <c r="R175">
        <v>29.3049</v>
      </c>
      <c r="S175">
        <v>28.947500000000002</v>
      </c>
    </row>
    <row r="176" spans="1:19" x14ac:dyDescent="0.25">
      <c r="A176">
        <v>174</v>
      </c>
      <c r="B176" t="s">
        <v>166</v>
      </c>
      <c r="C176">
        <v>16</v>
      </c>
      <c r="D176">
        <v>893.72947399999998</v>
      </c>
      <c r="E176" t="s">
        <v>30</v>
      </c>
      <c r="F176" t="s">
        <v>215</v>
      </c>
      <c r="G176" t="s">
        <v>384</v>
      </c>
      <c r="H176">
        <v>12847</v>
      </c>
      <c r="I176">
        <v>170</v>
      </c>
      <c r="J176" t="s">
        <v>185</v>
      </c>
      <c r="K176" t="s">
        <v>372</v>
      </c>
      <c r="L176">
        <v>2.7881E-2</v>
      </c>
      <c r="M176" t="s">
        <v>358</v>
      </c>
      <c r="N176">
        <v>12.250474000000001</v>
      </c>
      <c r="O176">
        <v>2.1431429999999998</v>
      </c>
      <c r="P176">
        <v>2.1170079999999998</v>
      </c>
      <c r="Q176">
        <v>0.34155099999999999</v>
      </c>
      <c r="R176">
        <v>5.9752E-2</v>
      </c>
      <c r="S176">
        <v>5.9022999999999999E-2</v>
      </c>
    </row>
    <row r="177" spans="1:19" x14ac:dyDescent="0.25">
      <c r="A177">
        <v>175</v>
      </c>
      <c r="B177" t="s">
        <v>166</v>
      </c>
      <c r="C177">
        <v>16</v>
      </c>
      <c r="D177">
        <v>893.72947399999998</v>
      </c>
      <c r="E177" t="s">
        <v>30</v>
      </c>
      <c r="F177" t="s">
        <v>215</v>
      </c>
      <c r="G177" t="s">
        <v>384</v>
      </c>
      <c r="H177">
        <v>12850</v>
      </c>
      <c r="I177">
        <v>170</v>
      </c>
      <c r="J177" t="s">
        <v>185</v>
      </c>
      <c r="K177" t="s">
        <v>372</v>
      </c>
      <c r="L177">
        <v>4.6495600000000001</v>
      </c>
      <c r="M177" t="s">
        <v>358</v>
      </c>
      <c r="N177">
        <v>12.250474000000001</v>
      </c>
      <c r="O177">
        <v>2.1431429999999998</v>
      </c>
      <c r="P177">
        <v>2.1170079999999998</v>
      </c>
      <c r="Q177">
        <v>56.959299999999999</v>
      </c>
      <c r="R177">
        <v>9.9646699999999999</v>
      </c>
      <c r="S177">
        <v>9.8431499999999996</v>
      </c>
    </row>
    <row r="178" spans="1:19" x14ac:dyDescent="0.25">
      <c r="A178">
        <v>176</v>
      </c>
      <c r="B178" t="s">
        <v>166</v>
      </c>
      <c r="C178">
        <v>16</v>
      </c>
      <c r="D178">
        <v>893.72947399999998</v>
      </c>
      <c r="E178" t="s">
        <v>30</v>
      </c>
      <c r="F178" t="s">
        <v>215</v>
      </c>
      <c r="G178" t="s">
        <v>384</v>
      </c>
      <c r="H178">
        <v>12851</v>
      </c>
      <c r="I178">
        <v>171</v>
      </c>
      <c r="J178" t="s">
        <v>223</v>
      </c>
      <c r="K178" t="s">
        <v>364</v>
      </c>
      <c r="L178">
        <v>1.8466100000000001</v>
      </c>
      <c r="M178" t="s">
        <v>358</v>
      </c>
      <c r="N178">
        <v>12.113367999999999</v>
      </c>
      <c r="O178">
        <v>1.950861</v>
      </c>
      <c r="P178">
        <v>2.1392090000000001</v>
      </c>
      <c r="Q178">
        <v>22.3687</v>
      </c>
      <c r="R178">
        <v>3.6024799999999999</v>
      </c>
      <c r="S178">
        <v>3.9502799999999998</v>
      </c>
    </row>
    <row r="179" spans="1:19" x14ac:dyDescent="0.25">
      <c r="A179">
        <v>177</v>
      </c>
      <c r="B179" t="s">
        <v>166</v>
      </c>
      <c r="C179">
        <v>16</v>
      </c>
      <c r="D179">
        <v>893.72947399999998</v>
      </c>
      <c r="E179" t="s">
        <v>30</v>
      </c>
      <c r="F179" t="s">
        <v>215</v>
      </c>
      <c r="G179" t="s">
        <v>384</v>
      </c>
      <c r="H179">
        <v>12860</v>
      </c>
      <c r="I179">
        <v>190</v>
      </c>
      <c r="J179" t="s">
        <v>189</v>
      </c>
      <c r="K179" t="s">
        <v>386</v>
      </c>
      <c r="L179">
        <v>7.3622300000000003</v>
      </c>
      <c r="M179" t="s">
        <v>358</v>
      </c>
      <c r="N179">
        <v>12.043369</v>
      </c>
      <c r="O179">
        <v>1.9463379999999999</v>
      </c>
      <c r="P179">
        <v>2.0965760000000002</v>
      </c>
      <c r="Q179">
        <v>88.6661</v>
      </c>
      <c r="R179">
        <v>14.3294</v>
      </c>
      <c r="S179">
        <v>15.435499999999999</v>
      </c>
    </row>
    <row r="180" spans="1:19" x14ac:dyDescent="0.25">
      <c r="A180">
        <v>178</v>
      </c>
      <c r="B180" t="s">
        <v>166</v>
      </c>
      <c r="C180">
        <v>16</v>
      </c>
      <c r="D180">
        <v>893.72947399999998</v>
      </c>
      <c r="E180" t="s">
        <v>30</v>
      </c>
      <c r="F180" t="s">
        <v>215</v>
      </c>
      <c r="G180" t="s">
        <v>384</v>
      </c>
      <c r="H180">
        <v>12861</v>
      </c>
      <c r="I180">
        <v>190</v>
      </c>
      <c r="J180" t="s">
        <v>189</v>
      </c>
      <c r="K180" t="s">
        <v>386</v>
      </c>
      <c r="L180">
        <v>4.1878299999999999</v>
      </c>
      <c r="M180" t="s">
        <v>358</v>
      </c>
      <c r="N180">
        <v>12.043369</v>
      </c>
      <c r="O180">
        <v>1.9463379999999999</v>
      </c>
      <c r="P180">
        <v>2.0965760000000002</v>
      </c>
      <c r="Q180">
        <v>50.435600000000001</v>
      </c>
      <c r="R180">
        <v>8.1509300000000007</v>
      </c>
      <c r="S180">
        <v>8.7800999999999991</v>
      </c>
    </row>
    <row r="181" spans="1:19" x14ac:dyDescent="0.25">
      <c r="A181">
        <v>179</v>
      </c>
      <c r="B181" t="s">
        <v>166</v>
      </c>
      <c r="C181">
        <v>16</v>
      </c>
      <c r="D181">
        <v>893.72947399999998</v>
      </c>
      <c r="E181" t="s">
        <v>30</v>
      </c>
      <c r="F181" t="s">
        <v>215</v>
      </c>
      <c r="G181" t="s">
        <v>384</v>
      </c>
      <c r="H181">
        <v>12948</v>
      </c>
      <c r="I181">
        <v>811</v>
      </c>
      <c r="J181" t="s">
        <v>216</v>
      </c>
      <c r="K181" t="s">
        <v>387</v>
      </c>
      <c r="L181">
        <v>5.9728599999999998</v>
      </c>
      <c r="M181" t="s">
        <v>358</v>
      </c>
      <c r="N181">
        <v>7.0189370000000002</v>
      </c>
      <c r="O181">
        <v>0.87693299999999996</v>
      </c>
      <c r="P181">
        <v>1.6749400000000001</v>
      </c>
      <c r="Q181">
        <v>41.923099999999998</v>
      </c>
      <c r="R181">
        <v>5.2378</v>
      </c>
      <c r="S181">
        <v>10.004200000000001</v>
      </c>
    </row>
    <row r="182" spans="1:19" x14ac:dyDescent="0.25">
      <c r="A182">
        <v>180</v>
      </c>
      <c r="B182" t="s">
        <v>166</v>
      </c>
      <c r="C182">
        <v>16</v>
      </c>
      <c r="D182">
        <v>893.72947399999998</v>
      </c>
      <c r="E182" t="s">
        <v>30</v>
      </c>
      <c r="F182" t="s">
        <v>215</v>
      </c>
      <c r="G182" t="s">
        <v>384</v>
      </c>
      <c r="H182">
        <v>12949</v>
      </c>
      <c r="I182">
        <v>814</v>
      </c>
      <c r="J182" t="s">
        <v>209</v>
      </c>
      <c r="K182" t="s">
        <v>366</v>
      </c>
      <c r="L182">
        <v>5.3108000000000002E-2</v>
      </c>
      <c r="M182" t="s">
        <v>358</v>
      </c>
      <c r="N182">
        <v>7.6640949999999997</v>
      </c>
      <c r="O182">
        <v>1.118317</v>
      </c>
      <c r="P182">
        <v>1.7352650000000001</v>
      </c>
      <c r="Q182">
        <v>0.40702100000000002</v>
      </c>
      <c r="R182">
        <v>5.9390999999999999E-2</v>
      </c>
      <c r="S182">
        <v>9.2156000000000002E-2</v>
      </c>
    </row>
    <row r="183" spans="1:19" x14ac:dyDescent="0.25">
      <c r="A183">
        <v>181</v>
      </c>
      <c r="B183" t="s">
        <v>166</v>
      </c>
      <c r="C183">
        <v>16</v>
      </c>
      <c r="D183">
        <v>893.72947399999998</v>
      </c>
      <c r="E183" t="s">
        <v>30</v>
      </c>
      <c r="F183" t="s">
        <v>215</v>
      </c>
      <c r="G183" t="s">
        <v>384</v>
      </c>
      <c r="H183">
        <v>13184</v>
      </c>
      <c r="I183">
        <v>140</v>
      </c>
      <c r="J183" t="s">
        <v>181</v>
      </c>
      <c r="K183" t="s">
        <v>182</v>
      </c>
      <c r="L183">
        <v>1.07429</v>
      </c>
      <c r="M183" t="s">
        <v>368</v>
      </c>
      <c r="N183">
        <v>12.496560000000001</v>
      </c>
      <c r="O183">
        <v>1.9466840000000001</v>
      </c>
      <c r="P183">
        <v>2.126881</v>
      </c>
      <c r="Q183">
        <v>13.424899999999999</v>
      </c>
      <c r="R183">
        <v>2.0912999999999999</v>
      </c>
      <c r="S183">
        <v>2.2848899999999999</v>
      </c>
    </row>
    <row r="184" spans="1:19" x14ac:dyDescent="0.25">
      <c r="A184">
        <v>182</v>
      </c>
      <c r="B184" t="s">
        <v>166</v>
      </c>
      <c r="C184">
        <v>0</v>
      </c>
      <c r="D184">
        <v>474.93812100000002</v>
      </c>
      <c r="E184" t="s">
        <v>313</v>
      </c>
      <c r="F184" t="s">
        <v>42</v>
      </c>
      <c r="G184" t="s">
        <v>352</v>
      </c>
      <c r="H184">
        <v>12829</v>
      </c>
      <c r="I184">
        <v>121</v>
      </c>
      <c r="J184" t="s">
        <v>175</v>
      </c>
      <c r="K184" t="s">
        <v>357</v>
      </c>
      <c r="L184">
        <v>2.6442800000000002</v>
      </c>
      <c r="M184" t="s">
        <v>358</v>
      </c>
      <c r="N184">
        <v>11.333601</v>
      </c>
      <c r="O184">
        <v>1.9365939999999999</v>
      </c>
      <c r="P184">
        <v>2.0834730000000001</v>
      </c>
      <c r="Q184">
        <v>29.969200000000001</v>
      </c>
      <c r="R184">
        <v>5.1208999999999998</v>
      </c>
      <c r="S184">
        <v>5.50929</v>
      </c>
    </row>
    <row r="185" spans="1:19" x14ac:dyDescent="0.25">
      <c r="A185">
        <v>183</v>
      </c>
      <c r="B185" t="s">
        <v>166</v>
      </c>
      <c r="C185">
        <v>4</v>
      </c>
      <c r="D185">
        <v>116.989869</v>
      </c>
      <c r="E185" t="s">
        <v>81</v>
      </c>
      <c r="F185" t="s">
        <v>16</v>
      </c>
      <c r="G185" t="s">
        <v>363</v>
      </c>
      <c r="H185">
        <v>12829</v>
      </c>
      <c r="I185">
        <v>121</v>
      </c>
      <c r="J185" t="s">
        <v>175</v>
      </c>
      <c r="K185" t="s">
        <v>357</v>
      </c>
      <c r="L185">
        <v>2.6442800000000002</v>
      </c>
      <c r="M185" t="s">
        <v>358</v>
      </c>
      <c r="N185">
        <v>11.333601</v>
      </c>
      <c r="O185">
        <v>1.9365939999999999</v>
      </c>
      <c r="P185">
        <v>2.0834730000000001</v>
      </c>
      <c r="Q185">
        <v>29.969200000000001</v>
      </c>
      <c r="R185">
        <v>5.1208999999999998</v>
      </c>
      <c r="S185">
        <v>5.50929</v>
      </c>
    </row>
    <row r="186" spans="1:19" x14ac:dyDescent="0.25">
      <c r="A186">
        <v>184</v>
      </c>
      <c r="B186" t="s">
        <v>166</v>
      </c>
      <c r="C186">
        <v>0</v>
      </c>
      <c r="D186">
        <v>474.93812100000002</v>
      </c>
      <c r="E186" t="s">
        <v>313</v>
      </c>
      <c r="F186" t="s">
        <v>42</v>
      </c>
      <c r="G186" t="s">
        <v>352</v>
      </c>
      <c r="H186">
        <v>12842</v>
      </c>
      <c r="I186">
        <v>140</v>
      </c>
      <c r="J186" t="s">
        <v>181</v>
      </c>
      <c r="K186" t="s">
        <v>360</v>
      </c>
      <c r="L186">
        <v>31.529800000000002</v>
      </c>
      <c r="M186" t="s">
        <v>358</v>
      </c>
      <c r="N186">
        <v>11.705939000000001</v>
      </c>
      <c r="O186">
        <v>1.7997080000000001</v>
      </c>
      <c r="P186">
        <v>2.0554060000000001</v>
      </c>
      <c r="Q186">
        <v>369.08600000000001</v>
      </c>
      <c r="R186">
        <v>56.744399999999999</v>
      </c>
      <c r="S186">
        <v>64.8065</v>
      </c>
    </row>
    <row r="187" spans="1:19" x14ac:dyDescent="0.25">
      <c r="A187">
        <v>185</v>
      </c>
      <c r="B187" t="s">
        <v>166</v>
      </c>
      <c r="C187">
        <v>4</v>
      </c>
      <c r="D187">
        <v>116.989869</v>
      </c>
      <c r="E187" t="s">
        <v>81</v>
      </c>
      <c r="F187" t="s">
        <v>16</v>
      </c>
      <c r="G187" t="s">
        <v>363</v>
      </c>
      <c r="H187">
        <v>12842</v>
      </c>
      <c r="I187">
        <v>140</v>
      </c>
      <c r="J187" t="s">
        <v>181</v>
      </c>
      <c r="K187" t="s">
        <v>360</v>
      </c>
      <c r="L187">
        <v>31.529800000000002</v>
      </c>
      <c r="M187" t="s">
        <v>358</v>
      </c>
      <c r="N187">
        <v>11.705939000000001</v>
      </c>
      <c r="O187">
        <v>1.7997080000000001</v>
      </c>
      <c r="P187">
        <v>2.0554060000000001</v>
      </c>
      <c r="Q187">
        <v>369.08600000000001</v>
      </c>
      <c r="R187">
        <v>56.744399999999999</v>
      </c>
      <c r="S187">
        <v>64.8065</v>
      </c>
    </row>
    <row r="188" spans="1:19" x14ac:dyDescent="0.25">
      <c r="A188">
        <v>186</v>
      </c>
      <c r="B188" t="s">
        <v>166</v>
      </c>
      <c r="C188">
        <v>0</v>
      </c>
      <c r="D188">
        <v>474.93812100000002</v>
      </c>
      <c r="E188" t="s">
        <v>313</v>
      </c>
      <c r="F188" t="s">
        <v>42</v>
      </c>
      <c r="G188" t="s">
        <v>352</v>
      </c>
      <c r="H188">
        <v>12852</v>
      </c>
      <c r="I188">
        <v>171</v>
      </c>
      <c r="J188" t="s">
        <v>223</v>
      </c>
      <c r="K188" t="s">
        <v>364</v>
      </c>
      <c r="L188">
        <v>1.66018</v>
      </c>
      <c r="M188" t="s">
        <v>358</v>
      </c>
      <c r="N188">
        <v>12.113367999999999</v>
      </c>
      <c r="O188">
        <v>1.950861</v>
      </c>
      <c r="P188">
        <v>2.1392090000000001</v>
      </c>
      <c r="Q188">
        <v>20.110399999999998</v>
      </c>
      <c r="R188">
        <v>3.2387800000000002</v>
      </c>
      <c r="S188">
        <v>3.5514700000000001</v>
      </c>
    </row>
    <row r="189" spans="1:19" x14ac:dyDescent="0.25">
      <c r="A189">
        <v>187</v>
      </c>
      <c r="B189" t="s">
        <v>166</v>
      </c>
      <c r="C189">
        <v>4</v>
      </c>
      <c r="D189">
        <v>116.989869</v>
      </c>
      <c r="E189" t="s">
        <v>81</v>
      </c>
      <c r="F189" t="s">
        <v>16</v>
      </c>
      <c r="G189" t="s">
        <v>363</v>
      </c>
      <c r="H189">
        <v>12852</v>
      </c>
      <c r="I189">
        <v>171</v>
      </c>
      <c r="J189" t="s">
        <v>223</v>
      </c>
      <c r="K189" t="s">
        <v>364</v>
      </c>
      <c r="L189">
        <v>1.66018</v>
      </c>
      <c r="M189" t="s">
        <v>358</v>
      </c>
      <c r="N189">
        <v>12.113367999999999</v>
      </c>
      <c r="O189">
        <v>1.950861</v>
      </c>
      <c r="P189">
        <v>2.1392090000000001</v>
      </c>
      <c r="Q189">
        <v>20.110399999999998</v>
      </c>
      <c r="R189">
        <v>3.2387800000000002</v>
      </c>
      <c r="S189">
        <v>3.5514700000000001</v>
      </c>
    </row>
    <row r="190" spans="1:19" x14ac:dyDescent="0.25">
      <c r="A190">
        <v>188</v>
      </c>
      <c r="B190" t="s">
        <v>166</v>
      </c>
      <c r="C190">
        <v>0</v>
      </c>
      <c r="D190">
        <v>474.93812100000002</v>
      </c>
      <c r="E190" t="s">
        <v>313</v>
      </c>
      <c r="F190" t="s">
        <v>42</v>
      </c>
      <c r="G190" t="s">
        <v>352</v>
      </c>
      <c r="H190">
        <v>12853</v>
      </c>
      <c r="I190">
        <v>171</v>
      </c>
      <c r="J190" t="s">
        <v>223</v>
      </c>
      <c r="K190" t="s">
        <v>364</v>
      </c>
      <c r="L190">
        <v>6.7951600000000001</v>
      </c>
      <c r="M190" t="s">
        <v>358</v>
      </c>
      <c r="N190">
        <v>12.113367999999999</v>
      </c>
      <c r="O190">
        <v>1.950861</v>
      </c>
      <c r="P190">
        <v>2.1392090000000001</v>
      </c>
      <c r="Q190">
        <v>82.312299999999993</v>
      </c>
      <c r="R190">
        <v>13.256399999999999</v>
      </c>
      <c r="S190">
        <v>14.536300000000001</v>
      </c>
    </row>
    <row r="191" spans="1:19" x14ac:dyDescent="0.25">
      <c r="A191">
        <v>189</v>
      </c>
      <c r="B191" t="s">
        <v>166</v>
      </c>
      <c r="C191">
        <v>4</v>
      </c>
      <c r="D191">
        <v>116.989869</v>
      </c>
      <c r="E191" t="s">
        <v>81</v>
      </c>
      <c r="F191" t="s">
        <v>16</v>
      </c>
      <c r="G191" t="s">
        <v>363</v>
      </c>
      <c r="H191">
        <v>12853</v>
      </c>
      <c r="I191">
        <v>171</v>
      </c>
      <c r="J191" t="s">
        <v>223</v>
      </c>
      <c r="K191" t="s">
        <v>364</v>
      </c>
      <c r="L191">
        <v>6.7951600000000001</v>
      </c>
      <c r="M191" t="s">
        <v>358</v>
      </c>
      <c r="N191">
        <v>12.113367999999999</v>
      </c>
      <c r="O191">
        <v>1.950861</v>
      </c>
      <c r="P191">
        <v>2.1392090000000001</v>
      </c>
      <c r="Q191">
        <v>82.312299999999993</v>
      </c>
      <c r="R191">
        <v>13.256399999999999</v>
      </c>
      <c r="S191">
        <v>14.536300000000001</v>
      </c>
    </row>
    <row r="192" spans="1:19" x14ac:dyDescent="0.25">
      <c r="A192">
        <v>190</v>
      </c>
      <c r="B192" t="s">
        <v>166</v>
      </c>
      <c r="C192">
        <v>0</v>
      </c>
      <c r="D192">
        <v>474.93812100000002</v>
      </c>
      <c r="E192" t="s">
        <v>313</v>
      </c>
      <c r="F192" t="s">
        <v>42</v>
      </c>
      <c r="G192" t="s">
        <v>352</v>
      </c>
      <c r="H192">
        <v>13091</v>
      </c>
      <c r="I192">
        <v>121</v>
      </c>
      <c r="J192" t="s">
        <v>175</v>
      </c>
      <c r="K192" t="s">
        <v>176</v>
      </c>
      <c r="L192">
        <v>4.0870000000000004E-3</v>
      </c>
      <c r="M192" t="s">
        <v>368</v>
      </c>
      <c r="N192">
        <v>11.733371</v>
      </c>
      <c r="O192">
        <v>1.9754510000000001</v>
      </c>
      <c r="P192">
        <v>2.1412239999999998</v>
      </c>
      <c r="Q192">
        <v>4.7951000000000001E-2</v>
      </c>
      <c r="R192">
        <v>8.0730000000000003E-3</v>
      </c>
      <c r="S192">
        <v>8.7510000000000001E-3</v>
      </c>
    </row>
    <row r="193" spans="1:19" x14ac:dyDescent="0.25">
      <c r="A193">
        <v>191</v>
      </c>
      <c r="B193" t="s">
        <v>166</v>
      </c>
      <c r="C193">
        <v>4</v>
      </c>
      <c r="D193">
        <v>116.989869</v>
      </c>
      <c r="E193" t="s">
        <v>81</v>
      </c>
      <c r="F193" t="s">
        <v>16</v>
      </c>
      <c r="G193" t="s">
        <v>363</v>
      </c>
      <c r="H193">
        <v>13091</v>
      </c>
      <c r="I193">
        <v>121</v>
      </c>
      <c r="J193" t="s">
        <v>175</v>
      </c>
      <c r="K193" t="s">
        <v>176</v>
      </c>
      <c r="L193">
        <v>4.0870000000000004E-3</v>
      </c>
      <c r="M193" t="s">
        <v>368</v>
      </c>
      <c r="N193">
        <v>11.733371</v>
      </c>
      <c r="O193">
        <v>1.9754510000000001</v>
      </c>
      <c r="P193">
        <v>2.1412239999999998</v>
      </c>
      <c r="Q193">
        <v>4.7951000000000001E-2</v>
      </c>
      <c r="R193">
        <v>8.0730000000000003E-3</v>
      </c>
      <c r="S193">
        <v>8.7510000000000001E-3</v>
      </c>
    </row>
    <row r="194" spans="1:19" x14ac:dyDescent="0.25">
      <c r="A194">
        <v>192</v>
      </c>
      <c r="B194" t="s">
        <v>166</v>
      </c>
      <c r="C194">
        <v>0</v>
      </c>
      <c r="D194">
        <v>474.93812100000002</v>
      </c>
      <c r="E194" t="s">
        <v>313</v>
      </c>
      <c r="F194" t="s">
        <v>42</v>
      </c>
      <c r="G194" t="s">
        <v>352</v>
      </c>
      <c r="H194">
        <v>13229</v>
      </c>
      <c r="I194">
        <v>171</v>
      </c>
      <c r="J194" t="s">
        <v>223</v>
      </c>
      <c r="K194" t="s">
        <v>280</v>
      </c>
      <c r="L194">
        <v>5.3192999999999997E-2</v>
      </c>
      <c r="M194" t="s">
        <v>368</v>
      </c>
      <c r="N194">
        <v>7.7817879999999997</v>
      </c>
      <c r="O194">
        <v>1.27501</v>
      </c>
      <c r="P194">
        <v>1.9111720000000001</v>
      </c>
      <c r="Q194">
        <v>0.41393400000000002</v>
      </c>
      <c r="R194">
        <v>6.7821000000000006E-2</v>
      </c>
      <c r="S194">
        <v>0.10166</v>
      </c>
    </row>
    <row r="195" spans="1:19" x14ac:dyDescent="0.25">
      <c r="A195">
        <v>193</v>
      </c>
      <c r="B195" t="s">
        <v>166</v>
      </c>
      <c r="C195">
        <v>4</v>
      </c>
      <c r="D195">
        <v>116.989869</v>
      </c>
      <c r="E195" t="s">
        <v>81</v>
      </c>
      <c r="F195" t="s">
        <v>16</v>
      </c>
      <c r="G195" t="s">
        <v>363</v>
      </c>
      <c r="H195">
        <v>13229</v>
      </c>
      <c r="I195">
        <v>171</v>
      </c>
      <c r="J195" t="s">
        <v>223</v>
      </c>
      <c r="K195" t="s">
        <v>280</v>
      </c>
      <c r="L195">
        <v>5.3192999999999997E-2</v>
      </c>
      <c r="M195" t="s">
        <v>368</v>
      </c>
      <c r="N195">
        <v>7.7817879999999997</v>
      </c>
      <c r="O195">
        <v>1.27501</v>
      </c>
      <c r="P195">
        <v>1.9111720000000001</v>
      </c>
      <c r="Q195">
        <v>0.41393400000000002</v>
      </c>
      <c r="R195">
        <v>6.7821000000000006E-2</v>
      </c>
      <c r="S195">
        <v>0.10166</v>
      </c>
    </row>
    <row r="196" spans="1:19" x14ac:dyDescent="0.25">
      <c r="A196">
        <v>194</v>
      </c>
      <c r="B196" t="s">
        <v>166</v>
      </c>
      <c r="C196">
        <v>0</v>
      </c>
      <c r="D196">
        <v>474.93812100000002</v>
      </c>
      <c r="E196" t="s">
        <v>313</v>
      </c>
      <c r="F196" t="s">
        <v>42</v>
      </c>
      <c r="G196" t="s">
        <v>352</v>
      </c>
      <c r="H196">
        <v>13184</v>
      </c>
      <c r="I196">
        <v>140</v>
      </c>
      <c r="J196" t="s">
        <v>181</v>
      </c>
      <c r="K196" t="s">
        <v>182</v>
      </c>
      <c r="L196">
        <v>2.7412999999999998</v>
      </c>
      <c r="M196" t="s">
        <v>368</v>
      </c>
      <c r="N196">
        <v>12.496560000000001</v>
      </c>
      <c r="O196">
        <v>1.9466840000000001</v>
      </c>
      <c r="P196">
        <v>2.126881</v>
      </c>
      <c r="Q196">
        <v>34.256799999999998</v>
      </c>
      <c r="R196">
        <v>5.3364500000000001</v>
      </c>
      <c r="S196">
        <v>5.8304200000000002</v>
      </c>
    </row>
    <row r="197" spans="1:19" x14ac:dyDescent="0.25">
      <c r="A197">
        <v>195</v>
      </c>
      <c r="B197" t="s">
        <v>166</v>
      </c>
      <c r="C197">
        <v>5</v>
      </c>
      <c r="D197">
        <v>21.420546000000002</v>
      </c>
      <c r="E197" t="s">
        <v>79</v>
      </c>
      <c r="F197" t="s">
        <v>279</v>
      </c>
      <c r="G197" t="s">
        <v>369</v>
      </c>
      <c r="H197">
        <v>13184</v>
      </c>
      <c r="I197">
        <v>140</v>
      </c>
      <c r="J197" t="s">
        <v>181</v>
      </c>
      <c r="K197" t="s">
        <v>182</v>
      </c>
      <c r="L197">
        <v>2.7412999999999998</v>
      </c>
      <c r="M197" t="s">
        <v>368</v>
      </c>
      <c r="N197">
        <v>12.496560000000001</v>
      </c>
      <c r="O197">
        <v>1.9466840000000001</v>
      </c>
      <c r="P197">
        <v>2.126881</v>
      </c>
      <c r="Q197">
        <v>34.256799999999998</v>
      </c>
      <c r="R197">
        <v>5.3364500000000001</v>
      </c>
      <c r="S197">
        <v>5.8304200000000002</v>
      </c>
    </row>
    <row r="198" spans="1:19" x14ac:dyDescent="0.25">
      <c r="A198">
        <v>196</v>
      </c>
      <c r="B198" t="s">
        <v>166</v>
      </c>
      <c r="C198">
        <v>0</v>
      </c>
      <c r="D198">
        <v>474.93812100000002</v>
      </c>
      <c r="E198" t="s">
        <v>313</v>
      </c>
      <c r="F198" t="s">
        <v>42</v>
      </c>
      <c r="G198" t="s">
        <v>352</v>
      </c>
      <c r="H198">
        <v>12832</v>
      </c>
      <c r="I198">
        <v>121</v>
      </c>
      <c r="J198" t="s">
        <v>175</v>
      </c>
      <c r="K198" t="s">
        <v>357</v>
      </c>
      <c r="L198">
        <v>56.2682</v>
      </c>
      <c r="M198" t="s">
        <v>358</v>
      </c>
      <c r="N198">
        <v>11.333601</v>
      </c>
      <c r="O198">
        <v>1.9365939999999999</v>
      </c>
      <c r="P198">
        <v>2.0834730000000001</v>
      </c>
      <c r="Q198">
        <v>637.721</v>
      </c>
      <c r="R198">
        <v>108.96899999999999</v>
      </c>
      <c r="S198">
        <v>117.233</v>
      </c>
    </row>
    <row r="199" spans="1:19" x14ac:dyDescent="0.25">
      <c r="A199">
        <v>197</v>
      </c>
      <c r="B199" t="s">
        <v>166</v>
      </c>
      <c r="C199">
        <v>7</v>
      </c>
      <c r="D199">
        <v>309.68431800000002</v>
      </c>
      <c r="E199" t="s">
        <v>5</v>
      </c>
      <c r="F199" t="s">
        <v>231</v>
      </c>
      <c r="G199" t="s">
        <v>371</v>
      </c>
      <c r="H199">
        <v>12832</v>
      </c>
      <c r="I199">
        <v>121</v>
      </c>
      <c r="J199" t="s">
        <v>175</v>
      </c>
      <c r="K199" t="s">
        <v>357</v>
      </c>
      <c r="L199">
        <v>56.2682</v>
      </c>
      <c r="M199" t="s">
        <v>358</v>
      </c>
      <c r="N199">
        <v>11.333601</v>
      </c>
      <c r="O199">
        <v>1.9365939999999999</v>
      </c>
      <c r="P199">
        <v>2.0834730000000001</v>
      </c>
      <c r="Q199">
        <v>637.721</v>
      </c>
      <c r="R199">
        <v>108.96899999999999</v>
      </c>
      <c r="S199">
        <v>117.233</v>
      </c>
    </row>
    <row r="200" spans="1:19" x14ac:dyDescent="0.25">
      <c r="A200">
        <v>198</v>
      </c>
      <c r="B200" t="s">
        <v>166</v>
      </c>
      <c r="C200">
        <v>0</v>
      </c>
      <c r="D200">
        <v>474.93812100000002</v>
      </c>
      <c r="E200" t="s">
        <v>313</v>
      </c>
      <c r="F200" t="s">
        <v>42</v>
      </c>
      <c r="G200" t="s">
        <v>352</v>
      </c>
      <c r="H200">
        <v>12834</v>
      </c>
      <c r="I200">
        <v>133</v>
      </c>
      <c r="J200" t="s">
        <v>179</v>
      </c>
      <c r="K200" t="s">
        <v>359</v>
      </c>
      <c r="L200">
        <v>1.6326499999999999</v>
      </c>
      <c r="M200" t="s">
        <v>358</v>
      </c>
      <c r="N200">
        <v>10.662836</v>
      </c>
      <c r="O200">
        <v>2.1844049999999999</v>
      </c>
      <c r="P200">
        <v>1.9402969999999999</v>
      </c>
      <c r="Q200">
        <v>17.4087</v>
      </c>
      <c r="R200">
        <v>3.56637</v>
      </c>
      <c r="S200">
        <v>3.1678299999999999</v>
      </c>
    </row>
    <row r="201" spans="1:19" x14ac:dyDescent="0.25">
      <c r="A201">
        <v>199</v>
      </c>
      <c r="B201" t="s">
        <v>166</v>
      </c>
      <c r="C201">
        <v>7</v>
      </c>
      <c r="D201">
        <v>309.68431800000002</v>
      </c>
      <c r="E201" t="s">
        <v>5</v>
      </c>
      <c r="F201" t="s">
        <v>231</v>
      </c>
      <c r="G201" t="s">
        <v>371</v>
      </c>
      <c r="H201">
        <v>12834</v>
      </c>
      <c r="I201">
        <v>133</v>
      </c>
      <c r="J201" t="s">
        <v>179</v>
      </c>
      <c r="K201" t="s">
        <v>359</v>
      </c>
      <c r="L201">
        <v>1.6326499999999999</v>
      </c>
      <c r="M201" t="s">
        <v>358</v>
      </c>
      <c r="N201">
        <v>10.662836</v>
      </c>
      <c r="O201">
        <v>2.1844049999999999</v>
      </c>
      <c r="P201">
        <v>1.9402969999999999</v>
      </c>
      <c r="Q201">
        <v>17.4087</v>
      </c>
      <c r="R201">
        <v>3.56637</v>
      </c>
      <c r="S201">
        <v>3.1678299999999999</v>
      </c>
    </row>
    <row r="202" spans="1:19" x14ac:dyDescent="0.25">
      <c r="A202">
        <v>200</v>
      </c>
      <c r="B202" t="s">
        <v>166</v>
      </c>
      <c r="C202">
        <v>0</v>
      </c>
      <c r="D202">
        <v>474.93812100000002</v>
      </c>
      <c r="E202" t="s">
        <v>313</v>
      </c>
      <c r="F202" t="s">
        <v>42</v>
      </c>
      <c r="G202" t="s">
        <v>352</v>
      </c>
      <c r="H202">
        <v>12840</v>
      </c>
      <c r="I202">
        <v>140</v>
      </c>
      <c r="J202" t="s">
        <v>181</v>
      </c>
      <c r="K202" t="s">
        <v>360</v>
      </c>
      <c r="L202">
        <v>2.5350799999999998</v>
      </c>
      <c r="M202" t="s">
        <v>358</v>
      </c>
      <c r="N202">
        <v>11.705939000000001</v>
      </c>
      <c r="O202">
        <v>1.7997080000000001</v>
      </c>
      <c r="P202">
        <v>2.0554060000000001</v>
      </c>
      <c r="Q202">
        <v>29.6755</v>
      </c>
      <c r="R202">
        <v>4.5624000000000002</v>
      </c>
      <c r="S202">
        <v>5.2106199999999996</v>
      </c>
    </row>
    <row r="203" spans="1:19" x14ac:dyDescent="0.25">
      <c r="A203">
        <v>201</v>
      </c>
      <c r="B203" t="s">
        <v>166</v>
      </c>
      <c r="C203">
        <v>7</v>
      </c>
      <c r="D203">
        <v>309.68431800000002</v>
      </c>
      <c r="E203" t="s">
        <v>5</v>
      </c>
      <c r="F203" t="s">
        <v>231</v>
      </c>
      <c r="G203" t="s">
        <v>371</v>
      </c>
      <c r="H203">
        <v>12840</v>
      </c>
      <c r="I203">
        <v>140</v>
      </c>
      <c r="J203" t="s">
        <v>181</v>
      </c>
      <c r="K203" t="s">
        <v>360</v>
      </c>
      <c r="L203">
        <v>2.5350799999999998</v>
      </c>
      <c r="M203" t="s">
        <v>358</v>
      </c>
      <c r="N203">
        <v>11.705939000000001</v>
      </c>
      <c r="O203">
        <v>1.7997080000000001</v>
      </c>
      <c r="P203">
        <v>2.0554060000000001</v>
      </c>
      <c r="Q203">
        <v>29.6755</v>
      </c>
      <c r="R203">
        <v>4.5624000000000002</v>
      </c>
      <c r="S203">
        <v>5.2106199999999996</v>
      </c>
    </row>
    <row r="204" spans="1:19" x14ac:dyDescent="0.25">
      <c r="A204">
        <v>202</v>
      </c>
      <c r="B204" t="s">
        <v>166</v>
      </c>
      <c r="C204">
        <v>0</v>
      </c>
      <c r="D204">
        <v>474.93812100000002</v>
      </c>
      <c r="E204" t="s">
        <v>313</v>
      </c>
      <c r="F204" t="s">
        <v>42</v>
      </c>
      <c r="G204" t="s">
        <v>352</v>
      </c>
      <c r="H204">
        <v>12842</v>
      </c>
      <c r="I204">
        <v>140</v>
      </c>
      <c r="J204" t="s">
        <v>181</v>
      </c>
      <c r="K204" t="s">
        <v>360</v>
      </c>
      <c r="L204">
        <v>0.51411200000000001</v>
      </c>
      <c r="M204" t="s">
        <v>358</v>
      </c>
      <c r="N204">
        <v>11.705939000000001</v>
      </c>
      <c r="O204">
        <v>1.7997080000000001</v>
      </c>
      <c r="P204">
        <v>2.0554060000000001</v>
      </c>
      <c r="Q204">
        <v>6.01816</v>
      </c>
      <c r="R204">
        <v>0.92525199999999996</v>
      </c>
      <c r="S204">
        <v>1.05671</v>
      </c>
    </row>
    <row r="205" spans="1:19" x14ac:dyDescent="0.25">
      <c r="A205">
        <v>203</v>
      </c>
      <c r="B205" t="s">
        <v>166</v>
      </c>
      <c r="C205">
        <v>7</v>
      </c>
      <c r="D205">
        <v>309.68431800000002</v>
      </c>
      <c r="E205" t="s">
        <v>5</v>
      </c>
      <c r="F205" t="s">
        <v>231</v>
      </c>
      <c r="G205" t="s">
        <v>371</v>
      </c>
      <c r="H205">
        <v>12842</v>
      </c>
      <c r="I205">
        <v>140</v>
      </c>
      <c r="J205" t="s">
        <v>181</v>
      </c>
      <c r="K205" t="s">
        <v>360</v>
      </c>
      <c r="L205">
        <v>0.51411200000000001</v>
      </c>
      <c r="M205" t="s">
        <v>358</v>
      </c>
      <c r="N205">
        <v>11.705939000000001</v>
      </c>
      <c r="O205">
        <v>1.7997080000000001</v>
      </c>
      <c r="P205">
        <v>2.0554060000000001</v>
      </c>
      <c r="Q205">
        <v>6.01816</v>
      </c>
      <c r="R205">
        <v>0.92525199999999996</v>
      </c>
      <c r="S205">
        <v>1.05671</v>
      </c>
    </row>
    <row r="206" spans="1:19" x14ac:dyDescent="0.25">
      <c r="A206">
        <v>204</v>
      </c>
      <c r="B206" t="s">
        <v>166</v>
      </c>
      <c r="C206">
        <v>0</v>
      </c>
      <c r="D206">
        <v>474.93812100000002</v>
      </c>
      <c r="E206" t="s">
        <v>313</v>
      </c>
      <c r="F206" t="s">
        <v>42</v>
      </c>
      <c r="G206" t="s">
        <v>352</v>
      </c>
      <c r="H206">
        <v>12848</v>
      </c>
      <c r="I206">
        <v>170</v>
      </c>
      <c r="J206" t="s">
        <v>185</v>
      </c>
      <c r="K206" t="s">
        <v>372</v>
      </c>
      <c r="L206">
        <v>0.55879000000000001</v>
      </c>
      <c r="M206" t="s">
        <v>358</v>
      </c>
      <c r="N206">
        <v>12.250474000000001</v>
      </c>
      <c r="O206">
        <v>2.1431429999999998</v>
      </c>
      <c r="P206">
        <v>2.1170079999999998</v>
      </c>
      <c r="Q206">
        <v>6.84544</v>
      </c>
      <c r="R206">
        <v>1.19757</v>
      </c>
      <c r="S206">
        <v>1.18296</v>
      </c>
    </row>
    <row r="207" spans="1:19" x14ac:dyDescent="0.25">
      <c r="A207">
        <v>205</v>
      </c>
      <c r="B207" t="s">
        <v>166</v>
      </c>
      <c r="C207">
        <v>7</v>
      </c>
      <c r="D207">
        <v>309.68431800000002</v>
      </c>
      <c r="E207" t="s">
        <v>5</v>
      </c>
      <c r="F207" t="s">
        <v>231</v>
      </c>
      <c r="G207" t="s">
        <v>371</v>
      </c>
      <c r="H207">
        <v>12848</v>
      </c>
      <c r="I207">
        <v>170</v>
      </c>
      <c r="J207" t="s">
        <v>185</v>
      </c>
      <c r="K207" t="s">
        <v>372</v>
      </c>
      <c r="L207">
        <v>0.55879000000000001</v>
      </c>
      <c r="M207" t="s">
        <v>358</v>
      </c>
      <c r="N207">
        <v>12.250474000000001</v>
      </c>
      <c r="O207">
        <v>2.1431429999999998</v>
      </c>
      <c r="P207">
        <v>2.1170079999999998</v>
      </c>
      <c r="Q207">
        <v>6.84544</v>
      </c>
      <c r="R207">
        <v>1.19757</v>
      </c>
      <c r="S207">
        <v>1.18296</v>
      </c>
    </row>
    <row r="208" spans="1:19" x14ac:dyDescent="0.25">
      <c r="A208">
        <v>206</v>
      </c>
      <c r="B208" t="s">
        <v>166</v>
      </c>
      <c r="C208">
        <v>0</v>
      </c>
      <c r="D208">
        <v>474.93812100000002</v>
      </c>
      <c r="E208" t="s">
        <v>313</v>
      </c>
      <c r="F208" t="s">
        <v>42</v>
      </c>
      <c r="G208" t="s">
        <v>352</v>
      </c>
      <c r="H208">
        <v>12851</v>
      </c>
      <c r="I208">
        <v>171</v>
      </c>
      <c r="J208" t="s">
        <v>223</v>
      </c>
      <c r="K208" t="s">
        <v>364</v>
      </c>
      <c r="L208">
        <v>24.7822</v>
      </c>
      <c r="M208" t="s">
        <v>358</v>
      </c>
      <c r="N208">
        <v>12.113367999999999</v>
      </c>
      <c r="O208">
        <v>1.950861</v>
      </c>
      <c r="P208">
        <v>2.1392090000000001</v>
      </c>
      <c r="Q208">
        <v>300.19600000000003</v>
      </c>
      <c r="R208">
        <v>48.346600000000002</v>
      </c>
      <c r="S208">
        <v>53.014299999999999</v>
      </c>
    </row>
    <row r="209" spans="1:19" x14ac:dyDescent="0.25">
      <c r="A209">
        <v>207</v>
      </c>
      <c r="B209" t="s">
        <v>166</v>
      </c>
      <c r="C209">
        <v>7</v>
      </c>
      <c r="D209">
        <v>309.68431800000002</v>
      </c>
      <c r="E209" t="s">
        <v>5</v>
      </c>
      <c r="F209" t="s">
        <v>231</v>
      </c>
      <c r="G209" t="s">
        <v>371</v>
      </c>
      <c r="H209">
        <v>12851</v>
      </c>
      <c r="I209">
        <v>171</v>
      </c>
      <c r="J209" t="s">
        <v>223</v>
      </c>
      <c r="K209" t="s">
        <v>364</v>
      </c>
      <c r="L209">
        <v>24.7822</v>
      </c>
      <c r="M209" t="s">
        <v>358</v>
      </c>
      <c r="N209">
        <v>12.113367999999999</v>
      </c>
      <c r="O209">
        <v>1.950861</v>
      </c>
      <c r="P209">
        <v>2.1392090000000001</v>
      </c>
      <c r="Q209">
        <v>300.19600000000003</v>
      </c>
      <c r="R209">
        <v>48.346600000000002</v>
      </c>
      <c r="S209">
        <v>53.014299999999999</v>
      </c>
    </row>
    <row r="210" spans="1:19" x14ac:dyDescent="0.25">
      <c r="A210">
        <v>208</v>
      </c>
      <c r="B210" t="s">
        <v>166</v>
      </c>
      <c r="C210">
        <v>0</v>
      </c>
      <c r="D210">
        <v>474.93812100000002</v>
      </c>
      <c r="E210" t="s">
        <v>313</v>
      </c>
      <c r="F210" t="s">
        <v>42</v>
      </c>
      <c r="G210" t="s">
        <v>352</v>
      </c>
      <c r="H210">
        <v>12829</v>
      </c>
      <c r="I210">
        <v>121</v>
      </c>
      <c r="J210" t="s">
        <v>175</v>
      </c>
      <c r="K210" t="s">
        <v>357</v>
      </c>
      <c r="L210">
        <v>4.4854999999999999E-2</v>
      </c>
      <c r="M210" t="s">
        <v>358</v>
      </c>
      <c r="N210">
        <v>11.333601</v>
      </c>
      <c r="O210">
        <v>1.9365939999999999</v>
      </c>
      <c r="P210">
        <v>2.0834730000000001</v>
      </c>
      <c r="Q210">
        <v>0.50836800000000004</v>
      </c>
      <c r="R210">
        <v>8.6865999999999999E-2</v>
      </c>
      <c r="S210">
        <v>9.3453999999999995E-2</v>
      </c>
    </row>
    <row r="211" spans="1:19" x14ac:dyDescent="0.25">
      <c r="A211">
        <v>209</v>
      </c>
      <c r="B211" t="s">
        <v>166</v>
      </c>
      <c r="C211">
        <v>8</v>
      </c>
      <c r="D211">
        <v>383.84272700000002</v>
      </c>
      <c r="E211" t="s">
        <v>84</v>
      </c>
      <c r="F211" t="s">
        <v>317</v>
      </c>
      <c r="G211" t="s">
        <v>373</v>
      </c>
      <c r="H211">
        <v>12829</v>
      </c>
      <c r="I211">
        <v>121</v>
      </c>
      <c r="J211" t="s">
        <v>175</v>
      </c>
      <c r="K211" t="s">
        <v>357</v>
      </c>
      <c r="L211">
        <v>4.4854999999999999E-2</v>
      </c>
      <c r="M211" t="s">
        <v>358</v>
      </c>
      <c r="N211">
        <v>11.333601</v>
      </c>
      <c r="O211">
        <v>1.9365939999999999</v>
      </c>
      <c r="P211">
        <v>2.0834730000000001</v>
      </c>
      <c r="Q211">
        <v>0.50836800000000004</v>
      </c>
      <c r="R211">
        <v>8.6865999999999999E-2</v>
      </c>
      <c r="S211">
        <v>9.3453999999999995E-2</v>
      </c>
    </row>
    <row r="212" spans="1:19" x14ac:dyDescent="0.25">
      <c r="A212">
        <v>210</v>
      </c>
      <c r="B212" t="s">
        <v>166</v>
      </c>
      <c r="C212">
        <v>0</v>
      </c>
      <c r="D212">
        <v>474.93812100000002</v>
      </c>
      <c r="E212" t="s">
        <v>313</v>
      </c>
      <c r="F212" t="s">
        <v>42</v>
      </c>
      <c r="G212" t="s">
        <v>352</v>
      </c>
      <c r="H212">
        <v>12832</v>
      </c>
      <c r="I212">
        <v>121</v>
      </c>
      <c r="J212" t="s">
        <v>175</v>
      </c>
      <c r="K212" t="s">
        <v>357</v>
      </c>
      <c r="L212">
        <v>0.83057700000000001</v>
      </c>
      <c r="M212" t="s">
        <v>358</v>
      </c>
      <c r="N212">
        <v>11.333601</v>
      </c>
      <c r="O212">
        <v>1.9365939999999999</v>
      </c>
      <c r="P212">
        <v>2.0834730000000001</v>
      </c>
      <c r="Q212">
        <v>9.41343</v>
      </c>
      <c r="R212">
        <v>1.60849</v>
      </c>
      <c r="S212">
        <v>1.7304900000000001</v>
      </c>
    </row>
    <row r="213" spans="1:19" x14ac:dyDescent="0.25">
      <c r="A213">
        <v>211</v>
      </c>
      <c r="B213" t="s">
        <v>166</v>
      </c>
      <c r="C213">
        <v>8</v>
      </c>
      <c r="D213">
        <v>383.84272700000002</v>
      </c>
      <c r="E213" t="s">
        <v>84</v>
      </c>
      <c r="F213" t="s">
        <v>317</v>
      </c>
      <c r="G213" t="s">
        <v>373</v>
      </c>
      <c r="H213">
        <v>12832</v>
      </c>
      <c r="I213">
        <v>121</v>
      </c>
      <c r="J213" t="s">
        <v>175</v>
      </c>
      <c r="K213" t="s">
        <v>357</v>
      </c>
      <c r="L213">
        <v>0.83057700000000001</v>
      </c>
      <c r="M213" t="s">
        <v>358</v>
      </c>
      <c r="N213">
        <v>11.333601</v>
      </c>
      <c r="O213">
        <v>1.9365939999999999</v>
      </c>
      <c r="P213">
        <v>2.0834730000000001</v>
      </c>
      <c r="Q213">
        <v>9.41343</v>
      </c>
      <c r="R213">
        <v>1.60849</v>
      </c>
      <c r="S213">
        <v>1.7304900000000001</v>
      </c>
    </row>
    <row r="214" spans="1:19" x14ac:dyDescent="0.25">
      <c r="A214">
        <v>212</v>
      </c>
      <c r="B214" t="s">
        <v>166</v>
      </c>
      <c r="C214">
        <v>0</v>
      </c>
      <c r="D214">
        <v>474.93812100000002</v>
      </c>
      <c r="E214" t="s">
        <v>313</v>
      </c>
      <c r="F214" t="s">
        <v>42</v>
      </c>
      <c r="G214" t="s">
        <v>352</v>
      </c>
      <c r="H214">
        <v>12849</v>
      </c>
      <c r="I214">
        <v>170</v>
      </c>
      <c r="J214" t="s">
        <v>185</v>
      </c>
      <c r="K214" t="s">
        <v>372</v>
      </c>
      <c r="L214">
        <v>1.16E-4</v>
      </c>
      <c r="M214" t="s">
        <v>358</v>
      </c>
      <c r="N214">
        <v>12.250474000000001</v>
      </c>
      <c r="O214">
        <v>2.1431429999999998</v>
      </c>
      <c r="P214">
        <v>2.1170079999999998</v>
      </c>
      <c r="Q214">
        <v>1.4189999999999999E-3</v>
      </c>
      <c r="R214">
        <v>2.4800000000000001E-4</v>
      </c>
      <c r="S214">
        <v>2.4499999999999999E-4</v>
      </c>
    </row>
    <row r="215" spans="1:19" x14ac:dyDescent="0.25">
      <c r="A215">
        <v>213</v>
      </c>
      <c r="B215" t="s">
        <v>166</v>
      </c>
      <c r="C215">
        <v>8</v>
      </c>
      <c r="D215">
        <v>383.84272700000002</v>
      </c>
      <c r="E215" t="s">
        <v>84</v>
      </c>
      <c r="F215" t="s">
        <v>317</v>
      </c>
      <c r="G215" t="s">
        <v>373</v>
      </c>
      <c r="H215">
        <v>12849</v>
      </c>
      <c r="I215">
        <v>170</v>
      </c>
      <c r="J215" t="s">
        <v>185</v>
      </c>
      <c r="K215" t="s">
        <v>372</v>
      </c>
      <c r="L215">
        <v>1.16E-4</v>
      </c>
      <c r="M215" t="s">
        <v>358</v>
      </c>
      <c r="N215">
        <v>12.250474000000001</v>
      </c>
      <c r="O215">
        <v>2.1431429999999998</v>
      </c>
      <c r="P215">
        <v>2.1170079999999998</v>
      </c>
      <c r="Q215">
        <v>1.4189999999999999E-3</v>
      </c>
      <c r="R215">
        <v>2.4800000000000001E-4</v>
      </c>
      <c r="S215">
        <v>2.4499999999999999E-4</v>
      </c>
    </row>
    <row r="216" spans="1:19" x14ac:dyDescent="0.25">
      <c r="A216">
        <v>214</v>
      </c>
      <c r="B216" t="s">
        <v>166</v>
      </c>
      <c r="C216">
        <v>0</v>
      </c>
      <c r="D216">
        <v>474.93812100000002</v>
      </c>
      <c r="E216" t="s">
        <v>313</v>
      </c>
      <c r="F216" t="s">
        <v>42</v>
      </c>
      <c r="G216" t="s">
        <v>352</v>
      </c>
      <c r="H216">
        <v>12851</v>
      </c>
      <c r="I216">
        <v>171</v>
      </c>
      <c r="J216" t="s">
        <v>223</v>
      </c>
      <c r="K216" t="s">
        <v>364</v>
      </c>
      <c r="L216">
        <v>3.8909999999999999E-3</v>
      </c>
      <c r="M216" t="s">
        <v>358</v>
      </c>
      <c r="N216">
        <v>12.113367999999999</v>
      </c>
      <c r="O216">
        <v>1.950861</v>
      </c>
      <c r="P216">
        <v>2.1392090000000001</v>
      </c>
      <c r="Q216">
        <v>4.7135000000000003E-2</v>
      </c>
      <c r="R216">
        <v>7.5909999999999997E-3</v>
      </c>
      <c r="S216">
        <v>8.3239999999999998E-3</v>
      </c>
    </row>
    <row r="217" spans="1:19" x14ac:dyDescent="0.25">
      <c r="A217">
        <v>215</v>
      </c>
      <c r="B217" t="s">
        <v>166</v>
      </c>
      <c r="C217">
        <v>8</v>
      </c>
      <c r="D217">
        <v>383.84272700000002</v>
      </c>
      <c r="E217" t="s">
        <v>84</v>
      </c>
      <c r="F217" t="s">
        <v>317</v>
      </c>
      <c r="G217" t="s">
        <v>373</v>
      </c>
      <c r="H217">
        <v>12851</v>
      </c>
      <c r="I217">
        <v>171</v>
      </c>
      <c r="J217" t="s">
        <v>223</v>
      </c>
      <c r="K217" t="s">
        <v>364</v>
      </c>
      <c r="L217">
        <v>3.8909999999999999E-3</v>
      </c>
      <c r="M217" t="s">
        <v>358</v>
      </c>
      <c r="N217">
        <v>12.113367999999999</v>
      </c>
      <c r="O217">
        <v>1.950861</v>
      </c>
      <c r="P217">
        <v>2.1392090000000001</v>
      </c>
      <c r="Q217">
        <v>4.7135000000000003E-2</v>
      </c>
      <c r="R217">
        <v>7.5909999999999997E-3</v>
      </c>
      <c r="S217">
        <v>8.3239999999999998E-3</v>
      </c>
    </row>
    <row r="218" spans="1:19" x14ac:dyDescent="0.25">
      <c r="A218">
        <v>216</v>
      </c>
      <c r="B218" t="s">
        <v>166</v>
      </c>
      <c r="C218">
        <v>0</v>
      </c>
      <c r="D218">
        <v>474.93812100000002</v>
      </c>
      <c r="E218" t="s">
        <v>313</v>
      </c>
      <c r="F218" t="s">
        <v>42</v>
      </c>
      <c r="G218" t="s">
        <v>352</v>
      </c>
      <c r="H218">
        <v>12951</v>
      </c>
      <c r="I218">
        <v>833</v>
      </c>
      <c r="J218" t="s">
        <v>299</v>
      </c>
      <c r="K218" t="s">
        <v>375</v>
      </c>
      <c r="L218">
        <v>2.3760000000000001E-3</v>
      </c>
      <c r="M218" t="s">
        <v>358</v>
      </c>
      <c r="N218">
        <v>12.025700000000001</v>
      </c>
      <c r="O218">
        <v>2.0039850000000001</v>
      </c>
      <c r="P218">
        <v>2.1291669999999998</v>
      </c>
      <c r="Q218">
        <v>2.8573000000000001E-2</v>
      </c>
      <c r="R218">
        <v>4.7609999999999996E-3</v>
      </c>
      <c r="S218">
        <v>5.0590000000000001E-3</v>
      </c>
    </row>
    <row r="219" spans="1:19" x14ac:dyDescent="0.25">
      <c r="A219">
        <v>217</v>
      </c>
      <c r="B219" t="s">
        <v>166</v>
      </c>
      <c r="C219">
        <v>8</v>
      </c>
      <c r="D219">
        <v>383.84272700000002</v>
      </c>
      <c r="E219" t="s">
        <v>84</v>
      </c>
      <c r="F219" t="s">
        <v>317</v>
      </c>
      <c r="G219" t="s">
        <v>373</v>
      </c>
      <c r="H219">
        <v>12951</v>
      </c>
      <c r="I219">
        <v>833</v>
      </c>
      <c r="J219" t="s">
        <v>299</v>
      </c>
      <c r="K219" t="s">
        <v>375</v>
      </c>
      <c r="L219">
        <v>2.3760000000000001E-3</v>
      </c>
      <c r="M219" t="s">
        <v>358</v>
      </c>
      <c r="N219">
        <v>12.025700000000001</v>
      </c>
      <c r="O219">
        <v>2.0039850000000001</v>
      </c>
      <c r="P219">
        <v>2.1291669999999998</v>
      </c>
      <c r="Q219">
        <v>2.8573000000000001E-2</v>
      </c>
      <c r="R219">
        <v>4.7609999999999996E-3</v>
      </c>
      <c r="S219">
        <v>5.0590000000000001E-3</v>
      </c>
    </row>
    <row r="220" spans="1:19" x14ac:dyDescent="0.25">
      <c r="A220">
        <v>218</v>
      </c>
      <c r="B220" t="s">
        <v>166</v>
      </c>
      <c r="C220">
        <v>0</v>
      </c>
      <c r="D220">
        <v>474.93812100000002</v>
      </c>
      <c r="E220" t="s">
        <v>313</v>
      </c>
      <c r="F220" t="s">
        <v>42</v>
      </c>
      <c r="G220" t="s">
        <v>352</v>
      </c>
      <c r="H220">
        <v>13088</v>
      </c>
      <c r="I220">
        <v>121</v>
      </c>
      <c r="J220" t="s">
        <v>175</v>
      </c>
      <c r="K220" t="s">
        <v>176</v>
      </c>
      <c r="L220">
        <v>97.062899999999999</v>
      </c>
      <c r="M220" t="s">
        <v>368</v>
      </c>
      <c r="N220">
        <v>11.733371</v>
      </c>
      <c r="O220">
        <v>1.9754510000000001</v>
      </c>
      <c r="P220">
        <v>2.1412239999999998</v>
      </c>
      <c r="Q220">
        <v>1138.8800000000001</v>
      </c>
      <c r="R220">
        <v>191.74299999999999</v>
      </c>
      <c r="S220">
        <v>207.833</v>
      </c>
    </row>
    <row r="221" spans="1:19" x14ac:dyDescent="0.25">
      <c r="A221">
        <v>219</v>
      </c>
      <c r="B221" t="s">
        <v>166</v>
      </c>
      <c r="C221">
        <v>8</v>
      </c>
      <c r="D221">
        <v>383.84272700000002</v>
      </c>
      <c r="E221" t="s">
        <v>84</v>
      </c>
      <c r="F221" t="s">
        <v>317</v>
      </c>
      <c r="G221" t="s">
        <v>373</v>
      </c>
      <c r="H221">
        <v>13088</v>
      </c>
      <c r="I221">
        <v>121</v>
      </c>
      <c r="J221" t="s">
        <v>175</v>
      </c>
      <c r="K221" t="s">
        <v>176</v>
      </c>
      <c r="L221">
        <v>97.062899999999999</v>
      </c>
      <c r="M221" t="s">
        <v>368</v>
      </c>
      <c r="N221">
        <v>11.733371</v>
      </c>
      <c r="O221">
        <v>1.9754510000000001</v>
      </c>
      <c r="P221">
        <v>2.1412239999999998</v>
      </c>
      <c r="Q221">
        <v>1138.8800000000001</v>
      </c>
      <c r="R221">
        <v>191.74299999999999</v>
      </c>
      <c r="S221">
        <v>207.833</v>
      </c>
    </row>
    <row r="222" spans="1:19" x14ac:dyDescent="0.25">
      <c r="A222">
        <v>220</v>
      </c>
      <c r="B222" t="s">
        <v>166</v>
      </c>
      <c r="C222">
        <v>0</v>
      </c>
      <c r="D222">
        <v>474.93812100000002</v>
      </c>
      <c r="E222" t="s">
        <v>313</v>
      </c>
      <c r="F222" t="s">
        <v>42</v>
      </c>
      <c r="G222" t="s">
        <v>352</v>
      </c>
      <c r="H222">
        <v>13091</v>
      </c>
      <c r="I222">
        <v>121</v>
      </c>
      <c r="J222" t="s">
        <v>175</v>
      </c>
      <c r="K222" t="s">
        <v>176</v>
      </c>
      <c r="L222">
        <v>8.6276399999999995</v>
      </c>
      <c r="M222" t="s">
        <v>368</v>
      </c>
      <c r="N222">
        <v>11.733371</v>
      </c>
      <c r="O222">
        <v>1.9754510000000001</v>
      </c>
      <c r="P222">
        <v>2.1412239999999998</v>
      </c>
      <c r="Q222">
        <v>101.23099999999999</v>
      </c>
      <c r="R222">
        <v>17.043500000000002</v>
      </c>
      <c r="S222">
        <v>18.473700000000001</v>
      </c>
    </row>
    <row r="223" spans="1:19" x14ac:dyDescent="0.25">
      <c r="A223">
        <v>221</v>
      </c>
      <c r="B223" t="s">
        <v>166</v>
      </c>
      <c r="C223">
        <v>8</v>
      </c>
      <c r="D223">
        <v>383.84272700000002</v>
      </c>
      <c r="E223" t="s">
        <v>84</v>
      </c>
      <c r="F223" t="s">
        <v>317</v>
      </c>
      <c r="G223" t="s">
        <v>373</v>
      </c>
      <c r="H223">
        <v>13091</v>
      </c>
      <c r="I223">
        <v>121</v>
      </c>
      <c r="J223" t="s">
        <v>175</v>
      </c>
      <c r="K223" t="s">
        <v>176</v>
      </c>
      <c r="L223">
        <v>8.6276399999999995</v>
      </c>
      <c r="M223" t="s">
        <v>368</v>
      </c>
      <c r="N223">
        <v>11.733371</v>
      </c>
      <c r="O223">
        <v>1.9754510000000001</v>
      </c>
      <c r="P223">
        <v>2.1412239999999998</v>
      </c>
      <c r="Q223">
        <v>101.23099999999999</v>
      </c>
      <c r="R223">
        <v>17.043500000000002</v>
      </c>
      <c r="S223">
        <v>18.473700000000001</v>
      </c>
    </row>
    <row r="224" spans="1:19" x14ac:dyDescent="0.25">
      <c r="A224">
        <v>222</v>
      </c>
      <c r="B224" t="s">
        <v>166</v>
      </c>
      <c r="C224">
        <v>0</v>
      </c>
      <c r="D224">
        <v>474.93812100000002</v>
      </c>
      <c r="E224" t="s">
        <v>313</v>
      </c>
      <c r="F224" t="s">
        <v>42</v>
      </c>
      <c r="G224" t="s">
        <v>352</v>
      </c>
      <c r="H224">
        <v>13116</v>
      </c>
      <c r="I224">
        <v>132</v>
      </c>
      <c r="J224" t="s">
        <v>177</v>
      </c>
      <c r="K224" t="s">
        <v>178</v>
      </c>
      <c r="L224">
        <v>4.7060399999999998</v>
      </c>
      <c r="M224" t="s">
        <v>368</v>
      </c>
      <c r="N224">
        <v>11.617590999999999</v>
      </c>
      <c r="O224">
        <v>2.0858639999999999</v>
      </c>
      <c r="P224">
        <v>2.0555859999999999</v>
      </c>
      <c r="Q224">
        <v>54.672800000000002</v>
      </c>
      <c r="R224">
        <v>9.81616</v>
      </c>
      <c r="S224">
        <v>9.6736699999999995</v>
      </c>
    </row>
    <row r="225" spans="1:19" x14ac:dyDescent="0.25">
      <c r="A225">
        <v>223</v>
      </c>
      <c r="B225" t="s">
        <v>166</v>
      </c>
      <c r="C225">
        <v>8</v>
      </c>
      <c r="D225">
        <v>383.84272700000002</v>
      </c>
      <c r="E225" t="s">
        <v>84</v>
      </c>
      <c r="F225" t="s">
        <v>317</v>
      </c>
      <c r="G225" t="s">
        <v>373</v>
      </c>
      <c r="H225">
        <v>13116</v>
      </c>
      <c r="I225">
        <v>132</v>
      </c>
      <c r="J225" t="s">
        <v>177</v>
      </c>
      <c r="K225" t="s">
        <v>178</v>
      </c>
      <c r="L225">
        <v>4.7060399999999998</v>
      </c>
      <c r="M225" t="s">
        <v>368</v>
      </c>
      <c r="N225">
        <v>11.617590999999999</v>
      </c>
      <c r="O225">
        <v>2.0858639999999999</v>
      </c>
      <c r="P225">
        <v>2.0555859999999999</v>
      </c>
      <c r="Q225">
        <v>54.672800000000002</v>
      </c>
      <c r="R225">
        <v>9.81616</v>
      </c>
      <c r="S225">
        <v>9.6736699999999995</v>
      </c>
    </row>
    <row r="226" spans="1:19" x14ac:dyDescent="0.25">
      <c r="A226">
        <v>224</v>
      </c>
      <c r="B226" t="s">
        <v>166</v>
      </c>
      <c r="C226">
        <v>0</v>
      </c>
      <c r="D226">
        <v>474.93812100000002</v>
      </c>
      <c r="E226" t="s">
        <v>313</v>
      </c>
      <c r="F226" t="s">
        <v>42</v>
      </c>
      <c r="G226" t="s">
        <v>352</v>
      </c>
      <c r="H226">
        <v>13149</v>
      </c>
      <c r="I226">
        <v>133</v>
      </c>
      <c r="J226" t="s">
        <v>179</v>
      </c>
      <c r="K226" t="s">
        <v>180</v>
      </c>
      <c r="L226">
        <v>6.7406800000000002</v>
      </c>
      <c r="M226" t="s">
        <v>368</v>
      </c>
      <c r="N226">
        <v>11.271977</v>
      </c>
      <c r="O226">
        <v>2.2334000000000001</v>
      </c>
      <c r="P226">
        <v>2.0293679999999998</v>
      </c>
      <c r="Q226">
        <v>75.980800000000002</v>
      </c>
      <c r="R226">
        <v>15.054600000000001</v>
      </c>
      <c r="S226">
        <v>13.6793</v>
      </c>
    </row>
    <row r="227" spans="1:19" x14ac:dyDescent="0.25">
      <c r="A227">
        <v>225</v>
      </c>
      <c r="B227" t="s">
        <v>166</v>
      </c>
      <c r="C227">
        <v>8</v>
      </c>
      <c r="D227">
        <v>383.84272700000002</v>
      </c>
      <c r="E227" t="s">
        <v>84</v>
      </c>
      <c r="F227" t="s">
        <v>317</v>
      </c>
      <c r="G227" t="s">
        <v>373</v>
      </c>
      <c r="H227">
        <v>13149</v>
      </c>
      <c r="I227">
        <v>133</v>
      </c>
      <c r="J227" t="s">
        <v>179</v>
      </c>
      <c r="K227" t="s">
        <v>180</v>
      </c>
      <c r="L227">
        <v>6.7406800000000002</v>
      </c>
      <c r="M227" t="s">
        <v>368</v>
      </c>
      <c r="N227">
        <v>11.271977</v>
      </c>
      <c r="O227">
        <v>2.2334000000000001</v>
      </c>
      <c r="P227">
        <v>2.0293679999999998</v>
      </c>
      <c r="Q227">
        <v>75.980800000000002</v>
      </c>
      <c r="R227">
        <v>15.054600000000001</v>
      </c>
      <c r="S227">
        <v>13.6793</v>
      </c>
    </row>
    <row r="228" spans="1:19" x14ac:dyDescent="0.25">
      <c r="A228">
        <v>226</v>
      </c>
      <c r="B228" t="s">
        <v>166</v>
      </c>
      <c r="C228">
        <v>0</v>
      </c>
      <c r="D228">
        <v>474.93812100000002</v>
      </c>
      <c r="E228" t="s">
        <v>313</v>
      </c>
      <c r="F228" t="s">
        <v>42</v>
      </c>
      <c r="G228" t="s">
        <v>352</v>
      </c>
      <c r="H228">
        <v>13184</v>
      </c>
      <c r="I228">
        <v>140</v>
      </c>
      <c r="J228" t="s">
        <v>181</v>
      </c>
      <c r="K228" t="s">
        <v>182</v>
      </c>
      <c r="L228">
        <v>45.505600000000001</v>
      </c>
      <c r="M228" t="s">
        <v>368</v>
      </c>
      <c r="N228">
        <v>12.496560000000001</v>
      </c>
      <c r="O228">
        <v>1.9466840000000001</v>
      </c>
      <c r="P228">
        <v>2.126881</v>
      </c>
      <c r="Q228">
        <v>568.66300000000001</v>
      </c>
      <c r="R228">
        <v>88.584999999999994</v>
      </c>
      <c r="S228">
        <v>96.784999999999997</v>
      </c>
    </row>
    <row r="229" spans="1:19" x14ac:dyDescent="0.25">
      <c r="A229">
        <v>227</v>
      </c>
      <c r="B229" t="s">
        <v>166</v>
      </c>
      <c r="C229">
        <v>8</v>
      </c>
      <c r="D229">
        <v>383.84272700000002</v>
      </c>
      <c r="E229" t="s">
        <v>84</v>
      </c>
      <c r="F229" t="s">
        <v>317</v>
      </c>
      <c r="G229" t="s">
        <v>373</v>
      </c>
      <c r="H229">
        <v>13184</v>
      </c>
      <c r="I229">
        <v>140</v>
      </c>
      <c r="J229" t="s">
        <v>181</v>
      </c>
      <c r="K229" t="s">
        <v>182</v>
      </c>
      <c r="L229">
        <v>45.505600000000001</v>
      </c>
      <c r="M229" t="s">
        <v>368</v>
      </c>
      <c r="N229">
        <v>12.496560000000001</v>
      </c>
      <c r="O229">
        <v>1.9466840000000001</v>
      </c>
      <c r="P229">
        <v>2.126881</v>
      </c>
      <c r="Q229">
        <v>568.66300000000001</v>
      </c>
      <c r="R229">
        <v>88.584999999999994</v>
      </c>
      <c r="S229">
        <v>96.784999999999997</v>
      </c>
    </row>
    <row r="230" spans="1:19" x14ac:dyDescent="0.25">
      <c r="A230">
        <v>228</v>
      </c>
      <c r="B230" t="s">
        <v>166</v>
      </c>
      <c r="C230">
        <v>0</v>
      </c>
      <c r="D230">
        <v>474.93812100000002</v>
      </c>
      <c r="E230" t="s">
        <v>313</v>
      </c>
      <c r="F230" t="s">
        <v>42</v>
      </c>
      <c r="G230" t="s">
        <v>352</v>
      </c>
      <c r="H230">
        <v>13191</v>
      </c>
      <c r="I230">
        <v>141</v>
      </c>
      <c r="J230" t="s">
        <v>183</v>
      </c>
      <c r="K230" t="s">
        <v>184</v>
      </c>
      <c r="L230">
        <v>1.7125699999999999</v>
      </c>
      <c r="M230" t="s">
        <v>368</v>
      </c>
      <c r="N230">
        <v>11.929551</v>
      </c>
      <c r="O230">
        <v>1.7938769999999999</v>
      </c>
      <c r="P230">
        <v>2.0065</v>
      </c>
      <c r="Q230">
        <v>20.430199999999999</v>
      </c>
      <c r="R230">
        <v>3.0721400000000001</v>
      </c>
      <c r="S230">
        <v>3.4362699999999999</v>
      </c>
    </row>
    <row r="231" spans="1:19" x14ac:dyDescent="0.25">
      <c r="A231">
        <v>229</v>
      </c>
      <c r="B231" t="s">
        <v>166</v>
      </c>
      <c r="C231">
        <v>8</v>
      </c>
      <c r="D231">
        <v>383.84272700000002</v>
      </c>
      <c r="E231" t="s">
        <v>84</v>
      </c>
      <c r="F231" t="s">
        <v>317</v>
      </c>
      <c r="G231" t="s">
        <v>373</v>
      </c>
      <c r="H231">
        <v>13191</v>
      </c>
      <c r="I231">
        <v>141</v>
      </c>
      <c r="J231" t="s">
        <v>183</v>
      </c>
      <c r="K231" t="s">
        <v>184</v>
      </c>
      <c r="L231">
        <v>1.7125699999999999</v>
      </c>
      <c r="M231" t="s">
        <v>368</v>
      </c>
      <c r="N231">
        <v>11.929551</v>
      </c>
      <c r="O231">
        <v>1.7938769999999999</v>
      </c>
      <c r="P231">
        <v>2.0065</v>
      </c>
      <c r="Q231">
        <v>20.430199999999999</v>
      </c>
      <c r="R231">
        <v>3.0721400000000001</v>
      </c>
      <c r="S231">
        <v>3.4362699999999999</v>
      </c>
    </row>
    <row r="232" spans="1:19" x14ac:dyDescent="0.25">
      <c r="A232">
        <v>230</v>
      </c>
      <c r="B232" t="s">
        <v>166</v>
      </c>
      <c r="C232">
        <v>0</v>
      </c>
      <c r="D232">
        <v>474.93812100000002</v>
      </c>
      <c r="E232" t="s">
        <v>313</v>
      </c>
      <c r="F232" t="s">
        <v>42</v>
      </c>
      <c r="G232" t="s">
        <v>352</v>
      </c>
      <c r="H232">
        <v>13193</v>
      </c>
      <c r="I232">
        <v>141</v>
      </c>
      <c r="J232" t="s">
        <v>183</v>
      </c>
      <c r="K232" t="s">
        <v>184</v>
      </c>
      <c r="L232">
        <v>2.8974199999999999</v>
      </c>
      <c r="M232" t="s">
        <v>368</v>
      </c>
      <c r="N232">
        <v>11.929551</v>
      </c>
      <c r="O232">
        <v>1.7938769999999999</v>
      </c>
      <c r="P232">
        <v>2.0065</v>
      </c>
      <c r="Q232">
        <v>34.564900000000002</v>
      </c>
      <c r="R232">
        <v>5.1976199999999997</v>
      </c>
      <c r="S232">
        <v>5.8136700000000001</v>
      </c>
    </row>
    <row r="233" spans="1:19" x14ac:dyDescent="0.25">
      <c r="A233">
        <v>231</v>
      </c>
      <c r="B233" t="s">
        <v>166</v>
      </c>
      <c r="C233">
        <v>8</v>
      </c>
      <c r="D233">
        <v>383.84272700000002</v>
      </c>
      <c r="E233" t="s">
        <v>84</v>
      </c>
      <c r="F233" t="s">
        <v>317</v>
      </c>
      <c r="G233" t="s">
        <v>373</v>
      </c>
      <c r="H233">
        <v>13193</v>
      </c>
      <c r="I233">
        <v>141</v>
      </c>
      <c r="J233" t="s">
        <v>183</v>
      </c>
      <c r="K233" t="s">
        <v>184</v>
      </c>
      <c r="L233">
        <v>2.8974199999999999</v>
      </c>
      <c r="M233" t="s">
        <v>368</v>
      </c>
      <c r="N233">
        <v>11.929551</v>
      </c>
      <c r="O233">
        <v>1.7938769999999999</v>
      </c>
      <c r="P233">
        <v>2.0065</v>
      </c>
      <c r="Q233">
        <v>34.564900000000002</v>
      </c>
      <c r="R233">
        <v>5.1976199999999997</v>
      </c>
      <c r="S233">
        <v>5.8136700000000001</v>
      </c>
    </row>
    <row r="234" spans="1:19" x14ac:dyDescent="0.25">
      <c r="A234">
        <v>232</v>
      </c>
      <c r="B234" t="s">
        <v>166</v>
      </c>
      <c r="C234">
        <v>0</v>
      </c>
      <c r="D234">
        <v>474.93812100000002</v>
      </c>
      <c r="E234" t="s">
        <v>313</v>
      </c>
      <c r="F234" t="s">
        <v>42</v>
      </c>
      <c r="G234" t="s">
        <v>352</v>
      </c>
      <c r="H234">
        <v>13218</v>
      </c>
      <c r="I234">
        <v>170</v>
      </c>
      <c r="J234" t="s">
        <v>185</v>
      </c>
      <c r="K234" t="s">
        <v>186</v>
      </c>
      <c r="L234">
        <v>9.3673500000000001</v>
      </c>
      <c r="M234" t="s">
        <v>368</v>
      </c>
      <c r="N234">
        <v>11.029944</v>
      </c>
      <c r="O234">
        <v>2.0173890000000001</v>
      </c>
      <c r="P234">
        <v>2.1626029999999998</v>
      </c>
      <c r="Q234">
        <v>103.321</v>
      </c>
      <c r="R234">
        <v>18.897600000000001</v>
      </c>
      <c r="S234">
        <v>20.257899999999999</v>
      </c>
    </row>
    <row r="235" spans="1:19" x14ac:dyDescent="0.25">
      <c r="A235">
        <v>233</v>
      </c>
      <c r="B235" t="s">
        <v>166</v>
      </c>
      <c r="C235">
        <v>8</v>
      </c>
      <c r="D235">
        <v>383.84272700000002</v>
      </c>
      <c r="E235" t="s">
        <v>84</v>
      </c>
      <c r="F235" t="s">
        <v>317</v>
      </c>
      <c r="G235" t="s">
        <v>373</v>
      </c>
      <c r="H235">
        <v>13218</v>
      </c>
      <c r="I235">
        <v>170</v>
      </c>
      <c r="J235" t="s">
        <v>185</v>
      </c>
      <c r="K235" t="s">
        <v>186</v>
      </c>
      <c r="L235">
        <v>9.3673500000000001</v>
      </c>
      <c r="M235" t="s">
        <v>368</v>
      </c>
      <c r="N235">
        <v>11.029944</v>
      </c>
      <c r="O235">
        <v>2.0173890000000001</v>
      </c>
      <c r="P235">
        <v>2.1626029999999998</v>
      </c>
      <c r="Q235">
        <v>103.321</v>
      </c>
      <c r="R235">
        <v>18.897600000000001</v>
      </c>
      <c r="S235">
        <v>20.257899999999999</v>
      </c>
    </row>
    <row r="236" spans="1:19" x14ac:dyDescent="0.25">
      <c r="A236">
        <v>234</v>
      </c>
      <c r="B236" t="s">
        <v>166</v>
      </c>
      <c r="C236">
        <v>0</v>
      </c>
      <c r="D236">
        <v>474.93812100000002</v>
      </c>
      <c r="E236" t="s">
        <v>313</v>
      </c>
      <c r="F236" t="s">
        <v>42</v>
      </c>
      <c r="G236" t="s">
        <v>352</v>
      </c>
      <c r="H236">
        <v>13229</v>
      </c>
      <c r="I236">
        <v>171</v>
      </c>
      <c r="J236" t="s">
        <v>223</v>
      </c>
      <c r="K236" t="s">
        <v>280</v>
      </c>
      <c r="L236">
        <v>13.7524</v>
      </c>
      <c r="M236" t="s">
        <v>368</v>
      </c>
      <c r="N236">
        <v>7.7817879999999997</v>
      </c>
      <c r="O236">
        <v>1.27501</v>
      </c>
      <c r="P236">
        <v>1.9111720000000001</v>
      </c>
      <c r="Q236">
        <v>107.018</v>
      </c>
      <c r="R236">
        <v>17.534500000000001</v>
      </c>
      <c r="S236">
        <v>26.283200000000001</v>
      </c>
    </row>
    <row r="237" spans="1:19" x14ac:dyDescent="0.25">
      <c r="A237">
        <v>235</v>
      </c>
      <c r="B237" t="s">
        <v>166</v>
      </c>
      <c r="C237">
        <v>8</v>
      </c>
      <c r="D237">
        <v>383.84272700000002</v>
      </c>
      <c r="E237" t="s">
        <v>84</v>
      </c>
      <c r="F237" t="s">
        <v>317</v>
      </c>
      <c r="G237" t="s">
        <v>373</v>
      </c>
      <c r="H237">
        <v>13229</v>
      </c>
      <c r="I237">
        <v>171</v>
      </c>
      <c r="J237" t="s">
        <v>223</v>
      </c>
      <c r="K237" t="s">
        <v>280</v>
      </c>
      <c r="L237">
        <v>13.7524</v>
      </c>
      <c r="M237" t="s">
        <v>368</v>
      </c>
      <c r="N237">
        <v>7.7817879999999997</v>
      </c>
      <c r="O237">
        <v>1.27501</v>
      </c>
      <c r="P237">
        <v>1.9111720000000001</v>
      </c>
      <c r="Q237">
        <v>107.018</v>
      </c>
      <c r="R237">
        <v>17.534500000000001</v>
      </c>
      <c r="S237">
        <v>26.283200000000001</v>
      </c>
    </row>
    <row r="238" spans="1:19" x14ac:dyDescent="0.25">
      <c r="A238">
        <v>236</v>
      </c>
      <c r="B238" t="s">
        <v>166</v>
      </c>
      <c r="C238">
        <v>0</v>
      </c>
      <c r="D238">
        <v>474.93812100000002</v>
      </c>
      <c r="E238" t="s">
        <v>313</v>
      </c>
      <c r="F238" t="s">
        <v>42</v>
      </c>
      <c r="G238" t="s">
        <v>352</v>
      </c>
      <c r="H238">
        <v>13270</v>
      </c>
      <c r="I238">
        <v>185</v>
      </c>
      <c r="J238" t="s">
        <v>187</v>
      </c>
      <c r="K238" t="s">
        <v>188</v>
      </c>
      <c r="L238">
        <v>16.773900000000001</v>
      </c>
      <c r="M238" t="s">
        <v>368</v>
      </c>
      <c r="N238">
        <v>11.209728</v>
      </c>
      <c r="O238">
        <v>1.937066</v>
      </c>
      <c r="P238">
        <v>2.108727</v>
      </c>
      <c r="Q238">
        <v>188.03100000000001</v>
      </c>
      <c r="R238">
        <v>32.492100000000001</v>
      </c>
      <c r="S238">
        <v>35.371600000000001</v>
      </c>
    </row>
    <row r="239" spans="1:19" x14ac:dyDescent="0.25">
      <c r="A239">
        <v>237</v>
      </c>
      <c r="B239" t="s">
        <v>166</v>
      </c>
      <c r="C239">
        <v>8</v>
      </c>
      <c r="D239">
        <v>383.84272700000002</v>
      </c>
      <c r="E239" t="s">
        <v>84</v>
      </c>
      <c r="F239" t="s">
        <v>317</v>
      </c>
      <c r="G239" t="s">
        <v>373</v>
      </c>
      <c r="H239">
        <v>13270</v>
      </c>
      <c r="I239">
        <v>185</v>
      </c>
      <c r="J239" t="s">
        <v>187</v>
      </c>
      <c r="K239" t="s">
        <v>188</v>
      </c>
      <c r="L239">
        <v>16.773900000000001</v>
      </c>
      <c r="M239" t="s">
        <v>368</v>
      </c>
      <c r="N239">
        <v>11.209728</v>
      </c>
      <c r="O239">
        <v>1.937066</v>
      </c>
      <c r="P239">
        <v>2.108727</v>
      </c>
      <c r="Q239">
        <v>188.03100000000001</v>
      </c>
      <c r="R239">
        <v>32.492100000000001</v>
      </c>
      <c r="S239">
        <v>35.371600000000001</v>
      </c>
    </row>
    <row r="240" spans="1:19" x14ac:dyDescent="0.25">
      <c r="A240">
        <v>238</v>
      </c>
      <c r="B240" t="s">
        <v>166</v>
      </c>
      <c r="C240">
        <v>0</v>
      </c>
      <c r="D240">
        <v>474.93812100000002</v>
      </c>
      <c r="E240" t="s">
        <v>313</v>
      </c>
      <c r="F240" t="s">
        <v>42</v>
      </c>
      <c r="G240" t="s">
        <v>352</v>
      </c>
      <c r="H240">
        <v>13271</v>
      </c>
      <c r="I240">
        <v>185</v>
      </c>
      <c r="J240" t="s">
        <v>187</v>
      </c>
      <c r="K240" t="s">
        <v>188</v>
      </c>
      <c r="L240">
        <v>3.07273</v>
      </c>
      <c r="M240" t="s">
        <v>368</v>
      </c>
      <c r="N240">
        <v>11.209728</v>
      </c>
      <c r="O240">
        <v>1.937066</v>
      </c>
      <c r="P240">
        <v>2.108727</v>
      </c>
      <c r="Q240">
        <v>34.444499999999998</v>
      </c>
      <c r="R240">
        <v>5.9520799999999996</v>
      </c>
      <c r="S240">
        <v>6.4795499999999997</v>
      </c>
    </row>
    <row r="241" spans="1:19" x14ac:dyDescent="0.25">
      <c r="A241">
        <v>239</v>
      </c>
      <c r="B241" t="s">
        <v>166</v>
      </c>
      <c r="C241">
        <v>8</v>
      </c>
      <c r="D241">
        <v>383.84272700000002</v>
      </c>
      <c r="E241" t="s">
        <v>84</v>
      </c>
      <c r="F241" t="s">
        <v>317</v>
      </c>
      <c r="G241" t="s">
        <v>373</v>
      </c>
      <c r="H241">
        <v>13271</v>
      </c>
      <c r="I241">
        <v>185</v>
      </c>
      <c r="J241" t="s">
        <v>187</v>
      </c>
      <c r="K241" t="s">
        <v>188</v>
      </c>
      <c r="L241">
        <v>3.07273</v>
      </c>
      <c r="M241" t="s">
        <v>368</v>
      </c>
      <c r="N241">
        <v>11.209728</v>
      </c>
      <c r="O241">
        <v>1.937066</v>
      </c>
      <c r="P241">
        <v>2.108727</v>
      </c>
      <c r="Q241">
        <v>34.444499999999998</v>
      </c>
      <c r="R241">
        <v>5.9520799999999996</v>
      </c>
      <c r="S241">
        <v>6.4795499999999997</v>
      </c>
    </row>
    <row r="242" spans="1:19" x14ac:dyDescent="0.25">
      <c r="A242">
        <v>240</v>
      </c>
      <c r="B242" t="s">
        <v>166</v>
      </c>
      <c r="C242">
        <v>0</v>
      </c>
      <c r="D242">
        <v>474.93812100000002</v>
      </c>
      <c r="E242" t="s">
        <v>313</v>
      </c>
      <c r="F242" t="s">
        <v>42</v>
      </c>
      <c r="G242" t="s">
        <v>352</v>
      </c>
      <c r="H242">
        <v>13289</v>
      </c>
      <c r="I242">
        <v>190</v>
      </c>
      <c r="J242" t="s">
        <v>189</v>
      </c>
      <c r="K242" t="s">
        <v>190</v>
      </c>
      <c r="L242">
        <v>2.7938900000000002</v>
      </c>
      <c r="M242" t="s">
        <v>368</v>
      </c>
      <c r="N242">
        <v>9.2308070000000004</v>
      </c>
      <c r="O242">
        <v>1.651831</v>
      </c>
      <c r="P242">
        <v>1.9300759999999999</v>
      </c>
      <c r="Q242">
        <v>25.789899999999999</v>
      </c>
      <c r="R242">
        <v>4.61503</v>
      </c>
      <c r="S242">
        <v>5.3924200000000004</v>
      </c>
    </row>
    <row r="243" spans="1:19" x14ac:dyDescent="0.25">
      <c r="A243">
        <v>241</v>
      </c>
      <c r="B243" t="s">
        <v>166</v>
      </c>
      <c r="C243">
        <v>8</v>
      </c>
      <c r="D243">
        <v>383.84272700000002</v>
      </c>
      <c r="E243" t="s">
        <v>84</v>
      </c>
      <c r="F243" t="s">
        <v>317</v>
      </c>
      <c r="G243" t="s">
        <v>373</v>
      </c>
      <c r="H243">
        <v>13289</v>
      </c>
      <c r="I243">
        <v>190</v>
      </c>
      <c r="J243" t="s">
        <v>189</v>
      </c>
      <c r="K243" t="s">
        <v>190</v>
      </c>
      <c r="L243">
        <v>2.7938900000000002</v>
      </c>
      <c r="M243" t="s">
        <v>368</v>
      </c>
      <c r="N243">
        <v>9.2308070000000004</v>
      </c>
      <c r="O243">
        <v>1.651831</v>
      </c>
      <c r="P243">
        <v>1.9300759999999999</v>
      </c>
      <c r="Q243">
        <v>25.789899999999999</v>
      </c>
      <c r="R243">
        <v>4.61503</v>
      </c>
      <c r="S243">
        <v>5.3924200000000004</v>
      </c>
    </row>
    <row r="244" spans="1:19" x14ac:dyDescent="0.25">
      <c r="A244">
        <v>242</v>
      </c>
      <c r="B244" t="s">
        <v>166</v>
      </c>
      <c r="C244">
        <v>0</v>
      </c>
      <c r="D244">
        <v>474.93812100000002</v>
      </c>
      <c r="E244" t="s">
        <v>313</v>
      </c>
      <c r="F244" t="s">
        <v>42</v>
      </c>
      <c r="G244" t="s">
        <v>352</v>
      </c>
      <c r="H244">
        <v>15474</v>
      </c>
      <c r="I244">
        <v>814</v>
      </c>
      <c r="J244" t="s">
        <v>209</v>
      </c>
      <c r="K244" t="s">
        <v>210</v>
      </c>
      <c r="L244">
        <v>5.6257000000000001E-2</v>
      </c>
      <c r="M244" t="s">
        <v>368</v>
      </c>
      <c r="N244">
        <v>8.2014490000000002</v>
      </c>
      <c r="O244">
        <v>1.307456</v>
      </c>
      <c r="P244">
        <v>1.750286</v>
      </c>
      <c r="Q244">
        <v>0.46138699999999999</v>
      </c>
      <c r="R244">
        <v>7.3552999999999993E-2</v>
      </c>
      <c r="S244">
        <v>9.8464999999999997E-2</v>
      </c>
    </row>
    <row r="245" spans="1:19" x14ac:dyDescent="0.25">
      <c r="A245">
        <v>243</v>
      </c>
      <c r="B245" t="s">
        <v>166</v>
      </c>
      <c r="C245">
        <v>8</v>
      </c>
      <c r="D245">
        <v>383.84272700000002</v>
      </c>
      <c r="E245" t="s">
        <v>84</v>
      </c>
      <c r="F245" t="s">
        <v>317</v>
      </c>
      <c r="G245" t="s">
        <v>373</v>
      </c>
      <c r="H245">
        <v>15474</v>
      </c>
      <c r="I245">
        <v>814</v>
      </c>
      <c r="J245" t="s">
        <v>209</v>
      </c>
      <c r="K245" t="s">
        <v>210</v>
      </c>
      <c r="L245">
        <v>5.6257000000000001E-2</v>
      </c>
      <c r="M245" t="s">
        <v>368</v>
      </c>
      <c r="N245">
        <v>8.2014490000000002</v>
      </c>
      <c r="O245">
        <v>1.307456</v>
      </c>
      <c r="P245">
        <v>1.750286</v>
      </c>
      <c r="Q245">
        <v>0.46138699999999999</v>
      </c>
      <c r="R245">
        <v>7.3552999999999993E-2</v>
      </c>
      <c r="S245">
        <v>9.8464999999999997E-2</v>
      </c>
    </row>
    <row r="246" spans="1:19" x14ac:dyDescent="0.25">
      <c r="A246">
        <v>244</v>
      </c>
      <c r="B246" t="s">
        <v>166</v>
      </c>
      <c r="C246">
        <v>0</v>
      </c>
      <c r="D246">
        <v>474.93812100000002</v>
      </c>
      <c r="E246" t="s">
        <v>313</v>
      </c>
      <c r="F246" t="s">
        <v>42</v>
      </c>
      <c r="G246" t="s">
        <v>352</v>
      </c>
      <c r="H246">
        <v>15480</v>
      </c>
      <c r="I246">
        <v>833</v>
      </c>
      <c r="J246" t="s">
        <v>299</v>
      </c>
      <c r="K246" t="s">
        <v>300</v>
      </c>
      <c r="L246">
        <v>7.6983499999999996</v>
      </c>
      <c r="M246" t="s">
        <v>368</v>
      </c>
      <c r="N246">
        <v>12.019918000000001</v>
      </c>
      <c r="O246">
        <v>2.0017299999999998</v>
      </c>
      <c r="P246">
        <v>2.12696</v>
      </c>
      <c r="Q246">
        <v>92.533500000000004</v>
      </c>
      <c r="R246">
        <v>15.41</v>
      </c>
      <c r="S246">
        <v>16.374099999999999</v>
      </c>
    </row>
    <row r="247" spans="1:19" x14ac:dyDescent="0.25">
      <c r="A247">
        <v>245</v>
      </c>
      <c r="B247" t="s">
        <v>166</v>
      </c>
      <c r="C247">
        <v>8</v>
      </c>
      <c r="D247">
        <v>383.84272700000002</v>
      </c>
      <c r="E247" t="s">
        <v>84</v>
      </c>
      <c r="F247" t="s">
        <v>317</v>
      </c>
      <c r="G247" t="s">
        <v>373</v>
      </c>
      <c r="H247">
        <v>15480</v>
      </c>
      <c r="I247">
        <v>833</v>
      </c>
      <c r="J247" t="s">
        <v>299</v>
      </c>
      <c r="K247" t="s">
        <v>300</v>
      </c>
      <c r="L247">
        <v>7.6983499999999996</v>
      </c>
      <c r="M247" t="s">
        <v>368</v>
      </c>
      <c r="N247">
        <v>12.019918000000001</v>
      </c>
      <c r="O247">
        <v>2.0017299999999998</v>
      </c>
      <c r="P247">
        <v>2.12696</v>
      </c>
      <c r="Q247">
        <v>92.533500000000004</v>
      </c>
      <c r="R247">
        <v>15.41</v>
      </c>
      <c r="S247">
        <v>16.374099999999999</v>
      </c>
    </row>
    <row r="248" spans="1:19" x14ac:dyDescent="0.25">
      <c r="A248">
        <v>246</v>
      </c>
      <c r="B248" t="s">
        <v>166</v>
      </c>
      <c r="C248">
        <v>0</v>
      </c>
      <c r="D248">
        <v>474.93812100000002</v>
      </c>
      <c r="E248" t="s">
        <v>313</v>
      </c>
      <c r="F248" t="s">
        <v>42</v>
      </c>
      <c r="G248" t="s">
        <v>352</v>
      </c>
      <c r="H248">
        <v>13089</v>
      </c>
      <c r="I248">
        <v>121</v>
      </c>
      <c r="J248" t="s">
        <v>175</v>
      </c>
      <c r="K248" t="s">
        <v>176</v>
      </c>
      <c r="L248">
        <v>28.802099999999999</v>
      </c>
      <c r="M248" t="s">
        <v>368</v>
      </c>
      <c r="N248">
        <v>11.733371</v>
      </c>
      <c r="O248">
        <v>1.9754510000000001</v>
      </c>
      <c r="P248">
        <v>2.1412239999999998</v>
      </c>
      <c r="Q248">
        <v>337.94600000000003</v>
      </c>
      <c r="R248">
        <v>56.897100000000002</v>
      </c>
      <c r="S248">
        <v>61.671700000000001</v>
      </c>
    </row>
    <row r="249" spans="1:19" x14ac:dyDescent="0.25">
      <c r="A249">
        <v>247</v>
      </c>
      <c r="B249" t="s">
        <v>166</v>
      </c>
      <c r="C249">
        <v>9</v>
      </c>
      <c r="D249">
        <v>58.792639000000001</v>
      </c>
      <c r="E249" t="s">
        <v>3</v>
      </c>
      <c r="F249" t="s">
        <v>230</v>
      </c>
      <c r="G249" t="s">
        <v>376</v>
      </c>
      <c r="H249">
        <v>13089</v>
      </c>
      <c r="I249">
        <v>121</v>
      </c>
      <c r="J249" t="s">
        <v>175</v>
      </c>
      <c r="K249" t="s">
        <v>176</v>
      </c>
      <c r="L249">
        <v>28.802099999999999</v>
      </c>
      <c r="M249" t="s">
        <v>368</v>
      </c>
      <c r="N249">
        <v>11.733371</v>
      </c>
      <c r="O249">
        <v>1.9754510000000001</v>
      </c>
      <c r="P249">
        <v>2.1412239999999998</v>
      </c>
      <c r="Q249">
        <v>337.94600000000003</v>
      </c>
      <c r="R249">
        <v>56.897100000000002</v>
      </c>
      <c r="S249">
        <v>61.671700000000001</v>
      </c>
    </row>
    <row r="250" spans="1:19" x14ac:dyDescent="0.25">
      <c r="A250">
        <v>248</v>
      </c>
      <c r="B250" t="s">
        <v>166</v>
      </c>
      <c r="C250">
        <v>0</v>
      </c>
      <c r="D250">
        <v>474.93812100000002</v>
      </c>
      <c r="E250" t="s">
        <v>313</v>
      </c>
      <c r="F250" t="s">
        <v>42</v>
      </c>
      <c r="G250" t="s">
        <v>352</v>
      </c>
      <c r="H250">
        <v>13183</v>
      </c>
      <c r="I250">
        <v>140</v>
      </c>
      <c r="J250" t="s">
        <v>181</v>
      </c>
      <c r="K250" t="s">
        <v>182</v>
      </c>
      <c r="L250">
        <v>8.8067799999999998</v>
      </c>
      <c r="M250" t="s">
        <v>368</v>
      </c>
      <c r="N250">
        <v>12.496560000000001</v>
      </c>
      <c r="O250">
        <v>1.9466840000000001</v>
      </c>
      <c r="P250">
        <v>2.126881</v>
      </c>
      <c r="Q250">
        <v>110.054</v>
      </c>
      <c r="R250">
        <v>17.143999999999998</v>
      </c>
      <c r="S250">
        <v>18.731000000000002</v>
      </c>
    </row>
    <row r="251" spans="1:19" x14ac:dyDescent="0.25">
      <c r="A251">
        <v>249</v>
      </c>
      <c r="B251" t="s">
        <v>166</v>
      </c>
      <c r="C251">
        <v>9</v>
      </c>
      <c r="D251">
        <v>58.792639000000001</v>
      </c>
      <c r="E251" t="s">
        <v>3</v>
      </c>
      <c r="F251" t="s">
        <v>230</v>
      </c>
      <c r="G251" t="s">
        <v>376</v>
      </c>
      <c r="H251">
        <v>13183</v>
      </c>
      <c r="I251">
        <v>140</v>
      </c>
      <c r="J251" t="s">
        <v>181</v>
      </c>
      <c r="K251" t="s">
        <v>182</v>
      </c>
      <c r="L251">
        <v>8.8067799999999998</v>
      </c>
      <c r="M251" t="s">
        <v>368</v>
      </c>
      <c r="N251">
        <v>12.496560000000001</v>
      </c>
      <c r="O251">
        <v>1.9466840000000001</v>
      </c>
      <c r="P251">
        <v>2.126881</v>
      </c>
      <c r="Q251">
        <v>110.054</v>
      </c>
      <c r="R251">
        <v>17.143999999999998</v>
      </c>
      <c r="S251">
        <v>18.731000000000002</v>
      </c>
    </row>
    <row r="252" spans="1:19" x14ac:dyDescent="0.25">
      <c r="A252">
        <v>250</v>
      </c>
      <c r="B252" t="s">
        <v>166</v>
      </c>
      <c r="C252">
        <v>0</v>
      </c>
      <c r="D252">
        <v>474.93812100000002</v>
      </c>
      <c r="E252" t="s">
        <v>313</v>
      </c>
      <c r="F252" t="s">
        <v>42</v>
      </c>
      <c r="G252" t="s">
        <v>352</v>
      </c>
      <c r="H252">
        <v>13086</v>
      </c>
      <c r="I252">
        <v>121</v>
      </c>
      <c r="J252" t="s">
        <v>175</v>
      </c>
      <c r="K252" t="s">
        <v>176</v>
      </c>
      <c r="L252">
        <v>38.435699999999997</v>
      </c>
      <c r="M252" t="s">
        <v>368</v>
      </c>
      <c r="N252">
        <v>11.733371</v>
      </c>
      <c r="O252">
        <v>1.9754510000000001</v>
      </c>
      <c r="P252">
        <v>2.1412239999999998</v>
      </c>
      <c r="Q252">
        <v>450.98</v>
      </c>
      <c r="R252">
        <v>75.927899999999994</v>
      </c>
      <c r="S252">
        <v>82.299400000000006</v>
      </c>
    </row>
    <row r="253" spans="1:19" x14ac:dyDescent="0.25">
      <c r="A253">
        <v>251</v>
      </c>
      <c r="B253" t="s">
        <v>166</v>
      </c>
      <c r="C253">
        <v>11</v>
      </c>
      <c r="D253">
        <v>664.94543299999998</v>
      </c>
      <c r="E253" t="s">
        <v>85</v>
      </c>
      <c r="F253" t="s">
        <v>36</v>
      </c>
      <c r="G253" t="s">
        <v>381</v>
      </c>
      <c r="H253">
        <v>13086</v>
      </c>
      <c r="I253">
        <v>121</v>
      </c>
      <c r="J253" t="s">
        <v>175</v>
      </c>
      <c r="K253" t="s">
        <v>176</v>
      </c>
      <c r="L253">
        <v>38.435699999999997</v>
      </c>
      <c r="M253" t="s">
        <v>368</v>
      </c>
      <c r="N253">
        <v>11.733371</v>
      </c>
      <c r="O253">
        <v>1.9754510000000001</v>
      </c>
      <c r="P253">
        <v>2.1412239999999998</v>
      </c>
      <c r="Q253">
        <v>450.98</v>
      </c>
      <c r="R253">
        <v>75.927899999999994</v>
      </c>
      <c r="S253">
        <v>82.299400000000006</v>
      </c>
    </row>
    <row r="254" spans="1:19" x14ac:dyDescent="0.25">
      <c r="A254">
        <v>252</v>
      </c>
      <c r="B254" t="s">
        <v>166</v>
      </c>
      <c r="C254">
        <v>0</v>
      </c>
      <c r="D254">
        <v>474.93812100000002</v>
      </c>
      <c r="E254" t="s">
        <v>313</v>
      </c>
      <c r="F254" t="s">
        <v>42</v>
      </c>
      <c r="G254" t="s">
        <v>352</v>
      </c>
      <c r="H254">
        <v>13144</v>
      </c>
      <c r="I254">
        <v>133</v>
      </c>
      <c r="J254" t="s">
        <v>179</v>
      </c>
      <c r="K254" t="s">
        <v>180</v>
      </c>
      <c r="L254">
        <v>6.1356000000000001E-2</v>
      </c>
      <c r="M254" t="s">
        <v>368</v>
      </c>
      <c r="N254">
        <v>11.271977</v>
      </c>
      <c r="O254">
        <v>2.2334000000000001</v>
      </c>
      <c r="P254">
        <v>2.0293679999999998</v>
      </c>
      <c r="Q254">
        <v>0.69159800000000005</v>
      </c>
      <c r="R254">
        <v>0.13703099999999999</v>
      </c>
      <c r="S254">
        <v>0.124513</v>
      </c>
    </row>
    <row r="255" spans="1:19" x14ac:dyDescent="0.25">
      <c r="A255">
        <v>253</v>
      </c>
      <c r="B255" t="s">
        <v>166</v>
      </c>
      <c r="C255">
        <v>11</v>
      </c>
      <c r="D255">
        <v>664.94543299999998</v>
      </c>
      <c r="E255" t="s">
        <v>85</v>
      </c>
      <c r="F255" t="s">
        <v>36</v>
      </c>
      <c r="G255" t="s">
        <v>381</v>
      </c>
      <c r="H255">
        <v>13144</v>
      </c>
      <c r="I255">
        <v>133</v>
      </c>
      <c r="J255" t="s">
        <v>179</v>
      </c>
      <c r="K255" t="s">
        <v>180</v>
      </c>
      <c r="L255">
        <v>6.1356000000000001E-2</v>
      </c>
      <c r="M255" t="s">
        <v>368</v>
      </c>
      <c r="N255">
        <v>11.271977</v>
      </c>
      <c r="O255">
        <v>2.2334000000000001</v>
      </c>
      <c r="P255">
        <v>2.0293679999999998</v>
      </c>
      <c r="Q255">
        <v>0.69159800000000005</v>
      </c>
      <c r="R255">
        <v>0.13703099999999999</v>
      </c>
      <c r="S255">
        <v>0.124513</v>
      </c>
    </row>
    <row r="256" spans="1:19" x14ac:dyDescent="0.25">
      <c r="A256">
        <v>254</v>
      </c>
      <c r="B256" t="s">
        <v>166</v>
      </c>
      <c r="C256">
        <v>0</v>
      </c>
      <c r="D256">
        <v>474.93812100000002</v>
      </c>
      <c r="E256" t="s">
        <v>313</v>
      </c>
      <c r="F256" t="s">
        <v>42</v>
      </c>
      <c r="G256" t="s">
        <v>352</v>
      </c>
      <c r="H256">
        <v>13215</v>
      </c>
      <c r="I256">
        <v>170</v>
      </c>
      <c r="J256" t="s">
        <v>185</v>
      </c>
      <c r="K256" t="s">
        <v>186</v>
      </c>
      <c r="L256">
        <v>3.4445999999999999</v>
      </c>
      <c r="M256" t="s">
        <v>368</v>
      </c>
      <c r="N256">
        <v>11.029944</v>
      </c>
      <c r="O256">
        <v>2.0173890000000001</v>
      </c>
      <c r="P256">
        <v>2.1626029999999998</v>
      </c>
      <c r="Q256">
        <v>37.993699999999997</v>
      </c>
      <c r="R256">
        <v>6.9490999999999996</v>
      </c>
      <c r="S256">
        <v>7.4493</v>
      </c>
    </row>
    <row r="257" spans="1:19" x14ac:dyDescent="0.25">
      <c r="A257">
        <v>255</v>
      </c>
      <c r="B257" t="s">
        <v>166</v>
      </c>
      <c r="C257">
        <v>11</v>
      </c>
      <c r="D257">
        <v>664.94543299999998</v>
      </c>
      <c r="E257" t="s">
        <v>85</v>
      </c>
      <c r="F257" t="s">
        <v>36</v>
      </c>
      <c r="G257" t="s">
        <v>381</v>
      </c>
      <c r="H257">
        <v>13215</v>
      </c>
      <c r="I257">
        <v>170</v>
      </c>
      <c r="J257" t="s">
        <v>185</v>
      </c>
      <c r="K257" t="s">
        <v>186</v>
      </c>
      <c r="L257">
        <v>3.4445999999999999</v>
      </c>
      <c r="M257" t="s">
        <v>368</v>
      </c>
      <c r="N257">
        <v>11.029944</v>
      </c>
      <c r="O257">
        <v>2.0173890000000001</v>
      </c>
      <c r="P257">
        <v>2.1626029999999998</v>
      </c>
      <c r="Q257">
        <v>37.993699999999997</v>
      </c>
      <c r="R257">
        <v>6.9490999999999996</v>
      </c>
      <c r="S257">
        <v>7.4493</v>
      </c>
    </row>
    <row r="258" spans="1:19" x14ac:dyDescent="0.25">
      <c r="A258">
        <v>256</v>
      </c>
      <c r="B258" t="s">
        <v>166</v>
      </c>
      <c r="C258">
        <v>0</v>
      </c>
      <c r="D258">
        <v>474.93812100000002</v>
      </c>
      <c r="E258" t="s">
        <v>313</v>
      </c>
      <c r="F258" t="s">
        <v>42</v>
      </c>
      <c r="G258" t="s">
        <v>352</v>
      </c>
      <c r="H258">
        <v>15474</v>
      </c>
      <c r="I258">
        <v>814</v>
      </c>
      <c r="J258" t="s">
        <v>209</v>
      </c>
      <c r="K258" t="s">
        <v>210</v>
      </c>
      <c r="L258">
        <v>1.3689E-2</v>
      </c>
      <c r="M258" t="s">
        <v>368</v>
      </c>
      <c r="N258">
        <v>8.2014490000000002</v>
      </c>
      <c r="O258">
        <v>1.307456</v>
      </c>
      <c r="P258">
        <v>1.750286</v>
      </c>
      <c r="Q258">
        <v>0.11226700000000001</v>
      </c>
      <c r="R258">
        <v>1.7897E-2</v>
      </c>
      <c r="S258">
        <v>2.3959000000000001E-2</v>
      </c>
    </row>
    <row r="259" spans="1:19" x14ac:dyDescent="0.25">
      <c r="A259">
        <v>257</v>
      </c>
      <c r="B259" t="s">
        <v>166</v>
      </c>
      <c r="C259">
        <v>11</v>
      </c>
      <c r="D259">
        <v>664.94543299999998</v>
      </c>
      <c r="E259" t="s">
        <v>85</v>
      </c>
      <c r="F259" t="s">
        <v>36</v>
      </c>
      <c r="G259" t="s">
        <v>381</v>
      </c>
      <c r="H259">
        <v>15474</v>
      </c>
      <c r="I259">
        <v>814</v>
      </c>
      <c r="J259" t="s">
        <v>209</v>
      </c>
      <c r="K259" t="s">
        <v>210</v>
      </c>
      <c r="L259">
        <v>1.3689E-2</v>
      </c>
      <c r="M259" t="s">
        <v>368</v>
      </c>
      <c r="N259">
        <v>8.2014490000000002</v>
      </c>
      <c r="O259">
        <v>1.307456</v>
      </c>
      <c r="P259">
        <v>1.750286</v>
      </c>
      <c r="Q259">
        <v>0.11226700000000001</v>
      </c>
      <c r="R259">
        <v>1.7897E-2</v>
      </c>
      <c r="S259">
        <v>2.3959000000000001E-2</v>
      </c>
    </row>
    <row r="260" spans="1:19" x14ac:dyDescent="0.25">
      <c r="A260">
        <v>258</v>
      </c>
      <c r="B260" t="s">
        <v>166</v>
      </c>
      <c r="C260">
        <v>0</v>
      </c>
      <c r="D260">
        <v>474.93812100000002</v>
      </c>
      <c r="E260" t="s">
        <v>313</v>
      </c>
      <c r="F260" t="s">
        <v>42</v>
      </c>
      <c r="G260" t="s">
        <v>352</v>
      </c>
      <c r="H260">
        <v>8360</v>
      </c>
      <c r="I260">
        <v>133</v>
      </c>
      <c r="J260" t="s">
        <v>179</v>
      </c>
      <c r="K260" t="s">
        <v>240</v>
      </c>
      <c r="L260">
        <v>0.207755</v>
      </c>
      <c r="M260" t="s">
        <v>353</v>
      </c>
      <c r="N260">
        <v>11.488374</v>
      </c>
      <c r="O260">
        <v>2.1865730000000001</v>
      </c>
      <c r="P260">
        <v>2.0236360000000002</v>
      </c>
      <c r="Q260">
        <v>2.3867699999999998</v>
      </c>
      <c r="R260">
        <v>0.45427200000000001</v>
      </c>
      <c r="S260">
        <v>0.42042000000000002</v>
      </c>
    </row>
    <row r="261" spans="1:19" x14ac:dyDescent="0.25">
      <c r="A261">
        <v>259</v>
      </c>
      <c r="B261" t="s">
        <v>166</v>
      </c>
      <c r="C261">
        <v>13</v>
      </c>
      <c r="D261">
        <v>1087.4028310000001</v>
      </c>
      <c r="E261" t="s">
        <v>45</v>
      </c>
      <c r="F261" t="s">
        <v>233</v>
      </c>
      <c r="G261" t="s">
        <v>383</v>
      </c>
      <c r="H261">
        <v>8360</v>
      </c>
      <c r="I261">
        <v>133</v>
      </c>
      <c r="J261" t="s">
        <v>179</v>
      </c>
      <c r="K261" t="s">
        <v>240</v>
      </c>
      <c r="L261">
        <v>0.207755</v>
      </c>
      <c r="M261" t="s">
        <v>353</v>
      </c>
      <c r="N261">
        <v>11.488374</v>
      </c>
      <c r="O261">
        <v>2.1865730000000001</v>
      </c>
      <c r="P261">
        <v>2.0236360000000002</v>
      </c>
      <c r="Q261">
        <v>2.3867699999999998</v>
      </c>
      <c r="R261">
        <v>0.45427200000000001</v>
      </c>
      <c r="S261">
        <v>0.42042000000000002</v>
      </c>
    </row>
    <row r="262" spans="1:19" x14ac:dyDescent="0.25">
      <c r="A262">
        <v>260</v>
      </c>
      <c r="B262" t="s">
        <v>166</v>
      </c>
      <c r="C262">
        <v>0</v>
      </c>
      <c r="D262">
        <v>474.93812100000002</v>
      </c>
      <c r="E262" t="s">
        <v>313</v>
      </c>
      <c r="F262" t="s">
        <v>42</v>
      </c>
      <c r="G262" t="s">
        <v>352</v>
      </c>
      <c r="H262">
        <v>8448</v>
      </c>
      <c r="I262">
        <v>140</v>
      </c>
      <c r="J262" t="s">
        <v>181</v>
      </c>
      <c r="K262" t="s">
        <v>241</v>
      </c>
      <c r="L262">
        <v>1.3429199999999999</v>
      </c>
      <c r="M262" t="s">
        <v>353</v>
      </c>
      <c r="N262">
        <v>11.781447</v>
      </c>
      <c r="O262">
        <v>1.875837</v>
      </c>
      <c r="P262">
        <v>2.004032</v>
      </c>
      <c r="Q262">
        <v>15.8215</v>
      </c>
      <c r="R262">
        <v>2.5190999999999999</v>
      </c>
      <c r="S262">
        <v>2.6912500000000001</v>
      </c>
    </row>
    <row r="263" spans="1:19" x14ac:dyDescent="0.25">
      <c r="A263">
        <v>261</v>
      </c>
      <c r="B263" t="s">
        <v>166</v>
      </c>
      <c r="C263">
        <v>13</v>
      </c>
      <c r="D263">
        <v>1087.4028310000001</v>
      </c>
      <c r="E263" t="s">
        <v>45</v>
      </c>
      <c r="F263" t="s">
        <v>233</v>
      </c>
      <c r="G263" t="s">
        <v>383</v>
      </c>
      <c r="H263">
        <v>8448</v>
      </c>
      <c r="I263">
        <v>140</v>
      </c>
      <c r="J263" t="s">
        <v>181</v>
      </c>
      <c r="K263" t="s">
        <v>241</v>
      </c>
      <c r="L263">
        <v>1.3429199999999999</v>
      </c>
      <c r="M263" t="s">
        <v>353</v>
      </c>
      <c r="N263">
        <v>11.781447</v>
      </c>
      <c r="O263">
        <v>1.875837</v>
      </c>
      <c r="P263">
        <v>2.004032</v>
      </c>
      <c r="Q263">
        <v>15.8215</v>
      </c>
      <c r="R263">
        <v>2.5190999999999999</v>
      </c>
      <c r="S263">
        <v>2.6912500000000001</v>
      </c>
    </row>
    <row r="264" spans="1:19" x14ac:dyDescent="0.25">
      <c r="A264">
        <v>262</v>
      </c>
      <c r="B264" t="s">
        <v>166</v>
      </c>
      <c r="C264">
        <v>0</v>
      </c>
      <c r="D264">
        <v>474.93812100000002</v>
      </c>
      <c r="E264" t="s">
        <v>313</v>
      </c>
      <c r="F264" t="s">
        <v>42</v>
      </c>
      <c r="G264" t="s">
        <v>352</v>
      </c>
      <c r="H264">
        <v>8836</v>
      </c>
      <c r="I264">
        <v>184</v>
      </c>
      <c r="J264" t="s">
        <v>234</v>
      </c>
      <c r="K264" t="s">
        <v>235</v>
      </c>
      <c r="L264">
        <v>1.7708000000000002E-2</v>
      </c>
      <c r="M264" t="s">
        <v>353</v>
      </c>
      <c r="N264">
        <v>4.6920869999999999</v>
      </c>
      <c r="O264">
        <v>0.76890700000000001</v>
      </c>
      <c r="P264">
        <v>1.6260060000000001</v>
      </c>
      <c r="Q264">
        <v>8.3085000000000006E-2</v>
      </c>
      <c r="R264">
        <v>1.3615E-2</v>
      </c>
      <c r="S264">
        <v>2.8792000000000002E-2</v>
      </c>
    </row>
    <row r="265" spans="1:19" x14ac:dyDescent="0.25">
      <c r="A265">
        <v>263</v>
      </c>
      <c r="B265" t="s">
        <v>166</v>
      </c>
      <c r="C265">
        <v>13</v>
      </c>
      <c r="D265">
        <v>1087.4028310000001</v>
      </c>
      <c r="E265" t="s">
        <v>45</v>
      </c>
      <c r="F265" t="s">
        <v>233</v>
      </c>
      <c r="G265" t="s">
        <v>383</v>
      </c>
      <c r="H265">
        <v>8836</v>
      </c>
      <c r="I265">
        <v>184</v>
      </c>
      <c r="J265" t="s">
        <v>234</v>
      </c>
      <c r="K265" t="s">
        <v>235</v>
      </c>
      <c r="L265">
        <v>1.7708000000000002E-2</v>
      </c>
      <c r="M265" t="s">
        <v>353</v>
      </c>
      <c r="N265">
        <v>4.6920869999999999</v>
      </c>
      <c r="O265">
        <v>0.76890700000000001</v>
      </c>
      <c r="P265">
        <v>1.6260060000000001</v>
      </c>
      <c r="Q265">
        <v>8.3085000000000006E-2</v>
      </c>
      <c r="R265">
        <v>1.3615E-2</v>
      </c>
      <c r="S265">
        <v>2.8792000000000002E-2</v>
      </c>
    </row>
    <row r="266" spans="1:19" x14ac:dyDescent="0.25">
      <c r="A266">
        <v>264</v>
      </c>
      <c r="B266" t="s">
        <v>166</v>
      </c>
      <c r="C266">
        <v>0</v>
      </c>
      <c r="D266">
        <v>474.93812100000002</v>
      </c>
      <c r="E266" t="s">
        <v>313</v>
      </c>
      <c r="F266" t="s">
        <v>42</v>
      </c>
      <c r="G266" t="s">
        <v>352</v>
      </c>
      <c r="H266">
        <v>12832</v>
      </c>
      <c r="I266">
        <v>121</v>
      </c>
      <c r="J266" t="s">
        <v>175</v>
      </c>
      <c r="K266" t="s">
        <v>357</v>
      </c>
      <c r="L266">
        <v>0.49911</v>
      </c>
      <c r="M266" t="s">
        <v>358</v>
      </c>
      <c r="N266">
        <v>11.333601</v>
      </c>
      <c r="O266">
        <v>1.9365939999999999</v>
      </c>
      <c r="P266">
        <v>2.0834730000000001</v>
      </c>
      <c r="Q266">
        <v>5.6567100000000003</v>
      </c>
      <c r="R266">
        <v>0.96657400000000004</v>
      </c>
      <c r="S266">
        <v>1.0398799999999999</v>
      </c>
    </row>
    <row r="267" spans="1:19" x14ac:dyDescent="0.25">
      <c r="A267">
        <v>265</v>
      </c>
      <c r="B267" t="s">
        <v>166</v>
      </c>
      <c r="C267">
        <v>16</v>
      </c>
      <c r="D267">
        <v>893.72947399999998</v>
      </c>
      <c r="E267" t="s">
        <v>30</v>
      </c>
      <c r="F267" t="s">
        <v>215</v>
      </c>
      <c r="G267" t="s">
        <v>384</v>
      </c>
      <c r="H267">
        <v>12832</v>
      </c>
      <c r="I267">
        <v>121</v>
      </c>
      <c r="J267" t="s">
        <v>175</v>
      </c>
      <c r="K267" t="s">
        <v>357</v>
      </c>
      <c r="L267">
        <v>0.49911</v>
      </c>
      <c r="M267" t="s">
        <v>358</v>
      </c>
      <c r="N267">
        <v>11.333601</v>
      </c>
      <c r="O267">
        <v>1.9365939999999999</v>
      </c>
      <c r="P267">
        <v>2.0834730000000001</v>
      </c>
      <c r="Q267">
        <v>5.6567100000000003</v>
      </c>
      <c r="R267">
        <v>0.96657400000000004</v>
      </c>
      <c r="S267">
        <v>1.0398799999999999</v>
      </c>
    </row>
    <row r="268" spans="1:19" x14ac:dyDescent="0.25">
      <c r="A268">
        <v>266</v>
      </c>
      <c r="B268" t="s">
        <v>166</v>
      </c>
      <c r="C268">
        <v>0</v>
      </c>
      <c r="D268">
        <v>474.93812100000002</v>
      </c>
      <c r="E268" t="s">
        <v>313</v>
      </c>
      <c r="F268" t="s">
        <v>42</v>
      </c>
      <c r="G268" t="s">
        <v>352</v>
      </c>
      <c r="H268">
        <v>12834</v>
      </c>
      <c r="I268">
        <v>133</v>
      </c>
      <c r="J268" t="s">
        <v>179</v>
      </c>
      <c r="K268" t="s">
        <v>359</v>
      </c>
      <c r="L268">
        <v>0.50720200000000004</v>
      </c>
      <c r="M268" t="s">
        <v>358</v>
      </c>
      <c r="N268">
        <v>10.662836</v>
      </c>
      <c r="O268">
        <v>2.1844049999999999</v>
      </c>
      <c r="P268">
        <v>1.9402969999999999</v>
      </c>
      <c r="Q268">
        <v>5.4082100000000004</v>
      </c>
      <c r="R268">
        <v>1.1079300000000001</v>
      </c>
      <c r="S268">
        <v>0.98412299999999997</v>
      </c>
    </row>
    <row r="269" spans="1:19" x14ac:dyDescent="0.25">
      <c r="A269">
        <v>267</v>
      </c>
      <c r="B269" t="s">
        <v>166</v>
      </c>
      <c r="C269">
        <v>16</v>
      </c>
      <c r="D269">
        <v>893.72947399999998</v>
      </c>
      <c r="E269" t="s">
        <v>30</v>
      </c>
      <c r="F269" t="s">
        <v>215</v>
      </c>
      <c r="G269" t="s">
        <v>384</v>
      </c>
      <c r="H269">
        <v>12834</v>
      </c>
      <c r="I269">
        <v>133</v>
      </c>
      <c r="J269" t="s">
        <v>179</v>
      </c>
      <c r="K269" t="s">
        <v>359</v>
      </c>
      <c r="L269">
        <v>0.50720200000000004</v>
      </c>
      <c r="M269" t="s">
        <v>358</v>
      </c>
      <c r="N269">
        <v>10.662836</v>
      </c>
      <c r="O269">
        <v>2.1844049999999999</v>
      </c>
      <c r="P269">
        <v>1.9402969999999999</v>
      </c>
      <c r="Q269">
        <v>5.4082100000000004</v>
      </c>
      <c r="R269">
        <v>1.1079300000000001</v>
      </c>
      <c r="S269">
        <v>0.98412299999999997</v>
      </c>
    </row>
    <row r="270" spans="1:19" x14ac:dyDescent="0.25">
      <c r="A270">
        <v>268</v>
      </c>
      <c r="B270" t="s">
        <v>166</v>
      </c>
      <c r="C270">
        <v>0</v>
      </c>
      <c r="D270">
        <v>474.93812100000002</v>
      </c>
      <c r="E270" t="s">
        <v>313</v>
      </c>
      <c r="F270" t="s">
        <v>42</v>
      </c>
      <c r="G270" t="s">
        <v>352</v>
      </c>
      <c r="H270">
        <v>12851</v>
      </c>
      <c r="I270">
        <v>171</v>
      </c>
      <c r="J270" t="s">
        <v>223</v>
      </c>
      <c r="K270" t="s">
        <v>364</v>
      </c>
      <c r="L270">
        <v>1.01213</v>
      </c>
      <c r="M270" t="s">
        <v>358</v>
      </c>
      <c r="N270">
        <v>12.113367999999999</v>
      </c>
      <c r="O270">
        <v>1.950861</v>
      </c>
      <c r="P270">
        <v>2.1392090000000001</v>
      </c>
      <c r="Q270">
        <v>12.260300000000001</v>
      </c>
      <c r="R270">
        <v>1.9745200000000001</v>
      </c>
      <c r="S270">
        <v>2.1651600000000002</v>
      </c>
    </row>
    <row r="271" spans="1:19" x14ac:dyDescent="0.25">
      <c r="A271">
        <v>269</v>
      </c>
      <c r="B271" t="s">
        <v>166</v>
      </c>
      <c r="C271">
        <v>16</v>
      </c>
      <c r="D271">
        <v>893.72947399999998</v>
      </c>
      <c r="E271" t="s">
        <v>30</v>
      </c>
      <c r="F271" t="s">
        <v>215</v>
      </c>
      <c r="G271" t="s">
        <v>384</v>
      </c>
      <c r="H271">
        <v>12851</v>
      </c>
      <c r="I271">
        <v>171</v>
      </c>
      <c r="J271" t="s">
        <v>223</v>
      </c>
      <c r="K271" t="s">
        <v>364</v>
      </c>
      <c r="L271">
        <v>1.01213</v>
      </c>
      <c r="M271" t="s">
        <v>358</v>
      </c>
      <c r="N271">
        <v>12.113367999999999</v>
      </c>
      <c r="O271">
        <v>1.950861</v>
      </c>
      <c r="P271">
        <v>2.1392090000000001</v>
      </c>
      <c r="Q271">
        <v>12.260300000000001</v>
      </c>
      <c r="R271">
        <v>1.9745200000000001</v>
      </c>
      <c r="S271">
        <v>2.1651600000000002</v>
      </c>
    </row>
    <row r="272" spans="1:19" x14ac:dyDescent="0.25">
      <c r="A272">
        <v>270</v>
      </c>
      <c r="B272" t="s">
        <v>166</v>
      </c>
      <c r="C272">
        <v>2</v>
      </c>
      <c r="D272">
        <v>217.58874499999999</v>
      </c>
      <c r="E272" t="s">
        <v>99</v>
      </c>
      <c r="F272" t="s">
        <v>41</v>
      </c>
      <c r="G272" t="s">
        <v>356</v>
      </c>
      <c r="H272">
        <v>12830</v>
      </c>
      <c r="I272">
        <v>121</v>
      </c>
      <c r="J272" t="s">
        <v>175</v>
      </c>
      <c r="K272" t="s">
        <v>357</v>
      </c>
      <c r="L272">
        <v>6.1692999999999998</v>
      </c>
      <c r="M272" t="s">
        <v>358</v>
      </c>
      <c r="N272">
        <v>11.333601</v>
      </c>
      <c r="O272">
        <v>1.9365939999999999</v>
      </c>
      <c r="P272">
        <v>2.0834730000000001</v>
      </c>
      <c r="Q272">
        <v>69.920400000000001</v>
      </c>
      <c r="R272">
        <v>11.9474</v>
      </c>
      <c r="S272">
        <v>12.8536</v>
      </c>
    </row>
    <row r="273" spans="1:19" x14ac:dyDescent="0.25">
      <c r="A273">
        <v>271</v>
      </c>
      <c r="B273" t="s">
        <v>166</v>
      </c>
      <c r="C273">
        <v>6</v>
      </c>
      <c r="D273">
        <v>66.899947999999995</v>
      </c>
      <c r="E273" t="s">
        <v>47</v>
      </c>
      <c r="F273" t="s">
        <v>34</v>
      </c>
      <c r="G273" t="s">
        <v>370</v>
      </c>
      <c r="H273">
        <v>12830</v>
      </c>
      <c r="I273">
        <v>121</v>
      </c>
      <c r="J273" t="s">
        <v>175</v>
      </c>
      <c r="K273" t="s">
        <v>357</v>
      </c>
      <c r="L273">
        <v>6.1692999999999998</v>
      </c>
      <c r="M273" t="s">
        <v>358</v>
      </c>
      <c r="N273">
        <v>11.333601</v>
      </c>
      <c r="O273">
        <v>1.9365939999999999</v>
      </c>
      <c r="P273">
        <v>2.0834730000000001</v>
      </c>
      <c r="Q273">
        <v>69.920400000000001</v>
      </c>
      <c r="R273">
        <v>11.9474</v>
      </c>
      <c r="S273">
        <v>12.8536</v>
      </c>
    </row>
    <row r="274" spans="1:19" x14ac:dyDescent="0.25">
      <c r="A274">
        <v>272</v>
      </c>
      <c r="B274" t="s">
        <v>166</v>
      </c>
      <c r="C274">
        <v>2</v>
      </c>
      <c r="D274">
        <v>217.58874499999999</v>
      </c>
      <c r="E274" t="s">
        <v>99</v>
      </c>
      <c r="F274" t="s">
        <v>41</v>
      </c>
      <c r="G274" t="s">
        <v>356</v>
      </c>
      <c r="H274">
        <v>12842</v>
      </c>
      <c r="I274">
        <v>140</v>
      </c>
      <c r="J274" t="s">
        <v>181</v>
      </c>
      <c r="K274" t="s">
        <v>360</v>
      </c>
      <c r="L274">
        <v>6.5008999999999997</v>
      </c>
      <c r="M274" t="s">
        <v>358</v>
      </c>
      <c r="N274">
        <v>11.705939000000001</v>
      </c>
      <c r="O274">
        <v>1.7997080000000001</v>
      </c>
      <c r="P274">
        <v>2.0554060000000001</v>
      </c>
      <c r="Q274">
        <v>76.099100000000007</v>
      </c>
      <c r="R274">
        <v>11.6997</v>
      </c>
      <c r="S274">
        <v>13.362</v>
      </c>
    </row>
    <row r="275" spans="1:19" x14ac:dyDescent="0.25">
      <c r="A275">
        <v>273</v>
      </c>
      <c r="B275" t="s">
        <v>166</v>
      </c>
      <c r="C275">
        <v>6</v>
      </c>
      <c r="D275">
        <v>66.899947999999995</v>
      </c>
      <c r="E275" t="s">
        <v>47</v>
      </c>
      <c r="F275" t="s">
        <v>34</v>
      </c>
      <c r="G275" t="s">
        <v>370</v>
      </c>
      <c r="H275">
        <v>12842</v>
      </c>
      <c r="I275">
        <v>140</v>
      </c>
      <c r="J275" t="s">
        <v>181</v>
      </c>
      <c r="K275" t="s">
        <v>360</v>
      </c>
      <c r="L275">
        <v>6.5008999999999997</v>
      </c>
      <c r="M275" t="s">
        <v>358</v>
      </c>
      <c r="N275">
        <v>11.705939000000001</v>
      </c>
      <c r="O275">
        <v>1.7997080000000001</v>
      </c>
      <c r="P275">
        <v>2.0554060000000001</v>
      </c>
      <c r="Q275">
        <v>76.099100000000007</v>
      </c>
      <c r="R275">
        <v>11.6997</v>
      </c>
      <c r="S275">
        <v>13.362</v>
      </c>
    </row>
    <row r="276" spans="1:19" x14ac:dyDescent="0.25">
      <c r="A276">
        <v>274</v>
      </c>
      <c r="B276" t="s">
        <v>166</v>
      </c>
      <c r="C276">
        <v>2</v>
      </c>
      <c r="D276">
        <v>217.58874499999999</v>
      </c>
      <c r="E276" t="s">
        <v>99</v>
      </c>
      <c r="F276" t="s">
        <v>41</v>
      </c>
      <c r="G276" t="s">
        <v>356</v>
      </c>
      <c r="H276">
        <v>12830</v>
      </c>
      <c r="I276">
        <v>121</v>
      </c>
      <c r="J276" t="s">
        <v>175</v>
      </c>
      <c r="K276" t="s">
        <v>357</v>
      </c>
      <c r="L276">
        <v>5.9329000000000001</v>
      </c>
      <c r="M276" t="s">
        <v>358</v>
      </c>
      <c r="N276">
        <v>11.333601</v>
      </c>
      <c r="O276">
        <v>1.9365939999999999</v>
      </c>
      <c r="P276">
        <v>2.0834730000000001</v>
      </c>
      <c r="Q276">
        <v>67.241100000000003</v>
      </c>
      <c r="R276">
        <v>11.489599999999999</v>
      </c>
      <c r="S276">
        <v>12.361000000000001</v>
      </c>
    </row>
    <row r="277" spans="1:19" x14ac:dyDescent="0.25">
      <c r="A277">
        <v>275</v>
      </c>
      <c r="B277" t="s">
        <v>166</v>
      </c>
      <c r="C277">
        <v>7</v>
      </c>
      <c r="D277">
        <v>309.68431800000002</v>
      </c>
      <c r="E277" t="s">
        <v>5</v>
      </c>
      <c r="F277" t="s">
        <v>231</v>
      </c>
      <c r="G277" t="s">
        <v>371</v>
      </c>
      <c r="H277">
        <v>12830</v>
      </c>
      <c r="I277">
        <v>121</v>
      </c>
      <c r="J277" t="s">
        <v>175</v>
      </c>
      <c r="K277" t="s">
        <v>357</v>
      </c>
      <c r="L277">
        <v>5.9329000000000001</v>
      </c>
      <c r="M277" t="s">
        <v>358</v>
      </c>
      <c r="N277">
        <v>11.333601</v>
      </c>
      <c r="O277">
        <v>1.9365939999999999</v>
      </c>
      <c r="P277">
        <v>2.0834730000000001</v>
      </c>
      <c r="Q277">
        <v>67.241100000000003</v>
      </c>
      <c r="R277">
        <v>11.489599999999999</v>
      </c>
      <c r="S277">
        <v>12.361000000000001</v>
      </c>
    </row>
    <row r="278" spans="1:19" x14ac:dyDescent="0.25">
      <c r="A278">
        <v>276</v>
      </c>
      <c r="B278" t="s">
        <v>166</v>
      </c>
      <c r="C278">
        <v>2</v>
      </c>
      <c r="D278">
        <v>217.58874499999999</v>
      </c>
      <c r="E278" t="s">
        <v>99</v>
      </c>
      <c r="F278" t="s">
        <v>41</v>
      </c>
      <c r="G278" t="s">
        <v>356</v>
      </c>
      <c r="H278">
        <v>12832</v>
      </c>
      <c r="I278">
        <v>121</v>
      </c>
      <c r="J278" t="s">
        <v>175</v>
      </c>
      <c r="K278" t="s">
        <v>357</v>
      </c>
      <c r="L278">
        <v>73.265900000000002</v>
      </c>
      <c r="M278" t="s">
        <v>358</v>
      </c>
      <c r="N278">
        <v>11.333601</v>
      </c>
      <c r="O278">
        <v>1.9365939999999999</v>
      </c>
      <c r="P278">
        <v>2.0834730000000001</v>
      </c>
      <c r="Q278">
        <v>830.36599999999999</v>
      </c>
      <c r="R278">
        <v>141.886</v>
      </c>
      <c r="S278">
        <v>152.648</v>
      </c>
    </row>
    <row r="279" spans="1:19" x14ac:dyDescent="0.25">
      <c r="A279">
        <v>277</v>
      </c>
      <c r="B279" t="s">
        <v>166</v>
      </c>
      <c r="C279">
        <v>7</v>
      </c>
      <c r="D279">
        <v>309.68431800000002</v>
      </c>
      <c r="E279" t="s">
        <v>5</v>
      </c>
      <c r="F279" t="s">
        <v>231</v>
      </c>
      <c r="G279" t="s">
        <v>371</v>
      </c>
      <c r="H279">
        <v>12832</v>
      </c>
      <c r="I279">
        <v>121</v>
      </c>
      <c r="J279" t="s">
        <v>175</v>
      </c>
      <c r="K279" t="s">
        <v>357</v>
      </c>
      <c r="L279">
        <v>73.265900000000002</v>
      </c>
      <c r="M279" t="s">
        <v>358</v>
      </c>
      <c r="N279">
        <v>11.333601</v>
      </c>
      <c r="O279">
        <v>1.9365939999999999</v>
      </c>
      <c r="P279">
        <v>2.0834730000000001</v>
      </c>
      <c r="Q279">
        <v>830.36599999999999</v>
      </c>
      <c r="R279">
        <v>141.886</v>
      </c>
      <c r="S279">
        <v>152.648</v>
      </c>
    </row>
    <row r="280" spans="1:19" x14ac:dyDescent="0.25">
      <c r="A280">
        <v>278</v>
      </c>
      <c r="B280" t="s">
        <v>166</v>
      </c>
      <c r="C280">
        <v>2</v>
      </c>
      <c r="D280">
        <v>217.58874499999999</v>
      </c>
      <c r="E280" t="s">
        <v>99</v>
      </c>
      <c r="F280" t="s">
        <v>41</v>
      </c>
      <c r="G280" t="s">
        <v>356</v>
      </c>
      <c r="H280">
        <v>12840</v>
      </c>
      <c r="I280">
        <v>140</v>
      </c>
      <c r="J280" t="s">
        <v>181</v>
      </c>
      <c r="K280" t="s">
        <v>360</v>
      </c>
      <c r="L280">
        <v>0.384633</v>
      </c>
      <c r="M280" t="s">
        <v>358</v>
      </c>
      <c r="N280">
        <v>11.705939000000001</v>
      </c>
      <c r="O280">
        <v>1.7997080000000001</v>
      </c>
      <c r="P280">
        <v>2.0554060000000001</v>
      </c>
      <c r="Q280">
        <v>4.5024899999999999</v>
      </c>
      <c r="R280">
        <v>0.69222700000000004</v>
      </c>
      <c r="S280">
        <v>0.79057699999999997</v>
      </c>
    </row>
    <row r="281" spans="1:19" x14ac:dyDescent="0.25">
      <c r="A281">
        <v>279</v>
      </c>
      <c r="B281" t="s">
        <v>166</v>
      </c>
      <c r="C281">
        <v>7</v>
      </c>
      <c r="D281">
        <v>309.68431800000002</v>
      </c>
      <c r="E281" t="s">
        <v>5</v>
      </c>
      <c r="F281" t="s">
        <v>231</v>
      </c>
      <c r="G281" t="s">
        <v>371</v>
      </c>
      <c r="H281">
        <v>12840</v>
      </c>
      <c r="I281">
        <v>140</v>
      </c>
      <c r="J281" t="s">
        <v>181</v>
      </c>
      <c r="K281" t="s">
        <v>360</v>
      </c>
      <c r="L281">
        <v>0.384633</v>
      </c>
      <c r="M281" t="s">
        <v>358</v>
      </c>
      <c r="N281">
        <v>11.705939000000001</v>
      </c>
      <c r="O281">
        <v>1.7997080000000001</v>
      </c>
      <c r="P281">
        <v>2.0554060000000001</v>
      </c>
      <c r="Q281">
        <v>4.5024899999999999</v>
      </c>
      <c r="R281">
        <v>0.69222700000000004</v>
      </c>
      <c r="S281">
        <v>0.79057699999999997</v>
      </c>
    </row>
    <row r="282" spans="1:19" x14ac:dyDescent="0.25">
      <c r="A282">
        <v>280</v>
      </c>
      <c r="B282" t="s">
        <v>166</v>
      </c>
      <c r="C282">
        <v>2</v>
      </c>
      <c r="D282">
        <v>217.58874499999999</v>
      </c>
      <c r="E282" t="s">
        <v>99</v>
      </c>
      <c r="F282" t="s">
        <v>41</v>
      </c>
      <c r="G282" t="s">
        <v>356</v>
      </c>
      <c r="H282">
        <v>12842</v>
      </c>
      <c r="I282">
        <v>140</v>
      </c>
      <c r="J282" t="s">
        <v>181</v>
      </c>
      <c r="K282" t="s">
        <v>360</v>
      </c>
      <c r="L282">
        <v>19.371099999999998</v>
      </c>
      <c r="M282" t="s">
        <v>358</v>
      </c>
      <c r="N282">
        <v>11.705939000000001</v>
      </c>
      <c r="O282">
        <v>1.7997080000000001</v>
      </c>
      <c r="P282">
        <v>2.0554060000000001</v>
      </c>
      <c r="Q282">
        <v>226.75700000000001</v>
      </c>
      <c r="R282">
        <v>34.862299999999998</v>
      </c>
      <c r="S282">
        <v>39.8155</v>
      </c>
    </row>
    <row r="283" spans="1:19" x14ac:dyDescent="0.25">
      <c r="A283">
        <v>281</v>
      </c>
      <c r="B283" t="s">
        <v>166</v>
      </c>
      <c r="C283">
        <v>7</v>
      </c>
      <c r="D283">
        <v>309.68431800000002</v>
      </c>
      <c r="E283" t="s">
        <v>5</v>
      </c>
      <c r="F283" t="s">
        <v>231</v>
      </c>
      <c r="G283" t="s">
        <v>371</v>
      </c>
      <c r="H283">
        <v>12842</v>
      </c>
      <c r="I283">
        <v>140</v>
      </c>
      <c r="J283" t="s">
        <v>181</v>
      </c>
      <c r="K283" t="s">
        <v>360</v>
      </c>
      <c r="L283">
        <v>19.371099999999998</v>
      </c>
      <c r="M283" t="s">
        <v>358</v>
      </c>
      <c r="N283">
        <v>11.705939000000001</v>
      </c>
      <c r="O283">
        <v>1.7997080000000001</v>
      </c>
      <c r="P283">
        <v>2.0554060000000001</v>
      </c>
      <c r="Q283">
        <v>226.75700000000001</v>
      </c>
      <c r="R283">
        <v>34.862299999999998</v>
      </c>
      <c r="S283">
        <v>39.8155</v>
      </c>
    </row>
    <row r="284" spans="1:19" x14ac:dyDescent="0.25">
      <c r="A284">
        <v>282</v>
      </c>
      <c r="B284" t="s">
        <v>166</v>
      </c>
      <c r="C284">
        <v>2</v>
      </c>
      <c r="D284">
        <v>217.58874499999999</v>
      </c>
      <c r="E284" t="s">
        <v>99</v>
      </c>
      <c r="F284" t="s">
        <v>41</v>
      </c>
      <c r="G284" t="s">
        <v>356</v>
      </c>
      <c r="H284">
        <v>12848</v>
      </c>
      <c r="I284">
        <v>170</v>
      </c>
      <c r="J284" t="s">
        <v>185</v>
      </c>
      <c r="K284" t="s">
        <v>372</v>
      </c>
      <c r="L284">
        <v>4.5532899999999996</v>
      </c>
      <c r="M284" t="s">
        <v>358</v>
      </c>
      <c r="N284">
        <v>12.250474000000001</v>
      </c>
      <c r="O284">
        <v>2.1431429999999998</v>
      </c>
      <c r="P284">
        <v>2.1170079999999998</v>
      </c>
      <c r="Q284">
        <v>55.78</v>
      </c>
      <c r="R284">
        <v>9.7583500000000001</v>
      </c>
      <c r="S284">
        <v>9.6393500000000003</v>
      </c>
    </row>
    <row r="285" spans="1:19" x14ac:dyDescent="0.25">
      <c r="A285">
        <v>283</v>
      </c>
      <c r="B285" t="s">
        <v>166</v>
      </c>
      <c r="C285">
        <v>7</v>
      </c>
      <c r="D285">
        <v>309.68431800000002</v>
      </c>
      <c r="E285" t="s">
        <v>5</v>
      </c>
      <c r="F285" t="s">
        <v>231</v>
      </c>
      <c r="G285" t="s">
        <v>371</v>
      </c>
      <c r="H285">
        <v>12848</v>
      </c>
      <c r="I285">
        <v>170</v>
      </c>
      <c r="J285" t="s">
        <v>185</v>
      </c>
      <c r="K285" t="s">
        <v>372</v>
      </c>
      <c r="L285">
        <v>4.5532899999999996</v>
      </c>
      <c r="M285" t="s">
        <v>358</v>
      </c>
      <c r="N285">
        <v>12.250474000000001</v>
      </c>
      <c r="O285">
        <v>2.1431429999999998</v>
      </c>
      <c r="P285">
        <v>2.1170079999999998</v>
      </c>
      <c r="Q285">
        <v>55.78</v>
      </c>
      <c r="R285">
        <v>9.7583500000000001</v>
      </c>
      <c r="S285">
        <v>9.6393500000000003</v>
      </c>
    </row>
    <row r="286" spans="1:19" x14ac:dyDescent="0.25">
      <c r="A286">
        <v>284</v>
      </c>
      <c r="B286" t="s">
        <v>166</v>
      </c>
      <c r="C286">
        <v>2</v>
      </c>
      <c r="D286">
        <v>217.58874499999999</v>
      </c>
      <c r="E286" t="s">
        <v>99</v>
      </c>
      <c r="F286" t="s">
        <v>41</v>
      </c>
      <c r="G286" t="s">
        <v>356</v>
      </c>
      <c r="H286">
        <v>13088</v>
      </c>
      <c r="I286">
        <v>121</v>
      </c>
      <c r="J286" t="s">
        <v>175</v>
      </c>
      <c r="K286" t="s">
        <v>176</v>
      </c>
      <c r="L286">
        <v>0.17882999999999999</v>
      </c>
      <c r="M286" t="s">
        <v>368</v>
      </c>
      <c r="N286">
        <v>11.733371</v>
      </c>
      <c r="O286">
        <v>1.9754510000000001</v>
      </c>
      <c r="P286">
        <v>2.1412239999999998</v>
      </c>
      <c r="Q286">
        <v>2.0982799999999999</v>
      </c>
      <c r="R286">
        <v>0.35326999999999997</v>
      </c>
      <c r="S286">
        <v>0.38291500000000001</v>
      </c>
    </row>
    <row r="287" spans="1:19" x14ac:dyDescent="0.25">
      <c r="A287">
        <v>285</v>
      </c>
      <c r="B287" t="s">
        <v>166</v>
      </c>
      <c r="C287">
        <v>7</v>
      </c>
      <c r="D287">
        <v>309.68431800000002</v>
      </c>
      <c r="E287" t="s">
        <v>5</v>
      </c>
      <c r="F287" t="s">
        <v>231</v>
      </c>
      <c r="G287" t="s">
        <v>371</v>
      </c>
      <c r="H287">
        <v>13088</v>
      </c>
      <c r="I287">
        <v>121</v>
      </c>
      <c r="J287" t="s">
        <v>175</v>
      </c>
      <c r="K287" t="s">
        <v>176</v>
      </c>
      <c r="L287">
        <v>0.17882999999999999</v>
      </c>
      <c r="M287" t="s">
        <v>368</v>
      </c>
      <c r="N287">
        <v>11.733371</v>
      </c>
      <c r="O287">
        <v>1.9754510000000001</v>
      </c>
      <c r="P287">
        <v>2.1412239999999998</v>
      </c>
      <c r="Q287">
        <v>2.0982799999999999</v>
      </c>
      <c r="R287">
        <v>0.35326999999999997</v>
      </c>
      <c r="S287">
        <v>0.38291500000000001</v>
      </c>
    </row>
    <row r="288" spans="1:19" x14ac:dyDescent="0.25">
      <c r="A288">
        <v>286</v>
      </c>
      <c r="B288" t="s">
        <v>166</v>
      </c>
      <c r="C288">
        <v>2</v>
      </c>
      <c r="D288">
        <v>217.58874499999999</v>
      </c>
      <c r="E288" t="s">
        <v>99</v>
      </c>
      <c r="F288" t="s">
        <v>41</v>
      </c>
      <c r="G288" t="s">
        <v>356</v>
      </c>
      <c r="H288">
        <v>12832</v>
      </c>
      <c r="I288">
        <v>121</v>
      </c>
      <c r="J288" t="s">
        <v>175</v>
      </c>
      <c r="K288" t="s">
        <v>357</v>
      </c>
      <c r="L288">
        <v>2.0675300000000001</v>
      </c>
      <c r="M288" t="s">
        <v>358</v>
      </c>
      <c r="N288">
        <v>11.333601</v>
      </c>
      <c r="O288">
        <v>1.9365939999999999</v>
      </c>
      <c r="P288">
        <v>2.0834730000000001</v>
      </c>
      <c r="Q288">
        <v>23.432600000000001</v>
      </c>
      <c r="R288">
        <v>4.0039699999999998</v>
      </c>
      <c r="S288">
        <v>4.3076400000000001</v>
      </c>
    </row>
    <row r="289" spans="1:19" x14ac:dyDescent="0.25">
      <c r="A289">
        <v>287</v>
      </c>
      <c r="B289" t="s">
        <v>166</v>
      </c>
      <c r="C289">
        <v>8</v>
      </c>
      <c r="D289">
        <v>383.84272700000002</v>
      </c>
      <c r="E289" t="s">
        <v>84</v>
      </c>
      <c r="F289" t="s">
        <v>317</v>
      </c>
      <c r="G289" t="s">
        <v>373</v>
      </c>
      <c r="H289">
        <v>12832</v>
      </c>
      <c r="I289">
        <v>121</v>
      </c>
      <c r="J289" t="s">
        <v>175</v>
      </c>
      <c r="K289" t="s">
        <v>357</v>
      </c>
      <c r="L289">
        <v>2.0675300000000001</v>
      </c>
      <c r="M289" t="s">
        <v>358</v>
      </c>
      <c r="N289">
        <v>11.333601</v>
      </c>
      <c r="O289">
        <v>1.9365939999999999</v>
      </c>
      <c r="P289">
        <v>2.0834730000000001</v>
      </c>
      <c r="Q289">
        <v>23.432600000000001</v>
      </c>
      <c r="R289">
        <v>4.0039699999999998</v>
      </c>
      <c r="S289">
        <v>4.3076400000000001</v>
      </c>
    </row>
    <row r="290" spans="1:19" x14ac:dyDescent="0.25">
      <c r="A290">
        <v>288</v>
      </c>
      <c r="B290" t="s">
        <v>166</v>
      </c>
      <c r="C290">
        <v>2</v>
      </c>
      <c r="D290">
        <v>217.58874499999999</v>
      </c>
      <c r="E290" t="s">
        <v>99</v>
      </c>
      <c r="F290" t="s">
        <v>41</v>
      </c>
      <c r="G290" t="s">
        <v>356</v>
      </c>
      <c r="H290">
        <v>12842</v>
      </c>
      <c r="I290">
        <v>140</v>
      </c>
      <c r="J290" t="s">
        <v>181</v>
      </c>
      <c r="K290" t="s">
        <v>360</v>
      </c>
      <c r="L290">
        <v>2.13E-4</v>
      </c>
      <c r="M290" t="s">
        <v>358</v>
      </c>
      <c r="N290">
        <v>11.705939000000001</v>
      </c>
      <c r="O290">
        <v>1.7997080000000001</v>
      </c>
      <c r="P290">
        <v>2.0554060000000001</v>
      </c>
      <c r="Q290">
        <v>2.496E-3</v>
      </c>
      <c r="R290">
        <v>3.8400000000000001E-4</v>
      </c>
      <c r="S290">
        <v>4.3800000000000002E-4</v>
      </c>
    </row>
    <row r="291" spans="1:19" x14ac:dyDescent="0.25">
      <c r="A291">
        <v>289</v>
      </c>
      <c r="B291" t="s">
        <v>166</v>
      </c>
      <c r="C291">
        <v>8</v>
      </c>
      <c r="D291">
        <v>383.84272700000002</v>
      </c>
      <c r="E291" t="s">
        <v>84</v>
      </c>
      <c r="F291" t="s">
        <v>317</v>
      </c>
      <c r="G291" t="s">
        <v>373</v>
      </c>
      <c r="H291">
        <v>12842</v>
      </c>
      <c r="I291">
        <v>140</v>
      </c>
      <c r="J291" t="s">
        <v>181</v>
      </c>
      <c r="K291" t="s">
        <v>360</v>
      </c>
      <c r="L291">
        <v>2.13E-4</v>
      </c>
      <c r="M291" t="s">
        <v>358</v>
      </c>
      <c r="N291">
        <v>11.705939000000001</v>
      </c>
      <c r="O291">
        <v>1.7997080000000001</v>
      </c>
      <c r="P291">
        <v>2.0554060000000001</v>
      </c>
      <c r="Q291">
        <v>2.496E-3</v>
      </c>
      <c r="R291">
        <v>3.8400000000000001E-4</v>
      </c>
      <c r="S291">
        <v>4.3800000000000002E-4</v>
      </c>
    </row>
    <row r="292" spans="1:19" x14ac:dyDescent="0.25">
      <c r="A292">
        <v>290</v>
      </c>
      <c r="B292" t="s">
        <v>166</v>
      </c>
      <c r="C292">
        <v>2</v>
      </c>
      <c r="D292">
        <v>217.58874499999999</v>
      </c>
      <c r="E292" t="s">
        <v>99</v>
      </c>
      <c r="F292" t="s">
        <v>41</v>
      </c>
      <c r="G292" t="s">
        <v>356</v>
      </c>
      <c r="H292">
        <v>13088</v>
      </c>
      <c r="I292">
        <v>121</v>
      </c>
      <c r="J292" t="s">
        <v>175</v>
      </c>
      <c r="K292" t="s">
        <v>176</v>
      </c>
      <c r="L292">
        <v>2.79217</v>
      </c>
      <c r="M292" t="s">
        <v>368</v>
      </c>
      <c r="N292">
        <v>11.733371</v>
      </c>
      <c r="O292">
        <v>1.9754510000000001</v>
      </c>
      <c r="P292">
        <v>2.1412239999999998</v>
      </c>
      <c r="Q292">
        <v>32.761600000000001</v>
      </c>
      <c r="R292">
        <v>5.5157999999999996</v>
      </c>
      <c r="S292">
        <v>5.9786599999999996</v>
      </c>
    </row>
    <row r="293" spans="1:19" x14ac:dyDescent="0.25">
      <c r="A293">
        <v>291</v>
      </c>
      <c r="B293" t="s">
        <v>166</v>
      </c>
      <c r="C293">
        <v>8</v>
      </c>
      <c r="D293">
        <v>383.84272700000002</v>
      </c>
      <c r="E293" t="s">
        <v>84</v>
      </c>
      <c r="F293" t="s">
        <v>317</v>
      </c>
      <c r="G293" t="s">
        <v>373</v>
      </c>
      <c r="H293">
        <v>13088</v>
      </c>
      <c r="I293">
        <v>121</v>
      </c>
      <c r="J293" t="s">
        <v>175</v>
      </c>
      <c r="K293" t="s">
        <v>176</v>
      </c>
      <c r="L293">
        <v>2.79217</v>
      </c>
      <c r="M293" t="s">
        <v>368</v>
      </c>
      <c r="N293">
        <v>11.733371</v>
      </c>
      <c r="O293">
        <v>1.9754510000000001</v>
      </c>
      <c r="P293">
        <v>2.1412239999999998</v>
      </c>
      <c r="Q293">
        <v>32.761600000000001</v>
      </c>
      <c r="R293">
        <v>5.5157999999999996</v>
      </c>
      <c r="S293">
        <v>5.9786599999999996</v>
      </c>
    </row>
    <row r="294" spans="1:19" x14ac:dyDescent="0.25">
      <c r="A294">
        <v>292</v>
      </c>
      <c r="B294" t="s">
        <v>166</v>
      </c>
      <c r="C294">
        <v>2</v>
      </c>
      <c r="D294">
        <v>217.58874499999999</v>
      </c>
      <c r="E294" t="s">
        <v>99</v>
      </c>
      <c r="F294" t="s">
        <v>41</v>
      </c>
      <c r="G294" t="s">
        <v>356</v>
      </c>
      <c r="H294">
        <v>13091</v>
      </c>
      <c r="I294">
        <v>121</v>
      </c>
      <c r="J294" t="s">
        <v>175</v>
      </c>
      <c r="K294" t="s">
        <v>176</v>
      </c>
      <c r="L294">
        <v>0.18464700000000001</v>
      </c>
      <c r="M294" t="s">
        <v>368</v>
      </c>
      <c r="N294">
        <v>11.733371</v>
      </c>
      <c r="O294">
        <v>1.9754510000000001</v>
      </c>
      <c r="P294">
        <v>2.1412239999999998</v>
      </c>
      <c r="Q294">
        <v>2.1665299999999998</v>
      </c>
      <c r="R294">
        <v>0.364761</v>
      </c>
      <c r="S294">
        <v>0.39537099999999997</v>
      </c>
    </row>
    <row r="295" spans="1:19" x14ac:dyDescent="0.25">
      <c r="A295">
        <v>293</v>
      </c>
      <c r="B295" t="s">
        <v>166</v>
      </c>
      <c r="C295">
        <v>8</v>
      </c>
      <c r="D295">
        <v>383.84272700000002</v>
      </c>
      <c r="E295" t="s">
        <v>84</v>
      </c>
      <c r="F295" t="s">
        <v>317</v>
      </c>
      <c r="G295" t="s">
        <v>373</v>
      </c>
      <c r="H295">
        <v>13091</v>
      </c>
      <c r="I295">
        <v>121</v>
      </c>
      <c r="J295" t="s">
        <v>175</v>
      </c>
      <c r="K295" t="s">
        <v>176</v>
      </c>
      <c r="L295">
        <v>0.18464700000000001</v>
      </c>
      <c r="M295" t="s">
        <v>368</v>
      </c>
      <c r="N295">
        <v>11.733371</v>
      </c>
      <c r="O295">
        <v>1.9754510000000001</v>
      </c>
      <c r="P295">
        <v>2.1412239999999998</v>
      </c>
      <c r="Q295">
        <v>2.1665299999999998</v>
      </c>
      <c r="R295">
        <v>0.364761</v>
      </c>
      <c r="S295">
        <v>0.39537099999999997</v>
      </c>
    </row>
    <row r="296" spans="1:19" x14ac:dyDescent="0.25">
      <c r="A296">
        <v>294</v>
      </c>
      <c r="B296" t="s">
        <v>166</v>
      </c>
      <c r="C296">
        <v>2</v>
      </c>
      <c r="D296">
        <v>217.58874499999999</v>
      </c>
      <c r="E296" t="s">
        <v>99</v>
      </c>
      <c r="F296" t="s">
        <v>41</v>
      </c>
      <c r="G296" t="s">
        <v>356</v>
      </c>
      <c r="H296">
        <v>12832</v>
      </c>
      <c r="I296">
        <v>121</v>
      </c>
      <c r="J296" t="s">
        <v>175</v>
      </c>
      <c r="K296" t="s">
        <v>357</v>
      </c>
      <c r="L296">
        <v>2.4563600000000001</v>
      </c>
      <c r="M296" t="s">
        <v>358</v>
      </c>
      <c r="N296">
        <v>11.333601</v>
      </c>
      <c r="O296">
        <v>1.9365939999999999</v>
      </c>
      <c r="P296">
        <v>2.0834730000000001</v>
      </c>
      <c r="Q296">
        <v>27.839400000000001</v>
      </c>
      <c r="R296">
        <v>4.7569699999999999</v>
      </c>
      <c r="S296">
        <v>5.1177599999999996</v>
      </c>
    </row>
    <row r="297" spans="1:19" x14ac:dyDescent="0.25">
      <c r="A297">
        <v>295</v>
      </c>
      <c r="B297" t="s">
        <v>166</v>
      </c>
      <c r="C297">
        <v>16</v>
      </c>
      <c r="D297">
        <v>893.72947399999998</v>
      </c>
      <c r="E297" t="s">
        <v>30</v>
      </c>
      <c r="F297" t="s">
        <v>215</v>
      </c>
      <c r="G297" t="s">
        <v>384</v>
      </c>
      <c r="H297">
        <v>12832</v>
      </c>
      <c r="I297">
        <v>121</v>
      </c>
      <c r="J297" t="s">
        <v>175</v>
      </c>
      <c r="K297" t="s">
        <v>357</v>
      </c>
      <c r="L297">
        <v>2.4563600000000001</v>
      </c>
      <c r="M297" t="s">
        <v>358</v>
      </c>
      <c r="N297">
        <v>11.333601</v>
      </c>
      <c r="O297">
        <v>1.9365939999999999</v>
      </c>
      <c r="P297">
        <v>2.0834730000000001</v>
      </c>
      <c r="Q297">
        <v>27.839400000000001</v>
      </c>
      <c r="R297">
        <v>4.7569699999999999</v>
      </c>
      <c r="S297">
        <v>5.1177599999999996</v>
      </c>
    </row>
    <row r="298" spans="1:19" x14ac:dyDescent="0.25">
      <c r="A298">
        <v>296</v>
      </c>
      <c r="B298" t="s">
        <v>166</v>
      </c>
      <c r="C298">
        <v>2</v>
      </c>
      <c r="D298">
        <v>217.58874499999999</v>
      </c>
      <c r="E298" t="s">
        <v>99</v>
      </c>
      <c r="F298" t="s">
        <v>41</v>
      </c>
      <c r="G298" t="s">
        <v>356</v>
      </c>
      <c r="H298">
        <v>12840</v>
      </c>
      <c r="I298">
        <v>140</v>
      </c>
      <c r="J298" t="s">
        <v>181</v>
      </c>
      <c r="K298" t="s">
        <v>360</v>
      </c>
      <c r="L298">
        <v>5.1726700000000001</v>
      </c>
      <c r="M298" t="s">
        <v>358</v>
      </c>
      <c r="N298">
        <v>11.705939000000001</v>
      </c>
      <c r="O298">
        <v>1.7997080000000001</v>
      </c>
      <c r="P298">
        <v>2.0554060000000001</v>
      </c>
      <c r="Q298">
        <v>60.551000000000002</v>
      </c>
      <c r="R298">
        <v>9.3093000000000004</v>
      </c>
      <c r="S298">
        <v>10.6319</v>
      </c>
    </row>
    <row r="299" spans="1:19" x14ac:dyDescent="0.25">
      <c r="A299">
        <v>297</v>
      </c>
      <c r="B299" t="s">
        <v>166</v>
      </c>
      <c r="C299">
        <v>16</v>
      </c>
      <c r="D299">
        <v>893.72947399999998</v>
      </c>
      <c r="E299" t="s">
        <v>30</v>
      </c>
      <c r="F299" t="s">
        <v>215</v>
      </c>
      <c r="G299" t="s">
        <v>384</v>
      </c>
      <c r="H299">
        <v>12840</v>
      </c>
      <c r="I299">
        <v>140</v>
      </c>
      <c r="J299" t="s">
        <v>181</v>
      </c>
      <c r="K299" t="s">
        <v>360</v>
      </c>
      <c r="L299">
        <v>5.1726700000000001</v>
      </c>
      <c r="M299" t="s">
        <v>358</v>
      </c>
      <c r="N299">
        <v>11.705939000000001</v>
      </c>
      <c r="O299">
        <v>1.7997080000000001</v>
      </c>
      <c r="P299">
        <v>2.0554060000000001</v>
      </c>
      <c r="Q299">
        <v>60.551000000000002</v>
      </c>
      <c r="R299">
        <v>9.3093000000000004</v>
      </c>
      <c r="S299">
        <v>10.6319</v>
      </c>
    </row>
    <row r="300" spans="1:19" x14ac:dyDescent="0.25">
      <c r="A300">
        <v>298</v>
      </c>
      <c r="B300" t="s">
        <v>166</v>
      </c>
      <c r="C300">
        <v>3</v>
      </c>
      <c r="D300">
        <v>65.858418999999998</v>
      </c>
      <c r="E300" t="s">
        <v>315</v>
      </c>
      <c r="F300" t="s">
        <v>106</v>
      </c>
      <c r="G300" t="s">
        <v>362</v>
      </c>
      <c r="H300">
        <v>12842</v>
      </c>
      <c r="I300">
        <v>140</v>
      </c>
      <c r="J300" t="s">
        <v>181</v>
      </c>
      <c r="K300" t="s">
        <v>360</v>
      </c>
      <c r="L300">
        <v>6.9927200000000003</v>
      </c>
      <c r="M300" t="s">
        <v>358</v>
      </c>
      <c r="N300">
        <v>11.705939000000001</v>
      </c>
      <c r="O300">
        <v>1.7997080000000001</v>
      </c>
      <c r="P300">
        <v>2.0554060000000001</v>
      </c>
      <c r="Q300">
        <v>81.856399999999994</v>
      </c>
      <c r="R300">
        <v>12.584899999999999</v>
      </c>
      <c r="S300">
        <v>14.3729</v>
      </c>
    </row>
    <row r="301" spans="1:19" x14ac:dyDescent="0.25">
      <c r="A301">
        <v>299</v>
      </c>
      <c r="B301" t="s">
        <v>166</v>
      </c>
      <c r="C301">
        <v>4</v>
      </c>
      <c r="D301">
        <v>116.989869</v>
      </c>
      <c r="E301" t="s">
        <v>81</v>
      </c>
      <c r="F301" t="s">
        <v>16</v>
      </c>
      <c r="G301" t="s">
        <v>363</v>
      </c>
      <c r="H301">
        <v>12842</v>
      </c>
      <c r="I301">
        <v>140</v>
      </c>
      <c r="J301" t="s">
        <v>181</v>
      </c>
      <c r="K301" t="s">
        <v>360</v>
      </c>
      <c r="L301">
        <v>6.9927200000000003</v>
      </c>
      <c r="M301" t="s">
        <v>358</v>
      </c>
      <c r="N301">
        <v>11.705939000000001</v>
      </c>
      <c r="O301">
        <v>1.7997080000000001</v>
      </c>
      <c r="P301">
        <v>2.0554060000000001</v>
      </c>
      <c r="Q301">
        <v>81.856399999999994</v>
      </c>
      <c r="R301">
        <v>12.584899999999999</v>
      </c>
      <c r="S301">
        <v>14.3729</v>
      </c>
    </row>
    <row r="302" spans="1:19" x14ac:dyDescent="0.25">
      <c r="A302">
        <v>300</v>
      </c>
      <c r="B302" t="s">
        <v>166</v>
      </c>
      <c r="C302">
        <v>3</v>
      </c>
      <c r="D302">
        <v>65.858418999999998</v>
      </c>
      <c r="E302" t="s">
        <v>315</v>
      </c>
      <c r="F302" t="s">
        <v>106</v>
      </c>
      <c r="G302" t="s">
        <v>362</v>
      </c>
      <c r="H302">
        <v>13184</v>
      </c>
      <c r="I302">
        <v>140</v>
      </c>
      <c r="J302" t="s">
        <v>181</v>
      </c>
      <c r="K302" t="s">
        <v>182</v>
      </c>
      <c r="L302">
        <v>2.4493999999999998E-2</v>
      </c>
      <c r="M302" t="s">
        <v>368</v>
      </c>
      <c r="N302">
        <v>12.496560000000001</v>
      </c>
      <c r="O302">
        <v>1.9466840000000001</v>
      </c>
      <c r="P302">
        <v>2.126881</v>
      </c>
      <c r="Q302">
        <v>0.30609599999999998</v>
      </c>
      <c r="R302">
        <v>4.7683000000000003E-2</v>
      </c>
      <c r="S302">
        <v>5.2096999999999997E-2</v>
      </c>
    </row>
    <row r="303" spans="1:19" x14ac:dyDescent="0.25">
      <c r="A303">
        <v>301</v>
      </c>
      <c r="B303" t="s">
        <v>166</v>
      </c>
      <c r="C303">
        <v>4</v>
      </c>
      <c r="D303">
        <v>116.989869</v>
      </c>
      <c r="E303" t="s">
        <v>81</v>
      </c>
      <c r="F303" t="s">
        <v>16</v>
      </c>
      <c r="G303" t="s">
        <v>363</v>
      </c>
      <c r="H303">
        <v>13184</v>
      </c>
      <c r="I303">
        <v>140</v>
      </c>
      <c r="J303" t="s">
        <v>181</v>
      </c>
      <c r="K303" t="s">
        <v>182</v>
      </c>
      <c r="L303">
        <v>2.4493999999999998E-2</v>
      </c>
      <c r="M303" t="s">
        <v>368</v>
      </c>
      <c r="N303">
        <v>12.496560000000001</v>
      </c>
      <c r="O303">
        <v>1.9466840000000001</v>
      </c>
      <c r="P303">
        <v>2.126881</v>
      </c>
      <c r="Q303">
        <v>0.30609599999999998</v>
      </c>
      <c r="R303">
        <v>4.7683000000000003E-2</v>
      </c>
      <c r="S303">
        <v>5.2096999999999997E-2</v>
      </c>
    </row>
    <row r="304" spans="1:19" x14ac:dyDescent="0.25">
      <c r="A304">
        <v>302</v>
      </c>
      <c r="B304" t="s">
        <v>166</v>
      </c>
      <c r="C304">
        <v>3</v>
      </c>
      <c r="D304">
        <v>65.858418999999998</v>
      </c>
      <c r="E304" t="s">
        <v>315</v>
      </c>
      <c r="F304" t="s">
        <v>106</v>
      </c>
      <c r="G304" t="s">
        <v>362</v>
      </c>
      <c r="H304">
        <v>13185</v>
      </c>
      <c r="I304">
        <v>140</v>
      </c>
      <c r="J304" t="s">
        <v>181</v>
      </c>
      <c r="K304" t="s">
        <v>182</v>
      </c>
      <c r="L304">
        <v>0.33132800000000001</v>
      </c>
      <c r="M304" t="s">
        <v>368</v>
      </c>
      <c r="N304">
        <v>12.496560000000001</v>
      </c>
      <c r="O304">
        <v>1.9466840000000001</v>
      </c>
      <c r="P304">
        <v>2.126881</v>
      </c>
      <c r="Q304">
        <v>4.14046</v>
      </c>
      <c r="R304">
        <v>0.64499099999999998</v>
      </c>
      <c r="S304">
        <v>0.70469499999999996</v>
      </c>
    </row>
    <row r="305" spans="1:19" x14ac:dyDescent="0.25">
      <c r="A305">
        <v>303</v>
      </c>
      <c r="B305" t="s">
        <v>166</v>
      </c>
      <c r="C305">
        <v>5</v>
      </c>
      <c r="D305">
        <v>21.420546000000002</v>
      </c>
      <c r="E305" t="s">
        <v>79</v>
      </c>
      <c r="F305" t="s">
        <v>279</v>
      </c>
      <c r="G305" t="s">
        <v>369</v>
      </c>
      <c r="H305">
        <v>13185</v>
      </c>
      <c r="I305">
        <v>140</v>
      </c>
      <c r="J305" t="s">
        <v>181</v>
      </c>
      <c r="K305" t="s">
        <v>182</v>
      </c>
      <c r="L305">
        <v>0.33132800000000001</v>
      </c>
      <c r="M305" t="s">
        <v>368</v>
      </c>
      <c r="N305">
        <v>12.496560000000001</v>
      </c>
      <c r="O305">
        <v>1.9466840000000001</v>
      </c>
      <c r="P305">
        <v>2.126881</v>
      </c>
      <c r="Q305">
        <v>4.14046</v>
      </c>
      <c r="R305">
        <v>0.64499099999999998</v>
      </c>
      <c r="S305">
        <v>0.70469499999999996</v>
      </c>
    </row>
    <row r="306" spans="1:19" x14ac:dyDescent="0.25">
      <c r="A306">
        <v>304</v>
      </c>
      <c r="B306" t="s">
        <v>166</v>
      </c>
      <c r="C306">
        <v>3</v>
      </c>
      <c r="D306">
        <v>65.858418999999998</v>
      </c>
      <c r="E306" t="s">
        <v>315</v>
      </c>
      <c r="F306" t="s">
        <v>106</v>
      </c>
      <c r="G306" t="s">
        <v>362</v>
      </c>
      <c r="H306">
        <v>12830</v>
      </c>
      <c r="I306">
        <v>121</v>
      </c>
      <c r="J306" t="s">
        <v>175</v>
      </c>
      <c r="K306" t="s">
        <v>357</v>
      </c>
      <c r="L306">
        <v>11.273300000000001</v>
      </c>
      <c r="M306" t="s">
        <v>358</v>
      </c>
      <c r="N306">
        <v>11.333601</v>
      </c>
      <c r="O306">
        <v>1.9365939999999999</v>
      </c>
      <c r="P306">
        <v>2.0834730000000001</v>
      </c>
      <c r="Q306">
        <v>127.767</v>
      </c>
      <c r="R306">
        <v>21.831800000000001</v>
      </c>
      <c r="S306">
        <v>23.4876</v>
      </c>
    </row>
    <row r="307" spans="1:19" x14ac:dyDescent="0.25">
      <c r="A307">
        <v>305</v>
      </c>
      <c r="B307" t="s">
        <v>166</v>
      </c>
      <c r="C307">
        <v>6</v>
      </c>
      <c r="D307">
        <v>66.899947999999995</v>
      </c>
      <c r="E307" t="s">
        <v>47</v>
      </c>
      <c r="F307" t="s">
        <v>34</v>
      </c>
      <c r="G307" t="s">
        <v>370</v>
      </c>
      <c r="H307">
        <v>12830</v>
      </c>
      <c r="I307">
        <v>121</v>
      </c>
      <c r="J307" t="s">
        <v>175</v>
      </c>
      <c r="K307" t="s">
        <v>357</v>
      </c>
      <c r="L307">
        <v>11.273300000000001</v>
      </c>
      <c r="M307" t="s">
        <v>358</v>
      </c>
      <c r="N307">
        <v>11.333601</v>
      </c>
      <c r="O307">
        <v>1.9365939999999999</v>
      </c>
      <c r="P307">
        <v>2.0834730000000001</v>
      </c>
      <c r="Q307">
        <v>127.767</v>
      </c>
      <c r="R307">
        <v>21.831800000000001</v>
      </c>
      <c r="S307">
        <v>23.4876</v>
      </c>
    </row>
    <row r="308" spans="1:19" x14ac:dyDescent="0.25">
      <c r="A308">
        <v>306</v>
      </c>
      <c r="B308" t="s">
        <v>166</v>
      </c>
      <c r="C308">
        <v>3</v>
      </c>
      <c r="D308">
        <v>65.858418999999998</v>
      </c>
      <c r="E308" t="s">
        <v>315</v>
      </c>
      <c r="F308" t="s">
        <v>106</v>
      </c>
      <c r="G308" t="s">
        <v>362</v>
      </c>
      <c r="H308">
        <v>12842</v>
      </c>
      <c r="I308">
        <v>140</v>
      </c>
      <c r="J308" t="s">
        <v>181</v>
      </c>
      <c r="K308" t="s">
        <v>360</v>
      </c>
      <c r="L308">
        <v>2.1096200000000001</v>
      </c>
      <c r="M308" t="s">
        <v>358</v>
      </c>
      <c r="N308">
        <v>11.705939000000001</v>
      </c>
      <c r="O308">
        <v>1.7997080000000001</v>
      </c>
      <c r="P308">
        <v>2.0554060000000001</v>
      </c>
      <c r="Q308">
        <v>24.6951</v>
      </c>
      <c r="R308">
        <v>3.7967</v>
      </c>
      <c r="S308">
        <v>4.3361299999999998</v>
      </c>
    </row>
    <row r="309" spans="1:19" x14ac:dyDescent="0.25">
      <c r="A309">
        <v>307</v>
      </c>
      <c r="B309" t="s">
        <v>166</v>
      </c>
      <c r="C309">
        <v>6</v>
      </c>
      <c r="D309">
        <v>66.899947999999995</v>
      </c>
      <c r="E309" t="s">
        <v>47</v>
      </c>
      <c r="F309" t="s">
        <v>34</v>
      </c>
      <c r="G309" t="s">
        <v>370</v>
      </c>
      <c r="H309">
        <v>12842</v>
      </c>
      <c r="I309">
        <v>140</v>
      </c>
      <c r="J309" t="s">
        <v>181</v>
      </c>
      <c r="K309" t="s">
        <v>360</v>
      </c>
      <c r="L309">
        <v>2.1096200000000001</v>
      </c>
      <c r="M309" t="s">
        <v>358</v>
      </c>
      <c r="N309">
        <v>11.705939000000001</v>
      </c>
      <c r="O309">
        <v>1.7997080000000001</v>
      </c>
      <c r="P309">
        <v>2.0554060000000001</v>
      </c>
      <c r="Q309">
        <v>24.6951</v>
      </c>
      <c r="R309">
        <v>3.7967</v>
      </c>
      <c r="S309">
        <v>4.3361299999999998</v>
      </c>
    </row>
    <row r="310" spans="1:19" x14ac:dyDescent="0.25">
      <c r="A310">
        <v>308</v>
      </c>
      <c r="B310" t="s">
        <v>166</v>
      </c>
      <c r="C310">
        <v>3</v>
      </c>
      <c r="D310">
        <v>65.858418999999998</v>
      </c>
      <c r="E310" t="s">
        <v>315</v>
      </c>
      <c r="F310" t="s">
        <v>106</v>
      </c>
      <c r="G310" t="s">
        <v>362</v>
      </c>
      <c r="H310">
        <v>12830</v>
      </c>
      <c r="I310">
        <v>121</v>
      </c>
      <c r="J310" t="s">
        <v>175</v>
      </c>
      <c r="K310" t="s">
        <v>357</v>
      </c>
      <c r="L310">
        <v>9.9214800000000007</v>
      </c>
      <c r="M310" t="s">
        <v>358</v>
      </c>
      <c r="N310">
        <v>11.333601</v>
      </c>
      <c r="O310">
        <v>1.9365939999999999</v>
      </c>
      <c r="P310">
        <v>2.0834730000000001</v>
      </c>
      <c r="Q310">
        <v>112.446</v>
      </c>
      <c r="R310">
        <v>19.213899999999999</v>
      </c>
      <c r="S310">
        <v>20.671099999999999</v>
      </c>
    </row>
    <row r="311" spans="1:19" x14ac:dyDescent="0.25">
      <c r="A311">
        <v>309</v>
      </c>
      <c r="B311" t="s">
        <v>166</v>
      </c>
      <c r="C311">
        <v>7</v>
      </c>
      <c r="D311">
        <v>309.68431800000002</v>
      </c>
      <c r="E311" t="s">
        <v>5</v>
      </c>
      <c r="F311" t="s">
        <v>231</v>
      </c>
      <c r="G311" t="s">
        <v>371</v>
      </c>
      <c r="H311">
        <v>12830</v>
      </c>
      <c r="I311">
        <v>121</v>
      </c>
      <c r="J311" t="s">
        <v>175</v>
      </c>
      <c r="K311" t="s">
        <v>357</v>
      </c>
      <c r="L311">
        <v>9.9214800000000007</v>
      </c>
      <c r="M311" t="s">
        <v>358</v>
      </c>
      <c r="N311">
        <v>11.333601</v>
      </c>
      <c r="O311">
        <v>1.9365939999999999</v>
      </c>
      <c r="P311">
        <v>2.0834730000000001</v>
      </c>
      <c r="Q311">
        <v>112.446</v>
      </c>
      <c r="R311">
        <v>19.213899999999999</v>
      </c>
      <c r="S311">
        <v>20.671099999999999</v>
      </c>
    </row>
    <row r="312" spans="1:19" x14ac:dyDescent="0.25">
      <c r="A312">
        <v>310</v>
      </c>
      <c r="B312" t="s">
        <v>166</v>
      </c>
      <c r="C312">
        <v>3</v>
      </c>
      <c r="D312">
        <v>65.858418999999998</v>
      </c>
      <c r="E312" t="s">
        <v>315</v>
      </c>
      <c r="F312" t="s">
        <v>106</v>
      </c>
      <c r="G312" t="s">
        <v>362</v>
      </c>
      <c r="H312">
        <v>12832</v>
      </c>
      <c r="I312">
        <v>121</v>
      </c>
      <c r="J312" t="s">
        <v>175</v>
      </c>
      <c r="K312" t="s">
        <v>357</v>
      </c>
      <c r="L312">
        <v>1.23034</v>
      </c>
      <c r="M312" t="s">
        <v>358</v>
      </c>
      <c r="N312">
        <v>11.333601</v>
      </c>
      <c r="O312">
        <v>1.9365939999999999</v>
      </c>
      <c r="P312">
        <v>2.0834730000000001</v>
      </c>
      <c r="Q312">
        <v>13.9442</v>
      </c>
      <c r="R312">
        <v>2.3826700000000001</v>
      </c>
      <c r="S312">
        <v>2.56338</v>
      </c>
    </row>
    <row r="313" spans="1:19" x14ac:dyDescent="0.25">
      <c r="A313">
        <v>311</v>
      </c>
      <c r="B313" t="s">
        <v>166</v>
      </c>
      <c r="C313">
        <v>7</v>
      </c>
      <c r="D313">
        <v>309.68431800000002</v>
      </c>
      <c r="E313" t="s">
        <v>5</v>
      </c>
      <c r="F313" t="s">
        <v>231</v>
      </c>
      <c r="G313" t="s">
        <v>371</v>
      </c>
      <c r="H313">
        <v>12832</v>
      </c>
      <c r="I313">
        <v>121</v>
      </c>
      <c r="J313" t="s">
        <v>175</v>
      </c>
      <c r="K313" t="s">
        <v>357</v>
      </c>
      <c r="L313">
        <v>1.23034</v>
      </c>
      <c r="M313" t="s">
        <v>358</v>
      </c>
      <c r="N313">
        <v>11.333601</v>
      </c>
      <c r="O313">
        <v>1.9365939999999999</v>
      </c>
      <c r="P313">
        <v>2.0834730000000001</v>
      </c>
      <c r="Q313">
        <v>13.9442</v>
      </c>
      <c r="R313">
        <v>2.3826700000000001</v>
      </c>
      <c r="S313">
        <v>2.56338</v>
      </c>
    </row>
    <row r="314" spans="1:19" x14ac:dyDescent="0.25">
      <c r="A314">
        <v>312</v>
      </c>
      <c r="B314" t="s">
        <v>166</v>
      </c>
      <c r="C314">
        <v>3</v>
      </c>
      <c r="D314">
        <v>65.858418999999998</v>
      </c>
      <c r="E314" t="s">
        <v>315</v>
      </c>
      <c r="F314" t="s">
        <v>106</v>
      </c>
      <c r="G314" t="s">
        <v>362</v>
      </c>
      <c r="H314">
        <v>12842</v>
      </c>
      <c r="I314">
        <v>140</v>
      </c>
      <c r="J314" t="s">
        <v>181</v>
      </c>
      <c r="K314" t="s">
        <v>360</v>
      </c>
      <c r="L314">
        <v>0.29460700000000001</v>
      </c>
      <c r="M314" t="s">
        <v>358</v>
      </c>
      <c r="N314">
        <v>11.705939000000001</v>
      </c>
      <c r="O314">
        <v>1.7997080000000001</v>
      </c>
      <c r="P314">
        <v>2.0554060000000001</v>
      </c>
      <c r="Q314">
        <v>3.4486500000000002</v>
      </c>
      <c r="R314">
        <v>0.53020699999999998</v>
      </c>
      <c r="S314">
        <v>0.60553699999999999</v>
      </c>
    </row>
    <row r="315" spans="1:19" x14ac:dyDescent="0.25">
      <c r="A315">
        <v>313</v>
      </c>
      <c r="B315" t="s">
        <v>166</v>
      </c>
      <c r="C315">
        <v>7</v>
      </c>
      <c r="D315">
        <v>309.68431800000002</v>
      </c>
      <c r="E315" t="s">
        <v>5</v>
      </c>
      <c r="F315" t="s">
        <v>231</v>
      </c>
      <c r="G315" t="s">
        <v>371</v>
      </c>
      <c r="H315">
        <v>12842</v>
      </c>
      <c r="I315">
        <v>140</v>
      </c>
      <c r="J315" t="s">
        <v>181</v>
      </c>
      <c r="K315" t="s">
        <v>360</v>
      </c>
      <c r="L315">
        <v>0.29460700000000001</v>
      </c>
      <c r="M315" t="s">
        <v>358</v>
      </c>
      <c r="N315">
        <v>11.705939000000001</v>
      </c>
      <c r="O315">
        <v>1.7997080000000001</v>
      </c>
      <c r="P315">
        <v>2.0554060000000001</v>
      </c>
      <c r="Q315">
        <v>3.4486500000000002</v>
      </c>
      <c r="R315">
        <v>0.53020699999999998</v>
      </c>
      <c r="S315">
        <v>0.60553699999999999</v>
      </c>
    </row>
    <row r="316" spans="1:19" x14ac:dyDescent="0.25">
      <c r="A316">
        <v>314</v>
      </c>
      <c r="B316" t="s">
        <v>166</v>
      </c>
      <c r="C316">
        <v>3</v>
      </c>
      <c r="D316">
        <v>65.858418999999998</v>
      </c>
      <c r="E316" t="s">
        <v>315</v>
      </c>
      <c r="F316" t="s">
        <v>106</v>
      </c>
      <c r="G316" t="s">
        <v>362</v>
      </c>
      <c r="H316">
        <v>13086</v>
      </c>
      <c r="I316">
        <v>121</v>
      </c>
      <c r="J316" t="s">
        <v>175</v>
      </c>
      <c r="K316" t="s">
        <v>176</v>
      </c>
      <c r="L316">
        <v>6.6103699999999996</v>
      </c>
      <c r="M316" t="s">
        <v>368</v>
      </c>
      <c r="N316">
        <v>11.733371</v>
      </c>
      <c r="O316">
        <v>1.9754510000000001</v>
      </c>
      <c r="P316">
        <v>2.1412239999999998</v>
      </c>
      <c r="Q316">
        <v>77.561899999999994</v>
      </c>
      <c r="R316">
        <v>13.0585</v>
      </c>
      <c r="S316">
        <v>14.154299999999999</v>
      </c>
    </row>
    <row r="317" spans="1:19" x14ac:dyDescent="0.25">
      <c r="A317">
        <v>315</v>
      </c>
      <c r="B317" t="s">
        <v>166</v>
      </c>
      <c r="C317">
        <v>10</v>
      </c>
      <c r="D317">
        <v>629.27732700000001</v>
      </c>
      <c r="E317" t="s">
        <v>167</v>
      </c>
      <c r="F317" t="s">
        <v>168</v>
      </c>
      <c r="G317" t="s">
        <v>377</v>
      </c>
      <c r="H317">
        <v>13086</v>
      </c>
      <c r="I317">
        <v>121</v>
      </c>
      <c r="J317" t="s">
        <v>175</v>
      </c>
      <c r="K317" t="s">
        <v>176</v>
      </c>
      <c r="L317">
        <v>6.6103699999999996</v>
      </c>
      <c r="M317" t="s">
        <v>368</v>
      </c>
      <c r="N317">
        <v>11.733371</v>
      </c>
      <c r="O317">
        <v>1.9754510000000001</v>
      </c>
      <c r="P317">
        <v>2.1412239999999998</v>
      </c>
      <c r="Q317">
        <v>77.561899999999994</v>
      </c>
      <c r="R317">
        <v>13.0585</v>
      </c>
      <c r="S317">
        <v>14.154299999999999</v>
      </c>
    </row>
    <row r="318" spans="1:19" x14ac:dyDescent="0.25">
      <c r="A318">
        <v>316</v>
      </c>
      <c r="B318" t="s">
        <v>166</v>
      </c>
      <c r="C318">
        <v>3</v>
      </c>
      <c r="D318">
        <v>65.858418999999998</v>
      </c>
      <c r="E318" t="s">
        <v>315</v>
      </c>
      <c r="F318" t="s">
        <v>106</v>
      </c>
      <c r="G318" t="s">
        <v>362</v>
      </c>
      <c r="H318">
        <v>13087</v>
      </c>
      <c r="I318">
        <v>121</v>
      </c>
      <c r="J318" t="s">
        <v>175</v>
      </c>
      <c r="K318" t="s">
        <v>176</v>
      </c>
      <c r="L318">
        <v>14.975300000000001</v>
      </c>
      <c r="M318" t="s">
        <v>368</v>
      </c>
      <c r="N318">
        <v>11.733371</v>
      </c>
      <c r="O318">
        <v>1.9754510000000001</v>
      </c>
      <c r="P318">
        <v>2.1412239999999998</v>
      </c>
      <c r="Q318">
        <v>175.71100000000001</v>
      </c>
      <c r="R318">
        <v>29.582999999999998</v>
      </c>
      <c r="S318">
        <v>32.0655</v>
      </c>
    </row>
    <row r="319" spans="1:19" x14ac:dyDescent="0.25">
      <c r="A319">
        <v>317</v>
      </c>
      <c r="B319" t="s">
        <v>166</v>
      </c>
      <c r="C319">
        <v>10</v>
      </c>
      <c r="D319">
        <v>629.27732700000001</v>
      </c>
      <c r="E319" t="s">
        <v>167</v>
      </c>
      <c r="F319" t="s">
        <v>168</v>
      </c>
      <c r="G319" t="s">
        <v>377</v>
      </c>
      <c r="H319">
        <v>13087</v>
      </c>
      <c r="I319">
        <v>121</v>
      </c>
      <c r="J319" t="s">
        <v>175</v>
      </c>
      <c r="K319" t="s">
        <v>176</v>
      </c>
      <c r="L319">
        <v>14.975300000000001</v>
      </c>
      <c r="M319" t="s">
        <v>368</v>
      </c>
      <c r="N319">
        <v>11.733371</v>
      </c>
      <c r="O319">
        <v>1.9754510000000001</v>
      </c>
      <c r="P319">
        <v>2.1412239999999998</v>
      </c>
      <c r="Q319">
        <v>175.71100000000001</v>
      </c>
      <c r="R319">
        <v>29.582999999999998</v>
      </c>
      <c r="S319">
        <v>32.0655</v>
      </c>
    </row>
    <row r="320" spans="1:19" x14ac:dyDescent="0.25">
      <c r="A320">
        <v>318</v>
      </c>
      <c r="B320" t="s">
        <v>166</v>
      </c>
      <c r="C320">
        <v>3</v>
      </c>
      <c r="D320">
        <v>65.858418999999998</v>
      </c>
      <c r="E320" t="s">
        <v>315</v>
      </c>
      <c r="F320" t="s">
        <v>106</v>
      </c>
      <c r="G320" t="s">
        <v>362</v>
      </c>
      <c r="H320">
        <v>13089</v>
      </c>
      <c r="I320">
        <v>121</v>
      </c>
      <c r="J320" t="s">
        <v>175</v>
      </c>
      <c r="K320" t="s">
        <v>176</v>
      </c>
      <c r="L320">
        <v>3.2279</v>
      </c>
      <c r="M320" t="s">
        <v>368</v>
      </c>
      <c r="N320">
        <v>11.733371</v>
      </c>
      <c r="O320">
        <v>1.9754510000000001</v>
      </c>
      <c r="P320">
        <v>2.1412239999999998</v>
      </c>
      <c r="Q320">
        <v>37.874099999999999</v>
      </c>
      <c r="R320">
        <v>6.3765599999999996</v>
      </c>
      <c r="S320">
        <v>6.9116600000000004</v>
      </c>
    </row>
    <row r="321" spans="1:19" x14ac:dyDescent="0.25">
      <c r="A321">
        <v>319</v>
      </c>
      <c r="B321" t="s">
        <v>166</v>
      </c>
      <c r="C321">
        <v>10</v>
      </c>
      <c r="D321">
        <v>629.27732700000001</v>
      </c>
      <c r="E321" t="s">
        <v>167</v>
      </c>
      <c r="F321" t="s">
        <v>168</v>
      </c>
      <c r="G321" t="s">
        <v>377</v>
      </c>
      <c r="H321">
        <v>13089</v>
      </c>
      <c r="I321">
        <v>121</v>
      </c>
      <c r="J321" t="s">
        <v>175</v>
      </c>
      <c r="K321" t="s">
        <v>176</v>
      </c>
      <c r="L321">
        <v>3.2279</v>
      </c>
      <c r="M321" t="s">
        <v>368</v>
      </c>
      <c r="N321">
        <v>11.733371</v>
      </c>
      <c r="O321">
        <v>1.9754510000000001</v>
      </c>
      <c r="P321">
        <v>2.1412239999999998</v>
      </c>
      <c r="Q321">
        <v>37.874099999999999</v>
      </c>
      <c r="R321">
        <v>6.3765599999999996</v>
      </c>
      <c r="S321">
        <v>6.9116600000000004</v>
      </c>
    </row>
    <row r="322" spans="1:19" x14ac:dyDescent="0.25">
      <c r="A322">
        <v>320</v>
      </c>
      <c r="B322" t="s">
        <v>166</v>
      </c>
      <c r="C322">
        <v>3</v>
      </c>
      <c r="D322">
        <v>65.858418999999998</v>
      </c>
      <c r="E322" t="s">
        <v>315</v>
      </c>
      <c r="F322" t="s">
        <v>106</v>
      </c>
      <c r="G322" t="s">
        <v>362</v>
      </c>
      <c r="H322">
        <v>13181</v>
      </c>
      <c r="I322">
        <v>140</v>
      </c>
      <c r="J322" t="s">
        <v>181</v>
      </c>
      <c r="K322" t="s">
        <v>182</v>
      </c>
      <c r="L322">
        <v>0.381716</v>
      </c>
      <c r="M322" t="s">
        <v>368</v>
      </c>
      <c r="N322">
        <v>12.496560000000001</v>
      </c>
      <c r="O322">
        <v>1.9466840000000001</v>
      </c>
      <c r="P322">
        <v>2.126881</v>
      </c>
      <c r="Q322">
        <v>4.7701399999999996</v>
      </c>
      <c r="R322">
        <v>0.74307999999999996</v>
      </c>
      <c r="S322">
        <v>0.81186400000000003</v>
      </c>
    </row>
    <row r="323" spans="1:19" x14ac:dyDescent="0.25">
      <c r="A323">
        <v>321</v>
      </c>
      <c r="B323" t="s">
        <v>166</v>
      </c>
      <c r="C323">
        <v>10</v>
      </c>
      <c r="D323">
        <v>629.27732700000001</v>
      </c>
      <c r="E323" t="s">
        <v>167</v>
      </c>
      <c r="F323" t="s">
        <v>168</v>
      </c>
      <c r="G323" t="s">
        <v>377</v>
      </c>
      <c r="H323">
        <v>13181</v>
      </c>
      <c r="I323">
        <v>140</v>
      </c>
      <c r="J323" t="s">
        <v>181</v>
      </c>
      <c r="K323" t="s">
        <v>182</v>
      </c>
      <c r="L323">
        <v>0.381716</v>
      </c>
      <c r="M323" t="s">
        <v>368</v>
      </c>
      <c r="N323">
        <v>12.496560000000001</v>
      </c>
      <c r="O323">
        <v>1.9466840000000001</v>
      </c>
      <c r="P323">
        <v>2.126881</v>
      </c>
      <c r="Q323">
        <v>4.7701399999999996</v>
      </c>
      <c r="R323">
        <v>0.74307999999999996</v>
      </c>
      <c r="S323">
        <v>0.81186400000000003</v>
      </c>
    </row>
    <row r="324" spans="1:19" x14ac:dyDescent="0.25">
      <c r="A324">
        <v>322</v>
      </c>
      <c r="B324" t="s">
        <v>166</v>
      </c>
      <c r="C324">
        <v>6</v>
      </c>
      <c r="D324">
        <v>66.899947999999995</v>
      </c>
      <c r="E324" t="s">
        <v>47</v>
      </c>
      <c r="F324" t="s">
        <v>34</v>
      </c>
      <c r="G324" t="s">
        <v>370</v>
      </c>
      <c r="H324">
        <v>12830</v>
      </c>
      <c r="I324">
        <v>121</v>
      </c>
      <c r="J324" t="s">
        <v>175</v>
      </c>
      <c r="K324" t="s">
        <v>357</v>
      </c>
      <c r="L324">
        <v>2.68601</v>
      </c>
      <c r="M324" t="s">
        <v>358</v>
      </c>
      <c r="N324">
        <v>11.333601</v>
      </c>
      <c r="O324">
        <v>1.9365939999999999</v>
      </c>
      <c r="P324">
        <v>2.0834730000000001</v>
      </c>
      <c r="Q324">
        <v>30.4422</v>
      </c>
      <c r="R324">
        <v>5.2017100000000003</v>
      </c>
      <c r="S324">
        <v>5.5962300000000003</v>
      </c>
    </row>
    <row r="325" spans="1:19" x14ac:dyDescent="0.25">
      <c r="A325">
        <v>323</v>
      </c>
      <c r="B325" t="s">
        <v>166</v>
      </c>
      <c r="C325">
        <v>14</v>
      </c>
      <c r="D325">
        <v>8.0936249999999994</v>
      </c>
      <c r="E325" t="s">
        <v>108</v>
      </c>
      <c r="F325" t="s">
        <v>39</v>
      </c>
      <c r="G325" t="s">
        <v>388</v>
      </c>
      <c r="H325">
        <v>12830</v>
      </c>
      <c r="I325">
        <v>121</v>
      </c>
      <c r="J325" t="s">
        <v>175</v>
      </c>
      <c r="K325" t="s">
        <v>357</v>
      </c>
      <c r="L325">
        <v>2.68601</v>
      </c>
      <c r="M325" t="s">
        <v>358</v>
      </c>
      <c r="N325">
        <v>11.333601</v>
      </c>
      <c r="O325">
        <v>1.9365939999999999</v>
      </c>
      <c r="P325">
        <v>2.0834730000000001</v>
      </c>
      <c r="Q325">
        <v>30.4422</v>
      </c>
      <c r="R325">
        <v>5.2017100000000003</v>
      </c>
      <c r="S325">
        <v>5.5962300000000003</v>
      </c>
    </row>
    <row r="326" spans="1:19" x14ac:dyDescent="0.25">
      <c r="A326">
        <v>324</v>
      </c>
      <c r="B326" t="s">
        <v>166</v>
      </c>
      <c r="C326">
        <v>6</v>
      </c>
      <c r="D326">
        <v>66.899947999999995</v>
      </c>
      <c r="E326" t="s">
        <v>47</v>
      </c>
      <c r="F326" t="s">
        <v>34</v>
      </c>
      <c r="G326" t="s">
        <v>370</v>
      </c>
      <c r="H326">
        <v>12842</v>
      </c>
      <c r="I326">
        <v>140</v>
      </c>
      <c r="J326" t="s">
        <v>181</v>
      </c>
      <c r="K326" t="s">
        <v>360</v>
      </c>
      <c r="L326">
        <v>2.9842</v>
      </c>
      <c r="M326" t="s">
        <v>358</v>
      </c>
      <c r="N326">
        <v>11.705939000000001</v>
      </c>
      <c r="O326">
        <v>1.7997080000000001</v>
      </c>
      <c r="P326">
        <v>2.0554060000000001</v>
      </c>
      <c r="Q326">
        <v>34.932899999999997</v>
      </c>
      <c r="R326">
        <v>5.3706899999999997</v>
      </c>
      <c r="S326">
        <v>6.1337400000000004</v>
      </c>
    </row>
    <row r="327" spans="1:19" x14ac:dyDescent="0.25">
      <c r="A327">
        <v>325</v>
      </c>
      <c r="B327" t="s">
        <v>166</v>
      </c>
      <c r="C327">
        <v>14</v>
      </c>
      <c r="D327">
        <v>8.0936249999999994</v>
      </c>
      <c r="E327" t="s">
        <v>108</v>
      </c>
      <c r="F327" t="s">
        <v>39</v>
      </c>
      <c r="G327" t="s">
        <v>388</v>
      </c>
      <c r="H327">
        <v>12842</v>
      </c>
      <c r="I327">
        <v>140</v>
      </c>
      <c r="J327" t="s">
        <v>181</v>
      </c>
      <c r="K327" t="s">
        <v>360</v>
      </c>
      <c r="L327">
        <v>2.9842</v>
      </c>
      <c r="M327" t="s">
        <v>358</v>
      </c>
      <c r="N327">
        <v>11.705939000000001</v>
      </c>
      <c r="O327">
        <v>1.7997080000000001</v>
      </c>
      <c r="P327">
        <v>2.0554060000000001</v>
      </c>
      <c r="Q327">
        <v>34.932899999999997</v>
      </c>
      <c r="R327">
        <v>5.3706899999999997</v>
      </c>
      <c r="S327">
        <v>6.1337400000000004</v>
      </c>
    </row>
    <row r="328" spans="1:19" x14ac:dyDescent="0.25">
      <c r="A328">
        <v>326</v>
      </c>
      <c r="B328" t="s">
        <v>166</v>
      </c>
      <c r="C328">
        <v>6</v>
      </c>
      <c r="D328">
        <v>66.899947999999995</v>
      </c>
      <c r="E328" t="s">
        <v>47</v>
      </c>
      <c r="F328" t="s">
        <v>34</v>
      </c>
      <c r="G328" t="s">
        <v>370</v>
      </c>
      <c r="H328">
        <v>12853</v>
      </c>
      <c r="I328">
        <v>171</v>
      </c>
      <c r="J328" t="s">
        <v>223</v>
      </c>
      <c r="K328" t="s">
        <v>364</v>
      </c>
      <c r="L328">
        <v>1.87215</v>
      </c>
      <c r="M328" t="s">
        <v>358</v>
      </c>
      <c r="N328">
        <v>12.113367999999999</v>
      </c>
      <c r="O328">
        <v>1.950861</v>
      </c>
      <c r="P328">
        <v>2.1392090000000001</v>
      </c>
      <c r="Q328">
        <v>22.678000000000001</v>
      </c>
      <c r="R328">
        <v>3.6522999999999999</v>
      </c>
      <c r="S328">
        <v>4.0049200000000003</v>
      </c>
    </row>
    <row r="329" spans="1:19" x14ac:dyDescent="0.25">
      <c r="A329">
        <v>327</v>
      </c>
      <c r="B329" t="s">
        <v>166</v>
      </c>
      <c r="C329">
        <v>14</v>
      </c>
      <c r="D329">
        <v>8.0936249999999994</v>
      </c>
      <c r="E329" t="s">
        <v>108</v>
      </c>
      <c r="F329" t="s">
        <v>39</v>
      </c>
      <c r="G329" t="s">
        <v>388</v>
      </c>
      <c r="H329">
        <v>12853</v>
      </c>
      <c r="I329">
        <v>171</v>
      </c>
      <c r="J329" t="s">
        <v>223</v>
      </c>
      <c r="K329" t="s">
        <v>364</v>
      </c>
      <c r="L329">
        <v>1.87215</v>
      </c>
      <c r="M329" t="s">
        <v>358</v>
      </c>
      <c r="N329">
        <v>12.113367999999999</v>
      </c>
      <c r="O329">
        <v>1.950861</v>
      </c>
      <c r="P329">
        <v>2.1392090000000001</v>
      </c>
      <c r="Q329">
        <v>22.678000000000001</v>
      </c>
      <c r="R329">
        <v>3.6522999999999999</v>
      </c>
      <c r="S329">
        <v>4.0049200000000003</v>
      </c>
    </row>
    <row r="330" spans="1:19" x14ac:dyDescent="0.25">
      <c r="A330">
        <v>328</v>
      </c>
      <c r="B330" t="s">
        <v>166</v>
      </c>
      <c r="C330">
        <v>8</v>
      </c>
      <c r="D330">
        <v>383.84272700000002</v>
      </c>
      <c r="E330" t="s">
        <v>84</v>
      </c>
      <c r="F330" t="s">
        <v>317</v>
      </c>
      <c r="G330" t="s">
        <v>373</v>
      </c>
      <c r="H330">
        <v>13085</v>
      </c>
      <c r="I330">
        <v>121</v>
      </c>
      <c r="J330" t="s">
        <v>175</v>
      </c>
      <c r="K330" t="s">
        <v>176</v>
      </c>
      <c r="L330">
        <v>22.692299999999999</v>
      </c>
      <c r="M330" t="s">
        <v>368</v>
      </c>
      <c r="N330">
        <v>11.733371</v>
      </c>
      <c r="O330">
        <v>1.9754510000000001</v>
      </c>
      <c r="P330">
        <v>2.1412239999999998</v>
      </c>
      <c r="Q330">
        <v>266.25700000000001</v>
      </c>
      <c r="R330">
        <v>44.827500000000001</v>
      </c>
      <c r="S330">
        <v>48.589300000000001</v>
      </c>
    </row>
    <row r="331" spans="1:19" x14ac:dyDescent="0.25">
      <c r="A331">
        <v>329</v>
      </c>
      <c r="B331" t="s">
        <v>166</v>
      </c>
      <c r="C331">
        <v>15</v>
      </c>
      <c r="D331">
        <v>29.837675000000001</v>
      </c>
      <c r="E331" t="s">
        <v>89</v>
      </c>
      <c r="F331" t="s">
        <v>38</v>
      </c>
      <c r="G331" t="s">
        <v>389</v>
      </c>
      <c r="H331">
        <v>13085</v>
      </c>
      <c r="I331">
        <v>121</v>
      </c>
      <c r="J331" t="s">
        <v>175</v>
      </c>
      <c r="K331" t="s">
        <v>176</v>
      </c>
      <c r="L331">
        <v>22.692299999999999</v>
      </c>
      <c r="M331" t="s">
        <v>368</v>
      </c>
      <c r="N331">
        <v>11.733371</v>
      </c>
      <c r="O331">
        <v>1.9754510000000001</v>
      </c>
      <c r="P331">
        <v>2.1412239999999998</v>
      </c>
      <c r="Q331">
        <v>266.25700000000001</v>
      </c>
      <c r="R331">
        <v>44.827500000000001</v>
      </c>
      <c r="S331">
        <v>48.589300000000001</v>
      </c>
    </row>
    <row r="332" spans="1:19" x14ac:dyDescent="0.25">
      <c r="A332">
        <v>330</v>
      </c>
      <c r="B332" t="s">
        <v>166</v>
      </c>
      <c r="C332">
        <v>8</v>
      </c>
      <c r="D332">
        <v>383.84272700000002</v>
      </c>
      <c r="E332" t="s">
        <v>84</v>
      </c>
      <c r="F332" t="s">
        <v>317</v>
      </c>
      <c r="G332" t="s">
        <v>373</v>
      </c>
      <c r="H332">
        <v>13217</v>
      </c>
      <c r="I332">
        <v>170</v>
      </c>
      <c r="J332" t="s">
        <v>185</v>
      </c>
      <c r="K332" t="s">
        <v>186</v>
      </c>
      <c r="L332">
        <v>4.68302</v>
      </c>
      <c r="M332" t="s">
        <v>368</v>
      </c>
      <c r="N332">
        <v>11.029944</v>
      </c>
      <c r="O332">
        <v>2.0173890000000001</v>
      </c>
      <c r="P332">
        <v>2.1626029999999998</v>
      </c>
      <c r="Q332">
        <v>51.653500000000001</v>
      </c>
      <c r="R332">
        <v>9.4474699999999991</v>
      </c>
      <c r="S332">
        <v>10.1275</v>
      </c>
    </row>
    <row r="333" spans="1:19" x14ac:dyDescent="0.25">
      <c r="A333">
        <v>331</v>
      </c>
      <c r="B333" t="s">
        <v>166</v>
      </c>
      <c r="C333">
        <v>15</v>
      </c>
      <c r="D333">
        <v>29.837675000000001</v>
      </c>
      <c r="E333" t="s">
        <v>89</v>
      </c>
      <c r="F333" t="s">
        <v>38</v>
      </c>
      <c r="G333" t="s">
        <v>389</v>
      </c>
      <c r="H333">
        <v>13217</v>
      </c>
      <c r="I333">
        <v>170</v>
      </c>
      <c r="J333" t="s">
        <v>185</v>
      </c>
      <c r="K333" t="s">
        <v>186</v>
      </c>
      <c r="L333">
        <v>4.68302</v>
      </c>
      <c r="M333" t="s">
        <v>368</v>
      </c>
      <c r="N333">
        <v>11.029944</v>
      </c>
      <c r="O333">
        <v>2.0173890000000001</v>
      </c>
      <c r="P333">
        <v>2.1626029999999998</v>
      </c>
      <c r="Q333">
        <v>51.653500000000001</v>
      </c>
      <c r="R333">
        <v>9.4474699999999991</v>
      </c>
      <c r="S333">
        <v>10.1275</v>
      </c>
    </row>
    <row r="334" spans="1:19" x14ac:dyDescent="0.25">
      <c r="A334">
        <v>332</v>
      </c>
      <c r="B334" t="s">
        <v>166</v>
      </c>
      <c r="C334">
        <v>8</v>
      </c>
      <c r="D334">
        <v>383.84272700000002</v>
      </c>
      <c r="E334" t="s">
        <v>84</v>
      </c>
      <c r="F334" t="s">
        <v>317</v>
      </c>
      <c r="G334" t="s">
        <v>373</v>
      </c>
      <c r="H334">
        <v>13270</v>
      </c>
      <c r="I334">
        <v>185</v>
      </c>
      <c r="J334" t="s">
        <v>187</v>
      </c>
      <c r="K334" t="s">
        <v>188</v>
      </c>
      <c r="L334">
        <v>0.270727</v>
      </c>
      <c r="M334" t="s">
        <v>368</v>
      </c>
      <c r="N334">
        <v>11.209728</v>
      </c>
      <c r="O334">
        <v>1.937066</v>
      </c>
      <c r="P334">
        <v>2.108727</v>
      </c>
      <c r="Q334">
        <v>3.03478</v>
      </c>
      <c r="R334">
        <v>0.52441599999999999</v>
      </c>
      <c r="S334">
        <v>0.57088899999999998</v>
      </c>
    </row>
    <row r="335" spans="1:19" x14ac:dyDescent="0.25">
      <c r="A335">
        <v>333</v>
      </c>
      <c r="B335" t="s">
        <v>166</v>
      </c>
      <c r="C335">
        <v>15</v>
      </c>
      <c r="D335">
        <v>29.837675000000001</v>
      </c>
      <c r="E335" t="s">
        <v>89</v>
      </c>
      <c r="F335" t="s">
        <v>38</v>
      </c>
      <c r="G335" t="s">
        <v>389</v>
      </c>
      <c r="H335">
        <v>13270</v>
      </c>
      <c r="I335">
        <v>185</v>
      </c>
      <c r="J335" t="s">
        <v>187</v>
      </c>
      <c r="K335" t="s">
        <v>188</v>
      </c>
      <c r="L335">
        <v>0.270727</v>
      </c>
      <c r="M335" t="s">
        <v>368</v>
      </c>
      <c r="N335">
        <v>11.209728</v>
      </c>
      <c r="O335">
        <v>1.937066</v>
      </c>
      <c r="P335">
        <v>2.108727</v>
      </c>
      <c r="Q335">
        <v>3.03478</v>
      </c>
      <c r="R335">
        <v>0.52441599999999999</v>
      </c>
      <c r="S335">
        <v>0.57088899999999998</v>
      </c>
    </row>
    <row r="336" spans="1:19" x14ac:dyDescent="0.25">
      <c r="A336">
        <v>334</v>
      </c>
      <c r="B336" t="s">
        <v>166</v>
      </c>
      <c r="C336">
        <v>8</v>
      </c>
      <c r="D336">
        <v>383.84272700000002</v>
      </c>
      <c r="E336" t="s">
        <v>84</v>
      </c>
      <c r="F336" t="s">
        <v>317</v>
      </c>
      <c r="G336" t="s">
        <v>373</v>
      </c>
      <c r="H336">
        <v>13289</v>
      </c>
      <c r="I336">
        <v>190</v>
      </c>
      <c r="J336" t="s">
        <v>189</v>
      </c>
      <c r="K336" t="s">
        <v>190</v>
      </c>
      <c r="L336">
        <v>1.3883300000000001</v>
      </c>
      <c r="M336" t="s">
        <v>368</v>
      </c>
      <c r="N336">
        <v>9.2308070000000004</v>
      </c>
      <c r="O336">
        <v>1.651831</v>
      </c>
      <c r="P336">
        <v>1.9300759999999999</v>
      </c>
      <c r="Q336">
        <v>12.8154</v>
      </c>
      <c r="R336">
        <v>2.2932899999999998</v>
      </c>
      <c r="S336">
        <v>2.6795800000000001</v>
      </c>
    </row>
    <row r="337" spans="1:19" x14ac:dyDescent="0.25">
      <c r="A337">
        <v>335</v>
      </c>
      <c r="B337" t="s">
        <v>166</v>
      </c>
      <c r="C337">
        <v>15</v>
      </c>
      <c r="D337">
        <v>29.837675000000001</v>
      </c>
      <c r="E337" t="s">
        <v>89</v>
      </c>
      <c r="F337" t="s">
        <v>38</v>
      </c>
      <c r="G337" t="s">
        <v>389</v>
      </c>
      <c r="H337">
        <v>13289</v>
      </c>
      <c r="I337">
        <v>190</v>
      </c>
      <c r="J337" t="s">
        <v>189</v>
      </c>
      <c r="K337" t="s">
        <v>190</v>
      </c>
      <c r="L337">
        <v>1.3883300000000001</v>
      </c>
      <c r="M337" t="s">
        <v>368</v>
      </c>
      <c r="N337">
        <v>9.2308070000000004</v>
      </c>
      <c r="O337">
        <v>1.651831</v>
      </c>
      <c r="P337">
        <v>1.9300759999999999</v>
      </c>
      <c r="Q337">
        <v>12.8154</v>
      </c>
      <c r="R337">
        <v>2.2932899999999998</v>
      </c>
      <c r="S337">
        <v>2.6795800000000001</v>
      </c>
    </row>
    <row r="338" spans="1:19" x14ac:dyDescent="0.25">
      <c r="A338">
        <v>336</v>
      </c>
      <c r="B338" t="s">
        <v>166</v>
      </c>
      <c r="C338">
        <v>8</v>
      </c>
      <c r="D338">
        <v>383.84272700000002</v>
      </c>
      <c r="E338" t="s">
        <v>84</v>
      </c>
      <c r="F338" t="s">
        <v>317</v>
      </c>
      <c r="G338" t="s">
        <v>373</v>
      </c>
      <c r="H338">
        <v>15480</v>
      </c>
      <c r="I338">
        <v>833</v>
      </c>
      <c r="J338" t="s">
        <v>299</v>
      </c>
      <c r="K338" t="s">
        <v>300</v>
      </c>
      <c r="L338">
        <v>0.26004699999999997</v>
      </c>
      <c r="M338" t="s">
        <v>368</v>
      </c>
      <c r="N338">
        <v>12.019918000000001</v>
      </c>
      <c r="O338">
        <v>2.0017299999999998</v>
      </c>
      <c r="P338">
        <v>2.12696</v>
      </c>
      <c r="Q338">
        <v>3.12574</v>
      </c>
      <c r="R338">
        <v>0.52054400000000001</v>
      </c>
      <c r="S338">
        <v>0.55310999999999999</v>
      </c>
    </row>
    <row r="339" spans="1:19" x14ac:dyDescent="0.25">
      <c r="A339">
        <v>337</v>
      </c>
      <c r="B339" t="s">
        <v>166</v>
      </c>
      <c r="C339">
        <v>15</v>
      </c>
      <c r="D339">
        <v>29.837675000000001</v>
      </c>
      <c r="E339" t="s">
        <v>89</v>
      </c>
      <c r="F339" t="s">
        <v>38</v>
      </c>
      <c r="G339" t="s">
        <v>389</v>
      </c>
      <c r="H339">
        <v>15480</v>
      </c>
      <c r="I339">
        <v>833</v>
      </c>
      <c r="J339" t="s">
        <v>299</v>
      </c>
      <c r="K339" t="s">
        <v>300</v>
      </c>
      <c r="L339">
        <v>0.26004699999999997</v>
      </c>
      <c r="M339" t="s">
        <v>368</v>
      </c>
      <c r="N339">
        <v>12.019918000000001</v>
      </c>
      <c r="O339">
        <v>2.0017299999999998</v>
      </c>
      <c r="P339">
        <v>2.12696</v>
      </c>
      <c r="Q339">
        <v>3.12574</v>
      </c>
      <c r="R339">
        <v>0.52054400000000001</v>
      </c>
      <c r="S339">
        <v>0.55310999999999999</v>
      </c>
    </row>
    <row r="340" spans="1:19" x14ac:dyDescent="0.25">
      <c r="A340">
        <v>338</v>
      </c>
      <c r="B340" t="s">
        <v>166</v>
      </c>
      <c r="C340">
        <v>11</v>
      </c>
      <c r="D340">
        <v>664.94543299999998</v>
      </c>
      <c r="E340" t="s">
        <v>85</v>
      </c>
      <c r="F340" t="s">
        <v>36</v>
      </c>
      <c r="G340" t="s">
        <v>381</v>
      </c>
      <c r="H340">
        <v>13086</v>
      </c>
      <c r="I340">
        <v>121</v>
      </c>
      <c r="J340" t="s">
        <v>175</v>
      </c>
      <c r="K340" t="s">
        <v>176</v>
      </c>
      <c r="L340">
        <v>2.76884</v>
      </c>
      <c r="M340" t="s">
        <v>368</v>
      </c>
      <c r="N340">
        <v>11.733371</v>
      </c>
      <c r="O340">
        <v>1.9754510000000001</v>
      </c>
      <c r="P340">
        <v>2.1412239999999998</v>
      </c>
      <c r="Q340">
        <v>32.4878</v>
      </c>
      <c r="R340">
        <v>5.4697100000000001</v>
      </c>
      <c r="S340">
        <v>5.9287099999999997</v>
      </c>
    </row>
    <row r="341" spans="1:19" x14ac:dyDescent="0.25">
      <c r="A341">
        <v>339</v>
      </c>
      <c r="B341" t="s">
        <v>166</v>
      </c>
      <c r="C341">
        <v>17</v>
      </c>
      <c r="D341">
        <v>2.76884</v>
      </c>
      <c r="E341" t="s">
        <v>316</v>
      </c>
      <c r="F341" t="s">
        <v>138</v>
      </c>
      <c r="G341" t="s">
        <v>390</v>
      </c>
      <c r="H341">
        <v>13086</v>
      </c>
      <c r="I341">
        <v>121</v>
      </c>
      <c r="J341" t="s">
        <v>175</v>
      </c>
      <c r="K341" t="s">
        <v>176</v>
      </c>
      <c r="L341">
        <v>2.76884</v>
      </c>
      <c r="M341" t="s">
        <v>368</v>
      </c>
      <c r="N341">
        <v>11.733371</v>
      </c>
      <c r="O341">
        <v>1.9754510000000001</v>
      </c>
      <c r="P341">
        <v>2.1412239999999998</v>
      </c>
      <c r="Q341">
        <v>32.4878</v>
      </c>
      <c r="R341">
        <v>5.4697100000000001</v>
      </c>
      <c r="S341">
        <v>5.9287099999999997</v>
      </c>
    </row>
    <row r="342" spans="1:19" x14ac:dyDescent="0.25">
      <c r="A342">
        <v>340</v>
      </c>
      <c r="B342" t="s">
        <v>166</v>
      </c>
      <c r="C342">
        <v>0</v>
      </c>
      <c r="D342">
        <v>474.93812100000002</v>
      </c>
      <c r="E342" t="s">
        <v>313</v>
      </c>
      <c r="F342" t="s">
        <v>42</v>
      </c>
      <c r="G342" t="s">
        <v>352</v>
      </c>
      <c r="H342">
        <v>12842</v>
      </c>
      <c r="I342">
        <v>140</v>
      </c>
      <c r="J342" t="s">
        <v>181</v>
      </c>
      <c r="K342" t="s">
        <v>360</v>
      </c>
      <c r="L342">
        <v>0.44993300000000003</v>
      </c>
      <c r="M342" t="s">
        <v>358</v>
      </c>
      <c r="N342">
        <v>11.705939000000001</v>
      </c>
      <c r="O342">
        <v>1.7997080000000001</v>
      </c>
      <c r="P342">
        <v>2.0554060000000001</v>
      </c>
      <c r="Q342">
        <v>5.2668900000000001</v>
      </c>
      <c r="R342">
        <v>0.80974800000000002</v>
      </c>
      <c r="S342">
        <v>0.92479500000000003</v>
      </c>
    </row>
    <row r="343" spans="1:19" x14ac:dyDescent="0.25">
      <c r="A343">
        <v>341</v>
      </c>
      <c r="B343" t="s">
        <v>166</v>
      </c>
      <c r="C343">
        <v>4</v>
      </c>
      <c r="D343">
        <v>116.989869</v>
      </c>
      <c r="E343" t="s">
        <v>81</v>
      </c>
      <c r="F343" t="s">
        <v>16</v>
      </c>
      <c r="G343" t="s">
        <v>363</v>
      </c>
      <c r="H343">
        <v>12842</v>
      </c>
      <c r="I343">
        <v>140</v>
      </c>
      <c r="J343" t="s">
        <v>181</v>
      </c>
      <c r="K343" t="s">
        <v>360</v>
      </c>
      <c r="L343">
        <v>0.44993300000000003</v>
      </c>
      <c r="M343" t="s">
        <v>358</v>
      </c>
      <c r="N343">
        <v>11.705939000000001</v>
      </c>
      <c r="O343">
        <v>1.7997080000000001</v>
      </c>
      <c r="P343">
        <v>2.0554060000000001</v>
      </c>
      <c r="Q343">
        <v>5.2668900000000001</v>
      </c>
      <c r="R343">
        <v>0.80974800000000002</v>
      </c>
      <c r="S343">
        <v>0.92479500000000003</v>
      </c>
    </row>
    <row r="344" spans="1:19" x14ac:dyDescent="0.25">
      <c r="A344">
        <v>342</v>
      </c>
      <c r="B344" t="s">
        <v>166</v>
      </c>
      <c r="C344">
        <v>14</v>
      </c>
      <c r="D344">
        <v>8.0936249999999994</v>
      </c>
      <c r="E344" t="s">
        <v>108</v>
      </c>
      <c r="F344" t="s">
        <v>39</v>
      </c>
      <c r="G344" t="s">
        <v>388</v>
      </c>
      <c r="H344">
        <v>12842</v>
      </c>
      <c r="I344">
        <v>140</v>
      </c>
      <c r="J344" t="s">
        <v>181</v>
      </c>
      <c r="K344" t="s">
        <v>360</v>
      </c>
      <c r="L344">
        <v>0.44993300000000003</v>
      </c>
      <c r="M344" t="s">
        <v>358</v>
      </c>
      <c r="N344">
        <v>11.705939000000001</v>
      </c>
      <c r="O344">
        <v>1.7997080000000001</v>
      </c>
      <c r="P344">
        <v>2.0554060000000001</v>
      </c>
      <c r="Q344">
        <v>5.2668900000000001</v>
      </c>
      <c r="R344">
        <v>0.80974800000000002</v>
      </c>
      <c r="S344">
        <v>0.92479500000000003</v>
      </c>
    </row>
    <row r="345" spans="1:19" x14ac:dyDescent="0.25">
      <c r="A345">
        <v>343</v>
      </c>
      <c r="B345" t="s">
        <v>166</v>
      </c>
      <c r="C345">
        <v>0</v>
      </c>
      <c r="D345">
        <v>474.93812100000002</v>
      </c>
      <c r="E345" t="s">
        <v>313</v>
      </c>
      <c r="F345" t="s">
        <v>42</v>
      </c>
      <c r="G345" t="s">
        <v>352</v>
      </c>
      <c r="H345">
        <v>12853</v>
      </c>
      <c r="I345">
        <v>171</v>
      </c>
      <c r="J345" t="s">
        <v>223</v>
      </c>
      <c r="K345" t="s">
        <v>364</v>
      </c>
      <c r="L345">
        <v>0.101331</v>
      </c>
      <c r="M345" t="s">
        <v>358</v>
      </c>
      <c r="N345">
        <v>12.113367999999999</v>
      </c>
      <c r="O345">
        <v>1.950861</v>
      </c>
      <c r="P345">
        <v>2.1392090000000001</v>
      </c>
      <c r="Q345">
        <v>1.22746</v>
      </c>
      <c r="R345">
        <v>0.197683</v>
      </c>
      <c r="S345">
        <v>0.21676799999999999</v>
      </c>
    </row>
    <row r="346" spans="1:19" x14ac:dyDescent="0.25">
      <c r="A346">
        <v>344</v>
      </c>
      <c r="B346" t="s">
        <v>166</v>
      </c>
      <c r="C346">
        <v>4</v>
      </c>
      <c r="D346">
        <v>116.989869</v>
      </c>
      <c r="E346" t="s">
        <v>81</v>
      </c>
      <c r="F346" t="s">
        <v>16</v>
      </c>
      <c r="G346" t="s">
        <v>363</v>
      </c>
      <c r="H346">
        <v>12853</v>
      </c>
      <c r="I346">
        <v>171</v>
      </c>
      <c r="J346" t="s">
        <v>223</v>
      </c>
      <c r="K346" t="s">
        <v>364</v>
      </c>
      <c r="L346">
        <v>0.101331</v>
      </c>
      <c r="M346" t="s">
        <v>358</v>
      </c>
      <c r="N346">
        <v>12.113367999999999</v>
      </c>
      <c r="O346">
        <v>1.950861</v>
      </c>
      <c r="P346">
        <v>2.1392090000000001</v>
      </c>
      <c r="Q346">
        <v>1.22746</v>
      </c>
      <c r="R346">
        <v>0.197683</v>
      </c>
      <c r="S346">
        <v>0.21676799999999999</v>
      </c>
    </row>
    <row r="347" spans="1:19" x14ac:dyDescent="0.25">
      <c r="A347">
        <v>345</v>
      </c>
      <c r="B347" t="s">
        <v>166</v>
      </c>
      <c r="C347">
        <v>14</v>
      </c>
      <c r="D347">
        <v>8.0936249999999994</v>
      </c>
      <c r="E347" t="s">
        <v>108</v>
      </c>
      <c r="F347" t="s">
        <v>39</v>
      </c>
      <c r="G347" t="s">
        <v>388</v>
      </c>
      <c r="H347">
        <v>12853</v>
      </c>
      <c r="I347">
        <v>171</v>
      </c>
      <c r="J347" t="s">
        <v>223</v>
      </c>
      <c r="K347" t="s">
        <v>364</v>
      </c>
      <c r="L347">
        <v>0.101331</v>
      </c>
      <c r="M347" t="s">
        <v>358</v>
      </c>
      <c r="N347">
        <v>12.113367999999999</v>
      </c>
      <c r="O347">
        <v>1.950861</v>
      </c>
      <c r="P347">
        <v>2.1392090000000001</v>
      </c>
      <c r="Q347">
        <v>1.22746</v>
      </c>
      <c r="R347">
        <v>0.197683</v>
      </c>
      <c r="S347">
        <v>0.21676799999999999</v>
      </c>
    </row>
    <row r="348" spans="1:19" x14ac:dyDescent="0.25">
      <c r="A348">
        <v>346</v>
      </c>
      <c r="B348" t="s">
        <v>166</v>
      </c>
      <c r="C348">
        <v>0</v>
      </c>
      <c r="D348">
        <v>474.93812100000002</v>
      </c>
      <c r="E348" t="s">
        <v>313</v>
      </c>
      <c r="F348" t="s">
        <v>42</v>
      </c>
      <c r="G348" t="s">
        <v>352</v>
      </c>
      <c r="H348">
        <v>13270</v>
      </c>
      <c r="I348">
        <v>185</v>
      </c>
      <c r="J348" t="s">
        <v>187</v>
      </c>
      <c r="K348" t="s">
        <v>188</v>
      </c>
      <c r="L348">
        <v>2.5999000000000001E-2</v>
      </c>
      <c r="M348" t="s">
        <v>368</v>
      </c>
      <c r="N348">
        <v>11.209728</v>
      </c>
      <c r="O348">
        <v>1.937066</v>
      </c>
      <c r="P348">
        <v>2.108727</v>
      </c>
      <c r="Q348">
        <v>0.29144599999999998</v>
      </c>
      <c r="R348">
        <v>5.0361999999999997E-2</v>
      </c>
      <c r="S348">
        <v>5.4826E-2</v>
      </c>
    </row>
    <row r="349" spans="1:19" x14ac:dyDescent="0.25">
      <c r="A349">
        <v>347</v>
      </c>
      <c r="B349" t="s">
        <v>166</v>
      </c>
      <c r="C349">
        <v>8</v>
      </c>
      <c r="D349">
        <v>383.84272700000002</v>
      </c>
      <c r="E349" t="s">
        <v>84</v>
      </c>
      <c r="F349" t="s">
        <v>317</v>
      </c>
      <c r="G349" t="s">
        <v>373</v>
      </c>
      <c r="H349">
        <v>13270</v>
      </c>
      <c r="I349">
        <v>185</v>
      </c>
      <c r="J349" t="s">
        <v>187</v>
      </c>
      <c r="K349" t="s">
        <v>188</v>
      </c>
      <c r="L349">
        <v>2.5999000000000001E-2</v>
      </c>
      <c r="M349" t="s">
        <v>368</v>
      </c>
      <c r="N349">
        <v>11.209728</v>
      </c>
      <c r="O349">
        <v>1.937066</v>
      </c>
      <c r="P349">
        <v>2.108727</v>
      </c>
      <c r="Q349">
        <v>0.29144599999999998</v>
      </c>
      <c r="R349">
        <v>5.0361999999999997E-2</v>
      </c>
      <c r="S349">
        <v>5.4826E-2</v>
      </c>
    </row>
    <row r="350" spans="1:19" x14ac:dyDescent="0.25">
      <c r="A350">
        <v>348</v>
      </c>
      <c r="B350" t="s">
        <v>166</v>
      </c>
      <c r="C350">
        <v>15</v>
      </c>
      <c r="D350">
        <v>29.837675000000001</v>
      </c>
      <c r="E350" t="s">
        <v>89</v>
      </c>
      <c r="F350" t="s">
        <v>38</v>
      </c>
      <c r="G350" t="s">
        <v>389</v>
      </c>
      <c r="H350">
        <v>13270</v>
      </c>
      <c r="I350">
        <v>185</v>
      </c>
      <c r="J350" t="s">
        <v>187</v>
      </c>
      <c r="K350" t="s">
        <v>188</v>
      </c>
      <c r="L350">
        <v>2.5999000000000001E-2</v>
      </c>
      <c r="M350" t="s">
        <v>368</v>
      </c>
      <c r="N350">
        <v>11.209728</v>
      </c>
      <c r="O350">
        <v>1.937066</v>
      </c>
      <c r="P350">
        <v>2.108727</v>
      </c>
      <c r="Q350">
        <v>0.29144599999999998</v>
      </c>
      <c r="R350">
        <v>5.0361999999999997E-2</v>
      </c>
      <c r="S350">
        <v>5.4826E-2</v>
      </c>
    </row>
    <row r="351" spans="1:19" x14ac:dyDescent="0.25">
      <c r="A351">
        <v>349</v>
      </c>
      <c r="B351" t="s">
        <v>166</v>
      </c>
      <c r="C351">
        <v>0</v>
      </c>
      <c r="D351">
        <v>474.93812100000002</v>
      </c>
      <c r="E351" t="s">
        <v>313</v>
      </c>
      <c r="F351" t="s">
        <v>42</v>
      </c>
      <c r="G351" t="s">
        <v>352</v>
      </c>
      <c r="H351">
        <v>13289</v>
      </c>
      <c r="I351">
        <v>190</v>
      </c>
      <c r="J351" t="s">
        <v>189</v>
      </c>
      <c r="K351" t="s">
        <v>190</v>
      </c>
      <c r="L351">
        <v>0.517231</v>
      </c>
      <c r="M351" t="s">
        <v>368</v>
      </c>
      <c r="N351">
        <v>9.2308070000000004</v>
      </c>
      <c r="O351">
        <v>1.651831</v>
      </c>
      <c r="P351">
        <v>1.9300759999999999</v>
      </c>
      <c r="Q351">
        <v>4.7744600000000004</v>
      </c>
      <c r="R351">
        <v>0.85437799999999997</v>
      </c>
      <c r="S351">
        <v>0.99829500000000004</v>
      </c>
    </row>
    <row r="352" spans="1:19" x14ac:dyDescent="0.25">
      <c r="A352">
        <v>350</v>
      </c>
      <c r="B352" t="s">
        <v>166</v>
      </c>
      <c r="C352">
        <v>8</v>
      </c>
      <c r="D352">
        <v>383.84272700000002</v>
      </c>
      <c r="E352" t="s">
        <v>84</v>
      </c>
      <c r="F352" t="s">
        <v>317</v>
      </c>
      <c r="G352" t="s">
        <v>373</v>
      </c>
      <c r="H352">
        <v>13289</v>
      </c>
      <c r="I352">
        <v>190</v>
      </c>
      <c r="J352" t="s">
        <v>189</v>
      </c>
      <c r="K352" t="s">
        <v>190</v>
      </c>
      <c r="L352">
        <v>0.517231</v>
      </c>
      <c r="M352" t="s">
        <v>368</v>
      </c>
      <c r="N352">
        <v>9.2308070000000004</v>
      </c>
      <c r="O352">
        <v>1.651831</v>
      </c>
      <c r="P352">
        <v>1.9300759999999999</v>
      </c>
      <c r="Q352">
        <v>4.7744600000000004</v>
      </c>
      <c r="R352">
        <v>0.85437799999999997</v>
      </c>
      <c r="S352">
        <v>0.99829500000000004</v>
      </c>
    </row>
    <row r="353" spans="1:19" x14ac:dyDescent="0.25">
      <c r="A353">
        <v>351</v>
      </c>
      <c r="B353" t="s">
        <v>166</v>
      </c>
      <c r="C353">
        <v>15</v>
      </c>
      <c r="D353">
        <v>29.837675000000001</v>
      </c>
      <c r="E353" t="s">
        <v>89</v>
      </c>
      <c r="F353" t="s">
        <v>38</v>
      </c>
      <c r="G353" t="s">
        <v>389</v>
      </c>
      <c r="H353">
        <v>13289</v>
      </c>
      <c r="I353">
        <v>190</v>
      </c>
      <c r="J353" t="s">
        <v>189</v>
      </c>
      <c r="K353" t="s">
        <v>190</v>
      </c>
      <c r="L353">
        <v>0.517231</v>
      </c>
      <c r="M353" t="s">
        <v>368</v>
      </c>
      <c r="N353">
        <v>9.2308070000000004</v>
      </c>
      <c r="O353">
        <v>1.651831</v>
      </c>
      <c r="P353">
        <v>1.9300759999999999</v>
      </c>
      <c r="Q353">
        <v>4.7744600000000004</v>
      </c>
      <c r="R353">
        <v>0.85437799999999997</v>
      </c>
      <c r="S353">
        <v>0.99829500000000004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9635-6988-49D8-91C9-825B8DDDCDB3}">
  <dimension ref="A1:V354"/>
  <sheetViews>
    <sheetView topLeftCell="J1" workbookViewId="0">
      <selection activeCell="T354" sqref="T354"/>
    </sheetView>
  </sheetViews>
  <sheetFormatPr defaultRowHeight="15" x14ac:dyDescent="0.25"/>
  <sheetData>
    <row r="1" spans="1:22" x14ac:dyDescent="0.25">
      <c r="A1" t="s">
        <v>153</v>
      </c>
      <c r="B1" t="s">
        <v>346</v>
      </c>
      <c r="C1" t="s">
        <v>155</v>
      </c>
      <c r="D1" t="s">
        <v>394</v>
      </c>
      <c r="E1" t="s">
        <v>395</v>
      </c>
      <c r="F1" t="s">
        <v>396</v>
      </c>
      <c r="G1" t="s">
        <v>58</v>
      </c>
      <c r="H1" t="s">
        <v>67</v>
      </c>
      <c r="I1" t="s">
        <v>156</v>
      </c>
      <c r="J1" t="s">
        <v>348</v>
      </c>
      <c r="K1" t="s">
        <v>349</v>
      </c>
      <c r="L1" t="s">
        <v>158</v>
      </c>
      <c r="M1" t="s">
        <v>159</v>
      </c>
      <c r="N1" t="s">
        <v>161</v>
      </c>
      <c r="O1" t="s">
        <v>160</v>
      </c>
      <c r="P1" t="s">
        <v>96</v>
      </c>
      <c r="Q1" t="s">
        <v>164</v>
      </c>
      <c r="R1" t="s">
        <v>165</v>
      </c>
      <c r="S1" t="s">
        <v>350</v>
      </c>
      <c r="T1" t="s">
        <v>162</v>
      </c>
      <c r="U1" t="s">
        <v>163</v>
      </c>
      <c r="V1" t="s">
        <v>351</v>
      </c>
    </row>
    <row r="2" spans="1:22" x14ac:dyDescent="0.25">
      <c r="A2">
        <v>0</v>
      </c>
      <c r="B2" t="s">
        <v>166</v>
      </c>
      <c r="C2">
        <v>0</v>
      </c>
      <c r="D2">
        <v>539995.10155100003</v>
      </c>
      <c r="E2">
        <v>0</v>
      </c>
      <c r="F2">
        <v>0</v>
      </c>
      <c r="G2">
        <v>474.93812100000002</v>
      </c>
      <c r="H2" t="s">
        <v>313</v>
      </c>
      <c r="I2" t="s">
        <v>42</v>
      </c>
      <c r="J2" t="s">
        <v>352</v>
      </c>
      <c r="K2">
        <v>8360</v>
      </c>
      <c r="L2">
        <v>133</v>
      </c>
      <c r="M2" t="s">
        <v>179</v>
      </c>
      <c r="N2" t="s">
        <v>240</v>
      </c>
      <c r="O2">
        <v>0.216137</v>
      </c>
      <c r="P2" t="s">
        <v>353</v>
      </c>
      <c r="Q2">
        <v>11.488374</v>
      </c>
      <c r="R2">
        <v>2.1865730000000001</v>
      </c>
      <c r="S2">
        <v>2.0236360000000002</v>
      </c>
      <c r="T2">
        <v>2.48306</v>
      </c>
      <c r="U2">
        <v>0.47259899999999999</v>
      </c>
      <c r="V2">
        <v>0.43738300000000002</v>
      </c>
    </row>
    <row r="3" spans="1:22" x14ac:dyDescent="0.25">
      <c r="A3">
        <v>1</v>
      </c>
      <c r="B3" t="s">
        <v>166</v>
      </c>
      <c r="C3">
        <v>0</v>
      </c>
      <c r="D3">
        <v>539995.10155100003</v>
      </c>
      <c r="E3">
        <v>1</v>
      </c>
      <c r="F3">
        <v>0</v>
      </c>
      <c r="G3">
        <v>474.93812100000002</v>
      </c>
      <c r="H3" t="s">
        <v>313</v>
      </c>
      <c r="I3" t="s">
        <v>42</v>
      </c>
      <c r="J3" t="s">
        <v>352</v>
      </c>
      <c r="K3">
        <v>8448</v>
      </c>
      <c r="L3">
        <v>140</v>
      </c>
      <c r="M3" t="s">
        <v>181</v>
      </c>
      <c r="N3" t="s">
        <v>241</v>
      </c>
      <c r="O3">
        <v>0.61155199999999998</v>
      </c>
      <c r="P3" t="s">
        <v>353</v>
      </c>
      <c r="Q3">
        <v>11.781447</v>
      </c>
      <c r="R3">
        <v>1.875837</v>
      </c>
      <c r="S3">
        <v>2.004032</v>
      </c>
      <c r="T3">
        <v>7.2049700000000003</v>
      </c>
      <c r="U3">
        <v>1.14717</v>
      </c>
      <c r="V3">
        <v>1.22557</v>
      </c>
    </row>
    <row r="4" spans="1:22" x14ac:dyDescent="0.25">
      <c r="A4">
        <v>2</v>
      </c>
      <c r="B4" t="s">
        <v>166</v>
      </c>
      <c r="C4">
        <v>0</v>
      </c>
      <c r="D4">
        <v>539995.10155100003</v>
      </c>
      <c r="E4">
        <v>2</v>
      </c>
      <c r="F4">
        <v>1</v>
      </c>
      <c r="G4">
        <v>626.41902000000005</v>
      </c>
      <c r="H4" t="s">
        <v>2</v>
      </c>
      <c r="I4" t="s">
        <v>40</v>
      </c>
      <c r="J4" t="s">
        <v>354</v>
      </c>
      <c r="K4">
        <v>7732</v>
      </c>
      <c r="L4">
        <v>121</v>
      </c>
      <c r="M4" t="s">
        <v>175</v>
      </c>
      <c r="N4" t="s">
        <v>267</v>
      </c>
      <c r="O4">
        <v>17.9269</v>
      </c>
      <c r="P4" t="s">
        <v>355</v>
      </c>
      <c r="Q4">
        <v>10.597968</v>
      </c>
      <c r="R4">
        <v>1.7723370000000001</v>
      </c>
      <c r="S4">
        <v>1.9982530000000001</v>
      </c>
      <c r="T4">
        <v>189.989</v>
      </c>
      <c r="U4">
        <v>31.772500000000001</v>
      </c>
      <c r="V4">
        <v>35.822499999999998</v>
      </c>
    </row>
    <row r="5" spans="1:22" x14ac:dyDescent="0.25">
      <c r="A5">
        <v>3</v>
      </c>
      <c r="B5" t="s">
        <v>166</v>
      </c>
      <c r="C5">
        <v>0</v>
      </c>
      <c r="D5">
        <v>539995.10155100003</v>
      </c>
      <c r="E5">
        <v>3</v>
      </c>
      <c r="F5">
        <v>1</v>
      </c>
      <c r="G5">
        <v>626.41902000000005</v>
      </c>
      <c r="H5" t="s">
        <v>2</v>
      </c>
      <c r="I5" t="s">
        <v>40</v>
      </c>
      <c r="J5" t="s">
        <v>354</v>
      </c>
      <c r="K5">
        <v>7737</v>
      </c>
      <c r="L5">
        <v>121</v>
      </c>
      <c r="M5" t="s">
        <v>175</v>
      </c>
      <c r="N5" t="s">
        <v>267</v>
      </c>
      <c r="O5">
        <v>95.011899999999997</v>
      </c>
      <c r="P5" t="s">
        <v>355</v>
      </c>
      <c r="Q5">
        <v>10.597968</v>
      </c>
      <c r="R5">
        <v>1.7723370000000001</v>
      </c>
      <c r="S5">
        <v>1.9982530000000001</v>
      </c>
      <c r="T5">
        <v>1006.93</v>
      </c>
      <c r="U5">
        <v>168.393</v>
      </c>
      <c r="V5">
        <v>189.858</v>
      </c>
    </row>
    <row r="6" spans="1:22" x14ac:dyDescent="0.25">
      <c r="A6">
        <v>4</v>
      </c>
      <c r="B6" t="s">
        <v>166</v>
      </c>
      <c r="C6">
        <v>0</v>
      </c>
      <c r="D6">
        <v>539995.10155100003</v>
      </c>
      <c r="E6">
        <v>4</v>
      </c>
      <c r="F6">
        <v>1</v>
      </c>
      <c r="G6">
        <v>626.41902000000005</v>
      </c>
      <c r="H6" t="s">
        <v>2</v>
      </c>
      <c r="I6" t="s">
        <v>40</v>
      </c>
      <c r="J6" t="s">
        <v>354</v>
      </c>
      <c r="K6">
        <v>7740</v>
      </c>
      <c r="L6">
        <v>129</v>
      </c>
      <c r="M6" t="s">
        <v>238</v>
      </c>
      <c r="N6" t="s">
        <v>301</v>
      </c>
      <c r="O6">
        <v>27.3476</v>
      </c>
      <c r="P6" t="s">
        <v>355</v>
      </c>
      <c r="Q6">
        <v>6.6678750000000004</v>
      </c>
      <c r="R6">
        <v>1.300743</v>
      </c>
      <c r="S6">
        <v>1.3863399999999999</v>
      </c>
      <c r="T6">
        <v>182.35</v>
      </c>
      <c r="U6">
        <v>35.572200000000002</v>
      </c>
      <c r="V6">
        <v>37.9131</v>
      </c>
    </row>
    <row r="7" spans="1:22" x14ac:dyDescent="0.25">
      <c r="A7">
        <v>5</v>
      </c>
      <c r="B7" t="s">
        <v>166</v>
      </c>
      <c r="C7">
        <v>0</v>
      </c>
      <c r="D7">
        <v>539995.10155100003</v>
      </c>
      <c r="E7">
        <v>5</v>
      </c>
      <c r="F7">
        <v>1</v>
      </c>
      <c r="G7">
        <v>626.41902000000005</v>
      </c>
      <c r="H7" t="s">
        <v>2</v>
      </c>
      <c r="I7" t="s">
        <v>40</v>
      </c>
      <c r="J7" t="s">
        <v>354</v>
      </c>
      <c r="K7">
        <v>7751</v>
      </c>
      <c r="L7">
        <v>133</v>
      </c>
      <c r="M7" t="s">
        <v>179</v>
      </c>
      <c r="N7" t="s">
        <v>268</v>
      </c>
      <c r="O7">
        <v>21.488</v>
      </c>
      <c r="P7" t="s">
        <v>355</v>
      </c>
      <c r="Q7">
        <v>9.8941820000000007</v>
      </c>
      <c r="R7">
        <v>1.6482680000000001</v>
      </c>
      <c r="S7">
        <v>1.9179250000000001</v>
      </c>
      <c r="T7">
        <v>212.60599999999999</v>
      </c>
      <c r="U7">
        <v>35.417999999999999</v>
      </c>
      <c r="V7">
        <v>41.212400000000002</v>
      </c>
    </row>
    <row r="8" spans="1:22" x14ac:dyDescent="0.25">
      <c r="A8">
        <v>6</v>
      </c>
      <c r="B8" t="s">
        <v>166</v>
      </c>
      <c r="C8">
        <v>0</v>
      </c>
      <c r="D8">
        <v>539995.10155100003</v>
      </c>
      <c r="E8">
        <v>6</v>
      </c>
      <c r="F8">
        <v>1</v>
      </c>
      <c r="G8">
        <v>626.41902000000005</v>
      </c>
      <c r="H8" t="s">
        <v>2</v>
      </c>
      <c r="I8" t="s">
        <v>40</v>
      </c>
      <c r="J8" t="s">
        <v>354</v>
      </c>
      <c r="K8">
        <v>7762</v>
      </c>
      <c r="L8">
        <v>140</v>
      </c>
      <c r="M8" t="s">
        <v>181</v>
      </c>
      <c r="N8" t="s">
        <v>269</v>
      </c>
      <c r="O8">
        <v>21.930199999999999</v>
      </c>
      <c r="P8" t="s">
        <v>355</v>
      </c>
      <c r="Q8">
        <v>10.321685</v>
      </c>
      <c r="R8">
        <v>1.573078</v>
      </c>
      <c r="S8">
        <v>1.918366</v>
      </c>
      <c r="T8">
        <v>226.357</v>
      </c>
      <c r="U8">
        <v>34.497900000000001</v>
      </c>
      <c r="V8">
        <v>42.070099999999996</v>
      </c>
    </row>
    <row r="9" spans="1:22" x14ac:dyDescent="0.25">
      <c r="A9">
        <v>7</v>
      </c>
      <c r="B9" t="s">
        <v>166</v>
      </c>
      <c r="C9">
        <v>0</v>
      </c>
      <c r="D9">
        <v>539995.10155100003</v>
      </c>
      <c r="E9">
        <v>7</v>
      </c>
      <c r="F9">
        <v>1</v>
      </c>
      <c r="G9">
        <v>626.41902000000005</v>
      </c>
      <c r="H9" t="s">
        <v>2</v>
      </c>
      <c r="I9" t="s">
        <v>40</v>
      </c>
      <c r="J9" t="s">
        <v>354</v>
      </c>
      <c r="K9">
        <v>7766</v>
      </c>
      <c r="L9">
        <v>140</v>
      </c>
      <c r="M9" t="s">
        <v>181</v>
      </c>
      <c r="N9" t="s">
        <v>269</v>
      </c>
      <c r="O9">
        <v>7.3770699999999998</v>
      </c>
      <c r="P9" t="s">
        <v>355</v>
      </c>
      <c r="Q9">
        <v>10.321685</v>
      </c>
      <c r="R9">
        <v>1.573078</v>
      </c>
      <c r="S9">
        <v>1.918366</v>
      </c>
      <c r="T9">
        <v>76.143799999999999</v>
      </c>
      <c r="U9">
        <v>11.604699999999999</v>
      </c>
      <c r="V9">
        <v>14.151899999999999</v>
      </c>
    </row>
    <row r="10" spans="1:22" x14ac:dyDescent="0.25">
      <c r="A10">
        <v>8</v>
      </c>
      <c r="B10" t="s">
        <v>166</v>
      </c>
      <c r="C10">
        <v>0</v>
      </c>
      <c r="D10">
        <v>539995.10155100003</v>
      </c>
      <c r="E10">
        <v>8</v>
      </c>
      <c r="F10">
        <v>1</v>
      </c>
      <c r="G10">
        <v>626.41902000000005</v>
      </c>
      <c r="H10" t="s">
        <v>2</v>
      </c>
      <c r="I10" t="s">
        <v>40</v>
      </c>
      <c r="J10" t="s">
        <v>354</v>
      </c>
      <c r="K10">
        <v>7771</v>
      </c>
      <c r="L10">
        <v>141</v>
      </c>
      <c r="M10" t="s">
        <v>183</v>
      </c>
      <c r="N10" t="s">
        <v>270</v>
      </c>
      <c r="O10">
        <v>17.389199999999999</v>
      </c>
      <c r="P10" t="s">
        <v>355</v>
      </c>
      <c r="Q10">
        <v>10.495656</v>
      </c>
      <c r="R10">
        <v>1.5049060000000001</v>
      </c>
      <c r="S10">
        <v>2.0081720000000001</v>
      </c>
      <c r="T10">
        <v>182.511</v>
      </c>
      <c r="U10">
        <v>26.1691</v>
      </c>
      <c r="V10">
        <v>34.920499999999997</v>
      </c>
    </row>
    <row r="11" spans="1:22" x14ac:dyDescent="0.25">
      <c r="A11">
        <v>9</v>
      </c>
      <c r="B11" t="s">
        <v>166</v>
      </c>
      <c r="C11">
        <v>0</v>
      </c>
      <c r="D11">
        <v>539995.10155100003</v>
      </c>
      <c r="E11">
        <v>9</v>
      </c>
      <c r="F11">
        <v>1</v>
      </c>
      <c r="G11">
        <v>626.41902000000005</v>
      </c>
      <c r="H11" t="s">
        <v>2</v>
      </c>
      <c r="I11" t="s">
        <v>40</v>
      </c>
      <c r="J11" t="s">
        <v>354</v>
      </c>
      <c r="K11">
        <v>7776</v>
      </c>
      <c r="L11">
        <v>149</v>
      </c>
      <c r="M11" t="s">
        <v>302</v>
      </c>
      <c r="N11" t="s">
        <v>303</v>
      </c>
      <c r="O11">
        <v>2.2422000000000001E-2</v>
      </c>
      <c r="P11" t="s">
        <v>355</v>
      </c>
      <c r="Q11">
        <v>5.057391</v>
      </c>
      <c r="R11">
        <v>0.91479500000000002</v>
      </c>
      <c r="S11">
        <v>1.239824</v>
      </c>
      <c r="T11">
        <v>0.113395</v>
      </c>
      <c r="U11">
        <v>2.0511000000000001E-2</v>
      </c>
      <c r="V11">
        <v>2.7799000000000001E-2</v>
      </c>
    </row>
    <row r="12" spans="1:22" x14ac:dyDescent="0.25">
      <c r="A12">
        <v>10</v>
      </c>
      <c r="B12" t="s">
        <v>166</v>
      </c>
      <c r="C12">
        <v>0</v>
      </c>
      <c r="D12">
        <v>539995.10155100003</v>
      </c>
      <c r="E12">
        <v>10</v>
      </c>
      <c r="F12">
        <v>1</v>
      </c>
      <c r="G12">
        <v>626.41902000000005</v>
      </c>
      <c r="H12" t="s">
        <v>2</v>
      </c>
      <c r="I12" t="s">
        <v>40</v>
      </c>
      <c r="J12" t="s">
        <v>354</v>
      </c>
      <c r="K12">
        <v>7785</v>
      </c>
      <c r="L12">
        <v>171</v>
      </c>
      <c r="M12" t="s">
        <v>223</v>
      </c>
      <c r="N12" t="s">
        <v>305</v>
      </c>
      <c r="O12">
        <v>5.9346000000000003E-2</v>
      </c>
      <c r="P12" t="s">
        <v>355</v>
      </c>
      <c r="Q12">
        <v>9.1112819999999992</v>
      </c>
      <c r="R12">
        <v>1.493085</v>
      </c>
      <c r="S12">
        <v>2.0554540000000001</v>
      </c>
      <c r="T12">
        <v>0.54071599999999997</v>
      </c>
      <c r="U12">
        <v>8.8608000000000006E-2</v>
      </c>
      <c r="V12">
        <v>0.12198299999999999</v>
      </c>
    </row>
    <row r="13" spans="1:22" x14ac:dyDescent="0.25">
      <c r="A13">
        <v>11</v>
      </c>
      <c r="B13" t="s">
        <v>166</v>
      </c>
      <c r="C13">
        <v>0</v>
      </c>
      <c r="D13">
        <v>539995.10155100003</v>
      </c>
      <c r="E13">
        <v>11</v>
      </c>
      <c r="F13">
        <v>1</v>
      </c>
      <c r="G13">
        <v>626.41902000000005</v>
      </c>
      <c r="H13" t="s">
        <v>2</v>
      </c>
      <c r="I13" t="s">
        <v>40</v>
      </c>
      <c r="J13" t="s">
        <v>354</v>
      </c>
      <c r="K13">
        <v>7787</v>
      </c>
      <c r="L13">
        <v>171</v>
      </c>
      <c r="M13" t="s">
        <v>223</v>
      </c>
      <c r="N13" t="s">
        <v>305</v>
      </c>
      <c r="O13">
        <v>0.20921799999999999</v>
      </c>
      <c r="P13" t="s">
        <v>355</v>
      </c>
      <c r="Q13">
        <v>9.1112819999999992</v>
      </c>
      <c r="R13">
        <v>1.493085</v>
      </c>
      <c r="S13">
        <v>2.0554540000000001</v>
      </c>
      <c r="T13">
        <v>1.9062399999999999</v>
      </c>
      <c r="U13">
        <v>0.31237999999999999</v>
      </c>
      <c r="V13">
        <v>0.43003799999999998</v>
      </c>
    </row>
    <row r="14" spans="1:22" x14ac:dyDescent="0.25">
      <c r="A14">
        <v>12</v>
      </c>
      <c r="B14" t="s">
        <v>166</v>
      </c>
      <c r="C14">
        <v>0</v>
      </c>
      <c r="D14">
        <v>539995.10155100003</v>
      </c>
      <c r="E14">
        <v>12</v>
      </c>
      <c r="F14">
        <v>1</v>
      </c>
      <c r="G14">
        <v>626.41902000000005</v>
      </c>
      <c r="H14" t="s">
        <v>2</v>
      </c>
      <c r="I14" t="s">
        <v>40</v>
      </c>
      <c r="J14" t="s">
        <v>354</v>
      </c>
      <c r="K14">
        <v>7792</v>
      </c>
      <c r="L14">
        <v>185</v>
      </c>
      <c r="M14" t="s">
        <v>187</v>
      </c>
      <c r="N14" t="s">
        <v>306</v>
      </c>
      <c r="O14">
        <v>0.169487</v>
      </c>
      <c r="P14" t="s">
        <v>355</v>
      </c>
      <c r="Q14">
        <v>7.5876760000000001</v>
      </c>
      <c r="R14">
        <v>1.1978979999999999</v>
      </c>
      <c r="S14">
        <v>1.926161</v>
      </c>
      <c r="T14">
        <v>1.2860100000000001</v>
      </c>
      <c r="U14">
        <v>0.20302799999999999</v>
      </c>
      <c r="V14">
        <v>0.326459</v>
      </c>
    </row>
    <row r="15" spans="1:22" x14ac:dyDescent="0.25">
      <c r="A15">
        <v>13</v>
      </c>
      <c r="B15" t="s">
        <v>166</v>
      </c>
      <c r="C15">
        <v>0</v>
      </c>
      <c r="D15">
        <v>539995.10155100003</v>
      </c>
      <c r="E15">
        <v>13</v>
      </c>
      <c r="F15">
        <v>1</v>
      </c>
      <c r="G15">
        <v>626.41902000000005</v>
      </c>
      <c r="H15" t="s">
        <v>2</v>
      </c>
      <c r="I15" t="s">
        <v>40</v>
      </c>
      <c r="J15" t="s">
        <v>354</v>
      </c>
      <c r="K15">
        <v>7794</v>
      </c>
      <c r="L15">
        <v>190</v>
      </c>
      <c r="M15" t="s">
        <v>189</v>
      </c>
      <c r="N15" t="s">
        <v>272</v>
      </c>
      <c r="O15">
        <v>9.2613000000000003</v>
      </c>
      <c r="P15" t="s">
        <v>355</v>
      </c>
      <c r="Q15">
        <v>6.559558</v>
      </c>
      <c r="R15">
        <v>0.81351899999999999</v>
      </c>
      <c r="S15">
        <v>1.7544200000000001</v>
      </c>
      <c r="T15">
        <v>60.75</v>
      </c>
      <c r="U15">
        <v>7.5342399999999996</v>
      </c>
      <c r="V15">
        <v>16.248200000000001</v>
      </c>
    </row>
    <row r="16" spans="1:22" x14ac:dyDescent="0.25">
      <c r="A16">
        <v>14</v>
      </c>
      <c r="B16" t="s">
        <v>166</v>
      </c>
      <c r="C16">
        <v>0</v>
      </c>
      <c r="D16">
        <v>539995.10155100003</v>
      </c>
      <c r="E16">
        <v>62</v>
      </c>
      <c r="F16">
        <v>1</v>
      </c>
      <c r="G16">
        <v>626.41902000000005</v>
      </c>
      <c r="H16" t="s">
        <v>2</v>
      </c>
      <c r="I16" t="s">
        <v>40</v>
      </c>
      <c r="J16" t="s">
        <v>354</v>
      </c>
      <c r="K16">
        <v>8035</v>
      </c>
      <c r="L16">
        <v>814</v>
      </c>
      <c r="M16" t="s">
        <v>209</v>
      </c>
      <c r="N16" t="s">
        <v>278</v>
      </c>
      <c r="O16">
        <v>3.8809200000000001</v>
      </c>
      <c r="P16" t="s">
        <v>355</v>
      </c>
      <c r="Q16">
        <v>9.9609939999999995</v>
      </c>
      <c r="R16">
        <v>1.5271699999999999</v>
      </c>
      <c r="S16">
        <v>1.902773</v>
      </c>
      <c r="T16">
        <v>38.657800000000002</v>
      </c>
      <c r="U16">
        <v>5.9268299999999998</v>
      </c>
      <c r="V16">
        <v>7.3845099999999997</v>
      </c>
    </row>
    <row r="17" spans="1:22" x14ac:dyDescent="0.25">
      <c r="A17">
        <v>15</v>
      </c>
      <c r="B17" t="s">
        <v>166</v>
      </c>
      <c r="C17">
        <v>0</v>
      </c>
      <c r="D17">
        <v>539995.10155100003</v>
      </c>
      <c r="E17">
        <v>63</v>
      </c>
      <c r="F17">
        <v>1</v>
      </c>
      <c r="G17">
        <v>626.41902000000005</v>
      </c>
      <c r="H17" t="s">
        <v>2</v>
      </c>
      <c r="I17" t="s">
        <v>40</v>
      </c>
      <c r="J17" t="s">
        <v>354</v>
      </c>
      <c r="K17">
        <v>8037</v>
      </c>
      <c r="L17">
        <v>834</v>
      </c>
      <c r="M17" t="s">
        <v>281</v>
      </c>
      <c r="N17" t="s">
        <v>304</v>
      </c>
      <c r="O17">
        <v>1.6437200000000001</v>
      </c>
      <c r="P17" t="s">
        <v>355</v>
      </c>
      <c r="Q17">
        <v>11.222389</v>
      </c>
      <c r="R17">
        <v>1.854058</v>
      </c>
      <c r="S17">
        <v>2.114725</v>
      </c>
      <c r="T17">
        <v>18.4465</v>
      </c>
      <c r="U17">
        <v>3.0475500000000002</v>
      </c>
      <c r="V17">
        <v>3.4760200000000001</v>
      </c>
    </row>
    <row r="18" spans="1:22" x14ac:dyDescent="0.25">
      <c r="A18">
        <v>16</v>
      </c>
      <c r="B18" t="s">
        <v>166</v>
      </c>
      <c r="C18">
        <v>0</v>
      </c>
      <c r="D18">
        <v>539995.10155100003</v>
      </c>
      <c r="E18">
        <v>64</v>
      </c>
      <c r="F18">
        <v>2</v>
      </c>
      <c r="G18">
        <v>217.58874499999999</v>
      </c>
      <c r="H18" t="s">
        <v>99</v>
      </c>
      <c r="I18" t="s">
        <v>41</v>
      </c>
      <c r="J18" t="s">
        <v>356</v>
      </c>
      <c r="K18">
        <v>12832</v>
      </c>
      <c r="L18">
        <v>121</v>
      </c>
      <c r="M18" t="s">
        <v>175</v>
      </c>
      <c r="N18" t="s">
        <v>357</v>
      </c>
      <c r="O18">
        <v>47.950299999999999</v>
      </c>
      <c r="P18" t="s">
        <v>358</v>
      </c>
      <c r="Q18">
        <v>11.333601</v>
      </c>
      <c r="R18">
        <v>1.9365939999999999</v>
      </c>
      <c r="S18">
        <v>2.0834730000000001</v>
      </c>
      <c r="T18">
        <v>543.45000000000005</v>
      </c>
      <c r="U18">
        <v>92.860299999999995</v>
      </c>
      <c r="V18">
        <v>99.903199999999998</v>
      </c>
    </row>
    <row r="19" spans="1:22" x14ac:dyDescent="0.25">
      <c r="A19">
        <v>17</v>
      </c>
      <c r="B19" t="s">
        <v>166</v>
      </c>
      <c r="C19">
        <v>0</v>
      </c>
      <c r="D19">
        <v>539995.10155100003</v>
      </c>
      <c r="E19">
        <v>65</v>
      </c>
      <c r="F19">
        <v>2</v>
      </c>
      <c r="G19">
        <v>217.58874499999999</v>
      </c>
      <c r="H19" t="s">
        <v>99</v>
      </c>
      <c r="I19" t="s">
        <v>41</v>
      </c>
      <c r="J19" t="s">
        <v>356</v>
      </c>
      <c r="K19">
        <v>12833</v>
      </c>
      <c r="L19">
        <v>121</v>
      </c>
      <c r="M19" t="s">
        <v>175</v>
      </c>
      <c r="N19" t="s">
        <v>357</v>
      </c>
      <c r="O19">
        <v>0.107748</v>
      </c>
      <c r="P19" t="s">
        <v>358</v>
      </c>
      <c r="Q19">
        <v>11.333601</v>
      </c>
      <c r="R19">
        <v>1.9365939999999999</v>
      </c>
      <c r="S19">
        <v>2.0834730000000001</v>
      </c>
      <c r="T19">
        <v>1.2211700000000001</v>
      </c>
      <c r="U19">
        <v>0.20866399999999999</v>
      </c>
      <c r="V19">
        <v>0.22449</v>
      </c>
    </row>
    <row r="20" spans="1:22" x14ac:dyDescent="0.25">
      <c r="A20">
        <v>18</v>
      </c>
      <c r="B20" t="s">
        <v>166</v>
      </c>
      <c r="C20">
        <v>0</v>
      </c>
      <c r="D20">
        <v>539995.10155100003</v>
      </c>
      <c r="E20">
        <v>66</v>
      </c>
      <c r="F20">
        <v>2</v>
      </c>
      <c r="G20">
        <v>217.58874499999999</v>
      </c>
      <c r="H20" t="s">
        <v>99</v>
      </c>
      <c r="I20" t="s">
        <v>41</v>
      </c>
      <c r="J20" t="s">
        <v>356</v>
      </c>
      <c r="K20">
        <v>12835</v>
      </c>
      <c r="L20">
        <v>133</v>
      </c>
      <c r="M20" t="s">
        <v>179</v>
      </c>
      <c r="N20" t="s">
        <v>359</v>
      </c>
      <c r="O20">
        <v>30.8277</v>
      </c>
      <c r="P20" t="s">
        <v>358</v>
      </c>
      <c r="Q20">
        <v>10.662836</v>
      </c>
      <c r="R20">
        <v>2.1844049999999999</v>
      </c>
      <c r="S20">
        <v>1.9402969999999999</v>
      </c>
      <c r="T20">
        <v>328.71100000000001</v>
      </c>
      <c r="U20">
        <v>67.340199999999996</v>
      </c>
      <c r="V20">
        <v>59.814900000000002</v>
      </c>
    </row>
    <row r="21" spans="1:22" x14ac:dyDescent="0.25">
      <c r="A21">
        <v>19</v>
      </c>
      <c r="B21" t="s">
        <v>166</v>
      </c>
      <c r="C21">
        <v>0</v>
      </c>
      <c r="D21">
        <v>539995.10155100003</v>
      </c>
      <c r="E21">
        <v>67</v>
      </c>
      <c r="F21">
        <v>2</v>
      </c>
      <c r="G21">
        <v>217.58874499999999</v>
      </c>
      <c r="H21" t="s">
        <v>99</v>
      </c>
      <c r="I21" t="s">
        <v>41</v>
      </c>
      <c r="J21" t="s">
        <v>356</v>
      </c>
      <c r="K21">
        <v>12840</v>
      </c>
      <c r="L21">
        <v>140</v>
      </c>
      <c r="M21" t="s">
        <v>181</v>
      </c>
      <c r="N21" t="s">
        <v>360</v>
      </c>
      <c r="O21">
        <v>2.5459299999999998</v>
      </c>
      <c r="P21" t="s">
        <v>358</v>
      </c>
      <c r="Q21">
        <v>11.705939000000001</v>
      </c>
      <c r="R21">
        <v>1.7997080000000001</v>
      </c>
      <c r="S21">
        <v>2.0554060000000001</v>
      </c>
      <c r="T21">
        <v>29.802499999999998</v>
      </c>
      <c r="U21">
        <v>4.5819299999999998</v>
      </c>
      <c r="V21">
        <v>5.23292</v>
      </c>
    </row>
    <row r="22" spans="1:22" x14ac:dyDescent="0.25">
      <c r="A22">
        <v>20</v>
      </c>
      <c r="B22" t="s">
        <v>166</v>
      </c>
      <c r="C22">
        <v>0</v>
      </c>
      <c r="D22">
        <v>539995.10155100003</v>
      </c>
      <c r="E22">
        <v>68</v>
      </c>
      <c r="F22">
        <v>2</v>
      </c>
      <c r="G22">
        <v>217.58874499999999</v>
      </c>
      <c r="H22" t="s">
        <v>99</v>
      </c>
      <c r="I22" t="s">
        <v>41</v>
      </c>
      <c r="J22" t="s">
        <v>356</v>
      </c>
      <c r="K22">
        <v>12844</v>
      </c>
      <c r="L22">
        <v>141</v>
      </c>
      <c r="M22" t="s">
        <v>183</v>
      </c>
      <c r="N22" t="s">
        <v>361</v>
      </c>
      <c r="O22">
        <v>0.249027</v>
      </c>
      <c r="P22" t="s">
        <v>358</v>
      </c>
      <c r="Q22">
        <v>11.816843</v>
      </c>
      <c r="R22">
        <v>1.84602</v>
      </c>
      <c r="S22">
        <v>1.9689719999999999</v>
      </c>
      <c r="T22">
        <v>2.9427099999999999</v>
      </c>
      <c r="U22">
        <v>0.45970899999999998</v>
      </c>
      <c r="V22">
        <v>0.49032700000000001</v>
      </c>
    </row>
    <row r="23" spans="1:22" x14ac:dyDescent="0.25">
      <c r="A23">
        <v>21</v>
      </c>
      <c r="B23" t="s">
        <v>166</v>
      </c>
      <c r="C23">
        <v>0</v>
      </c>
      <c r="D23">
        <v>539995.10155100003</v>
      </c>
      <c r="E23">
        <v>71</v>
      </c>
      <c r="F23">
        <v>3</v>
      </c>
      <c r="G23">
        <v>65.858418999999998</v>
      </c>
      <c r="H23" t="s">
        <v>315</v>
      </c>
      <c r="I23" t="s">
        <v>106</v>
      </c>
      <c r="J23" t="s">
        <v>362</v>
      </c>
      <c r="K23">
        <v>12832</v>
      </c>
      <c r="L23">
        <v>121</v>
      </c>
      <c r="M23" t="s">
        <v>175</v>
      </c>
      <c r="N23" t="s">
        <v>357</v>
      </c>
      <c r="O23">
        <v>3.8281499999999999</v>
      </c>
      <c r="P23" t="s">
        <v>358</v>
      </c>
      <c r="Q23">
        <v>11.333601</v>
      </c>
      <c r="R23">
        <v>1.9365939999999999</v>
      </c>
      <c r="S23">
        <v>2.0834730000000001</v>
      </c>
      <c r="T23">
        <v>43.386699999999998</v>
      </c>
      <c r="U23">
        <v>7.41357</v>
      </c>
      <c r="V23">
        <v>7.9758500000000003</v>
      </c>
    </row>
    <row r="24" spans="1:22" x14ac:dyDescent="0.25">
      <c r="A24">
        <v>22</v>
      </c>
      <c r="B24" t="s">
        <v>166</v>
      </c>
      <c r="C24">
        <v>0</v>
      </c>
      <c r="D24">
        <v>539995.10155100003</v>
      </c>
      <c r="E24">
        <v>72</v>
      </c>
      <c r="F24">
        <v>4</v>
      </c>
      <c r="G24">
        <v>116.989869</v>
      </c>
      <c r="H24" t="s">
        <v>81</v>
      </c>
      <c r="I24" t="s">
        <v>16</v>
      </c>
      <c r="J24" t="s">
        <v>363</v>
      </c>
      <c r="K24">
        <v>12829</v>
      </c>
      <c r="L24">
        <v>121</v>
      </c>
      <c r="M24" t="s">
        <v>175</v>
      </c>
      <c r="N24" t="s">
        <v>357</v>
      </c>
      <c r="O24">
        <v>0.129663</v>
      </c>
      <c r="P24" t="s">
        <v>358</v>
      </c>
      <c r="Q24">
        <v>11.333601</v>
      </c>
      <c r="R24">
        <v>1.9365939999999999</v>
      </c>
      <c r="S24">
        <v>2.0834730000000001</v>
      </c>
      <c r="T24">
        <v>1.4695499999999999</v>
      </c>
      <c r="U24">
        <v>0.25110500000000002</v>
      </c>
      <c r="V24">
        <v>0.27014899999999997</v>
      </c>
    </row>
    <row r="25" spans="1:22" x14ac:dyDescent="0.25">
      <c r="A25">
        <v>23</v>
      </c>
      <c r="B25" t="s">
        <v>166</v>
      </c>
      <c r="C25">
        <v>0</v>
      </c>
      <c r="D25">
        <v>539995.10155100003</v>
      </c>
      <c r="E25">
        <v>73</v>
      </c>
      <c r="F25">
        <v>4</v>
      </c>
      <c r="G25">
        <v>116.989869</v>
      </c>
      <c r="H25" t="s">
        <v>81</v>
      </c>
      <c r="I25" t="s">
        <v>16</v>
      </c>
      <c r="J25" t="s">
        <v>363</v>
      </c>
      <c r="K25">
        <v>12841</v>
      </c>
      <c r="L25">
        <v>140</v>
      </c>
      <c r="M25" t="s">
        <v>181</v>
      </c>
      <c r="N25" t="s">
        <v>360</v>
      </c>
      <c r="O25">
        <v>1.7000000000000001E-2</v>
      </c>
      <c r="P25" t="s">
        <v>358</v>
      </c>
      <c r="Q25">
        <v>11.705939000000001</v>
      </c>
      <c r="R25">
        <v>1.7997080000000001</v>
      </c>
      <c r="S25">
        <v>2.0554060000000001</v>
      </c>
      <c r="T25">
        <v>0.19899500000000001</v>
      </c>
      <c r="U25">
        <v>3.0594E-2</v>
      </c>
      <c r="V25">
        <v>3.4941E-2</v>
      </c>
    </row>
    <row r="26" spans="1:22" x14ac:dyDescent="0.25">
      <c r="A26">
        <v>24</v>
      </c>
      <c r="B26" t="s">
        <v>166</v>
      </c>
      <c r="C26">
        <v>0</v>
      </c>
      <c r="D26">
        <v>539995.10155100003</v>
      </c>
      <c r="E26">
        <v>74</v>
      </c>
      <c r="F26">
        <v>4</v>
      </c>
      <c r="G26">
        <v>116.989869</v>
      </c>
      <c r="H26" t="s">
        <v>81</v>
      </c>
      <c r="I26" t="s">
        <v>16</v>
      </c>
      <c r="J26" t="s">
        <v>363</v>
      </c>
      <c r="K26">
        <v>12842</v>
      </c>
      <c r="L26">
        <v>140</v>
      </c>
      <c r="M26" t="s">
        <v>181</v>
      </c>
      <c r="N26" t="s">
        <v>360</v>
      </c>
      <c r="O26">
        <v>35.563099999999999</v>
      </c>
      <c r="P26" t="s">
        <v>358</v>
      </c>
      <c r="Q26">
        <v>11.705939000000001</v>
      </c>
      <c r="R26">
        <v>1.7997080000000001</v>
      </c>
      <c r="S26">
        <v>2.0554060000000001</v>
      </c>
      <c r="T26">
        <v>416.29899999999998</v>
      </c>
      <c r="U26">
        <v>64.003200000000007</v>
      </c>
      <c r="V26">
        <v>73.096599999999995</v>
      </c>
    </row>
    <row r="27" spans="1:22" x14ac:dyDescent="0.25">
      <c r="A27">
        <v>25</v>
      </c>
      <c r="B27" t="s">
        <v>166</v>
      </c>
      <c r="C27">
        <v>0</v>
      </c>
      <c r="D27">
        <v>539995.10155100003</v>
      </c>
      <c r="E27">
        <v>75</v>
      </c>
      <c r="F27">
        <v>4</v>
      </c>
      <c r="G27">
        <v>116.989869</v>
      </c>
      <c r="H27" t="s">
        <v>81</v>
      </c>
      <c r="I27" t="s">
        <v>16</v>
      </c>
      <c r="J27" t="s">
        <v>363</v>
      </c>
      <c r="K27">
        <v>12852</v>
      </c>
      <c r="L27">
        <v>171</v>
      </c>
      <c r="M27" t="s">
        <v>223</v>
      </c>
      <c r="N27" t="s">
        <v>364</v>
      </c>
      <c r="O27">
        <v>11.794700000000001</v>
      </c>
      <c r="P27" t="s">
        <v>358</v>
      </c>
      <c r="Q27">
        <v>12.113367999999999</v>
      </c>
      <c r="R27">
        <v>1.950861</v>
      </c>
      <c r="S27">
        <v>2.1392090000000001</v>
      </c>
      <c r="T27">
        <v>142.874</v>
      </c>
      <c r="U27">
        <v>23.009799999999998</v>
      </c>
      <c r="V27">
        <v>25.231300000000001</v>
      </c>
    </row>
    <row r="28" spans="1:22" x14ac:dyDescent="0.25">
      <c r="A28">
        <v>26</v>
      </c>
      <c r="B28" t="s">
        <v>166</v>
      </c>
      <c r="C28">
        <v>0</v>
      </c>
      <c r="D28">
        <v>539995.10155100003</v>
      </c>
      <c r="E28">
        <v>76</v>
      </c>
      <c r="F28">
        <v>4</v>
      </c>
      <c r="G28">
        <v>116.989869</v>
      </c>
      <c r="H28" t="s">
        <v>81</v>
      </c>
      <c r="I28" t="s">
        <v>16</v>
      </c>
      <c r="J28" t="s">
        <v>363</v>
      </c>
      <c r="K28">
        <v>12853</v>
      </c>
      <c r="L28">
        <v>171</v>
      </c>
      <c r="M28" t="s">
        <v>223</v>
      </c>
      <c r="N28" t="s">
        <v>364</v>
      </c>
      <c r="O28">
        <v>2.2013199999999999</v>
      </c>
      <c r="P28" t="s">
        <v>358</v>
      </c>
      <c r="Q28">
        <v>12.113367999999999</v>
      </c>
      <c r="R28">
        <v>1.950861</v>
      </c>
      <c r="S28">
        <v>2.1392090000000001</v>
      </c>
      <c r="T28">
        <v>26.665400000000002</v>
      </c>
      <c r="U28">
        <v>4.2944699999999996</v>
      </c>
      <c r="V28">
        <v>4.7090800000000002</v>
      </c>
    </row>
    <row r="29" spans="1:22" x14ac:dyDescent="0.25">
      <c r="A29">
        <v>27</v>
      </c>
      <c r="B29" t="s">
        <v>166</v>
      </c>
      <c r="C29">
        <v>0</v>
      </c>
      <c r="D29">
        <v>539995.10155100003</v>
      </c>
      <c r="E29">
        <v>77</v>
      </c>
      <c r="F29">
        <v>4</v>
      </c>
      <c r="G29">
        <v>116.989869</v>
      </c>
      <c r="H29" t="s">
        <v>81</v>
      </c>
      <c r="I29" t="s">
        <v>16</v>
      </c>
      <c r="J29" t="s">
        <v>363</v>
      </c>
      <c r="K29">
        <v>12859</v>
      </c>
      <c r="L29">
        <v>185</v>
      </c>
      <c r="M29" t="s">
        <v>187</v>
      </c>
      <c r="N29" t="s">
        <v>365</v>
      </c>
      <c r="O29">
        <v>9.9125999999999994</v>
      </c>
      <c r="P29" t="s">
        <v>358</v>
      </c>
      <c r="Q29">
        <v>14.914871</v>
      </c>
      <c r="R29">
        <v>2.1688269999999998</v>
      </c>
      <c r="S29">
        <v>2.3200129999999999</v>
      </c>
      <c r="T29">
        <v>147.845</v>
      </c>
      <c r="U29">
        <v>21.498699999999999</v>
      </c>
      <c r="V29">
        <v>22.997399999999999</v>
      </c>
    </row>
    <row r="30" spans="1:22" x14ac:dyDescent="0.25">
      <c r="A30">
        <v>28</v>
      </c>
      <c r="B30" t="s">
        <v>166</v>
      </c>
      <c r="C30">
        <v>0</v>
      </c>
      <c r="D30">
        <v>539995.10155100003</v>
      </c>
      <c r="E30">
        <v>88</v>
      </c>
      <c r="F30">
        <v>4</v>
      </c>
      <c r="G30">
        <v>116.989869</v>
      </c>
      <c r="H30" t="s">
        <v>81</v>
      </c>
      <c r="I30" t="s">
        <v>16</v>
      </c>
      <c r="J30" t="s">
        <v>363</v>
      </c>
      <c r="K30">
        <v>12950</v>
      </c>
      <c r="L30">
        <v>814</v>
      </c>
      <c r="M30" t="s">
        <v>209</v>
      </c>
      <c r="N30" t="s">
        <v>366</v>
      </c>
      <c r="O30">
        <v>0.215835</v>
      </c>
      <c r="P30" t="s">
        <v>358</v>
      </c>
      <c r="Q30">
        <v>7.6640949999999997</v>
      </c>
      <c r="R30">
        <v>1.118317</v>
      </c>
      <c r="S30">
        <v>1.7352650000000001</v>
      </c>
      <c r="T30">
        <v>1.65418</v>
      </c>
      <c r="U30">
        <v>0.241372</v>
      </c>
      <c r="V30">
        <v>0.374531</v>
      </c>
    </row>
    <row r="31" spans="1:22" x14ac:dyDescent="0.25">
      <c r="A31">
        <v>29</v>
      </c>
      <c r="B31" t="s">
        <v>166</v>
      </c>
      <c r="C31">
        <v>0</v>
      </c>
      <c r="D31">
        <v>539995.10155100003</v>
      </c>
      <c r="E31">
        <v>89</v>
      </c>
      <c r="F31">
        <v>4</v>
      </c>
      <c r="G31">
        <v>116.989869</v>
      </c>
      <c r="H31" t="s">
        <v>81</v>
      </c>
      <c r="I31" t="s">
        <v>16</v>
      </c>
      <c r="J31" t="s">
        <v>363</v>
      </c>
      <c r="K31">
        <v>12952</v>
      </c>
      <c r="L31">
        <v>834</v>
      </c>
      <c r="M31" t="s">
        <v>281</v>
      </c>
      <c r="N31" t="s">
        <v>367</v>
      </c>
      <c r="O31">
        <v>4.5989300000000002</v>
      </c>
      <c r="P31" t="s">
        <v>358</v>
      </c>
      <c r="Q31">
        <v>14.914876</v>
      </c>
      <c r="R31">
        <v>2.1688269999999998</v>
      </c>
      <c r="S31">
        <v>2.320014</v>
      </c>
      <c r="T31">
        <v>68.592500000000001</v>
      </c>
      <c r="U31">
        <v>9.9742899999999999</v>
      </c>
      <c r="V31">
        <v>10.669600000000001</v>
      </c>
    </row>
    <row r="32" spans="1:22" x14ac:dyDescent="0.25">
      <c r="A32">
        <v>30</v>
      </c>
      <c r="B32" t="s">
        <v>166</v>
      </c>
      <c r="C32">
        <v>0</v>
      </c>
      <c r="D32">
        <v>539995.10155100003</v>
      </c>
      <c r="E32">
        <v>90</v>
      </c>
      <c r="F32">
        <v>4</v>
      </c>
      <c r="G32">
        <v>116.989869</v>
      </c>
      <c r="H32" t="s">
        <v>81</v>
      </c>
      <c r="I32" t="s">
        <v>16</v>
      </c>
      <c r="J32" t="s">
        <v>363</v>
      </c>
      <c r="K32">
        <v>13184</v>
      </c>
      <c r="L32">
        <v>140</v>
      </c>
      <c r="M32" t="s">
        <v>181</v>
      </c>
      <c r="N32" t="s">
        <v>182</v>
      </c>
      <c r="O32">
        <v>0.32108900000000001</v>
      </c>
      <c r="P32" t="s">
        <v>368</v>
      </c>
      <c r="Q32">
        <v>12.496560000000001</v>
      </c>
      <c r="R32">
        <v>1.9466840000000001</v>
      </c>
      <c r="S32">
        <v>2.126881</v>
      </c>
      <c r="T32">
        <v>4.0125099999999998</v>
      </c>
      <c r="U32">
        <v>0.62505900000000003</v>
      </c>
      <c r="V32">
        <v>0.68291800000000003</v>
      </c>
    </row>
    <row r="33" spans="1:22" x14ac:dyDescent="0.25">
      <c r="A33">
        <v>31</v>
      </c>
      <c r="B33" t="s">
        <v>166</v>
      </c>
      <c r="C33">
        <v>0</v>
      </c>
      <c r="D33">
        <v>539995.10155100003</v>
      </c>
      <c r="E33">
        <v>91</v>
      </c>
      <c r="F33">
        <v>4</v>
      </c>
      <c r="G33">
        <v>116.989869</v>
      </c>
      <c r="H33" t="s">
        <v>81</v>
      </c>
      <c r="I33" t="s">
        <v>16</v>
      </c>
      <c r="J33" t="s">
        <v>363</v>
      </c>
      <c r="K33">
        <v>13229</v>
      </c>
      <c r="L33">
        <v>171</v>
      </c>
      <c r="M33" t="s">
        <v>223</v>
      </c>
      <c r="N33" t="s">
        <v>280</v>
      </c>
      <c r="O33">
        <v>0.26086500000000001</v>
      </c>
      <c r="P33" t="s">
        <v>368</v>
      </c>
      <c r="Q33">
        <v>7.7817879999999997</v>
      </c>
      <c r="R33">
        <v>1.27501</v>
      </c>
      <c r="S33">
        <v>1.9111720000000001</v>
      </c>
      <c r="T33">
        <v>2.0299999999999998</v>
      </c>
      <c r="U33">
        <v>0.33260600000000001</v>
      </c>
      <c r="V33">
        <v>0.498558</v>
      </c>
    </row>
    <row r="34" spans="1:22" x14ac:dyDescent="0.25">
      <c r="A34">
        <v>32</v>
      </c>
      <c r="B34" t="s">
        <v>166</v>
      </c>
      <c r="C34">
        <v>0</v>
      </c>
      <c r="D34">
        <v>539995.10155100003</v>
      </c>
      <c r="E34">
        <v>92</v>
      </c>
      <c r="F34">
        <v>4</v>
      </c>
      <c r="G34">
        <v>116.989869</v>
      </c>
      <c r="H34" t="s">
        <v>81</v>
      </c>
      <c r="I34" t="s">
        <v>16</v>
      </c>
      <c r="J34" t="s">
        <v>363</v>
      </c>
      <c r="K34">
        <v>13271</v>
      </c>
      <c r="L34">
        <v>185</v>
      </c>
      <c r="M34" t="s">
        <v>187</v>
      </c>
      <c r="N34" t="s">
        <v>188</v>
      </c>
      <c r="O34">
        <v>6.3730999999999996E-2</v>
      </c>
      <c r="P34" t="s">
        <v>368</v>
      </c>
      <c r="Q34">
        <v>11.209728</v>
      </c>
      <c r="R34">
        <v>1.937066</v>
      </c>
      <c r="S34">
        <v>2.108727</v>
      </c>
      <c r="T34">
        <v>0.71440400000000004</v>
      </c>
      <c r="U34">
        <v>0.12345100000000001</v>
      </c>
      <c r="V34">
        <v>0.13439100000000001</v>
      </c>
    </row>
    <row r="35" spans="1:22" x14ac:dyDescent="0.25">
      <c r="A35">
        <v>33</v>
      </c>
      <c r="B35" t="s">
        <v>166</v>
      </c>
      <c r="C35">
        <v>0</v>
      </c>
      <c r="D35">
        <v>539995.10155100003</v>
      </c>
      <c r="E35">
        <v>93</v>
      </c>
      <c r="F35">
        <v>4</v>
      </c>
      <c r="G35">
        <v>116.989869</v>
      </c>
      <c r="H35" t="s">
        <v>81</v>
      </c>
      <c r="I35" t="s">
        <v>16</v>
      </c>
      <c r="J35" t="s">
        <v>363</v>
      </c>
      <c r="K35">
        <v>15482</v>
      </c>
      <c r="L35">
        <v>834</v>
      </c>
      <c r="M35" t="s">
        <v>281</v>
      </c>
      <c r="N35" t="s">
        <v>282</v>
      </c>
      <c r="O35">
        <v>8.9299000000000003E-2</v>
      </c>
      <c r="P35" t="s">
        <v>368</v>
      </c>
      <c r="Q35">
        <v>6.6416690000000003</v>
      </c>
      <c r="R35">
        <v>0.77837599999999996</v>
      </c>
      <c r="S35">
        <v>1.7382850000000001</v>
      </c>
      <c r="T35">
        <v>0.59309100000000003</v>
      </c>
      <c r="U35">
        <v>6.9508E-2</v>
      </c>
      <c r="V35">
        <v>0.155226</v>
      </c>
    </row>
    <row r="36" spans="1:22" x14ac:dyDescent="0.25">
      <c r="A36">
        <v>34</v>
      </c>
      <c r="B36" t="s">
        <v>166</v>
      </c>
      <c r="C36">
        <v>0</v>
      </c>
      <c r="D36">
        <v>539995.10155100003</v>
      </c>
      <c r="E36">
        <v>94</v>
      </c>
      <c r="F36">
        <v>5</v>
      </c>
      <c r="G36">
        <v>21.420546000000002</v>
      </c>
      <c r="H36" t="s">
        <v>79</v>
      </c>
      <c r="I36" t="s">
        <v>279</v>
      </c>
      <c r="J36" t="s">
        <v>369</v>
      </c>
      <c r="K36">
        <v>12841</v>
      </c>
      <c r="L36">
        <v>140</v>
      </c>
      <c r="M36" t="s">
        <v>181</v>
      </c>
      <c r="N36" t="s">
        <v>360</v>
      </c>
      <c r="O36">
        <v>2.9041999999999998E-2</v>
      </c>
      <c r="P36" t="s">
        <v>358</v>
      </c>
      <c r="Q36">
        <v>11.705939000000001</v>
      </c>
      <c r="R36">
        <v>1.7997080000000001</v>
      </c>
      <c r="S36">
        <v>2.0554060000000001</v>
      </c>
      <c r="T36">
        <v>0.33995999999999998</v>
      </c>
      <c r="U36">
        <v>5.2267000000000001E-2</v>
      </c>
      <c r="V36">
        <v>5.9693000000000003E-2</v>
      </c>
    </row>
    <row r="37" spans="1:22" x14ac:dyDescent="0.25">
      <c r="A37">
        <v>35</v>
      </c>
      <c r="B37" t="s">
        <v>166</v>
      </c>
      <c r="C37">
        <v>0</v>
      </c>
      <c r="D37">
        <v>539995.10155100003</v>
      </c>
      <c r="E37">
        <v>95</v>
      </c>
      <c r="F37">
        <v>5</v>
      </c>
      <c r="G37">
        <v>21.420546000000002</v>
      </c>
      <c r="H37" t="s">
        <v>79</v>
      </c>
      <c r="I37" t="s">
        <v>279</v>
      </c>
      <c r="J37" t="s">
        <v>369</v>
      </c>
      <c r="K37">
        <v>12842</v>
      </c>
      <c r="L37">
        <v>140</v>
      </c>
      <c r="M37" t="s">
        <v>181</v>
      </c>
      <c r="N37" t="s">
        <v>360</v>
      </c>
      <c r="O37">
        <v>0.45236900000000002</v>
      </c>
      <c r="P37" t="s">
        <v>358</v>
      </c>
      <c r="Q37">
        <v>11.705939000000001</v>
      </c>
      <c r="R37">
        <v>1.7997080000000001</v>
      </c>
      <c r="S37">
        <v>2.0554060000000001</v>
      </c>
      <c r="T37">
        <v>5.2953999999999999</v>
      </c>
      <c r="U37">
        <v>0.81413199999999997</v>
      </c>
      <c r="V37">
        <v>0.92980200000000002</v>
      </c>
    </row>
    <row r="38" spans="1:22" x14ac:dyDescent="0.25">
      <c r="A38">
        <v>36</v>
      </c>
      <c r="B38" t="s">
        <v>166</v>
      </c>
      <c r="C38">
        <v>0</v>
      </c>
      <c r="D38">
        <v>539995.10155100003</v>
      </c>
      <c r="E38">
        <v>97</v>
      </c>
      <c r="F38">
        <v>5</v>
      </c>
      <c r="G38">
        <v>21.420546000000002</v>
      </c>
      <c r="H38" t="s">
        <v>79</v>
      </c>
      <c r="I38" t="s">
        <v>279</v>
      </c>
      <c r="J38" t="s">
        <v>369</v>
      </c>
      <c r="K38">
        <v>12950</v>
      </c>
      <c r="L38">
        <v>814</v>
      </c>
      <c r="M38" t="s">
        <v>209</v>
      </c>
      <c r="N38" t="s">
        <v>366</v>
      </c>
      <c r="O38">
        <v>3.7803000000000003E-2</v>
      </c>
      <c r="P38" t="s">
        <v>358</v>
      </c>
      <c r="Q38">
        <v>7.6640949999999997</v>
      </c>
      <c r="R38">
        <v>1.118317</v>
      </c>
      <c r="S38">
        <v>1.7352650000000001</v>
      </c>
      <c r="T38">
        <v>0.28972700000000001</v>
      </c>
      <c r="U38">
        <v>4.2276000000000001E-2</v>
      </c>
      <c r="V38">
        <v>6.5598000000000004E-2</v>
      </c>
    </row>
    <row r="39" spans="1:22" x14ac:dyDescent="0.25">
      <c r="A39">
        <v>37</v>
      </c>
      <c r="B39" t="s">
        <v>166</v>
      </c>
      <c r="C39">
        <v>0</v>
      </c>
      <c r="D39">
        <v>539995.10155100003</v>
      </c>
      <c r="E39">
        <v>98</v>
      </c>
      <c r="F39">
        <v>5</v>
      </c>
      <c r="G39">
        <v>21.420546000000002</v>
      </c>
      <c r="H39" t="s">
        <v>79</v>
      </c>
      <c r="I39" t="s">
        <v>279</v>
      </c>
      <c r="J39" t="s">
        <v>369</v>
      </c>
      <c r="K39">
        <v>13184</v>
      </c>
      <c r="L39">
        <v>140</v>
      </c>
      <c r="M39" t="s">
        <v>181</v>
      </c>
      <c r="N39" t="s">
        <v>182</v>
      </c>
      <c r="O39">
        <v>1.4972399999999999</v>
      </c>
      <c r="P39" t="s">
        <v>368</v>
      </c>
      <c r="Q39">
        <v>12.496560000000001</v>
      </c>
      <c r="R39">
        <v>1.9466840000000001</v>
      </c>
      <c r="S39">
        <v>2.126881</v>
      </c>
      <c r="T39">
        <v>18.7103</v>
      </c>
      <c r="U39">
        <v>2.91465</v>
      </c>
      <c r="V39">
        <v>3.18445</v>
      </c>
    </row>
    <row r="40" spans="1:22" x14ac:dyDescent="0.25">
      <c r="A40">
        <v>38</v>
      </c>
      <c r="B40" t="s">
        <v>166</v>
      </c>
      <c r="C40">
        <v>0</v>
      </c>
      <c r="D40">
        <v>539995.10155100003</v>
      </c>
      <c r="E40">
        <v>99</v>
      </c>
      <c r="F40">
        <v>5</v>
      </c>
      <c r="G40">
        <v>21.420546000000002</v>
      </c>
      <c r="H40" t="s">
        <v>79</v>
      </c>
      <c r="I40" t="s">
        <v>279</v>
      </c>
      <c r="J40" t="s">
        <v>369</v>
      </c>
      <c r="K40">
        <v>13185</v>
      </c>
      <c r="L40">
        <v>140</v>
      </c>
      <c r="M40" t="s">
        <v>181</v>
      </c>
      <c r="N40" t="s">
        <v>182</v>
      </c>
      <c r="O40">
        <v>9.3537300000000005</v>
      </c>
      <c r="P40" t="s">
        <v>368</v>
      </c>
      <c r="Q40">
        <v>12.496560000000001</v>
      </c>
      <c r="R40">
        <v>1.9466840000000001</v>
      </c>
      <c r="S40">
        <v>2.126881</v>
      </c>
      <c r="T40">
        <v>116.889</v>
      </c>
      <c r="U40">
        <v>18.2088</v>
      </c>
      <c r="V40">
        <v>19.894300000000001</v>
      </c>
    </row>
    <row r="41" spans="1:22" x14ac:dyDescent="0.25">
      <c r="A41">
        <v>39</v>
      </c>
      <c r="B41" t="s">
        <v>166</v>
      </c>
      <c r="C41">
        <v>0</v>
      </c>
      <c r="D41">
        <v>539995.10155100003</v>
      </c>
      <c r="E41">
        <v>100</v>
      </c>
      <c r="F41">
        <v>5</v>
      </c>
      <c r="G41">
        <v>21.420546000000002</v>
      </c>
      <c r="H41" t="s">
        <v>79</v>
      </c>
      <c r="I41" t="s">
        <v>279</v>
      </c>
      <c r="J41" t="s">
        <v>369</v>
      </c>
      <c r="K41">
        <v>13272</v>
      </c>
      <c r="L41">
        <v>185</v>
      </c>
      <c r="M41" t="s">
        <v>187</v>
      </c>
      <c r="N41" t="s">
        <v>188</v>
      </c>
      <c r="O41">
        <v>0.26431900000000003</v>
      </c>
      <c r="P41" t="s">
        <v>368</v>
      </c>
      <c r="Q41">
        <v>11.209728</v>
      </c>
      <c r="R41">
        <v>1.937066</v>
      </c>
      <c r="S41">
        <v>2.108727</v>
      </c>
      <c r="T41">
        <v>2.9629400000000001</v>
      </c>
      <c r="U41">
        <v>0.51200299999999999</v>
      </c>
      <c r="V41">
        <v>0.55737700000000001</v>
      </c>
    </row>
    <row r="42" spans="1:22" x14ac:dyDescent="0.25">
      <c r="A42">
        <v>40</v>
      </c>
      <c r="B42" t="s">
        <v>166</v>
      </c>
      <c r="C42">
        <v>0</v>
      </c>
      <c r="D42">
        <v>539995.10155100003</v>
      </c>
      <c r="E42">
        <v>105</v>
      </c>
      <c r="F42">
        <v>5</v>
      </c>
      <c r="G42">
        <v>21.420546000000002</v>
      </c>
      <c r="H42" t="s">
        <v>79</v>
      </c>
      <c r="I42" t="s">
        <v>279</v>
      </c>
      <c r="J42" t="s">
        <v>369</v>
      </c>
      <c r="K42">
        <v>15475</v>
      </c>
      <c r="L42">
        <v>814</v>
      </c>
      <c r="M42" t="s">
        <v>209</v>
      </c>
      <c r="N42" t="s">
        <v>210</v>
      </c>
      <c r="O42">
        <v>1.9050000000000001E-2</v>
      </c>
      <c r="P42" t="s">
        <v>368</v>
      </c>
      <c r="Q42">
        <v>8.2014490000000002</v>
      </c>
      <c r="R42">
        <v>1.307456</v>
      </c>
      <c r="S42">
        <v>1.750286</v>
      </c>
      <c r="T42">
        <v>0.15623799999999999</v>
      </c>
      <c r="U42">
        <v>2.4906999999999999E-2</v>
      </c>
      <c r="V42">
        <v>3.3342999999999998E-2</v>
      </c>
    </row>
    <row r="43" spans="1:22" x14ac:dyDescent="0.25">
      <c r="A43">
        <v>41</v>
      </c>
      <c r="B43" t="s">
        <v>166</v>
      </c>
      <c r="C43">
        <v>0</v>
      </c>
      <c r="D43">
        <v>539995.10155100003</v>
      </c>
      <c r="E43">
        <v>106</v>
      </c>
      <c r="F43">
        <v>6</v>
      </c>
      <c r="G43">
        <v>66.899947999999995</v>
      </c>
      <c r="H43" t="s">
        <v>47</v>
      </c>
      <c r="I43" t="s">
        <v>34</v>
      </c>
      <c r="J43" t="s">
        <v>370</v>
      </c>
      <c r="K43">
        <v>12830</v>
      </c>
      <c r="L43">
        <v>121</v>
      </c>
      <c r="M43" t="s">
        <v>175</v>
      </c>
      <c r="N43" t="s">
        <v>357</v>
      </c>
      <c r="O43">
        <v>16.310500000000001</v>
      </c>
      <c r="P43" t="s">
        <v>358</v>
      </c>
      <c r="Q43">
        <v>11.333601</v>
      </c>
      <c r="R43">
        <v>1.9365939999999999</v>
      </c>
      <c r="S43">
        <v>2.0834730000000001</v>
      </c>
      <c r="T43">
        <v>184.857</v>
      </c>
      <c r="U43">
        <v>31.5868</v>
      </c>
      <c r="V43">
        <v>33.982500000000002</v>
      </c>
    </row>
    <row r="44" spans="1:22" x14ac:dyDescent="0.25">
      <c r="A44">
        <v>42</v>
      </c>
      <c r="B44" t="s">
        <v>166</v>
      </c>
      <c r="C44">
        <v>0</v>
      </c>
      <c r="D44">
        <v>539995.10155100003</v>
      </c>
      <c r="E44">
        <v>107</v>
      </c>
      <c r="F44">
        <v>6</v>
      </c>
      <c r="G44">
        <v>66.899947999999995</v>
      </c>
      <c r="H44" t="s">
        <v>47</v>
      </c>
      <c r="I44" t="s">
        <v>34</v>
      </c>
      <c r="J44" t="s">
        <v>370</v>
      </c>
      <c r="K44">
        <v>12842</v>
      </c>
      <c r="L44">
        <v>140</v>
      </c>
      <c r="M44" t="s">
        <v>181</v>
      </c>
      <c r="N44" t="s">
        <v>360</v>
      </c>
      <c r="O44">
        <v>10.289199999999999</v>
      </c>
      <c r="P44" t="s">
        <v>358</v>
      </c>
      <c r="Q44">
        <v>11.705939000000001</v>
      </c>
      <c r="R44">
        <v>1.7997080000000001</v>
      </c>
      <c r="S44">
        <v>2.0554060000000001</v>
      </c>
      <c r="T44">
        <v>120.44499999999999</v>
      </c>
      <c r="U44">
        <v>18.517600000000002</v>
      </c>
      <c r="V44">
        <v>21.148499999999999</v>
      </c>
    </row>
    <row r="45" spans="1:22" x14ac:dyDescent="0.25">
      <c r="A45">
        <v>43</v>
      </c>
      <c r="B45" t="s">
        <v>166</v>
      </c>
      <c r="C45">
        <v>0</v>
      </c>
      <c r="D45">
        <v>539995.10155100003</v>
      </c>
      <c r="E45">
        <v>108</v>
      </c>
      <c r="F45">
        <v>6</v>
      </c>
      <c r="G45">
        <v>66.899947999999995</v>
      </c>
      <c r="H45" t="s">
        <v>47</v>
      </c>
      <c r="I45" t="s">
        <v>34</v>
      </c>
      <c r="J45" t="s">
        <v>370</v>
      </c>
      <c r="K45">
        <v>12853</v>
      </c>
      <c r="L45">
        <v>171</v>
      </c>
      <c r="M45" t="s">
        <v>223</v>
      </c>
      <c r="N45" t="s">
        <v>364</v>
      </c>
      <c r="O45">
        <v>6.2142499999999998</v>
      </c>
      <c r="P45" t="s">
        <v>358</v>
      </c>
      <c r="Q45">
        <v>12.113367999999999</v>
      </c>
      <c r="R45">
        <v>1.950861</v>
      </c>
      <c r="S45">
        <v>2.1392090000000001</v>
      </c>
      <c r="T45">
        <v>75.275499999999994</v>
      </c>
      <c r="U45">
        <v>12.123100000000001</v>
      </c>
      <c r="V45">
        <v>13.2936</v>
      </c>
    </row>
    <row r="46" spans="1:22" x14ac:dyDescent="0.25">
      <c r="A46">
        <v>44</v>
      </c>
      <c r="B46" t="s">
        <v>166</v>
      </c>
      <c r="C46">
        <v>0</v>
      </c>
      <c r="D46">
        <v>539995.10155100003</v>
      </c>
      <c r="E46">
        <v>112</v>
      </c>
      <c r="F46">
        <v>7</v>
      </c>
      <c r="G46">
        <v>309.68431800000002</v>
      </c>
      <c r="H46" t="s">
        <v>5</v>
      </c>
      <c r="I46" t="s">
        <v>231</v>
      </c>
      <c r="J46" t="s">
        <v>371</v>
      </c>
      <c r="K46">
        <v>12830</v>
      </c>
      <c r="L46">
        <v>121</v>
      </c>
      <c r="M46" t="s">
        <v>175</v>
      </c>
      <c r="N46" t="s">
        <v>357</v>
      </c>
      <c r="O46">
        <v>7.3684500000000002</v>
      </c>
      <c r="P46" t="s">
        <v>358</v>
      </c>
      <c r="Q46">
        <v>11.333601</v>
      </c>
      <c r="R46">
        <v>1.9365939999999999</v>
      </c>
      <c r="S46">
        <v>2.0834730000000001</v>
      </c>
      <c r="T46">
        <v>83.511099999999999</v>
      </c>
      <c r="U46">
        <v>14.2697</v>
      </c>
      <c r="V46">
        <v>15.352</v>
      </c>
    </row>
    <row r="47" spans="1:22" x14ac:dyDescent="0.25">
      <c r="A47">
        <v>45</v>
      </c>
      <c r="B47" t="s">
        <v>166</v>
      </c>
      <c r="C47">
        <v>0</v>
      </c>
      <c r="D47">
        <v>539995.10155100003</v>
      </c>
      <c r="E47">
        <v>113</v>
      </c>
      <c r="F47">
        <v>7</v>
      </c>
      <c r="G47">
        <v>309.68431800000002</v>
      </c>
      <c r="H47" t="s">
        <v>5</v>
      </c>
      <c r="I47" t="s">
        <v>231</v>
      </c>
      <c r="J47" t="s">
        <v>371</v>
      </c>
      <c r="K47">
        <v>12832</v>
      </c>
      <c r="L47">
        <v>121</v>
      </c>
      <c r="M47" t="s">
        <v>175</v>
      </c>
      <c r="N47" t="s">
        <v>357</v>
      </c>
      <c r="O47">
        <v>80.3262</v>
      </c>
      <c r="P47" t="s">
        <v>358</v>
      </c>
      <c r="Q47">
        <v>11.333601</v>
      </c>
      <c r="R47">
        <v>1.9365939999999999</v>
      </c>
      <c r="S47">
        <v>2.0834730000000001</v>
      </c>
      <c r="T47">
        <v>910.38499999999999</v>
      </c>
      <c r="U47">
        <v>155.559</v>
      </c>
      <c r="V47">
        <v>167.357</v>
      </c>
    </row>
    <row r="48" spans="1:22" x14ac:dyDescent="0.25">
      <c r="A48">
        <v>46</v>
      </c>
      <c r="B48" t="s">
        <v>166</v>
      </c>
      <c r="C48">
        <v>0</v>
      </c>
      <c r="D48">
        <v>539995.10155100003</v>
      </c>
      <c r="E48">
        <v>114</v>
      </c>
      <c r="F48">
        <v>7</v>
      </c>
      <c r="G48">
        <v>309.68431800000002</v>
      </c>
      <c r="H48" t="s">
        <v>5</v>
      </c>
      <c r="I48" t="s">
        <v>231</v>
      </c>
      <c r="J48" t="s">
        <v>371</v>
      </c>
      <c r="K48">
        <v>12834</v>
      </c>
      <c r="L48">
        <v>133</v>
      </c>
      <c r="M48" t="s">
        <v>179</v>
      </c>
      <c r="N48" t="s">
        <v>359</v>
      </c>
      <c r="O48">
        <v>1.9408300000000001</v>
      </c>
      <c r="P48" t="s">
        <v>358</v>
      </c>
      <c r="Q48">
        <v>10.662836</v>
      </c>
      <c r="R48">
        <v>2.1844049999999999</v>
      </c>
      <c r="S48">
        <v>1.9402969999999999</v>
      </c>
      <c r="T48">
        <v>20.694800000000001</v>
      </c>
      <c r="U48">
        <v>4.23956</v>
      </c>
      <c r="V48">
        <v>3.76579</v>
      </c>
    </row>
    <row r="49" spans="1:22" x14ac:dyDescent="0.25">
      <c r="A49">
        <v>47</v>
      </c>
      <c r="B49" t="s">
        <v>166</v>
      </c>
      <c r="C49">
        <v>0</v>
      </c>
      <c r="D49">
        <v>539995.10155100003</v>
      </c>
      <c r="E49">
        <v>115</v>
      </c>
      <c r="F49">
        <v>7</v>
      </c>
      <c r="G49">
        <v>309.68431800000002</v>
      </c>
      <c r="H49" t="s">
        <v>5</v>
      </c>
      <c r="I49" t="s">
        <v>231</v>
      </c>
      <c r="J49" t="s">
        <v>371</v>
      </c>
      <c r="K49">
        <v>12840</v>
      </c>
      <c r="L49">
        <v>140</v>
      </c>
      <c r="M49" t="s">
        <v>181</v>
      </c>
      <c r="N49" t="s">
        <v>360</v>
      </c>
      <c r="O49">
        <v>1.8356300000000001</v>
      </c>
      <c r="P49" t="s">
        <v>358</v>
      </c>
      <c r="Q49">
        <v>11.705939000000001</v>
      </c>
      <c r="R49">
        <v>1.7997080000000001</v>
      </c>
      <c r="S49">
        <v>2.0554060000000001</v>
      </c>
      <c r="T49">
        <v>21.4878</v>
      </c>
      <c r="U49">
        <v>3.3035999999999999</v>
      </c>
      <c r="V49">
        <v>3.7729699999999999</v>
      </c>
    </row>
    <row r="50" spans="1:22" x14ac:dyDescent="0.25">
      <c r="A50">
        <v>48</v>
      </c>
      <c r="B50" t="s">
        <v>166</v>
      </c>
      <c r="C50">
        <v>0</v>
      </c>
      <c r="D50">
        <v>539995.10155100003</v>
      </c>
      <c r="E50">
        <v>116</v>
      </c>
      <c r="F50">
        <v>7</v>
      </c>
      <c r="G50">
        <v>309.68431800000002</v>
      </c>
      <c r="H50" t="s">
        <v>5</v>
      </c>
      <c r="I50" t="s">
        <v>231</v>
      </c>
      <c r="J50" t="s">
        <v>371</v>
      </c>
      <c r="K50">
        <v>12842</v>
      </c>
      <c r="L50">
        <v>140</v>
      </c>
      <c r="M50" t="s">
        <v>181</v>
      </c>
      <c r="N50" t="s">
        <v>360</v>
      </c>
      <c r="O50">
        <v>1.4789600000000001</v>
      </c>
      <c r="P50" t="s">
        <v>358</v>
      </c>
      <c r="Q50">
        <v>11.705939000000001</v>
      </c>
      <c r="R50">
        <v>1.7997080000000001</v>
      </c>
      <c r="S50">
        <v>2.0554060000000001</v>
      </c>
      <c r="T50">
        <v>17.3126</v>
      </c>
      <c r="U50">
        <v>2.6617000000000002</v>
      </c>
      <c r="V50">
        <v>3.03986</v>
      </c>
    </row>
    <row r="51" spans="1:22" x14ac:dyDescent="0.25">
      <c r="A51">
        <v>49</v>
      </c>
      <c r="B51" t="s">
        <v>166</v>
      </c>
      <c r="C51">
        <v>0</v>
      </c>
      <c r="D51">
        <v>539995.10155100003</v>
      </c>
      <c r="E51">
        <v>117</v>
      </c>
      <c r="F51">
        <v>7</v>
      </c>
      <c r="G51">
        <v>309.68431800000002</v>
      </c>
      <c r="H51" t="s">
        <v>5</v>
      </c>
      <c r="I51" t="s">
        <v>231</v>
      </c>
      <c r="J51" t="s">
        <v>371</v>
      </c>
      <c r="K51">
        <v>12848</v>
      </c>
      <c r="L51">
        <v>170</v>
      </c>
      <c r="M51" t="s">
        <v>185</v>
      </c>
      <c r="N51" t="s">
        <v>372</v>
      </c>
      <c r="O51">
        <v>6.6517000000000007E-2</v>
      </c>
      <c r="P51" t="s">
        <v>358</v>
      </c>
      <c r="Q51">
        <v>12.250474000000001</v>
      </c>
      <c r="R51">
        <v>2.1431429999999998</v>
      </c>
      <c r="S51">
        <v>2.1170079999999998</v>
      </c>
      <c r="T51">
        <v>0.81486099999999995</v>
      </c>
      <c r="U51">
        <v>0.14255499999999999</v>
      </c>
      <c r="V51">
        <v>0.140816</v>
      </c>
    </row>
    <row r="52" spans="1:22" x14ac:dyDescent="0.25">
      <c r="A52">
        <v>50</v>
      </c>
      <c r="B52" t="s">
        <v>166</v>
      </c>
      <c r="C52">
        <v>0</v>
      </c>
      <c r="D52">
        <v>539995.10155100003</v>
      </c>
      <c r="E52">
        <v>118</v>
      </c>
      <c r="F52">
        <v>7</v>
      </c>
      <c r="G52">
        <v>309.68431800000002</v>
      </c>
      <c r="H52" t="s">
        <v>5</v>
      </c>
      <c r="I52" t="s">
        <v>231</v>
      </c>
      <c r="J52" t="s">
        <v>371</v>
      </c>
      <c r="K52">
        <v>12851</v>
      </c>
      <c r="L52">
        <v>171</v>
      </c>
      <c r="M52" t="s">
        <v>223</v>
      </c>
      <c r="N52" t="s">
        <v>364</v>
      </c>
      <c r="O52">
        <v>11.6998</v>
      </c>
      <c r="P52" t="s">
        <v>358</v>
      </c>
      <c r="Q52">
        <v>12.113367999999999</v>
      </c>
      <c r="R52">
        <v>1.950861</v>
      </c>
      <c r="S52">
        <v>2.1392090000000001</v>
      </c>
      <c r="T52">
        <v>141.72399999999999</v>
      </c>
      <c r="U52">
        <v>22.8247</v>
      </c>
      <c r="V52">
        <v>25.028300000000002</v>
      </c>
    </row>
    <row r="53" spans="1:22" x14ac:dyDescent="0.25">
      <c r="A53">
        <v>51</v>
      </c>
      <c r="B53" t="s">
        <v>166</v>
      </c>
      <c r="C53">
        <v>0</v>
      </c>
      <c r="D53">
        <v>539995.10155100003</v>
      </c>
      <c r="E53">
        <v>124</v>
      </c>
      <c r="F53">
        <v>8</v>
      </c>
      <c r="G53">
        <v>502.86574000000002</v>
      </c>
      <c r="H53" t="s">
        <v>84</v>
      </c>
      <c r="I53" t="s">
        <v>317</v>
      </c>
      <c r="J53" t="s">
        <v>373</v>
      </c>
      <c r="K53">
        <v>12828</v>
      </c>
      <c r="L53">
        <v>121</v>
      </c>
      <c r="M53" t="s">
        <v>175</v>
      </c>
      <c r="N53" t="s">
        <v>357</v>
      </c>
      <c r="O53">
        <v>0.14158799999999999</v>
      </c>
      <c r="P53" t="s">
        <v>358</v>
      </c>
      <c r="Q53">
        <v>11.333601</v>
      </c>
      <c r="R53">
        <v>1.9365939999999999</v>
      </c>
      <c r="S53">
        <v>2.0834730000000001</v>
      </c>
      <c r="T53">
        <v>1.6047</v>
      </c>
      <c r="U53">
        <v>0.27419900000000003</v>
      </c>
      <c r="V53">
        <v>0.29499500000000001</v>
      </c>
    </row>
    <row r="54" spans="1:22" x14ac:dyDescent="0.25">
      <c r="A54">
        <v>52</v>
      </c>
      <c r="B54" t="s">
        <v>166</v>
      </c>
      <c r="C54">
        <v>0</v>
      </c>
      <c r="D54">
        <v>539995.10155100003</v>
      </c>
      <c r="E54">
        <v>125</v>
      </c>
      <c r="F54">
        <v>8</v>
      </c>
      <c r="G54">
        <v>502.86574000000002</v>
      </c>
      <c r="H54" t="s">
        <v>84</v>
      </c>
      <c r="I54" t="s">
        <v>317</v>
      </c>
      <c r="J54" t="s">
        <v>373</v>
      </c>
      <c r="K54">
        <v>12829</v>
      </c>
      <c r="L54">
        <v>121</v>
      </c>
      <c r="M54" t="s">
        <v>175</v>
      </c>
      <c r="N54" t="s">
        <v>357</v>
      </c>
      <c r="O54">
        <v>5.6182999999999997E-2</v>
      </c>
      <c r="P54" t="s">
        <v>358</v>
      </c>
      <c r="Q54">
        <v>11.333601</v>
      </c>
      <c r="R54">
        <v>1.9365939999999999</v>
      </c>
      <c r="S54">
        <v>2.0834730000000001</v>
      </c>
      <c r="T54">
        <v>0.63675199999999998</v>
      </c>
      <c r="U54">
        <v>0.108803</v>
      </c>
      <c r="V54">
        <v>0.11705500000000001</v>
      </c>
    </row>
    <row r="55" spans="1:22" x14ac:dyDescent="0.25">
      <c r="A55">
        <v>53</v>
      </c>
      <c r="B55" t="s">
        <v>166</v>
      </c>
      <c r="C55">
        <v>0</v>
      </c>
      <c r="D55">
        <v>539995.10155100003</v>
      </c>
      <c r="E55">
        <v>126</v>
      </c>
      <c r="F55">
        <v>8</v>
      </c>
      <c r="G55">
        <v>502.86574000000002</v>
      </c>
      <c r="H55" t="s">
        <v>84</v>
      </c>
      <c r="I55" t="s">
        <v>317</v>
      </c>
      <c r="J55" t="s">
        <v>373</v>
      </c>
      <c r="K55">
        <v>12832</v>
      </c>
      <c r="L55">
        <v>121</v>
      </c>
      <c r="M55" t="s">
        <v>175</v>
      </c>
      <c r="N55" t="s">
        <v>357</v>
      </c>
      <c r="O55">
        <v>4.9461599999999999</v>
      </c>
      <c r="P55" t="s">
        <v>358</v>
      </c>
      <c r="Q55">
        <v>11.333601</v>
      </c>
      <c r="R55">
        <v>1.9365939999999999</v>
      </c>
      <c r="S55">
        <v>2.0834730000000001</v>
      </c>
      <c r="T55">
        <v>56.0578</v>
      </c>
      <c r="U55">
        <v>9.5786999999999995</v>
      </c>
      <c r="V55">
        <v>10.305199999999999</v>
      </c>
    </row>
    <row r="56" spans="1:22" x14ac:dyDescent="0.25">
      <c r="A56">
        <v>54</v>
      </c>
      <c r="B56" t="s">
        <v>166</v>
      </c>
      <c r="C56">
        <v>0</v>
      </c>
      <c r="D56">
        <v>539995.10155100003</v>
      </c>
      <c r="E56">
        <v>127</v>
      </c>
      <c r="F56">
        <v>8</v>
      </c>
      <c r="G56">
        <v>502.86574000000002</v>
      </c>
      <c r="H56" t="s">
        <v>84</v>
      </c>
      <c r="I56" t="s">
        <v>317</v>
      </c>
      <c r="J56" t="s">
        <v>373</v>
      </c>
      <c r="K56">
        <v>12834</v>
      </c>
      <c r="L56">
        <v>133</v>
      </c>
      <c r="M56" t="s">
        <v>179</v>
      </c>
      <c r="N56" t="s">
        <v>359</v>
      </c>
      <c r="O56">
        <v>5.1775000000000002E-2</v>
      </c>
      <c r="P56" t="s">
        <v>358</v>
      </c>
      <c r="Q56">
        <v>10.662836</v>
      </c>
      <c r="R56">
        <v>2.1844049999999999</v>
      </c>
      <c r="S56">
        <v>1.9402969999999999</v>
      </c>
      <c r="T56">
        <v>0.55206599999999995</v>
      </c>
      <c r="U56">
        <v>0.113097</v>
      </c>
      <c r="V56">
        <v>0.10045800000000001</v>
      </c>
    </row>
    <row r="57" spans="1:22" x14ac:dyDescent="0.25">
      <c r="A57">
        <v>55</v>
      </c>
      <c r="B57" t="s">
        <v>166</v>
      </c>
      <c r="C57">
        <v>0</v>
      </c>
      <c r="D57">
        <v>539995.10155100003</v>
      </c>
      <c r="E57">
        <v>128</v>
      </c>
      <c r="F57">
        <v>8</v>
      </c>
      <c r="G57">
        <v>502.86574000000002</v>
      </c>
      <c r="H57" t="s">
        <v>84</v>
      </c>
      <c r="I57" t="s">
        <v>317</v>
      </c>
      <c r="J57" t="s">
        <v>373</v>
      </c>
      <c r="K57">
        <v>12839</v>
      </c>
      <c r="L57">
        <v>140</v>
      </c>
      <c r="M57" t="s">
        <v>181</v>
      </c>
      <c r="N57" t="s">
        <v>360</v>
      </c>
      <c r="O57">
        <v>1.86331</v>
      </c>
      <c r="P57" t="s">
        <v>358</v>
      </c>
      <c r="Q57">
        <v>11.705939000000001</v>
      </c>
      <c r="R57">
        <v>1.7997080000000001</v>
      </c>
      <c r="S57">
        <v>2.0554060000000001</v>
      </c>
      <c r="T57">
        <v>21.811800000000002</v>
      </c>
      <c r="U57">
        <v>3.3534099999999998</v>
      </c>
      <c r="V57">
        <v>3.82986</v>
      </c>
    </row>
    <row r="58" spans="1:22" x14ac:dyDescent="0.25">
      <c r="A58">
        <v>56</v>
      </c>
      <c r="B58" t="s">
        <v>166</v>
      </c>
      <c r="C58">
        <v>0</v>
      </c>
      <c r="D58">
        <v>539995.10155100003</v>
      </c>
      <c r="E58">
        <v>129</v>
      </c>
      <c r="F58">
        <v>8</v>
      </c>
      <c r="G58">
        <v>502.86574000000002</v>
      </c>
      <c r="H58" t="s">
        <v>84</v>
      </c>
      <c r="I58" t="s">
        <v>317</v>
      </c>
      <c r="J58" t="s">
        <v>373</v>
      </c>
      <c r="K58">
        <v>12842</v>
      </c>
      <c r="L58">
        <v>140</v>
      </c>
      <c r="M58" t="s">
        <v>181</v>
      </c>
      <c r="N58" t="s">
        <v>360</v>
      </c>
      <c r="O58">
        <v>6.3269000000000006E-2</v>
      </c>
      <c r="P58" t="s">
        <v>358</v>
      </c>
      <c r="Q58">
        <v>11.705939000000001</v>
      </c>
      <c r="R58">
        <v>1.7997080000000001</v>
      </c>
      <c r="S58">
        <v>2.0554060000000001</v>
      </c>
      <c r="T58">
        <v>0.740618</v>
      </c>
      <c r="U58">
        <v>0.11386499999999999</v>
      </c>
      <c r="V58">
        <v>0.13004299999999999</v>
      </c>
    </row>
    <row r="59" spans="1:22" x14ac:dyDescent="0.25">
      <c r="A59">
        <v>57</v>
      </c>
      <c r="B59" t="s">
        <v>166</v>
      </c>
      <c r="C59">
        <v>0</v>
      </c>
      <c r="D59">
        <v>539995.10155100003</v>
      </c>
      <c r="E59">
        <v>130</v>
      </c>
      <c r="F59">
        <v>8</v>
      </c>
      <c r="G59">
        <v>502.86574000000002</v>
      </c>
      <c r="H59" t="s">
        <v>84</v>
      </c>
      <c r="I59" t="s">
        <v>317</v>
      </c>
      <c r="J59" t="s">
        <v>373</v>
      </c>
      <c r="K59">
        <v>12845</v>
      </c>
      <c r="L59">
        <v>156</v>
      </c>
      <c r="M59" t="s">
        <v>171</v>
      </c>
      <c r="N59" t="s">
        <v>374</v>
      </c>
      <c r="O59">
        <v>2.5847000000000002</v>
      </c>
      <c r="P59" t="s">
        <v>358</v>
      </c>
      <c r="Q59">
        <v>10.571656000000001</v>
      </c>
      <c r="R59">
        <v>1.4800979999999999</v>
      </c>
      <c r="S59">
        <v>1.9022239999999999</v>
      </c>
      <c r="T59">
        <v>27.3246</v>
      </c>
      <c r="U59">
        <v>3.8256100000000002</v>
      </c>
      <c r="V59">
        <v>4.9166800000000004</v>
      </c>
    </row>
    <row r="60" spans="1:22" x14ac:dyDescent="0.25">
      <c r="A60">
        <v>58</v>
      </c>
      <c r="B60" t="s">
        <v>166</v>
      </c>
      <c r="C60">
        <v>0</v>
      </c>
      <c r="D60">
        <v>539995.10155100003</v>
      </c>
      <c r="E60">
        <v>131</v>
      </c>
      <c r="F60">
        <v>8</v>
      </c>
      <c r="G60">
        <v>502.86574000000002</v>
      </c>
      <c r="H60" t="s">
        <v>84</v>
      </c>
      <c r="I60" t="s">
        <v>317</v>
      </c>
      <c r="J60" t="s">
        <v>373</v>
      </c>
      <c r="K60">
        <v>12847</v>
      </c>
      <c r="L60">
        <v>170</v>
      </c>
      <c r="M60" t="s">
        <v>185</v>
      </c>
      <c r="N60" t="s">
        <v>372</v>
      </c>
      <c r="O60">
        <v>0.214502</v>
      </c>
      <c r="P60" t="s">
        <v>358</v>
      </c>
      <c r="Q60">
        <v>12.250474000000001</v>
      </c>
      <c r="R60">
        <v>2.1431429999999998</v>
      </c>
      <c r="S60">
        <v>2.1170079999999998</v>
      </c>
      <c r="T60">
        <v>2.6277499999999998</v>
      </c>
      <c r="U60">
        <v>0.45970800000000001</v>
      </c>
      <c r="V60">
        <v>0.45410200000000001</v>
      </c>
    </row>
    <row r="61" spans="1:22" x14ac:dyDescent="0.25">
      <c r="A61">
        <v>59</v>
      </c>
      <c r="B61" t="s">
        <v>166</v>
      </c>
      <c r="C61">
        <v>0</v>
      </c>
      <c r="D61">
        <v>539995.10155100003</v>
      </c>
      <c r="E61">
        <v>132</v>
      </c>
      <c r="F61">
        <v>8</v>
      </c>
      <c r="G61">
        <v>502.86574000000002</v>
      </c>
      <c r="H61" t="s">
        <v>84</v>
      </c>
      <c r="I61" t="s">
        <v>317</v>
      </c>
      <c r="J61" t="s">
        <v>373</v>
      </c>
      <c r="K61">
        <v>12851</v>
      </c>
      <c r="L61">
        <v>171</v>
      </c>
      <c r="M61" t="s">
        <v>223</v>
      </c>
      <c r="N61" t="s">
        <v>364</v>
      </c>
      <c r="O61">
        <v>8.2361000000000004E-2</v>
      </c>
      <c r="P61" t="s">
        <v>358</v>
      </c>
      <c r="Q61">
        <v>12.113367999999999</v>
      </c>
      <c r="R61">
        <v>1.950861</v>
      </c>
      <c r="S61">
        <v>2.1392090000000001</v>
      </c>
      <c r="T61">
        <v>0.99766699999999997</v>
      </c>
      <c r="U61">
        <v>0.16067400000000001</v>
      </c>
      <c r="V61">
        <v>0.17618700000000001</v>
      </c>
    </row>
    <row r="62" spans="1:22" x14ac:dyDescent="0.25">
      <c r="A62">
        <v>60</v>
      </c>
      <c r="B62" t="s">
        <v>166</v>
      </c>
      <c r="C62">
        <v>0</v>
      </c>
      <c r="D62">
        <v>539995.10155100003</v>
      </c>
      <c r="E62">
        <v>134</v>
      </c>
      <c r="F62">
        <v>8</v>
      </c>
      <c r="G62">
        <v>502.86574000000002</v>
      </c>
      <c r="H62" t="s">
        <v>84</v>
      </c>
      <c r="I62" t="s">
        <v>317</v>
      </c>
      <c r="J62" t="s">
        <v>373</v>
      </c>
      <c r="K62">
        <v>12951</v>
      </c>
      <c r="L62">
        <v>833</v>
      </c>
      <c r="M62" t="s">
        <v>299</v>
      </c>
      <c r="N62" t="s">
        <v>375</v>
      </c>
      <c r="O62">
        <v>0.16298499999999999</v>
      </c>
      <c r="P62" t="s">
        <v>358</v>
      </c>
      <c r="Q62">
        <v>12.025700000000001</v>
      </c>
      <c r="R62">
        <v>2.0039850000000001</v>
      </c>
      <c r="S62">
        <v>2.1291669999999998</v>
      </c>
      <c r="T62">
        <v>1.96001</v>
      </c>
      <c r="U62">
        <v>0.32662000000000002</v>
      </c>
      <c r="V62">
        <v>0.347022</v>
      </c>
    </row>
    <row r="63" spans="1:22" x14ac:dyDescent="0.25">
      <c r="A63">
        <v>61</v>
      </c>
      <c r="B63" t="s">
        <v>166</v>
      </c>
      <c r="C63">
        <v>0</v>
      </c>
      <c r="D63">
        <v>539995.10155100003</v>
      </c>
      <c r="E63">
        <v>135</v>
      </c>
      <c r="F63">
        <v>8</v>
      </c>
      <c r="G63">
        <v>502.86574000000002</v>
      </c>
      <c r="H63" t="s">
        <v>84</v>
      </c>
      <c r="I63" t="s">
        <v>317</v>
      </c>
      <c r="J63" t="s">
        <v>373</v>
      </c>
      <c r="K63">
        <v>13085</v>
      </c>
      <c r="L63">
        <v>121</v>
      </c>
      <c r="M63" t="s">
        <v>175</v>
      </c>
      <c r="N63" t="s">
        <v>176</v>
      </c>
      <c r="O63">
        <v>1.3031900000000001</v>
      </c>
      <c r="P63" t="s">
        <v>368</v>
      </c>
      <c r="Q63">
        <v>11.733371</v>
      </c>
      <c r="R63">
        <v>1.9754510000000001</v>
      </c>
      <c r="S63">
        <v>2.1412239999999998</v>
      </c>
      <c r="T63">
        <v>15.290800000000001</v>
      </c>
      <c r="U63">
        <v>2.5743900000000002</v>
      </c>
      <c r="V63">
        <v>2.7904200000000001</v>
      </c>
    </row>
    <row r="64" spans="1:22" x14ac:dyDescent="0.25">
      <c r="A64">
        <v>62</v>
      </c>
      <c r="B64" t="s">
        <v>166</v>
      </c>
      <c r="C64">
        <v>0</v>
      </c>
      <c r="D64">
        <v>539995.10155100003</v>
      </c>
      <c r="E64">
        <v>136</v>
      </c>
      <c r="F64">
        <v>8</v>
      </c>
      <c r="G64">
        <v>502.86574000000002</v>
      </c>
      <c r="H64" t="s">
        <v>84</v>
      </c>
      <c r="I64" t="s">
        <v>317</v>
      </c>
      <c r="J64" t="s">
        <v>373</v>
      </c>
      <c r="K64">
        <v>13088</v>
      </c>
      <c r="L64">
        <v>121</v>
      </c>
      <c r="M64" t="s">
        <v>175</v>
      </c>
      <c r="N64" t="s">
        <v>176</v>
      </c>
      <c r="O64">
        <v>0.57850800000000002</v>
      </c>
      <c r="P64" t="s">
        <v>368</v>
      </c>
      <c r="Q64">
        <v>11.733371</v>
      </c>
      <c r="R64">
        <v>1.9754510000000001</v>
      </c>
      <c r="S64">
        <v>2.1412239999999998</v>
      </c>
      <c r="T64">
        <v>6.7878499999999997</v>
      </c>
      <c r="U64">
        <v>1.1428100000000001</v>
      </c>
      <c r="V64">
        <v>1.23872</v>
      </c>
    </row>
    <row r="65" spans="1:22" x14ac:dyDescent="0.25">
      <c r="A65">
        <v>63</v>
      </c>
      <c r="B65" t="s">
        <v>166</v>
      </c>
      <c r="C65">
        <v>0</v>
      </c>
      <c r="D65">
        <v>539995.10155100003</v>
      </c>
      <c r="E65">
        <v>137</v>
      </c>
      <c r="F65">
        <v>8</v>
      </c>
      <c r="G65">
        <v>502.86574000000002</v>
      </c>
      <c r="H65" t="s">
        <v>84</v>
      </c>
      <c r="I65" t="s">
        <v>317</v>
      </c>
      <c r="J65" t="s">
        <v>373</v>
      </c>
      <c r="K65">
        <v>13090</v>
      </c>
      <c r="L65">
        <v>121</v>
      </c>
      <c r="M65" t="s">
        <v>175</v>
      </c>
      <c r="N65" t="s">
        <v>176</v>
      </c>
      <c r="O65">
        <v>2.8317299999999999</v>
      </c>
      <c r="P65" t="s">
        <v>368</v>
      </c>
      <c r="Q65">
        <v>11.733371</v>
      </c>
      <c r="R65">
        <v>1.9754510000000001</v>
      </c>
      <c r="S65">
        <v>2.1412239999999998</v>
      </c>
      <c r="T65">
        <v>33.225700000000003</v>
      </c>
      <c r="U65">
        <v>5.5939399999999999</v>
      </c>
      <c r="V65">
        <v>6.0633699999999999</v>
      </c>
    </row>
    <row r="66" spans="1:22" x14ac:dyDescent="0.25">
      <c r="A66">
        <v>64</v>
      </c>
      <c r="B66" t="s">
        <v>166</v>
      </c>
      <c r="C66">
        <v>0</v>
      </c>
      <c r="D66">
        <v>539995.10155100003</v>
      </c>
      <c r="E66">
        <v>138</v>
      </c>
      <c r="F66">
        <v>8</v>
      </c>
      <c r="G66">
        <v>502.86574000000002</v>
      </c>
      <c r="H66" t="s">
        <v>84</v>
      </c>
      <c r="I66" t="s">
        <v>317</v>
      </c>
      <c r="J66" t="s">
        <v>373</v>
      </c>
      <c r="K66">
        <v>13091</v>
      </c>
      <c r="L66">
        <v>121</v>
      </c>
      <c r="M66" t="s">
        <v>175</v>
      </c>
      <c r="N66" t="s">
        <v>176</v>
      </c>
      <c r="O66">
        <v>5.6092300000000002</v>
      </c>
      <c r="P66" t="s">
        <v>368</v>
      </c>
      <c r="Q66">
        <v>11.733371</v>
      </c>
      <c r="R66">
        <v>1.9754510000000001</v>
      </c>
      <c r="S66">
        <v>2.1412239999999998</v>
      </c>
      <c r="T66">
        <v>65.815200000000004</v>
      </c>
      <c r="U66">
        <v>11.0808</v>
      </c>
      <c r="V66">
        <v>12.0106</v>
      </c>
    </row>
    <row r="67" spans="1:22" x14ac:dyDescent="0.25">
      <c r="A67">
        <v>65</v>
      </c>
      <c r="B67" t="s">
        <v>166</v>
      </c>
      <c r="C67">
        <v>0</v>
      </c>
      <c r="D67">
        <v>539995.10155100003</v>
      </c>
      <c r="E67">
        <v>139</v>
      </c>
      <c r="F67">
        <v>8</v>
      </c>
      <c r="G67">
        <v>502.86574000000002</v>
      </c>
      <c r="H67" t="s">
        <v>84</v>
      </c>
      <c r="I67" t="s">
        <v>317</v>
      </c>
      <c r="J67" t="s">
        <v>373</v>
      </c>
      <c r="K67">
        <v>13092</v>
      </c>
      <c r="L67">
        <v>121</v>
      </c>
      <c r="M67" t="s">
        <v>175</v>
      </c>
      <c r="N67" t="s">
        <v>176</v>
      </c>
      <c r="O67">
        <v>3.2577699999999998</v>
      </c>
      <c r="P67" t="s">
        <v>368</v>
      </c>
      <c r="Q67">
        <v>11.733371</v>
      </c>
      <c r="R67">
        <v>1.9754510000000001</v>
      </c>
      <c r="S67">
        <v>2.1412239999999998</v>
      </c>
      <c r="T67">
        <v>38.224600000000002</v>
      </c>
      <c r="U67">
        <v>6.4355700000000002</v>
      </c>
      <c r="V67">
        <v>6.9756099999999996</v>
      </c>
    </row>
    <row r="68" spans="1:22" x14ac:dyDescent="0.25">
      <c r="A68">
        <v>66</v>
      </c>
      <c r="B68" t="s">
        <v>166</v>
      </c>
      <c r="C68">
        <v>0</v>
      </c>
      <c r="D68">
        <v>539995.10155100003</v>
      </c>
      <c r="E68">
        <v>141</v>
      </c>
      <c r="F68">
        <v>8</v>
      </c>
      <c r="G68">
        <v>502.86574000000002</v>
      </c>
      <c r="H68" t="s">
        <v>84</v>
      </c>
      <c r="I68" t="s">
        <v>317</v>
      </c>
      <c r="J68" t="s">
        <v>373</v>
      </c>
      <c r="K68">
        <v>13182</v>
      </c>
      <c r="L68">
        <v>140</v>
      </c>
      <c r="M68" t="s">
        <v>181</v>
      </c>
      <c r="N68" t="s">
        <v>182</v>
      </c>
      <c r="O68">
        <v>5.9545000000000001E-2</v>
      </c>
      <c r="P68" t="s">
        <v>368</v>
      </c>
      <c r="Q68">
        <v>12.496560000000001</v>
      </c>
      <c r="R68">
        <v>1.9466840000000001</v>
      </c>
      <c r="S68">
        <v>2.126881</v>
      </c>
      <c r="T68">
        <v>0.74411300000000002</v>
      </c>
      <c r="U68">
        <v>0.11591600000000001</v>
      </c>
      <c r="V68">
        <v>0.12664600000000001</v>
      </c>
    </row>
    <row r="69" spans="1:22" x14ac:dyDescent="0.25">
      <c r="A69">
        <v>67</v>
      </c>
      <c r="B69" t="s">
        <v>166</v>
      </c>
      <c r="C69">
        <v>0</v>
      </c>
      <c r="D69">
        <v>539995.10155100003</v>
      </c>
      <c r="E69">
        <v>142</v>
      </c>
      <c r="F69">
        <v>8</v>
      </c>
      <c r="G69">
        <v>502.86574000000002</v>
      </c>
      <c r="H69" t="s">
        <v>84</v>
      </c>
      <c r="I69" t="s">
        <v>317</v>
      </c>
      <c r="J69" t="s">
        <v>373</v>
      </c>
      <c r="K69">
        <v>13183</v>
      </c>
      <c r="L69">
        <v>140</v>
      </c>
      <c r="M69" t="s">
        <v>181</v>
      </c>
      <c r="N69" t="s">
        <v>182</v>
      </c>
      <c r="O69">
        <v>3.1456900000000001</v>
      </c>
      <c r="P69" t="s">
        <v>368</v>
      </c>
      <c r="Q69">
        <v>12.496560000000001</v>
      </c>
      <c r="R69">
        <v>1.9466840000000001</v>
      </c>
      <c r="S69">
        <v>2.126881</v>
      </c>
      <c r="T69">
        <v>39.310299999999998</v>
      </c>
      <c r="U69">
        <v>6.1236600000000001</v>
      </c>
      <c r="V69">
        <v>6.6905099999999997</v>
      </c>
    </row>
    <row r="70" spans="1:22" x14ac:dyDescent="0.25">
      <c r="A70">
        <v>68</v>
      </c>
      <c r="B70" t="s">
        <v>166</v>
      </c>
      <c r="C70">
        <v>0</v>
      </c>
      <c r="D70">
        <v>539995.10155100003</v>
      </c>
      <c r="E70">
        <v>143</v>
      </c>
      <c r="F70">
        <v>8</v>
      </c>
      <c r="G70">
        <v>502.86574000000002</v>
      </c>
      <c r="H70" t="s">
        <v>84</v>
      </c>
      <c r="I70" t="s">
        <v>317</v>
      </c>
      <c r="J70" t="s">
        <v>373</v>
      </c>
      <c r="K70">
        <v>13184</v>
      </c>
      <c r="L70">
        <v>140</v>
      </c>
      <c r="M70" t="s">
        <v>181</v>
      </c>
      <c r="N70" t="s">
        <v>182</v>
      </c>
      <c r="O70">
        <v>119.605</v>
      </c>
      <c r="P70" t="s">
        <v>368</v>
      </c>
      <c r="Q70">
        <v>12.496560000000001</v>
      </c>
      <c r="R70">
        <v>1.9466840000000001</v>
      </c>
      <c r="S70">
        <v>2.126881</v>
      </c>
      <c r="T70">
        <v>1494.65</v>
      </c>
      <c r="U70">
        <v>232.833</v>
      </c>
      <c r="V70">
        <v>254.386</v>
      </c>
    </row>
    <row r="71" spans="1:22" x14ac:dyDescent="0.25">
      <c r="A71">
        <v>69</v>
      </c>
      <c r="B71" t="s">
        <v>166</v>
      </c>
      <c r="C71">
        <v>0</v>
      </c>
      <c r="D71">
        <v>539995.10155100003</v>
      </c>
      <c r="E71">
        <v>144</v>
      </c>
      <c r="F71">
        <v>8</v>
      </c>
      <c r="G71">
        <v>502.86574000000002</v>
      </c>
      <c r="H71" t="s">
        <v>84</v>
      </c>
      <c r="I71" t="s">
        <v>317</v>
      </c>
      <c r="J71" t="s">
        <v>373</v>
      </c>
      <c r="K71">
        <v>13191</v>
      </c>
      <c r="L71">
        <v>141</v>
      </c>
      <c r="M71" t="s">
        <v>183</v>
      </c>
      <c r="N71" t="s">
        <v>184</v>
      </c>
      <c r="O71">
        <v>2.08297</v>
      </c>
      <c r="P71" t="s">
        <v>368</v>
      </c>
      <c r="Q71">
        <v>11.929551</v>
      </c>
      <c r="R71">
        <v>1.7938769999999999</v>
      </c>
      <c r="S71">
        <v>2.0065</v>
      </c>
      <c r="T71">
        <v>24.8489</v>
      </c>
      <c r="U71">
        <v>3.7365900000000001</v>
      </c>
      <c r="V71">
        <v>4.1794799999999999</v>
      </c>
    </row>
    <row r="72" spans="1:22" x14ac:dyDescent="0.25">
      <c r="A72">
        <v>70</v>
      </c>
      <c r="B72" t="s">
        <v>166</v>
      </c>
      <c r="C72">
        <v>0</v>
      </c>
      <c r="D72">
        <v>539995.10155100003</v>
      </c>
      <c r="E72">
        <v>145</v>
      </c>
      <c r="F72">
        <v>8</v>
      </c>
      <c r="G72">
        <v>502.86574000000002</v>
      </c>
      <c r="H72" t="s">
        <v>84</v>
      </c>
      <c r="I72" t="s">
        <v>317</v>
      </c>
      <c r="J72" t="s">
        <v>373</v>
      </c>
      <c r="K72">
        <v>13200</v>
      </c>
      <c r="L72">
        <v>156</v>
      </c>
      <c r="M72" t="s">
        <v>171</v>
      </c>
      <c r="N72" t="s">
        <v>172</v>
      </c>
      <c r="O72">
        <v>11.0092</v>
      </c>
      <c r="P72" t="s">
        <v>368</v>
      </c>
      <c r="Q72">
        <v>13.822258</v>
      </c>
      <c r="R72">
        <v>1.9987569999999999</v>
      </c>
      <c r="S72">
        <v>2.1941820000000001</v>
      </c>
      <c r="T72">
        <v>152.172</v>
      </c>
      <c r="U72">
        <v>22.0047</v>
      </c>
      <c r="V72">
        <v>24.156199999999998</v>
      </c>
    </row>
    <row r="73" spans="1:22" x14ac:dyDescent="0.25">
      <c r="A73">
        <v>71</v>
      </c>
      <c r="B73" t="s">
        <v>166</v>
      </c>
      <c r="C73">
        <v>0</v>
      </c>
      <c r="D73">
        <v>539995.10155100003</v>
      </c>
      <c r="E73">
        <v>146</v>
      </c>
      <c r="F73">
        <v>8</v>
      </c>
      <c r="G73">
        <v>502.86574000000002</v>
      </c>
      <c r="H73" t="s">
        <v>84</v>
      </c>
      <c r="I73" t="s">
        <v>317</v>
      </c>
      <c r="J73" t="s">
        <v>373</v>
      </c>
      <c r="K73">
        <v>13217</v>
      </c>
      <c r="L73">
        <v>170</v>
      </c>
      <c r="M73" t="s">
        <v>185</v>
      </c>
      <c r="N73" t="s">
        <v>186</v>
      </c>
      <c r="O73">
        <v>0.36069600000000002</v>
      </c>
      <c r="P73" t="s">
        <v>368</v>
      </c>
      <c r="Q73">
        <v>11.029944</v>
      </c>
      <c r="R73">
        <v>2.0173890000000001</v>
      </c>
      <c r="S73">
        <v>2.1626029999999998</v>
      </c>
      <c r="T73">
        <v>3.9784600000000001</v>
      </c>
      <c r="U73">
        <v>0.72766399999999998</v>
      </c>
      <c r="V73">
        <v>0.78004200000000001</v>
      </c>
    </row>
    <row r="74" spans="1:22" x14ac:dyDescent="0.25">
      <c r="A74">
        <v>72</v>
      </c>
      <c r="B74" t="s">
        <v>166</v>
      </c>
      <c r="C74">
        <v>0</v>
      </c>
      <c r="D74">
        <v>539995.10155100003</v>
      </c>
      <c r="E74">
        <v>147</v>
      </c>
      <c r="F74">
        <v>8</v>
      </c>
      <c r="G74">
        <v>502.86574000000002</v>
      </c>
      <c r="H74" t="s">
        <v>84</v>
      </c>
      <c r="I74" t="s">
        <v>317</v>
      </c>
      <c r="J74" t="s">
        <v>373</v>
      </c>
      <c r="K74">
        <v>13229</v>
      </c>
      <c r="L74">
        <v>171</v>
      </c>
      <c r="M74" t="s">
        <v>223</v>
      </c>
      <c r="N74" t="s">
        <v>280</v>
      </c>
      <c r="O74">
        <v>3.6526100000000001</v>
      </c>
      <c r="P74" t="s">
        <v>368</v>
      </c>
      <c r="Q74">
        <v>7.7817879999999997</v>
      </c>
      <c r="R74">
        <v>1.27501</v>
      </c>
      <c r="S74">
        <v>1.9111720000000001</v>
      </c>
      <c r="T74">
        <v>28.4238</v>
      </c>
      <c r="U74">
        <v>4.6571100000000003</v>
      </c>
      <c r="V74">
        <v>6.9807699999999997</v>
      </c>
    </row>
    <row r="75" spans="1:22" x14ac:dyDescent="0.25">
      <c r="A75">
        <v>73</v>
      </c>
      <c r="B75" t="s">
        <v>166</v>
      </c>
      <c r="C75">
        <v>0</v>
      </c>
      <c r="D75">
        <v>539995.10155100003</v>
      </c>
      <c r="E75">
        <v>148</v>
      </c>
      <c r="F75">
        <v>8</v>
      </c>
      <c r="G75">
        <v>502.86574000000002</v>
      </c>
      <c r="H75" t="s">
        <v>84</v>
      </c>
      <c r="I75" t="s">
        <v>317</v>
      </c>
      <c r="J75" t="s">
        <v>373</v>
      </c>
      <c r="K75">
        <v>13270</v>
      </c>
      <c r="L75">
        <v>185</v>
      </c>
      <c r="M75" t="s">
        <v>187</v>
      </c>
      <c r="N75" t="s">
        <v>188</v>
      </c>
      <c r="O75">
        <v>2.8499699999999999</v>
      </c>
      <c r="P75" t="s">
        <v>368</v>
      </c>
      <c r="Q75">
        <v>11.209728</v>
      </c>
      <c r="R75">
        <v>1.937066</v>
      </c>
      <c r="S75">
        <v>2.108727</v>
      </c>
      <c r="T75">
        <v>31.947399999999998</v>
      </c>
      <c r="U75">
        <v>5.5205799999999998</v>
      </c>
      <c r="V75">
        <v>6.0098099999999999</v>
      </c>
    </row>
    <row r="76" spans="1:22" x14ac:dyDescent="0.25">
      <c r="A76">
        <v>74</v>
      </c>
      <c r="B76" t="s">
        <v>166</v>
      </c>
      <c r="C76">
        <v>0</v>
      </c>
      <c r="D76">
        <v>539995.10155100003</v>
      </c>
      <c r="E76">
        <v>149</v>
      </c>
      <c r="F76">
        <v>8</v>
      </c>
      <c r="G76">
        <v>502.86574000000002</v>
      </c>
      <c r="H76" t="s">
        <v>84</v>
      </c>
      <c r="I76" t="s">
        <v>317</v>
      </c>
      <c r="J76" t="s">
        <v>373</v>
      </c>
      <c r="K76">
        <v>13271</v>
      </c>
      <c r="L76">
        <v>185</v>
      </c>
      <c r="M76" t="s">
        <v>187</v>
      </c>
      <c r="N76" t="s">
        <v>188</v>
      </c>
      <c r="O76">
        <v>8.5000400000000003</v>
      </c>
      <c r="P76" t="s">
        <v>368</v>
      </c>
      <c r="Q76">
        <v>11.209728</v>
      </c>
      <c r="R76">
        <v>1.937066</v>
      </c>
      <c r="S76">
        <v>2.108727</v>
      </c>
      <c r="T76">
        <v>95.283100000000005</v>
      </c>
      <c r="U76">
        <v>16.4651</v>
      </c>
      <c r="V76">
        <v>17.924299999999999</v>
      </c>
    </row>
    <row r="77" spans="1:22" x14ac:dyDescent="0.25">
      <c r="A77">
        <v>75</v>
      </c>
      <c r="B77" t="s">
        <v>166</v>
      </c>
      <c r="C77">
        <v>0</v>
      </c>
      <c r="D77">
        <v>539995.10155100003</v>
      </c>
      <c r="E77">
        <v>150</v>
      </c>
      <c r="F77">
        <v>8</v>
      </c>
      <c r="G77">
        <v>502.86574000000002</v>
      </c>
      <c r="H77" t="s">
        <v>84</v>
      </c>
      <c r="I77" t="s">
        <v>317</v>
      </c>
      <c r="J77" t="s">
        <v>373</v>
      </c>
      <c r="K77">
        <v>13272</v>
      </c>
      <c r="L77">
        <v>185</v>
      </c>
      <c r="M77" t="s">
        <v>187</v>
      </c>
      <c r="N77" t="s">
        <v>188</v>
      </c>
      <c r="O77">
        <v>4.5003500000000001</v>
      </c>
      <c r="P77" t="s">
        <v>368</v>
      </c>
      <c r="Q77">
        <v>11.209728</v>
      </c>
      <c r="R77">
        <v>1.937066</v>
      </c>
      <c r="S77">
        <v>2.108727</v>
      </c>
      <c r="T77">
        <v>50.447699999999998</v>
      </c>
      <c r="U77">
        <v>8.7174700000000005</v>
      </c>
      <c r="V77">
        <v>9.4900099999999998</v>
      </c>
    </row>
    <row r="78" spans="1:22" x14ac:dyDescent="0.25">
      <c r="A78">
        <v>76</v>
      </c>
      <c r="B78" t="s">
        <v>166</v>
      </c>
      <c r="C78">
        <v>0</v>
      </c>
      <c r="D78">
        <v>539995.10155100003</v>
      </c>
      <c r="E78">
        <v>151</v>
      </c>
      <c r="F78">
        <v>8</v>
      </c>
      <c r="G78">
        <v>502.86574000000002</v>
      </c>
      <c r="H78" t="s">
        <v>84</v>
      </c>
      <c r="I78" t="s">
        <v>317</v>
      </c>
      <c r="J78" t="s">
        <v>373</v>
      </c>
      <c r="K78">
        <v>13289</v>
      </c>
      <c r="L78">
        <v>190</v>
      </c>
      <c r="M78" t="s">
        <v>189</v>
      </c>
      <c r="N78" t="s">
        <v>190</v>
      </c>
      <c r="O78">
        <v>6.9856699999999998</v>
      </c>
      <c r="P78" t="s">
        <v>368</v>
      </c>
      <c r="Q78">
        <v>9.2308070000000004</v>
      </c>
      <c r="R78">
        <v>1.651831</v>
      </c>
      <c r="S78">
        <v>1.9300759999999999</v>
      </c>
      <c r="T78">
        <v>64.483400000000003</v>
      </c>
      <c r="U78">
        <v>11.539099999999999</v>
      </c>
      <c r="V78">
        <v>13.482900000000001</v>
      </c>
    </row>
    <row r="79" spans="1:22" x14ac:dyDescent="0.25">
      <c r="A79">
        <v>77</v>
      </c>
      <c r="B79" t="s">
        <v>166</v>
      </c>
      <c r="C79">
        <v>0</v>
      </c>
      <c r="D79">
        <v>539995.10155100003</v>
      </c>
      <c r="E79">
        <v>186</v>
      </c>
      <c r="F79">
        <v>8</v>
      </c>
      <c r="G79">
        <v>502.86574000000002</v>
      </c>
      <c r="H79" t="s">
        <v>84</v>
      </c>
      <c r="I79" t="s">
        <v>317</v>
      </c>
      <c r="J79" t="s">
        <v>373</v>
      </c>
      <c r="K79">
        <v>15474</v>
      </c>
      <c r="L79">
        <v>814</v>
      </c>
      <c r="M79" t="s">
        <v>209</v>
      </c>
      <c r="N79" t="s">
        <v>210</v>
      </c>
      <c r="O79">
        <v>0.36720700000000001</v>
      </c>
      <c r="P79" t="s">
        <v>368</v>
      </c>
      <c r="Q79">
        <v>8.2014490000000002</v>
      </c>
      <c r="R79">
        <v>1.307456</v>
      </c>
      <c r="S79">
        <v>1.750286</v>
      </c>
      <c r="T79">
        <v>3.0116299999999998</v>
      </c>
      <c r="U79">
        <v>0.48010700000000001</v>
      </c>
      <c r="V79">
        <v>0.64271699999999998</v>
      </c>
    </row>
    <row r="80" spans="1:22" x14ac:dyDescent="0.25">
      <c r="A80">
        <v>78</v>
      </c>
      <c r="B80" t="s">
        <v>166</v>
      </c>
      <c r="C80">
        <v>0</v>
      </c>
      <c r="D80">
        <v>539995.10155100003</v>
      </c>
      <c r="E80">
        <v>187</v>
      </c>
      <c r="F80">
        <v>8</v>
      </c>
      <c r="G80">
        <v>502.86574000000002</v>
      </c>
      <c r="H80" t="s">
        <v>84</v>
      </c>
      <c r="I80" t="s">
        <v>317</v>
      </c>
      <c r="J80" t="s">
        <v>373</v>
      </c>
      <c r="K80">
        <v>15475</v>
      </c>
      <c r="L80">
        <v>814</v>
      </c>
      <c r="M80" t="s">
        <v>209</v>
      </c>
      <c r="N80" t="s">
        <v>210</v>
      </c>
      <c r="O80">
        <v>6.6952999999999999E-2</v>
      </c>
      <c r="P80" t="s">
        <v>368</v>
      </c>
      <c r="Q80">
        <v>8.2014490000000002</v>
      </c>
      <c r="R80">
        <v>1.307456</v>
      </c>
      <c r="S80">
        <v>1.750286</v>
      </c>
      <c r="T80">
        <v>0.54911600000000005</v>
      </c>
      <c r="U80">
        <v>8.7539000000000006E-2</v>
      </c>
      <c r="V80">
        <v>0.117188</v>
      </c>
    </row>
    <row r="81" spans="1:22" x14ac:dyDescent="0.25">
      <c r="A81">
        <v>79</v>
      </c>
      <c r="B81" t="s">
        <v>166</v>
      </c>
      <c r="C81">
        <v>0</v>
      </c>
      <c r="D81">
        <v>539995.10155100003</v>
      </c>
      <c r="E81">
        <v>188</v>
      </c>
      <c r="F81">
        <v>8</v>
      </c>
      <c r="G81">
        <v>502.86574000000002</v>
      </c>
      <c r="H81" t="s">
        <v>84</v>
      </c>
      <c r="I81" t="s">
        <v>317</v>
      </c>
      <c r="J81" t="s">
        <v>373</v>
      </c>
      <c r="K81">
        <v>15480</v>
      </c>
      <c r="L81">
        <v>833</v>
      </c>
      <c r="M81" t="s">
        <v>299</v>
      </c>
      <c r="N81" t="s">
        <v>300</v>
      </c>
      <c r="O81">
        <v>2.4577599999999999</v>
      </c>
      <c r="P81" t="s">
        <v>368</v>
      </c>
      <c r="Q81">
        <v>12.019918000000001</v>
      </c>
      <c r="R81">
        <v>2.0017299999999998</v>
      </c>
      <c r="S81">
        <v>2.12696</v>
      </c>
      <c r="T81">
        <v>29.542100000000001</v>
      </c>
      <c r="U81">
        <v>4.9197699999999998</v>
      </c>
      <c r="V81">
        <v>5.2275600000000004</v>
      </c>
    </row>
    <row r="82" spans="1:22" x14ac:dyDescent="0.25">
      <c r="A82">
        <v>80</v>
      </c>
      <c r="B82" t="s">
        <v>166</v>
      </c>
      <c r="C82">
        <v>0</v>
      </c>
      <c r="D82">
        <v>539995.10155100003</v>
      </c>
      <c r="E82">
        <v>189</v>
      </c>
      <c r="F82">
        <v>9</v>
      </c>
      <c r="G82">
        <v>58.792639000000001</v>
      </c>
      <c r="H82" t="s">
        <v>3</v>
      </c>
      <c r="I82" t="s">
        <v>230</v>
      </c>
      <c r="J82" t="s">
        <v>376</v>
      </c>
      <c r="K82">
        <v>13089</v>
      </c>
      <c r="L82">
        <v>121</v>
      </c>
      <c r="M82" t="s">
        <v>175</v>
      </c>
      <c r="N82" t="s">
        <v>176</v>
      </c>
      <c r="O82">
        <v>16.725100000000001</v>
      </c>
      <c r="P82" t="s">
        <v>368</v>
      </c>
      <c r="Q82">
        <v>11.733371</v>
      </c>
      <c r="R82">
        <v>1.9754510000000001</v>
      </c>
      <c r="S82">
        <v>2.1412239999999998</v>
      </c>
      <c r="T82">
        <v>196.24199999999999</v>
      </c>
      <c r="U82">
        <v>33.0396</v>
      </c>
      <c r="V82">
        <v>35.812199999999997</v>
      </c>
    </row>
    <row r="83" spans="1:22" x14ac:dyDescent="0.25">
      <c r="A83">
        <v>81</v>
      </c>
      <c r="B83" t="s">
        <v>166</v>
      </c>
      <c r="C83">
        <v>0</v>
      </c>
      <c r="D83">
        <v>539995.10155100003</v>
      </c>
      <c r="E83">
        <v>190</v>
      </c>
      <c r="F83">
        <v>9</v>
      </c>
      <c r="G83">
        <v>58.792639000000001</v>
      </c>
      <c r="H83" t="s">
        <v>3</v>
      </c>
      <c r="I83" t="s">
        <v>230</v>
      </c>
      <c r="J83" t="s">
        <v>376</v>
      </c>
      <c r="K83">
        <v>13183</v>
      </c>
      <c r="L83">
        <v>140</v>
      </c>
      <c r="M83" t="s">
        <v>181</v>
      </c>
      <c r="N83" t="s">
        <v>182</v>
      </c>
      <c r="O83">
        <v>2.6307499999999999</v>
      </c>
      <c r="P83" t="s">
        <v>368</v>
      </c>
      <c r="Q83">
        <v>12.496560000000001</v>
      </c>
      <c r="R83">
        <v>1.9466840000000001</v>
      </c>
      <c r="S83">
        <v>2.126881</v>
      </c>
      <c r="T83">
        <v>32.875300000000003</v>
      </c>
      <c r="U83">
        <v>5.1212400000000002</v>
      </c>
      <c r="V83">
        <v>5.5952900000000003</v>
      </c>
    </row>
    <row r="84" spans="1:22" x14ac:dyDescent="0.25">
      <c r="A84">
        <v>82</v>
      </c>
      <c r="B84" t="s">
        <v>166</v>
      </c>
      <c r="C84">
        <v>0</v>
      </c>
      <c r="D84">
        <v>539995.10155100003</v>
      </c>
      <c r="E84">
        <v>207</v>
      </c>
      <c r="F84">
        <v>9</v>
      </c>
      <c r="G84">
        <v>58.792639000000001</v>
      </c>
      <c r="H84" t="s">
        <v>3</v>
      </c>
      <c r="I84" t="s">
        <v>230</v>
      </c>
      <c r="J84" t="s">
        <v>376</v>
      </c>
      <c r="K84">
        <v>15474</v>
      </c>
      <c r="L84">
        <v>814</v>
      </c>
      <c r="M84" t="s">
        <v>209</v>
      </c>
      <c r="N84" t="s">
        <v>210</v>
      </c>
      <c r="O84">
        <v>5.6350000000000003E-3</v>
      </c>
      <c r="P84" t="s">
        <v>368</v>
      </c>
      <c r="Q84">
        <v>8.2014490000000002</v>
      </c>
      <c r="R84">
        <v>1.307456</v>
      </c>
      <c r="S84">
        <v>1.750286</v>
      </c>
      <c r="T84">
        <v>4.6213999999999998E-2</v>
      </c>
      <c r="U84">
        <v>7.3670000000000003E-3</v>
      </c>
      <c r="V84">
        <v>9.8630000000000002E-3</v>
      </c>
    </row>
    <row r="85" spans="1:22" x14ac:dyDescent="0.25">
      <c r="A85">
        <v>83</v>
      </c>
      <c r="B85" t="s">
        <v>166</v>
      </c>
      <c r="C85">
        <v>0</v>
      </c>
      <c r="D85">
        <v>539995.10155100003</v>
      </c>
      <c r="E85">
        <v>208</v>
      </c>
      <c r="F85">
        <v>10</v>
      </c>
      <c r="G85">
        <v>629.27732700000001</v>
      </c>
      <c r="H85" t="s">
        <v>167</v>
      </c>
      <c r="I85" t="s">
        <v>168</v>
      </c>
      <c r="J85" t="s">
        <v>377</v>
      </c>
      <c r="K85">
        <v>12170</v>
      </c>
      <c r="L85">
        <v>133</v>
      </c>
      <c r="M85" t="s">
        <v>179</v>
      </c>
      <c r="N85" t="s">
        <v>378</v>
      </c>
      <c r="O85">
        <v>0.149146</v>
      </c>
      <c r="P85" t="s">
        <v>379</v>
      </c>
      <c r="Q85">
        <v>12.930546</v>
      </c>
      <c r="R85">
        <v>2.5062009999999999</v>
      </c>
      <c r="S85">
        <v>2.2097129999999998</v>
      </c>
      <c r="T85">
        <v>1.9285399999999999</v>
      </c>
      <c r="U85">
        <v>0.37379000000000001</v>
      </c>
      <c r="V85">
        <v>0.32956999999999997</v>
      </c>
    </row>
    <row r="86" spans="1:22" x14ac:dyDescent="0.25">
      <c r="A86">
        <v>84</v>
      </c>
      <c r="B86" t="s">
        <v>166</v>
      </c>
      <c r="C86">
        <v>0</v>
      </c>
      <c r="D86">
        <v>539995.10155100003</v>
      </c>
      <c r="E86">
        <v>209</v>
      </c>
      <c r="F86">
        <v>10</v>
      </c>
      <c r="G86">
        <v>629.27732700000001</v>
      </c>
      <c r="H86" t="s">
        <v>167</v>
      </c>
      <c r="I86" t="s">
        <v>168</v>
      </c>
      <c r="J86" t="s">
        <v>377</v>
      </c>
      <c r="K86">
        <v>12202</v>
      </c>
      <c r="L86">
        <v>141</v>
      </c>
      <c r="M86" t="s">
        <v>183</v>
      </c>
      <c r="N86" t="s">
        <v>380</v>
      </c>
      <c r="O86">
        <v>3.6126999999999999E-2</v>
      </c>
      <c r="P86" t="s">
        <v>379</v>
      </c>
      <c r="Q86">
        <v>8.0599679999999996</v>
      </c>
      <c r="R86">
        <v>1.1919390000000001</v>
      </c>
      <c r="S86">
        <v>1.762696</v>
      </c>
      <c r="T86">
        <v>0.29118100000000002</v>
      </c>
      <c r="U86">
        <v>4.3061000000000002E-2</v>
      </c>
      <c r="V86">
        <v>6.3681000000000001E-2</v>
      </c>
    </row>
    <row r="87" spans="1:22" x14ac:dyDescent="0.25">
      <c r="A87">
        <v>85</v>
      </c>
      <c r="B87" t="s">
        <v>166</v>
      </c>
      <c r="C87">
        <v>0</v>
      </c>
      <c r="D87">
        <v>539995.10155100003</v>
      </c>
      <c r="E87">
        <v>211</v>
      </c>
      <c r="F87">
        <v>10</v>
      </c>
      <c r="G87">
        <v>629.27732700000001</v>
      </c>
      <c r="H87" t="s">
        <v>167</v>
      </c>
      <c r="I87" t="s">
        <v>168</v>
      </c>
      <c r="J87" t="s">
        <v>377</v>
      </c>
      <c r="K87">
        <v>12839</v>
      </c>
      <c r="L87">
        <v>140</v>
      </c>
      <c r="M87" t="s">
        <v>181</v>
      </c>
      <c r="N87" t="s">
        <v>360</v>
      </c>
      <c r="O87">
        <v>2.1416000000000001E-2</v>
      </c>
      <c r="P87" t="s">
        <v>358</v>
      </c>
      <c r="Q87">
        <v>11.705939000000001</v>
      </c>
      <c r="R87">
        <v>1.7997080000000001</v>
      </c>
      <c r="S87">
        <v>2.0554060000000001</v>
      </c>
      <c r="T87">
        <v>0.25069799999999998</v>
      </c>
      <c r="U87">
        <v>3.8543000000000001E-2</v>
      </c>
      <c r="V87">
        <v>4.4019000000000003E-2</v>
      </c>
    </row>
    <row r="88" spans="1:22" x14ac:dyDescent="0.25">
      <c r="A88">
        <v>86</v>
      </c>
      <c r="B88" t="s">
        <v>166</v>
      </c>
      <c r="C88">
        <v>0</v>
      </c>
      <c r="D88">
        <v>539995.10155100003</v>
      </c>
      <c r="E88">
        <v>213</v>
      </c>
      <c r="F88">
        <v>10</v>
      </c>
      <c r="G88">
        <v>629.27732700000001</v>
      </c>
      <c r="H88" t="s">
        <v>167</v>
      </c>
      <c r="I88" t="s">
        <v>168</v>
      </c>
      <c r="J88" t="s">
        <v>377</v>
      </c>
      <c r="K88">
        <v>13086</v>
      </c>
      <c r="L88">
        <v>121</v>
      </c>
      <c r="M88" t="s">
        <v>175</v>
      </c>
      <c r="N88" t="s">
        <v>176</v>
      </c>
      <c r="O88">
        <v>17.250499999999999</v>
      </c>
      <c r="P88" t="s">
        <v>368</v>
      </c>
      <c r="Q88">
        <v>11.733371</v>
      </c>
      <c r="R88">
        <v>1.9754510000000001</v>
      </c>
      <c r="S88">
        <v>2.1412239999999998</v>
      </c>
      <c r="T88">
        <v>202.40700000000001</v>
      </c>
      <c r="U88">
        <v>34.077500000000001</v>
      </c>
      <c r="V88">
        <v>36.937199999999997</v>
      </c>
    </row>
    <row r="89" spans="1:22" x14ac:dyDescent="0.25">
      <c r="A89">
        <v>87</v>
      </c>
      <c r="B89" t="s">
        <v>166</v>
      </c>
      <c r="C89">
        <v>0</v>
      </c>
      <c r="D89">
        <v>539995.10155100003</v>
      </c>
      <c r="E89">
        <v>214</v>
      </c>
      <c r="F89">
        <v>10</v>
      </c>
      <c r="G89">
        <v>629.27732700000001</v>
      </c>
      <c r="H89" t="s">
        <v>167</v>
      </c>
      <c r="I89" t="s">
        <v>168</v>
      </c>
      <c r="J89" t="s">
        <v>377</v>
      </c>
      <c r="K89">
        <v>13087</v>
      </c>
      <c r="L89">
        <v>121</v>
      </c>
      <c r="M89" t="s">
        <v>175</v>
      </c>
      <c r="N89" t="s">
        <v>176</v>
      </c>
      <c r="O89">
        <v>15.6083</v>
      </c>
      <c r="P89" t="s">
        <v>368</v>
      </c>
      <c r="Q89">
        <v>11.733371</v>
      </c>
      <c r="R89">
        <v>1.9754510000000001</v>
      </c>
      <c r="S89">
        <v>2.1412239999999998</v>
      </c>
      <c r="T89">
        <v>183.13800000000001</v>
      </c>
      <c r="U89">
        <v>30.833400000000001</v>
      </c>
      <c r="V89">
        <v>33.420900000000003</v>
      </c>
    </row>
    <row r="90" spans="1:22" x14ac:dyDescent="0.25">
      <c r="A90">
        <v>88</v>
      </c>
      <c r="B90" t="s">
        <v>166</v>
      </c>
      <c r="C90">
        <v>0</v>
      </c>
      <c r="D90">
        <v>539995.10155100003</v>
      </c>
      <c r="E90">
        <v>215</v>
      </c>
      <c r="F90">
        <v>10</v>
      </c>
      <c r="G90">
        <v>629.27732700000001</v>
      </c>
      <c r="H90" t="s">
        <v>167</v>
      </c>
      <c r="I90" t="s">
        <v>168</v>
      </c>
      <c r="J90" t="s">
        <v>377</v>
      </c>
      <c r="K90">
        <v>13089</v>
      </c>
      <c r="L90">
        <v>121</v>
      </c>
      <c r="M90" t="s">
        <v>175</v>
      </c>
      <c r="N90" t="s">
        <v>176</v>
      </c>
      <c r="O90">
        <v>7.7245200000000001</v>
      </c>
      <c r="P90" t="s">
        <v>368</v>
      </c>
      <c r="Q90">
        <v>11.733371</v>
      </c>
      <c r="R90">
        <v>1.9754510000000001</v>
      </c>
      <c r="S90">
        <v>2.1412239999999998</v>
      </c>
      <c r="T90">
        <v>90.634699999999995</v>
      </c>
      <c r="U90">
        <v>15.259399999999999</v>
      </c>
      <c r="V90">
        <v>16.539899999999999</v>
      </c>
    </row>
    <row r="91" spans="1:22" x14ac:dyDescent="0.25">
      <c r="A91">
        <v>89</v>
      </c>
      <c r="B91" t="s">
        <v>166</v>
      </c>
      <c r="C91">
        <v>0</v>
      </c>
      <c r="D91">
        <v>539995.10155100003</v>
      </c>
      <c r="E91">
        <v>216</v>
      </c>
      <c r="F91">
        <v>10</v>
      </c>
      <c r="G91">
        <v>629.27732700000001</v>
      </c>
      <c r="H91" t="s">
        <v>167</v>
      </c>
      <c r="I91" t="s">
        <v>168</v>
      </c>
      <c r="J91" t="s">
        <v>377</v>
      </c>
      <c r="K91">
        <v>13115</v>
      </c>
      <c r="L91">
        <v>132</v>
      </c>
      <c r="M91" t="s">
        <v>177</v>
      </c>
      <c r="N91" t="s">
        <v>178</v>
      </c>
      <c r="O91">
        <v>0.41466799999999998</v>
      </c>
      <c r="P91" t="s">
        <v>368</v>
      </c>
      <c r="Q91">
        <v>11.617590999999999</v>
      </c>
      <c r="R91">
        <v>2.0858639999999999</v>
      </c>
      <c r="S91">
        <v>2.0555859999999999</v>
      </c>
      <c r="T91">
        <v>4.8174400000000004</v>
      </c>
      <c r="U91">
        <v>0.86494099999999996</v>
      </c>
      <c r="V91">
        <v>0.85238599999999998</v>
      </c>
    </row>
    <row r="92" spans="1:22" x14ac:dyDescent="0.25">
      <c r="A92">
        <v>90</v>
      </c>
      <c r="B92" t="s">
        <v>166</v>
      </c>
      <c r="C92">
        <v>0</v>
      </c>
      <c r="D92">
        <v>539995.10155100003</v>
      </c>
      <c r="E92">
        <v>217</v>
      </c>
      <c r="F92">
        <v>10</v>
      </c>
      <c r="G92">
        <v>629.27732700000001</v>
      </c>
      <c r="H92" t="s">
        <v>167</v>
      </c>
      <c r="I92" t="s">
        <v>168</v>
      </c>
      <c r="J92" t="s">
        <v>377</v>
      </c>
      <c r="K92">
        <v>13137</v>
      </c>
      <c r="L92">
        <v>133</v>
      </c>
      <c r="M92" t="s">
        <v>179</v>
      </c>
      <c r="N92" t="s">
        <v>180</v>
      </c>
      <c r="O92">
        <v>3.8450999999999999E-2</v>
      </c>
      <c r="P92" t="s">
        <v>368</v>
      </c>
      <c r="Q92">
        <v>11.271977</v>
      </c>
      <c r="R92">
        <v>2.2334000000000001</v>
      </c>
      <c r="S92">
        <v>2.0293679999999998</v>
      </c>
      <c r="T92">
        <v>0.433417</v>
      </c>
      <c r="U92">
        <v>8.5875999999999994E-2</v>
      </c>
      <c r="V92">
        <v>7.8031000000000003E-2</v>
      </c>
    </row>
    <row r="93" spans="1:22" x14ac:dyDescent="0.25">
      <c r="A93">
        <v>91</v>
      </c>
      <c r="B93" t="s">
        <v>166</v>
      </c>
      <c r="C93">
        <v>0</v>
      </c>
      <c r="D93">
        <v>539995.10155100003</v>
      </c>
      <c r="E93">
        <v>218</v>
      </c>
      <c r="F93">
        <v>10</v>
      </c>
      <c r="G93">
        <v>629.27732700000001</v>
      </c>
      <c r="H93" t="s">
        <v>167</v>
      </c>
      <c r="I93" t="s">
        <v>168</v>
      </c>
      <c r="J93" t="s">
        <v>377</v>
      </c>
      <c r="K93">
        <v>13139</v>
      </c>
      <c r="L93">
        <v>133</v>
      </c>
      <c r="M93" t="s">
        <v>179</v>
      </c>
      <c r="N93" t="s">
        <v>180</v>
      </c>
      <c r="O93">
        <v>9.5305400000000002</v>
      </c>
      <c r="P93" t="s">
        <v>368</v>
      </c>
      <c r="Q93">
        <v>11.271977</v>
      </c>
      <c r="R93">
        <v>2.2334000000000001</v>
      </c>
      <c r="S93">
        <v>2.0293679999999998</v>
      </c>
      <c r="T93">
        <v>107.428</v>
      </c>
      <c r="U93">
        <v>21.285499999999999</v>
      </c>
      <c r="V93">
        <v>19.341000000000001</v>
      </c>
    </row>
    <row r="94" spans="1:22" x14ac:dyDescent="0.25">
      <c r="A94">
        <v>92</v>
      </c>
      <c r="B94" t="s">
        <v>166</v>
      </c>
      <c r="C94">
        <v>0</v>
      </c>
      <c r="D94">
        <v>539995.10155100003</v>
      </c>
      <c r="E94">
        <v>219</v>
      </c>
      <c r="F94">
        <v>10</v>
      </c>
      <c r="G94">
        <v>629.27732700000001</v>
      </c>
      <c r="H94" t="s">
        <v>167</v>
      </c>
      <c r="I94" t="s">
        <v>168</v>
      </c>
      <c r="J94" t="s">
        <v>377</v>
      </c>
      <c r="K94">
        <v>13141</v>
      </c>
      <c r="L94">
        <v>133</v>
      </c>
      <c r="M94" t="s">
        <v>179</v>
      </c>
      <c r="N94" t="s">
        <v>180</v>
      </c>
      <c r="O94">
        <v>18.581700000000001</v>
      </c>
      <c r="P94" t="s">
        <v>368</v>
      </c>
      <c r="Q94">
        <v>11.271977</v>
      </c>
      <c r="R94">
        <v>2.2334000000000001</v>
      </c>
      <c r="S94">
        <v>2.0293679999999998</v>
      </c>
      <c r="T94">
        <v>209.452</v>
      </c>
      <c r="U94">
        <v>41.500399999999999</v>
      </c>
      <c r="V94">
        <v>37.709099999999999</v>
      </c>
    </row>
    <row r="95" spans="1:22" x14ac:dyDescent="0.25">
      <c r="A95">
        <v>93</v>
      </c>
      <c r="B95" t="s">
        <v>166</v>
      </c>
      <c r="C95">
        <v>0</v>
      </c>
      <c r="D95">
        <v>539995.10155100003</v>
      </c>
      <c r="E95">
        <v>220</v>
      </c>
      <c r="F95">
        <v>10</v>
      </c>
      <c r="G95">
        <v>629.27732700000001</v>
      </c>
      <c r="H95" t="s">
        <v>167</v>
      </c>
      <c r="I95" t="s">
        <v>168</v>
      </c>
      <c r="J95" t="s">
        <v>377</v>
      </c>
      <c r="K95">
        <v>13143</v>
      </c>
      <c r="L95">
        <v>133</v>
      </c>
      <c r="M95" t="s">
        <v>179</v>
      </c>
      <c r="N95" t="s">
        <v>180</v>
      </c>
      <c r="O95">
        <v>17.111899999999999</v>
      </c>
      <c r="P95" t="s">
        <v>368</v>
      </c>
      <c r="Q95">
        <v>11.271977</v>
      </c>
      <c r="R95">
        <v>2.2334000000000001</v>
      </c>
      <c r="S95">
        <v>2.0293679999999998</v>
      </c>
      <c r="T95">
        <v>192.88499999999999</v>
      </c>
      <c r="U95">
        <v>38.217700000000001</v>
      </c>
      <c r="V95">
        <v>34.726300000000002</v>
      </c>
    </row>
    <row r="96" spans="1:22" x14ac:dyDescent="0.25">
      <c r="A96">
        <v>94</v>
      </c>
      <c r="B96" t="s">
        <v>166</v>
      </c>
      <c r="C96">
        <v>0</v>
      </c>
      <c r="D96">
        <v>539995.10155100003</v>
      </c>
      <c r="E96">
        <v>221</v>
      </c>
      <c r="F96">
        <v>10</v>
      </c>
      <c r="G96">
        <v>629.27732700000001</v>
      </c>
      <c r="H96" t="s">
        <v>167</v>
      </c>
      <c r="I96" t="s">
        <v>168</v>
      </c>
      <c r="J96" t="s">
        <v>377</v>
      </c>
      <c r="K96">
        <v>13145</v>
      </c>
      <c r="L96">
        <v>133</v>
      </c>
      <c r="M96" t="s">
        <v>179</v>
      </c>
      <c r="N96" t="s">
        <v>180</v>
      </c>
      <c r="O96">
        <v>29.639399999999998</v>
      </c>
      <c r="P96" t="s">
        <v>368</v>
      </c>
      <c r="Q96">
        <v>11.271977</v>
      </c>
      <c r="R96">
        <v>2.2334000000000001</v>
      </c>
      <c r="S96">
        <v>2.0293679999999998</v>
      </c>
      <c r="T96">
        <v>334.09500000000003</v>
      </c>
      <c r="U96">
        <v>66.196600000000004</v>
      </c>
      <c r="V96">
        <v>60.149299999999997</v>
      </c>
    </row>
    <row r="97" spans="1:22" x14ac:dyDescent="0.25">
      <c r="A97">
        <v>95</v>
      </c>
      <c r="B97" t="s">
        <v>166</v>
      </c>
      <c r="C97">
        <v>0</v>
      </c>
      <c r="D97">
        <v>539995.10155100003</v>
      </c>
      <c r="E97">
        <v>222</v>
      </c>
      <c r="F97">
        <v>10</v>
      </c>
      <c r="G97">
        <v>629.27732700000001</v>
      </c>
      <c r="H97" t="s">
        <v>167</v>
      </c>
      <c r="I97" t="s">
        <v>168</v>
      </c>
      <c r="J97" t="s">
        <v>377</v>
      </c>
      <c r="K97">
        <v>13148</v>
      </c>
      <c r="L97">
        <v>133</v>
      </c>
      <c r="M97" t="s">
        <v>179</v>
      </c>
      <c r="N97" t="s">
        <v>180</v>
      </c>
      <c r="O97">
        <v>12.8621</v>
      </c>
      <c r="P97" t="s">
        <v>368</v>
      </c>
      <c r="Q97">
        <v>11.271977</v>
      </c>
      <c r="R97">
        <v>2.2334000000000001</v>
      </c>
      <c r="S97">
        <v>2.0293679999999998</v>
      </c>
      <c r="T97">
        <v>144.98099999999999</v>
      </c>
      <c r="U97">
        <v>28.726199999999999</v>
      </c>
      <c r="V97">
        <v>26.101900000000001</v>
      </c>
    </row>
    <row r="98" spans="1:22" x14ac:dyDescent="0.25">
      <c r="A98">
        <v>96</v>
      </c>
      <c r="B98" t="s">
        <v>166</v>
      </c>
      <c r="C98">
        <v>0</v>
      </c>
      <c r="D98">
        <v>539995.10155100003</v>
      </c>
      <c r="E98">
        <v>223</v>
      </c>
      <c r="F98">
        <v>10</v>
      </c>
      <c r="G98">
        <v>629.27732700000001</v>
      </c>
      <c r="H98" t="s">
        <v>167</v>
      </c>
      <c r="I98" t="s">
        <v>168</v>
      </c>
      <c r="J98" t="s">
        <v>377</v>
      </c>
      <c r="K98">
        <v>13175</v>
      </c>
      <c r="L98">
        <v>140</v>
      </c>
      <c r="M98" t="s">
        <v>181</v>
      </c>
      <c r="N98" t="s">
        <v>182</v>
      </c>
      <c r="O98">
        <v>1.7468999999999998E-2</v>
      </c>
      <c r="P98" t="s">
        <v>368</v>
      </c>
      <c r="Q98">
        <v>12.496560000000001</v>
      </c>
      <c r="R98">
        <v>1.9466840000000001</v>
      </c>
      <c r="S98">
        <v>2.126881</v>
      </c>
      <c r="T98">
        <v>0.21829999999999999</v>
      </c>
      <c r="U98">
        <v>3.4006000000000002E-2</v>
      </c>
      <c r="V98">
        <v>3.7154E-2</v>
      </c>
    </row>
    <row r="99" spans="1:22" x14ac:dyDescent="0.25">
      <c r="A99">
        <v>97</v>
      </c>
      <c r="B99" t="s">
        <v>166</v>
      </c>
      <c r="C99">
        <v>0</v>
      </c>
      <c r="D99">
        <v>539995.10155100003</v>
      </c>
      <c r="E99">
        <v>224</v>
      </c>
      <c r="F99">
        <v>10</v>
      </c>
      <c r="G99">
        <v>629.27732700000001</v>
      </c>
      <c r="H99" t="s">
        <v>167</v>
      </c>
      <c r="I99" t="s">
        <v>168</v>
      </c>
      <c r="J99" t="s">
        <v>377</v>
      </c>
      <c r="K99">
        <v>13178</v>
      </c>
      <c r="L99">
        <v>140</v>
      </c>
      <c r="M99" t="s">
        <v>181</v>
      </c>
      <c r="N99" t="s">
        <v>182</v>
      </c>
      <c r="O99">
        <v>23.0688</v>
      </c>
      <c r="P99" t="s">
        <v>368</v>
      </c>
      <c r="Q99">
        <v>12.496560000000001</v>
      </c>
      <c r="R99">
        <v>1.9466840000000001</v>
      </c>
      <c r="S99">
        <v>2.126881</v>
      </c>
      <c r="T99">
        <v>288.28100000000001</v>
      </c>
      <c r="U99">
        <v>44.907699999999998</v>
      </c>
      <c r="V99">
        <v>49.064599999999999</v>
      </c>
    </row>
    <row r="100" spans="1:22" x14ac:dyDescent="0.25">
      <c r="A100">
        <v>98</v>
      </c>
      <c r="B100" t="s">
        <v>166</v>
      </c>
      <c r="C100">
        <v>0</v>
      </c>
      <c r="D100">
        <v>539995.10155100003</v>
      </c>
      <c r="E100">
        <v>225</v>
      </c>
      <c r="F100">
        <v>10</v>
      </c>
      <c r="G100">
        <v>629.27732700000001</v>
      </c>
      <c r="H100" t="s">
        <v>167</v>
      </c>
      <c r="I100" t="s">
        <v>168</v>
      </c>
      <c r="J100" t="s">
        <v>377</v>
      </c>
      <c r="K100">
        <v>13179</v>
      </c>
      <c r="L100">
        <v>140</v>
      </c>
      <c r="M100" t="s">
        <v>181</v>
      </c>
      <c r="N100" t="s">
        <v>182</v>
      </c>
      <c r="O100">
        <v>10.251200000000001</v>
      </c>
      <c r="P100" t="s">
        <v>368</v>
      </c>
      <c r="Q100">
        <v>12.496560000000001</v>
      </c>
      <c r="R100">
        <v>1.9466840000000001</v>
      </c>
      <c r="S100">
        <v>2.126881</v>
      </c>
      <c r="T100">
        <v>128.10499999999999</v>
      </c>
      <c r="U100">
        <v>19.9558</v>
      </c>
      <c r="V100">
        <v>21.803100000000001</v>
      </c>
    </row>
    <row r="101" spans="1:22" x14ac:dyDescent="0.25">
      <c r="A101">
        <v>99</v>
      </c>
      <c r="B101" t="s">
        <v>166</v>
      </c>
      <c r="C101">
        <v>0</v>
      </c>
      <c r="D101">
        <v>539995.10155100003</v>
      </c>
      <c r="E101">
        <v>226</v>
      </c>
      <c r="F101">
        <v>10</v>
      </c>
      <c r="G101">
        <v>629.27732700000001</v>
      </c>
      <c r="H101" t="s">
        <v>167</v>
      </c>
      <c r="I101" t="s">
        <v>168</v>
      </c>
      <c r="J101" t="s">
        <v>377</v>
      </c>
      <c r="K101">
        <v>13180</v>
      </c>
      <c r="L101">
        <v>140</v>
      </c>
      <c r="M101" t="s">
        <v>181</v>
      </c>
      <c r="N101" t="s">
        <v>182</v>
      </c>
      <c r="O101">
        <v>2.26071</v>
      </c>
      <c r="P101" t="s">
        <v>368</v>
      </c>
      <c r="Q101">
        <v>12.496560000000001</v>
      </c>
      <c r="R101">
        <v>1.9466840000000001</v>
      </c>
      <c r="S101">
        <v>2.126881</v>
      </c>
      <c r="T101">
        <v>28.251100000000001</v>
      </c>
      <c r="U101">
        <v>4.4008900000000004</v>
      </c>
      <c r="V101">
        <v>4.8082599999999998</v>
      </c>
    </row>
    <row r="102" spans="1:22" x14ac:dyDescent="0.25">
      <c r="A102">
        <v>100</v>
      </c>
      <c r="B102" t="s">
        <v>166</v>
      </c>
      <c r="C102">
        <v>0</v>
      </c>
      <c r="D102">
        <v>539995.10155100003</v>
      </c>
      <c r="E102">
        <v>227</v>
      </c>
      <c r="F102">
        <v>10</v>
      </c>
      <c r="G102">
        <v>629.27732700000001</v>
      </c>
      <c r="H102" t="s">
        <v>167</v>
      </c>
      <c r="I102" t="s">
        <v>168</v>
      </c>
      <c r="J102" t="s">
        <v>377</v>
      </c>
      <c r="K102">
        <v>13181</v>
      </c>
      <c r="L102">
        <v>140</v>
      </c>
      <c r="M102" t="s">
        <v>181</v>
      </c>
      <c r="N102" t="s">
        <v>182</v>
      </c>
      <c r="O102">
        <v>88.981499999999997</v>
      </c>
      <c r="P102" t="s">
        <v>368</v>
      </c>
      <c r="Q102">
        <v>12.496560000000001</v>
      </c>
      <c r="R102">
        <v>1.9466840000000001</v>
      </c>
      <c r="S102">
        <v>2.126881</v>
      </c>
      <c r="T102">
        <v>1111.96</v>
      </c>
      <c r="U102">
        <v>173.21899999999999</v>
      </c>
      <c r="V102">
        <v>189.25299999999999</v>
      </c>
    </row>
    <row r="103" spans="1:22" x14ac:dyDescent="0.25">
      <c r="A103">
        <v>101</v>
      </c>
      <c r="B103" t="s">
        <v>166</v>
      </c>
      <c r="C103">
        <v>0</v>
      </c>
      <c r="D103">
        <v>539995.10155100003</v>
      </c>
      <c r="E103">
        <v>228</v>
      </c>
      <c r="F103">
        <v>10</v>
      </c>
      <c r="G103">
        <v>629.27732700000001</v>
      </c>
      <c r="H103" t="s">
        <v>167</v>
      </c>
      <c r="I103" t="s">
        <v>168</v>
      </c>
      <c r="J103" t="s">
        <v>377</v>
      </c>
      <c r="K103">
        <v>13183</v>
      </c>
      <c r="L103">
        <v>140</v>
      </c>
      <c r="M103" t="s">
        <v>181</v>
      </c>
      <c r="N103" t="s">
        <v>182</v>
      </c>
      <c r="O103">
        <v>1.7977799999999999</v>
      </c>
      <c r="P103" t="s">
        <v>368</v>
      </c>
      <c r="Q103">
        <v>12.496560000000001</v>
      </c>
      <c r="R103">
        <v>1.9466840000000001</v>
      </c>
      <c r="S103">
        <v>2.126881</v>
      </c>
      <c r="T103">
        <v>22.466100000000001</v>
      </c>
      <c r="U103">
        <v>3.4997099999999999</v>
      </c>
      <c r="V103">
        <v>3.8236599999999998</v>
      </c>
    </row>
    <row r="104" spans="1:22" x14ac:dyDescent="0.25">
      <c r="A104">
        <v>102</v>
      </c>
      <c r="B104" t="s">
        <v>166</v>
      </c>
      <c r="C104">
        <v>0</v>
      </c>
      <c r="D104">
        <v>539995.10155100003</v>
      </c>
      <c r="E104">
        <v>229</v>
      </c>
      <c r="F104">
        <v>10</v>
      </c>
      <c r="G104">
        <v>629.27732700000001</v>
      </c>
      <c r="H104" t="s">
        <v>167</v>
      </c>
      <c r="I104" t="s">
        <v>168</v>
      </c>
      <c r="J104" t="s">
        <v>377</v>
      </c>
      <c r="K104">
        <v>13184</v>
      </c>
      <c r="L104">
        <v>140</v>
      </c>
      <c r="M104" t="s">
        <v>181</v>
      </c>
      <c r="N104" t="s">
        <v>182</v>
      </c>
      <c r="O104">
        <v>7.3209999999999997</v>
      </c>
      <c r="P104" t="s">
        <v>368</v>
      </c>
      <c r="Q104">
        <v>12.496560000000001</v>
      </c>
      <c r="R104">
        <v>1.9466840000000001</v>
      </c>
      <c r="S104">
        <v>2.126881</v>
      </c>
      <c r="T104">
        <v>91.487300000000005</v>
      </c>
      <c r="U104">
        <v>14.2517</v>
      </c>
      <c r="V104">
        <v>15.5709</v>
      </c>
    </row>
    <row r="105" spans="1:22" x14ac:dyDescent="0.25">
      <c r="A105">
        <v>103</v>
      </c>
      <c r="B105" t="s">
        <v>166</v>
      </c>
      <c r="C105">
        <v>0</v>
      </c>
      <c r="D105">
        <v>539995.10155100003</v>
      </c>
      <c r="E105">
        <v>230</v>
      </c>
      <c r="F105">
        <v>10</v>
      </c>
      <c r="G105">
        <v>629.27732700000001</v>
      </c>
      <c r="H105" t="s">
        <v>167</v>
      </c>
      <c r="I105" t="s">
        <v>168</v>
      </c>
      <c r="J105" t="s">
        <v>377</v>
      </c>
      <c r="K105">
        <v>13188</v>
      </c>
      <c r="L105">
        <v>141</v>
      </c>
      <c r="M105" t="s">
        <v>183</v>
      </c>
      <c r="N105" t="s">
        <v>184</v>
      </c>
      <c r="O105">
        <v>15.518000000000001</v>
      </c>
      <c r="P105" t="s">
        <v>368</v>
      </c>
      <c r="Q105">
        <v>11.929551</v>
      </c>
      <c r="R105">
        <v>1.7938769999999999</v>
      </c>
      <c r="S105">
        <v>2.0065</v>
      </c>
      <c r="T105">
        <v>185.12299999999999</v>
      </c>
      <c r="U105">
        <v>27.837399999999999</v>
      </c>
      <c r="V105">
        <v>31.136900000000001</v>
      </c>
    </row>
    <row r="106" spans="1:22" x14ac:dyDescent="0.25">
      <c r="A106">
        <v>104</v>
      </c>
      <c r="B106" t="s">
        <v>166</v>
      </c>
      <c r="C106">
        <v>0</v>
      </c>
      <c r="D106">
        <v>539995.10155100003</v>
      </c>
      <c r="E106">
        <v>231</v>
      </c>
      <c r="F106">
        <v>10</v>
      </c>
      <c r="G106">
        <v>629.27732700000001</v>
      </c>
      <c r="H106" t="s">
        <v>167</v>
      </c>
      <c r="I106" t="s">
        <v>168</v>
      </c>
      <c r="J106" t="s">
        <v>377</v>
      </c>
      <c r="K106">
        <v>13190</v>
      </c>
      <c r="L106">
        <v>141</v>
      </c>
      <c r="M106" t="s">
        <v>183</v>
      </c>
      <c r="N106" t="s">
        <v>184</v>
      </c>
      <c r="O106">
        <v>22.8795</v>
      </c>
      <c r="P106" t="s">
        <v>368</v>
      </c>
      <c r="Q106">
        <v>11.929551</v>
      </c>
      <c r="R106">
        <v>1.7938769999999999</v>
      </c>
      <c r="S106">
        <v>2.0065</v>
      </c>
      <c r="T106">
        <v>272.94200000000001</v>
      </c>
      <c r="U106">
        <v>41.042999999999999</v>
      </c>
      <c r="V106">
        <v>45.907699999999998</v>
      </c>
    </row>
    <row r="107" spans="1:22" x14ac:dyDescent="0.25">
      <c r="A107">
        <v>105</v>
      </c>
      <c r="B107" t="s">
        <v>166</v>
      </c>
      <c r="C107">
        <v>0</v>
      </c>
      <c r="D107">
        <v>539995.10155100003</v>
      </c>
      <c r="E107">
        <v>232</v>
      </c>
      <c r="F107">
        <v>10</v>
      </c>
      <c r="G107">
        <v>629.27732700000001</v>
      </c>
      <c r="H107" t="s">
        <v>167</v>
      </c>
      <c r="I107" t="s">
        <v>168</v>
      </c>
      <c r="J107" t="s">
        <v>377</v>
      </c>
      <c r="K107">
        <v>13192</v>
      </c>
      <c r="L107">
        <v>141</v>
      </c>
      <c r="M107" t="s">
        <v>183</v>
      </c>
      <c r="N107" t="s">
        <v>184</v>
      </c>
      <c r="O107">
        <v>17.3064</v>
      </c>
      <c r="P107" t="s">
        <v>368</v>
      </c>
      <c r="Q107">
        <v>11.929551</v>
      </c>
      <c r="R107">
        <v>1.7938769999999999</v>
      </c>
      <c r="S107">
        <v>2.0065</v>
      </c>
      <c r="T107">
        <v>206.458</v>
      </c>
      <c r="U107">
        <v>31.0456</v>
      </c>
      <c r="V107">
        <v>34.725299999999997</v>
      </c>
    </row>
    <row r="108" spans="1:22" x14ac:dyDescent="0.25">
      <c r="A108">
        <v>106</v>
      </c>
      <c r="B108" t="s">
        <v>166</v>
      </c>
      <c r="C108">
        <v>0</v>
      </c>
      <c r="D108">
        <v>539995.10155100003</v>
      </c>
      <c r="E108">
        <v>233</v>
      </c>
      <c r="F108">
        <v>10</v>
      </c>
      <c r="G108">
        <v>629.27732700000001</v>
      </c>
      <c r="H108" t="s">
        <v>167</v>
      </c>
      <c r="I108" t="s">
        <v>168</v>
      </c>
      <c r="J108" t="s">
        <v>377</v>
      </c>
      <c r="K108">
        <v>13197</v>
      </c>
      <c r="L108">
        <v>148</v>
      </c>
      <c r="M108" t="s">
        <v>169</v>
      </c>
      <c r="N108" t="s">
        <v>170</v>
      </c>
      <c r="O108">
        <v>18.543399999999998</v>
      </c>
      <c r="P108" t="s">
        <v>368</v>
      </c>
      <c r="Q108">
        <v>13.325188000000001</v>
      </c>
      <c r="R108">
        <v>2.1829499999999999</v>
      </c>
      <c r="S108">
        <v>2.3114150000000002</v>
      </c>
      <c r="T108">
        <v>247.09399999999999</v>
      </c>
      <c r="U108">
        <v>40.479300000000002</v>
      </c>
      <c r="V108">
        <v>42.861499999999999</v>
      </c>
    </row>
    <row r="109" spans="1:22" x14ac:dyDescent="0.25">
      <c r="A109">
        <v>107</v>
      </c>
      <c r="B109" t="s">
        <v>166</v>
      </c>
      <c r="C109">
        <v>0</v>
      </c>
      <c r="D109">
        <v>539995.10155100003</v>
      </c>
      <c r="E109">
        <v>234</v>
      </c>
      <c r="F109">
        <v>10</v>
      </c>
      <c r="G109">
        <v>629.27732700000001</v>
      </c>
      <c r="H109" t="s">
        <v>167</v>
      </c>
      <c r="I109" t="s">
        <v>168</v>
      </c>
      <c r="J109" t="s">
        <v>377</v>
      </c>
      <c r="K109">
        <v>13200</v>
      </c>
      <c r="L109">
        <v>156</v>
      </c>
      <c r="M109" t="s">
        <v>171</v>
      </c>
      <c r="N109" t="s">
        <v>172</v>
      </c>
      <c r="O109">
        <v>0.24468300000000001</v>
      </c>
      <c r="P109" t="s">
        <v>368</v>
      </c>
      <c r="Q109">
        <v>13.822258</v>
      </c>
      <c r="R109">
        <v>1.9987569999999999</v>
      </c>
      <c r="S109">
        <v>2.1941820000000001</v>
      </c>
      <c r="T109">
        <v>3.3820700000000001</v>
      </c>
      <c r="U109">
        <v>0.489062</v>
      </c>
      <c r="V109">
        <v>0.536879</v>
      </c>
    </row>
    <row r="110" spans="1:22" x14ac:dyDescent="0.25">
      <c r="A110">
        <v>108</v>
      </c>
      <c r="B110" t="s">
        <v>166</v>
      </c>
      <c r="C110">
        <v>0</v>
      </c>
      <c r="D110">
        <v>539995.10155100003</v>
      </c>
      <c r="E110">
        <v>235</v>
      </c>
      <c r="F110">
        <v>10</v>
      </c>
      <c r="G110">
        <v>629.27732700000001</v>
      </c>
      <c r="H110" t="s">
        <v>167</v>
      </c>
      <c r="I110" t="s">
        <v>168</v>
      </c>
      <c r="J110" t="s">
        <v>377</v>
      </c>
      <c r="K110">
        <v>13213</v>
      </c>
      <c r="L110">
        <v>170</v>
      </c>
      <c r="M110" t="s">
        <v>185</v>
      </c>
      <c r="N110" t="s">
        <v>186</v>
      </c>
      <c r="O110">
        <v>26.7864</v>
      </c>
      <c r="P110" t="s">
        <v>368</v>
      </c>
      <c r="Q110">
        <v>11.029944</v>
      </c>
      <c r="R110">
        <v>2.0173890000000001</v>
      </c>
      <c r="S110">
        <v>2.1626029999999998</v>
      </c>
      <c r="T110">
        <v>295.45299999999997</v>
      </c>
      <c r="U110">
        <v>54.038600000000002</v>
      </c>
      <c r="V110">
        <v>57.928400000000003</v>
      </c>
    </row>
    <row r="111" spans="1:22" x14ac:dyDescent="0.25">
      <c r="A111">
        <v>109</v>
      </c>
      <c r="B111" t="s">
        <v>166</v>
      </c>
      <c r="C111">
        <v>0</v>
      </c>
      <c r="D111">
        <v>539995.10155100003</v>
      </c>
      <c r="E111">
        <v>236</v>
      </c>
      <c r="F111">
        <v>10</v>
      </c>
      <c r="G111">
        <v>629.27732700000001</v>
      </c>
      <c r="H111" t="s">
        <v>167</v>
      </c>
      <c r="I111" t="s">
        <v>168</v>
      </c>
      <c r="J111" t="s">
        <v>377</v>
      </c>
      <c r="K111">
        <v>13214</v>
      </c>
      <c r="L111">
        <v>170</v>
      </c>
      <c r="M111" t="s">
        <v>185</v>
      </c>
      <c r="N111" t="s">
        <v>186</v>
      </c>
      <c r="O111">
        <v>14.5101</v>
      </c>
      <c r="P111" t="s">
        <v>368</v>
      </c>
      <c r="Q111">
        <v>11.029944</v>
      </c>
      <c r="R111">
        <v>2.0173890000000001</v>
      </c>
      <c r="S111">
        <v>2.1626029999999998</v>
      </c>
      <c r="T111">
        <v>160.04599999999999</v>
      </c>
      <c r="U111">
        <v>29.272500000000001</v>
      </c>
      <c r="V111">
        <v>31.3796</v>
      </c>
    </row>
    <row r="112" spans="1:22" x14ac:dyDescent="0.25">
      <c r="A112">
        <v>110</v>
      </c>
      <c r="B112" t="s">
        <v>166</v>
      </c>
      <c r="C112">
        <v>0</v>
      </c>
      <c r="D112">
        <v>539995.10155100003</v>
      </c>
      <c r="E112">
        <v>237</v>
      </c>
      <c r="F112">
        <v>10</v>
      </c>
      <c r="G112">
        <v>629.27732700000001</v>
      </c>
      <c r="H112" t="s">
        <v>167</v>
      </c>
      <c r="I112" t="s">
        <v>168</v>
      </c>
      <c r="J112" t="s">
        <v>377</v>
      </c>
      <c r="K112">
        <v>13230</v>
      </c>
      <c r="L112">
        <v>176</v>
      </c>
      <c r="M112" t="s">
        <v>173</v>
      </c>
      <c r="N112" t="s">
        <v>174</v>
      </c>
      <c r="O112">
        <v>0.13478100000000001</v>
      </c>
      <c r="P112" t="s">
        <v>368</v>
      </c>
      <c r="Q112">
        <v>11.099814</v>
      </c>
      <c r="R112">
        <v>2.676015</v>
      </c>
      <c r="S112">
        <v>2.3330549999999999</v>
      </c>
      <c r="T112">
        <v>1.49604</v>
      </c>
      <c r="U112">
        <v>0.360676</v>
      </c>
      <c r="V112">
        <v>0.31445200000000001</v>
      </c>
    </row>
    <row r="113" spans="1:22" x14ac:dyDescent="0.25">
      <c r="A113">
        <v>111</v>
      </c>
      <c r="B113" t="s">
        <v>166</v>
      </c>
      <c r="C113">
        <v>0</v>
      </c>
      <c r="D113">
        <v>539995.10155100003</v>
      </c>
      <c r="E113">
        <v>238</v>
      </c>
      <c r="F113">
        <v>10</v>
      </c>
      <c r="G113">
        <v>629.27732700000001</v>
      </c>
      <c r="H113" t="s">
        <v>167</v>
      </c>
      <c r="I113" t="s">
        <v>168</v>
      </c>
      <c r="J113" t="s">
        <v>377</v>
      </c>
      <c r="K113">
        <v>13268</v>
      </c>
      <c r="L113">
        <v>185</v>
      </c>
      <c r="M113" t="s">
        <v>187</v>
      </c>
      <c r="N113" t="s">
        <v>188</v>
      </c>
      <c r="O113">
        <v>4.8534199999999998</v>
      </c>
      <c r="P113" t="s">
        <v>368</v>
      </c>
      <c r="Q113">
        <v>11.209728</v>
      </c>
      <c r="R113">
        <v>1.937066</v>
      </c>
      <c r="S113">
        <v>2.108727</v>
      </c>
      <c r="T113">
        <v>54.405500000000004</v>
      </c>
      <c r="U113">
        <v>9.4013899999999992</v>
      </c>
      <c r="V113">
        <v>10.234500000000001</v>
      </c>
    </row>
    <row r="114" spans="1:22" x14ac:dyDescent="0.25">
      <c r="A114">
        <v>112</v>
      </c>
      <c r="B114" t="s">
        <v>166</v>
      </c>
      <c r="C114">
        <v>0</v>
      </c>
      <c r="D114">
        <v>539995.10155100003</v>
      </c>
      <c r="E114">
        <v>239</v>
      </c>
      <c r="F114">
        <v>10</v>
      </c>
      <c r="G114">
        <v>629.27732700000001</v>
      </c>
      <c r="H114" t="s">
        <v>167</v>
      </c>
      <c r="I114" t="s">
        <v>168</v>
      </c>
      <c r="J114" t="s">
        <v>377</v>
      </c>
      <c r="K114">
        <v>13285</v>
      </c>
      <c r="L114">
        <v>190</v>
      </c>
      <c r="M114" t="s">
        <v>189</v>
      </c>
      <c r="N114" t="s">
        <v>190</v>
      </c>
      <c r="O114">
        <v>2.0853999999999999</v>
      </c>
      <c r="P114" t="s">
        <v>368</v>
      </c>
      <c r="Q114">
        <v>9.2308070000000004</v>
      </c>
      <c r="R114">
        <v>1.651831</v>
      </c>
      <c r="S114">
        <v>1.9300759999999999</v>
      </c>
      <c r="T114">
        <v>19.2499</v>
      </c>
      <c r="U114">
        <v>3.4447299999999998</v>
      </c>
      <c r="V114">
        <v>4.0249800000000002</v>
      </c>
    </row>
    <row r="115" spans="1:22" x14ac:dyDescent="0.25">
      <c r="A115">
        <v>113</v>
      </c>
      <c r="B115" t="s">
        <v>166</v>
      </c>
      <c r="C115">
        <v>0</v>
      </c>
      <c r="D115">
        <v>539995.10155100003</v>
      </c>
      <c r="E115">
        <v>240</v>
      </c>
      <c r="F115">
        <v>10</v>
      </c>
      <c r="G115">
        <v>629.27732700000001</v>
      </c>
      <c r="H115" t="s">
        <v>167</v>
      </c>
      <c r="I115" t="s">
        <v>168</v>
      </c>
      <c r="J115" t="s">
        <v>377</v>
      </c>
      <c r="K115">
        <v>13286</v>
      </c>
      <c r="L115">
        <v>190</v>
      </c>
      <c r="M115" t="s">
        <v>189</v>
      </c>
      <c r="N115" t="s">
        <v>190</v>
      </c>
      <c r="O115">
        <v>6.5435600000000003</v>
      </c>
      <c r="P115" t="s">
        <v>368</v>
      </c>
      <c r="Q115">
        <v>9.2308070000000004</v>
      </c>
      <c r="R115">
        <v>1.651831</v>
      </c>
      <c r="S115">
        <v>1.9300759999999999</v>
      </c>
      <c r="T115">
        <v>60.402299999999997</v>
      </c>
      <c r="U115">
        <v>10.8089</v>
      </c>
      <c r="V115">
        <v>12.6296</v>
      </c>
    </row>
    <row r="116" spans="1:22" x14ac:dyDescent="0.25">
      <c r="A116">
        <v>114</v>
      </c>
      <c r="B116" t="s">
        <v>166</v>
      </c>
      <c r="C116">
        <v>0</v>
      </c>
      <c r="D116">
        <v>539995.10155100003</v>
      </c>
      <c r="E116">
        <v>241</v>
      </c>
      <c r="F116">
        <v>10</v>
      </c>
      <c r="G116">
        <v>629.27732700000001</v>
      </c>
      <c r="H116" t="s">
        <v>167</v>
      </c>
      <c r="I116" t="s">
        <v>168</v>
      </c>
      <c r="J116" t="s">
        <v>377</v>
      </c>
      <c r="K116">
        <v>13288</v>
      </c>
      <c r="L116">
        <v>190</v>
      </c>
      <c r="M116" t="s">
        <v>189</v>
      </c>
      <c r="N116" t="s">
        <v>190</v>
      </c>
      <c r="O116">
        <v>12.344799999999999</v>
      </c>
      <c r="P116" t="s">
        <v>368</v>
      </c>
      <c r="Q116">
        <v>9.2308070000000004</v>
      </c>
      <c r="R116">
        <v>1.651831</v>
      </c>
      <c r="S116">
        <v>1.9300759999999999</v>
      </c>
      <c r="T116">
        <v>113.952</v>
      </c>
      <c r="U116">
        <v>20.391500000000001</v>
      </c>
      <c r="V116">
        <v>23.8264</v>
      </c>
    </row>
    <row r="117" spans="1:22" x14ac:dyDescent="0.25">
      <c r="A117">
        <v>115</v>
      </c>
      <c r="B117" t="s">
        <v>166</v>
      </c>
      <c r="C117">
        <v>0</v>
      </c>
      <c r="D117">
        <v>539995.10155100003</v>
      </c>
      <c r="E117">
        <v>258</v>
      </c>
      <c r="F117">
        <v>10</v>
      </c>
      <c r="G117">
        <v>629.27732700000001</v>
      </c>
      <c r="H117" t="s">
        <v>167</v>
      </c>
      <c r="I117" t="s">
        <v>168</v>
      </c>
      <c r="J117" t="s">
        <v>377</v>
      </c>
      <c r="K117">
        <v>15474</v>
      </c>
      <c r="L117">
        <v>814</v>
      </c>
      <c r="M117" t="s">
        <v>209</v>
      </c>
      <c r="N117" t="s">
        <v>210</v>
      </c>
      <c r="O117">
        <v>1.9475</v>
      </c>
      <c r="P117" t="s">
        <v>368</v>
      </c>
      <c r="Q117">
        <v>8.2014490000000002</v>
      </c>
      <c r="R117">
        <v>1.307456</v>
      </c>
      <c r="S117">
        <v>1.750286</v>
      </c>
      <c r="T117">
        <v>15.972300000000001</v>
      </c>
      <c r="U117">
        <v>2.5462699999999998</v>
      </c>
      <c r="V117">
        <v>3.4086799999999999</v>
      </c>
    </row>
    <row r="118" spans="1:22" x14ac:dyDescent="0.25">
      <c r="A118">
        <v>116</v>
      </c>
      <c r="B118" t="s">
        <v>166</v>
      </c>
      <c r="C118">
        <v>0</v>
      </c>
      <c r="D118">
        <v>539995.10155100003</v>
      </c>
      <c r="E118">
        <v>263</v>
      </c>
      <c r="F118">
        <v>11</v>
      </c>
      <c r="G118">
        <v>664.94543299999998</v>
      </c>
      <c r="H118" t="s">
        <v>85</v>
      </c>
      <c r="I118" t="s">
        <v>36</v>
      </c>
      <c r="J118" t="s">
        <v>381</v>
      </c>
      <c r="K118">
        <v>13086</v>
      </c>
      <c r="L118">
        <v>121</v>
      </c>
      <c r="M118" t="s">
        <v>175</v>
      </c>
      <c r="N118" t="s">
        <v>176</v>
      </c>
      <c r="O118">
        <v>27.279399999999999</v>
      </c>
      <c r="P118" t="s">
        <v>368</v>
      </c>
      <c r="Q118">
        <v>11.733371</v>
      </c>
      <c r="R118">
        <v>1.9754510000000001</v>
      </c>
      <c r="S118">
        <v>2.1412239999999998</v>
      </c>
      <c r="T118">
        <v>320.07900000000001</v>
      </c>
      <c r="U118">
        <v>53.889099999999999</v>
      </c>
      <c r="V118">
        <v>58.411299999999997</v>
      </c>
    </row>
    <row r="119" spans="1:22" x14ac:dyDescent="0.25">
      <c r="A119">
        <v>117</v>
      </c>
      <c r="B119" t="s">
        <v>166</v>
      </c>
      <c r="C119">
        <v>0</v>
      </c>
      <c r="D119">
        <v>539995.10155100003</v>
      </c>
      <c r="E119">
        <v>266</v>
      </c>
      <c r="F119">
        <v>11</v>
      </c>
      <c r="G119">
        <v>664.94543299999998</v>
      </c>
      <c r="H119" t="s">
        <v>85</v>
      </c>
      <c r="I119" t="s">
        <v>36</v>
      </c>
      <c r="J119" t="s">
        <v>381</v>
      </c>
      <c r="K119">
        <v>13136</v>
      </c>
      <c r="L119">
        <v>133</v>
      </c>
      <c r="M119" t="s">
        <v>179</v>
      </c>
      <c r="N119" t="s">
        <v>180</v>
      </c>
      <c r="O119">
        <v>13.9109</v>
      </c>
      <c r="P119" t="s">
        <v>368</v>
      </c>
      <c r="Q119">
        <v>11.271977</v>
      </c>
      <c r="R119">
        <v>2.2334000000000001</v>
      </c>
      <c r="S119">
        <v>2.0293679999999998</v>
      </c>
      <c r="T119">
        <v>156.803</v>
      </c>
      <c r="U119">
        <v>31.0686</v>
      </c>
      <c r="V119">
        <v>28.2303</v>
      </c>
    </row>
    <row r="120" spans="1:22" x14ac:dyDescent="0.25">
      <c r="A120">
        <v>118</v>
      </c>
      <c r="B120" t="s">
        <v>166</v>
      </c>
      <c r="C120">
        <v>0</v>
      </c>
      <c r="D120">
        <v>539995.10155100003</v>
      </c>
      <c r="E120">
        <v>268</v>
      </c>
      <c r="F120">
        <v>11</v>
      </c>
      <c r="G120">
        <v>664.94543299999998</v>
      </c>
      <c r="H120" t="s">
        <v>85</v>
      </c>
      <c r="I120" t="s">
        <v>36</v>
      </c>
      <c r="J120" t="s">
        <v>381</v>
      </c>
      <c r="K120">
        <v>13139</v>
      </c>
      <c r="L120">
        <v>133</v>
      </c>
      <c r="M120" t="s">
        <v>179</v>
      </c>
      <c r="N120" t="s">
        <v>180</v>
      </c>
      <c r="O120">
        <v>14.3734</v>
      </c>
      <c r="P120" t="s">
        <v>368</v>
      </c>
      <c r="Q120">
        <v>11.271977</v>
      </c>
      <c r="R120">
        <v>2.2334000000000001</v>
      </c>
      <c r="S120">
        <v>2.0293679999999998</v>
      </c>
      <c r="T120">
        <v>162.017</v>
      </c>
      <c r="U120">
        <v>32.101599999999998</v>
      </c>
      <c r="V120">
        <v>29.168900000000001</v>
      </c>
    </row>
    <row r="121" spans="1:22" x14ac:dyDescent="0.25">
      <c r="A121">
        <v>119</v>
      </c>
      <c r="B121" t="s">
        <v>166</v>
      </c>
      <c r="C121">
        <v>0</v>
      </c>
      <c r="D121">
        <v>539995.10155100003</v>
      </c>
      <c r="E121">
        <v>270</v>
      </c>
      <c r="F121">
        <v>11</v>
      </c>
      <c r="G121">
        <v>664.94543299999998</v>
      </c>
      <c r="H121" t="s">
        <v>85</v>
      </c>
      <c r="I121" t="s">
        <v>36</v>
      </c>
      <c r="J121" t="s">
        <v>381</v>
      </c>
      <c r="K121">
        <v>13144</v>
      </c>
      <c r="L121">
        <v>133</v>
      </c>
      <c r="M121" t="s">
        <v>179</v>
      </c>
      <c r="N121" t="s">
        <v>180</v>
      </c>
      <c r="O121">
        <v>40.328800000000001</v>
      </c>
      <c r="P121" t="s">
        <v>368</v>
      </c>
      <c r="Q121">
        <v>11.271977</v>
      </c>
      <c r="R121">
        <v>2.2334000000000001</v>
      </c>
      <c r="S121">
        <v>2.0293679999999998</v>
      </c>
      <c r="T121">
        <v>454.58499999999998</v>
      </c>
      <c r="U121">
        <v>90.070400000000006</v>
      </c>
      <c r="V121">
        <v>81.841999999999999</v>
      </c>
    </row>
    <row r="122" spans="1:22" x14ac:dyDescent="0.25">
      <c r="A122">
        <v>120</v>
      </c>
      <c r="B122" t="s">
        <v>166</v>
      </c>
      <c r="C122">
        <v>0</v>
      </c>
      <c r="D122">
        <v>539995.10155100003</v>
      </c>
      <c r="E122">
        <v>271</v>
      </c>
      <c r="F122">
        <v>11</v>
      </c>
      <c r="G122">
        <v>664.94543299999998</v>
      </c>
      <c r="H122" t="s">
        <v>85</v>
      </c>
      <c r="I122" t="s">
        <v>36</v>
      </c>
      <c r="J122" t="s">
        <v>381</v>
      </c>
      <c r="K122">
        <v>13147</v>
      </c>
      <c r="L122">
        <v>133</v>
      </c>
      <c r="M122" t="s">
        <v>179</v>
      </c>
      <c r="N122" t="s">
        <v>180</v>
      </c>
      <c r="O122">
        <v>3.60229</v>
      </c>
      <c r="P122" t="s">
        <v>368</v>
      </c>
      <c r="Q122">
        <v>11.271977</v>
      </c>
      <c r="R122">
        <v>2.2334000000000001</v>
      </c>
      <c r="S122">
        <v>2.0293679999999998</v>
      </c>
      <c r="T122">
        <v>40.604900000000001</v>
      </c>
      <c r="U122">
        <v>8.0453600000000005</v>
      </c>
      <c r="V122">
        <v>7.3103699999999998</v>
      </c>
    </row>
    <row r="123" spans="1:22" x14ac:dyDescent="0.25">
      <c r="A123">
        <v>121</v>
      </c>
      <c r="B123" t="s">
        <v>166</v>
      </c>
      <c r="C123">
        <v>0</v>
      </c>
      <c r="D123">
        <v>539995.10155100003</v>
      </c>
      <c r="E123">
        <v>272</v>
      </c>
      <c r="F123">
        <v>11</v>
      </c>
      <c r="G123">
        <v>664.94543299999998</v>
      </c>
      <c r="H123" t="s">
        <v>85</v>
      </c>
      <c r="I123" t="s">
        <v>36</v>
      </c>
      <c r="J123" t="s">
        <v>381</v>
      </c>
      <c r="K123">
        <v>13168</v>
      </c>
      <c r="L123">
        <v>140</v>
      </c>
      <c r="M123" t="s">
        <v>181</v>
      </c>
      <c r="N123" t="s">
        <v>182</v>
      </c>
      <c r="O123">
        <v>4.98569</v>
      </c>
      <c r="P123" t="s">
        <v>368</v>
      </c>
      <c r="Q123">
        <v>12.496560000000001</v>
      </c>
      <c r="R123">
        <v>1.9466840000000001</v>
      </c>
      <c r="S123">
        <v>2.126881</v>
      </c>
      <c r="T123">
        <v>62.304000000000002</v>
      </c>
      <c r="U123">
        <v>9.7055600000000002</v>
      </c>
      <c r="V123">
        <v>10.603999999999999</v>
      </c>
    </row>
    <row r="124" spans="1:22" x14ac:dyDescent="0.25">
      <c r="A124">
        <v>122</v>
      </c>
      <c r="B124" t="s">
        <v>166</v>
      </c>
      <c r="C124">
        <v>0</v>
      </c>
      <c r="D124">
        <v>539995.10155100003</v>
      </c>
      <c r="E124">
        <v>273</v>
      </c>
      <c r="F124">
        <v>11</v>
      </c>
      <c r="G124">
        <v>664.94543299999998</v>
      </c>
      <c r="H124" t="s">
        <v>85</v>
      </c>
      <c r="I124" t="s">
        <v>36</v>
      </c>
      <c r="J124" t="s">
        <v>381</v>
      </c>
      <c r="K124">
        <v>13176</v>
      </c>
      <c r="L124">
        <v>140</v>
      </c>
      <c r="M124" t="s">
        <v>181</v>
      </c>
      <c r="N124" t="s">
        <v>182</v>
      </c>
      <c r="O124">
        <v>16.043399999999998</v>
      </c>
      <c r="P124" t="s">
        <v>368</v>
      </c>
      <c r="Q124">
        <v>12.496560000000001</v>
      </c>
      <c r="R124">
        <v>1.9466840000000001</v>
      </c>
      <c r="S124">
        <v>2.126881</v>
      </c>
      <c r="T124">
        <v>200.48699999999999</v>
      </c>
      <c r="U124">
        <v>31.231400000000001</v>
      </c>
      <c r="V124">
        <v>34.122399999999999</v>
      </c>
    </row>
    <row r="125" spans="1:22" x14ac:dyDescent="0.25">
      <c r="A125">
        <v>123</v>
      </c>
      <c r="B125" t="s">
        <v>166</v>
      </c>
      <c r="C125">
        <v>0</v>
      </c>
      <c r="D125">
        <v>539995.10155100003</v>
      </c>
      <c r="E125">
        <v>274</v>
      </c>
      <c r="F125">
        <v>11</v>
      </c>
      <c r="G125">
        <v>664.94543299999998</v>
      </c>
      <c r="H125" t="s">
        <v>85</v>
      </c>
      <c r="I125" t="s">
        <v>36</v>
      </c>
      <c r="J125" t="s">
        <v>381</v>
      </c>
      <c r="K125">
        <v>13177</v>
      </c>
      <c r="L125">
        <v>140</v>
      </c>
      <c r="M125" t="s">
        <v>181</v>
      </c>
      <c r="N125" t="s">
        <v>182</v>
      </c>
      <c r="O125">
        <v>1.17828</v>
      </c>
      <c r="P125" t="s">
        <v>368</v>
      </c>
      <c r="Q125">
        <v>12.496560000000001</v>
      </c>
      <c r="R125">
        <v>1.9466840000000001</v>
      </c>
      <c r="S125">
        <v>2.126881</v>
      </c>
      <c r="T125">
        <v>14.724399999999999</v>
      </c>
      <c r="U125">
        <v>2.2937400000000001</v>
      </c>
      <c r="V125">
        <v>2.5060600000000002</v>
      </c>
    </row>
    <row r="126" spans="1:22" x14ac:dyDescent="0.25">
      <c r="A126">
        <v>124</v>
      </c>
      <c r="B126" t="s">
        <v>166</v>
      </c>
      <c r="C126">
        <v>0</v>
      </c>
      <c r="D126">
        <v>539995.10155100003</v>
      </c>
      <c r="E126">
        <v>275</v>
      </c>
      <c r="F126">
        <v>11</v>
      </c>
      <c r="G126">
        <v>664.94543299999998</v>
      </c>
      <c r="H126" t="s">
        <v>85</v>
      </c>
      <c r="I126" t="s">
        <v>36</v>
      </c>
      <c r="J126" t="s">
        <v>381</v>
      </c>
      <c r="K126">
        <v>13178</v>
      </c>
      <c r="L126">
        <v>140</v>
      </c>
      <c r="M126" t="s">
        <v>181</v>
      </c>
      <c r="N126" t="s">
        <v>182</v>
      </c>
      <c r="O126">
        <v>0.10382</v>
      </c>
      <c r="P126" t="s">
        <v>368</v>
      </c>
      <c r="Q126">
        <v>12.496560000000001</v>
      </c>
      <c r="R126">
        <v>1.9466840000000001</v>
      </c>
      <c r="S126">
        <v>2.126881</v>
      </c>
      <c r="T126">
        <v>1.29739</v>
      </c>
      <c r="U126">
        <v>0.20210500000000001</v>
      </c>
      <c r="V126">
        <v>0.22081300000000001</v>
      </c>
    </row>
    <row r="127" spans="1:22" x14ac:dyDescent="0.25">
      <c r="A127">
        <v>125</v>
      </c>
      <c r="B127" t="s">
        <v>166</v>
      </c>
      <c r="C127">
        <v>0</v>
      </c>
      <c r="D127">
        <v>539995.10155100003</v>
      </c>
      <c r="E127">
        <v>276</v>
      </c>
      <c r="F127">
        <v>11</v>
      </c>
      <c r="G127">
        <v>664.94543299999998</v>
      </c>
      <c r="H127" t="s">
        <v>85</v>
      </c>
      <c r="I127" t="s">
        <v>36</v>
      </c>
      <c r="J127" t="s">
        <v>381</v>
      </c>
      <c r="K127">
        <v>13179</v>
      </c>
      <c r="L127">
        <v>140</v>
      </c>
      <c r="M127" t="s">
        <v>181</v>
      </c>
      <c r="N127" t="s">
        <v>182</v>
      </c>
      <c r="O127">
        <v>1.36311</v>
      </c>
      <c r="P127" t="s">
        <v>368</v>
      </c>
      <c r="Q127">
        <v>12.496560000000001</v>
      </c>
      <c r="R127">
        <v>1.9466840000000001</v>
      </c>
      <c r="S127">
        <v>2.126881</v>
      </c>
      <c r="T127">
        <v>17.034199999999998</v>
      </c>
      <c r="U127">
        <v>2.65354</v>
      </c>
      <c r="V127">
        <v>2.8991699999999998</v>
      </c>
    </row>
    <row r="128" spans="1:22" x14ac:dyDescent="0.25">
      <c r="A128">
        <v>126</v>
      </c>
      <c r="B128" t="s">
        <v>166</v>
      </c>
      <c r="C128">
        <v>0</v>
      </c>
      <c r="D128">
        <v>539995.10155100003</v>
      </c>
      <c r="E128">
        <v>278</v>
      </c>
      <c r="F128">
        <v>11</v>
      </c>
      <c r="G128">
        <v>664.94543299999998</v>
      </c>
      <c r="H128" t="s">
        <v>85</v>
      </c>
      <c r="I128" t="s">
        <v>36</v>
      </c>
      <c r="J128" t="s">
        <v>381</v>
      </c>
      <c r="K128">
        <v>13209</v>
      </c>
      <c r="L128">
        <v>170</v>
      </c>
      <c r="M128" t="s">
        <v>185</v>
      </c>
      <c r="N128" t="s">
        <v>186</v>
      </c>
      <c r="O128">
        <v>12.8058</v>
      </c>
      <c r="P128" t="s">
        <v>368</v>
      </c>
      <c r="Q128">
        <v>11.029944</v>
      </c>
      <c r="R128">
        <v>2.0173890000000001</v>
      </c>
      <c r="S128">
        <v>2.1626029999999998</v>
      </c>
      <c r="T128">
        <v>141.24700000000001</v>
      </c>
      <c r="U128">
        <v>25.834299999999999</v>
      </c>
      <c r="V128">
        <v>27.693899999999999</v>
      </c>
    </row>
    <row r="129" spans="1:22" x14ac:dyDescent="0.25">
      <c r="A129">
        <v>127</v>
      </c>
      <c r="B129" t="s">
        <v>166</v>
      </c>
      <c r="C129">
        <v>0</v>
      </c>
      <c r="D129">
        <v>539995.10155100003</v>
      </c>
      <c r="E129">
        <v>279</v>
      </c>
      <c r="F129">
        <v>11</v>
      </c>
      <c r="G129">
        <v>664.94543299999998</v>
      </c>
      <c r="H129" t="s">
        <v>85</v>
      </c>
      <c r="I129" t="s">
        <v>36</v>
      </c>
      <c r="J129" t="s">
        <v>381</v>
      </c>
      <c r="K129">
        <v>13210</v>
      </c>
      <c r="L129">
        <v>170</v>
      </c>
      <c r="M129" t="s">
        <v>185</v>
      </c>
      <c r="N129" t="s">
        <v>186</v>
      </c>
      <c r="O129">
        <v>19.6738</v>
      </c>
      <c r="P129" t="s">
        <v>368</v>
      </c>
      <c r="Q129">
        <v>11.029944</v>
      </c>
      <c r="R129">
        <v>2.0173890000000001</v>
      </c>
      <c r="S129">
        <v>2.1626029999999998</v>
      </c>
      <c r="T129">
        <v>217.001</v>
      </c>
      <c r="U129">
        <v>39.689700000000002</v>
      </c>
      <c r="V129">
        <v>42.546599999999998</v>
      </c>
    </row>
    <row r="130" spans="1:22" x14ac:dyDescent="0.25">
      <c r="A130">
        <v>128</v>
      </c>
      <c r="B130" t="s">
        <v>166</v>
      </c>
      <c r="C130">
        <v>0</v>
      </c>
      <c r="D130">
        <v>539995.10155100003</v>
      </c>
      <c r="E130">
        <v>280</v>
      </c>
      <c r="F130">
        <v>11</v>
      </c>
      <c r="G130">
        <v>664.94543299999998</v>
      </c>
      <c r="H130" t="s">
        <v>85</v>
      </c>
      <c r="I130" t="s">
        <v>36</v>
      </c>
      <c r="J130" t="s">
        <v>381</v>
      </c>
      <c r="K130">
        <v>13215</v>
      </c>
      <c r="L130">
        <v>170</v>
      </c>
      <c r="M130" t="s">
        <v>185</v>
      </c>
      <c r="N130" t="s">
        <v>186</v>
      </c>
      <c r="O130">
        <v>8.4577399999999994</v>
      </c>
      <c r="P130" t="s">
        <v>368</v>
      </c>
      <c r="Q130">
        <v>11.029944</v>
      </c>
      <c r="R130">
        <v>2.0173890000000001</v>
      </c>
      <c r="S130">
        <v>2.1626029999999998</v>
      </c>
      <c r="T130">
        <v>93.288399999999996</v>
      </c>
      <c r="U130">
        <v>17.0626</v>
      </c>
      <c r="V130">
        <v>18.290700000000001</v>
      </c>
    </row>
    <row r="131" spans="1:22" x14ac:dyDescent="0.25">
      <c r="A131">
        <v>129</v>
      </c>
      <c r="B131" t="s">
        <v>166</v>
      </c>
      <c r="C131">
        <v>0</v>
      </c>
      <c r="D131">
        <v>539995.10155100003</v>
      </c>
      <c r="E131">
        <v>286</v>
      </c>
      <c r="F131">
        <v>11</v>
      </c>
      <c r="G131">
        <v>664.94543299999998</v>
      </c>
      <c r="H131" t="s">
        <v>85</v>
      </c>
      <c r="I131" t="s">
        <v>36</v>
      </c>
      <c r="J131" t="s">
        <v>381</v>
      </c>
      <c r="K131">
        <v>13265</v>
      </c>
      <c r="L131">
        <v>185</v>
      </c>
      <c r="M131" t="s">
        <v>187</v>
      </c>
      <c r="N131" t="s">
        <v>188</v>
      </c>
      <c r="O131">
        <v>0.433282</v>
      </c>
      <c r="P131" t="s">
        <v>368</v>
      </c>
      <c r="Q131">
        <v>11.209728</v>
      </c>
      <c r="R131">
        <v>1.937066</v>
      </c>
      <c r="S131">
        <v>2.108727</v>
      </c>
      <c r="T131">
        <v>4.8569699999999996</v>
      </c>
      <c r="U131">
        <v>0.83929600000000004</v>
      </c>
      <c r="V131">
        <v>0.91367299999999996</v>
      </c>
    </row>
    <row r="132" spans="1:22" x14ac:dyDescent="0.25">
      <c r="A132">
        <v>130</v>
      </c>
      <c r="B132" t="s">
        <v>166</v>
      </c>
      <c r="C132">
        <v>0</v>
      </c>
      <c r="D132">
        <v>539995.10155100003</v>
      </c>
      <c r="E132">
        <v>287</v>
      </c>
      <c r="F132">
        <v>11</v>
      </c>
      <c r="G132">
        <v>664.94543299999998</v>
      </c>
      <c r="H132" t="s">
        <v>85</v>
      </c>
      <c r="I132" t="s">
        <v>36</v>
      </c>
      <c r="J132" t="s">
        <v>381</v>
      </c>
      <c r="K132">
        <v>13283</v>
      </c>
      <c r="L132">
        <v>190</v>
      </c>
      <c r="M132" t="s">
        <v>189</v>
      </c>
      <c r="N132" t="s">
        <v>190</v>
      </c>
      <c r="O132">
        <v>12.3147</v>
      </c>
      <c r="P132" t="s">
        <v>368</v>
      </c>
      <c r="Q132">
        <v>9.2308070000000004</v>
      </c>
      <c r="R132">
        <v>1.651831</v>
      </c>
      <c r="S132">
        <v>1.9300759999999999</v>
      </c>
      <c r="T132">
        <v>113.675</v>
      </c>
      <c r="U132">
        <v>20.341799999999999</v>
      </c>
      <c r="V132">
        <v>23.7683</v>
      </c>
    </row>
    <row r="133" spans="1:22" x14ac:dyDescent="0.25">
      <c r="A133">
        <v>131</v>
      </c>
      <c r="B133" t="s">
        <v>166</v>
      </c>
      <c r="C133">
        <v>0</v>
      </c>
      <c r="D133">
        <v>539995.10155100003</v>
      </c>
      <c r="E133">
        <v>288</v>
      </c>
      <c r="F133">
        <v>11</v>
      </c>
      <c r="G133">
        <v>664.94543299999998</v>
      </c>
      <c r="H133" t="s">
        <v>85</v>
      </c>
      <c r="I133" t="s">
        <v>36</v>
      </c>
      <c r="J133" t="s">
        <v>381</v>
      </c>
      <c r="K133">
        <v>13284</v>
      </c>
      <c r="L133">
        <v>190</v>
      </c>
      <c r="M133" t="s">
        <v>189</v>
      </c>
      <c r="N133" t="s">
        <v>190</v>
      </c>
      <c r="O133">
        <v>2.4489399999999999</v>
      </c>
      <c r="P133" t="s">
        <v>368</v>
      </c>
      <c r="Q133">
        <v>9.2308070000000004</v>
      </c>
      <c r="R133">
        <v>1.651831</v>
      </c>
      <c r="S133">
        <v>1.9300759999999999</v>
      </c>
      <c r="T133">
        <v>22.605699999999999</v>
      </c>
      <c r="U133">
        <v>4.0452399999999997</v>
      </c>
      <c r="V133">
        <v>4.7266399999999997</v>
      </c>
    </row>
    <row r="134" spans="1:22" x14ac:dyDescent="0.25">
      <c r="A134">
        <v>132</v>
      </c>
      <c r="B134" t="s">
        <v>166</v>
      </c>
      <c r="C134">
        <v>0</v>
      </c>
      <c r="D134">
        <v>539995.10155100003</v>
      </c>
      <c r="E134">
        <v>289</v>
      </c>
      <c r="F134">
        <v>11</v>
      </c>
      <c r="G134">
        <v>664.94543299999998</v>
      </c>
      <c r="H134" t="s">
        <v>85</v>
      </c>
      <c r="I134" t="s">
        <v>36</v>
      </c>
      <c r="J134" t="s">
        <v>381</v>
      </c>
      <c r="K134">
        <v>13286</v>
      </c>
      <c r="L134">
        <v>190</v>
      </c>
      <c r="M134" t="s">
        <v>189</v>
      </c>
      <c r="N134" t="s">
        <v>190</v>
      </c>
      <c r="O134">
        <v>11.281700000000001</v>
      </c>
      <c r="P134" t="s">
        <v>368</v>
      </c>
      <c r="Q134">
        <v>9.2308070000000004</v>
      </c>
      <c r="R134">
        <v>1.651831</v>
      </c>
      <c r="S134">
        <v>1.9300759999999999</v>
      </c>
      <c r="T134">
        <v>104.139</v>
      </c>
      <c r="U134">
        <v>18.6355</v>
      </c>
      <c r="V134">
        <v>21.7745</v>
      </c>
    </row>
    <row r="135" spans="1:22" x14ac:dyDescent="0.25">
      <c r="A135">
        <v>133</v>
      </c>
      <c r="B135" t="s">
        <v>166</v>
      </c>
      <c r="C135">
        <v>0</v>
      </c>
      <c r="D135">
        <v>539995.10155100003</v>
      </c>
      <c r="E135">
        <v>290</v>
      </c>
      <c r="F135">
        <v>11</v>
      </c>
      <c r="G135">
        <v>664.94543299999998</v>
      </c>
      <c r="H135" t="s">
        <v>85</v>
      </c>
      <c r="I135" t="s">
        <v>36</v>
      </c>
      <c r="J135" t="s">
        <v>381</v>
      </c>
      <c r="K135">
        <v>13287</v>
      </c>
      <c r="L135">
        <v>190</v>
      </c>
      <c r="M135" t="s">
        <v>189</v>
      </c>
      <c r="N135" t="s">
        <v>190</v>
      </c>
      <c r="O135">
        <v>6.49831</v>
      </c>
      <c r="P135" t="s">
        <v>368</v>
      </c>
      <c r="Q135">
        <v>9.2308070000000004</v>
      </c>
      <c r="R135">
        <v>1.651831</v>
      </c>
      <c r="S135">
        <v>1.9300759999999999</v>
      </c>
      <c r="T135">
        <v>59.9846</v>
      </c>
      <c r="U135">
        <v>10.7341</v>
      </c>
      <c r="V135">
        <v>12.542199999999999</v>
      </c>
    </row>
    <row r="136" spans="1:22" x14ac:dyDescent="0.25">
      <c r="A136">
        <v>134</v>
      </c>
      <c r="B136" t="s">
        <v>166</v>
      </c>
      <c r="C136">
        <v>0</v>
      </c>
      <c r="D136">
        <v>539995.10155100003</v>
      </c>
      <c r="E136">
        <v>395</v>
      </c>
      <c r="F136">
        <v>11</v>
      </c>
      <c r="G136">
        <v>664.94543299999998</v>
      </c>
      <c r="H136" t="s">
        <v>85</v>
      </c>
      <c r="I136" t="s">
        <v>36</v>
      </c>
      <c r="J136" t="s">
        <v>381</v>
      </c>
      <c r="K136">
        <v>15474</v>
      </c>
      <c r="L136">
        <v>814</v>
      </c>
      <c r="M136" t="s">
        <v>209</v>
      </c>
      <c r="N136" t="s">
        <v>210</v>
      </c>
      <c r="O136">
        <v>4.7877200000000002</v>
      </c>
      <c r="P136" t="s">
        <v>368</v>
      </c>
      <c r="Q136">
        <v>8.2014490000000002</v>
      </c>
      <c r="R136">
        <v>1.307456</v>
      </c>
      <c r="S136">
        <v>1.750286</v>
      </c>
      <c r="T136">
        <v>39.266199999999998</v>
      </c>
      <c r="U136">
        <v>6.2597300000000002</v>
      </c>
      <c r="V136">
        <v>8.37988</v>
      </c>
    </row>
    <row r="137" spans="1:22" x14ac:dyDescent="0.25">
      <c r="A137">
        <v>135</v>
      </c>
      <c r="B137" t="s">
        <v>166</v>
      </c>
      <c r="C137">
        <v>0</v>
      </c>
      <c r="D137">
        <v>539995.10155100003</v>
      </c>
      <c r="E137">
        <v>396</v>
      </c>
      <c r="F137">
        <v>11</v>
      </c>
      <c r="G137">
        <v>664.94543299999998</v>
      </c>
      <c r="H137" t="s">
        <v>85</v>
      </c>
      <c r="I137" t="s">
        <v>36</v>
      </c>
      <c r="J137" t="s">
        <v>381</v>
      </c>
      <c r="K137">
        <v>15479</v>
      </c>
      <c r="L137">
        <v>831</v>
      </c>
      <c r="M137" t="s">
        <v>297</v>
      </c>
      <c r="N137" t="s">
        <v>298</v>
      </c>
      <c r="O137">
        <v>0.31374200000000002</v>
      </c>
      <c r="P137" t="s">
        <v>368</v>
      </c>
      <c r="Q137">
        <v>10.906238999999999</v>
      </c>
      <c r="R137">
        <v>2.301615</v>
      </c>
      <c r="S137">
        <v>1.775026</v>
      </c>
      <c r="T137">
        <v>3.4217499999999998</v>
      </c>
      <c r="U137">
        <v>0.722113</v>
      </c>
      <c r="V137">
        <v>0.55689999999999995</v>
      </c>
    </row>
    <row r="138" spans="1:22" x14ac:dyDescent="0.25">
      <c r="A138">
        <v>136</v>
      </c>
      <c r="B138" t="s">
        <v>166</v>
      </c>
      <c r="C138">
        <v>0</v>
      </c>
      <c r="D138">
        <v>539995.10155100003</v>
      </c>
      <c r="E138">
        <v>397</v>
      </c>
      <c r="F138">
        <v>12</v>
      </c>
      <c r="G138">
        <v>70.979560000000006</v>
      </c>
      <c r="H138" t="s">
        <v>49</v>
      </c>
      <c r="I138" t="s">
        <v>35</v>
      </c>
      <c r="J138" t="s">
        <v>382</v>
      </c>
      <c r="K138">
        <v>13139</v>
      </c>
      <c r="L138">
        <v>133</v>
      </c>
      <c r="M138" t="s">
        <v>179</v>
      </c>
      <c r="N138" t="s">
        <v>180</v>
      </c>
      <c r="O138">
        <v>4.2327999999999998E-2</v>
      </c>
      <c r="P138" t="s">
        <v>368</v>
      </c>
      <c r="Q138">
        <v>11.271977</v>
      </c>
      <c r="R138">
        <v>2.2334000000000001</v>
      </c>
      <c r="S138">
        <v>2.0293679999999998</v>
      </c>
      <c r="T138">
        <v>0.47711900000000002</v>
      </c>
      <c r="U138">
        <v>9.4534999999999994E-2</v>
      </c>
      <c r="V138">
        <v>8.5899000000000003E-2</v>
      </c>
    </row>
    <row r="139" spans="1:22" x14ac:dyDescent="0.25">
      <c r="A139">
        <v>137</v>
      </c>
      <c r="B139" t="s">
        <v>166</v>
      </c>
      <c r="C139">
        <v>0</v>
      </c>
      <c r="D139">
        <v>539995.10155100003</v>
      </c>
      <c r="E139">
        <v>398</v>
      </c>
      <c r="F139">
        <v>12</v>
      </c>
      <c r="G139">
        <v>70.979560000000006</v>
      </c>
      <c r="H139" t="s">
        <v>49</v>
      </c>
      <c r="I139" t="s">
        <v>35</v>
      </c>
      <c r="J139" t="s">
        <v>382</v>
      </c>
      <c r="K139">
        <v>13178</v>
      </c>
      <c r="L139">
        <v>140</v>
      </c>
      <c r="M139" t="s">
        <v>181</v>
      </c>
      <c r="N139" t="s">
        <v>182</v>
      </c>
      <c r="O139">
        <v>8.2604699999999998</v>
      </c>
      <c r="P139" t="s">
        <v>368</v>
      </c>
      <c r="Q139">
        <v>12.496560000000001</v>
      </c>
      <c r="R139">
        <v>1.9466840000000001</v>
      </c>
      <c r="S139">
        <v>2.126881</v>
      </c>
      <c r="T139">
        <v>103.227</v>
      </c>
      <c r="U139">
        <v>16.080500000000001</v>
      </c>
      <c r="V139">
        <v>17.568999999999999</v>
      </c>
    </row>
    <row r="140" spans="1:22" x14ac:dyDescent="0.25">
      <c r="A140">
        <v>138</v>
      </c>
      <c r="B140" t="s">
        <v>166</v>
      </c>
      <c r="C140">
        <v>0</v>
      </c>
      <c r="D140">
        <v>539995.10155100003</v>
      </c>
      <c r="E140">
        <v>399</v>
      </c>
      <c r="F140">
        <v>12</v>
      </c>
      <c r="G140">
        <v>70.979560000000006</v>
      </c>
      <c r="H140" t="s">
        <v>49</v>
      </c>
      <c r="I140" t="s">
        <v>35</v>
      </c>
      <c r="J140" t="s">
        <v>382</v>
      </c>
      <c r="K140">
        <v>13230</v>
      </c>
      <c r="L140">
        <v>176</v>
      </c>
      <c r="M140" t="s">
        <v>173</v>
      </c>
      <c r="N140" t="s">
        <v>174</v>
      </c>
      <c r="O140">
        <v>1.6890099999999999</v>
      </c>
      <c r="P140" t="s">
        <v>368</v>
      </c>
      <c r="Q140">
        <v>11.099814</v>
      </c>
      <c r="R140">
        <v>2.676015</v>
      </c>
      <c r="S140">
        <v>2.3330549999999999</v>
      </c>
      <c r="T140">
        <v>18.747699999999998</v>
      </c>
      <c r="U140">
        <v>4.5198200000000002</v>
      </c>
      <c r="V140">
        <v>3.94055</v>
      </c>
    </row>
    <row r="141" spans="1:22" x14ac:dyDescent="0.25">
      <c r="A141">
        <v>139</v>
      </c>
      <c r="B141" t="s">
        <v>166</v>
      </c>
      <c r="C141">
        <v>0</v>
      </c>
      <c r="D141">
        <v>539995.10155100003</v>
      </c>
      <c r="E141">
        <v>400</v>
      </c>
      <c r="F141">
        <v>12</v>
      </c>
      <c r="G141">
        <v>70.979560000000006</v>
      </c>
      <c r="H141" t="s">
        <v>49</v>
      </c>
      <c r="I141" t="s">
        <v>35</v>
      </c>
      <c r="J141" t="s">
        <v>382</v>
      </c>
      <c r="K141">
        <v>13285</v>
      </c>
      <c r="L141">
        <v>190</v>
      </c>
      <c r="M141" t="s">
        <v>189</v>
      </c>
      <c r="N141" t="s">
        <v>190</v>
      </c>
      <c r="O141">
        <v>45.008600000000001</v>
      </c>
      <c r="P141" t="s">
        <v>368</v>
      </c>
      <c r="Q141">
        <v>9.2308070000000004</v>
      </c>
      <c r="R141">
        <v>1.651831</v>
      </c>
      <c r="S141">
        <v>1.9300759999999999</v>
      </c>
      <c r="T141">
        <v>415.46600000000001</v>
      </c>
      <c r="U141">
        <v>74.346599999999995</v>
      </c>
      <c r="V141">
        <v>86.87</v>
      </c>
    </row>
    <row r="142" spans="1:22" x14ac:dyDescent="0.25">
      <c r="A142">
        <v>140</v>
      </c>
      <c r="B142" t="s">
        <v>166</v>
      </c>
      <c r="C142">
        <v>0</v>
      </c>
      <c r="D142">
        <v>539995.10155100003</v>
      </c>
      <c r="E142">
        <v>405</v>
      </c>
      <c r="F142">
        <v>13</v>
      </c>
      <c r="G142">
        <v>1087.4028310000001</v>
      </c>
      <c r="H142" t="s">
        <v>45</v>
      </c>
      <c r="I142" t="s">
        <v>233</v>
      </c>
      <c r="J142" t="s">
        <v>383</v>
      </c>
      <c r="K142">
        <v>7744</v>
      </c>
      <c r="L142">
        <v>133</v>
      </c>
      <c r="M142" t="s">
        <v>179</v>
      </c>
      <c r="N142" t="s">
        <v>268</v>
      </c>
      <c r="O142">
        <v>4.0982700000000003</v>
      </c>
      <c r="P142" t="s">
        <v>355</v>
      </c>
      <c r="Q142">
        <v>9.8941820000000007</v>
      </c>
      <c r="R142">
        <v>1.6482680000000001</v>
      </c>
      <c r="S142">
        <v>1.9179250000000001</v>
      </c>
      <c r="T142">
        <v>40.548999999999999</v>
      </c>
      <c r="U142">
        <v>6.7550499999999998</v>
      </c>
      <c r="V142">
        <v>7.8601799999999997</v>
      </c>
    </row>
    <row r="143" spans="1:22" x14ac:dyDescent="0.25">
      <c r="A143">
        <v>141</v>
      </c>
      <c r="B143" t="s">
        <v>166</v>
      </c>
      <c r="C143">
        <v>0</v>
      </c>
      <c r="D143">
        <v>539995.10155100003</v>
      </c>
      <c r="E143">
        <v>407</v>
      </c>
      <c r="F143">
        <v>13</v>
      </c>
      <c r="G143">
        <v>1087.4028310000001</v>
      </c>
      <c r="H143" t="s">
        <v>45</v>
      </c>
      <c r="I143" t="s">
        <v>233</v>
      </c>
      <c r="J143" t="s">
        <v>383</v>
      </c>
      <c r="K143">
        <v>7766</v>
      </c>
      <c r="L143">
        <v>140</v>
      </c>
      <c r="M143" t="s">
        <v>181</v>
      </c>
      <c r="N143" t="s">
        <v>269</v>
      </c>
      <c r="O143">
        <v>2.7659999999999998E-3</v>
      </c>
      <c r="P143" t="s">
        <v>355</v>
      </c>
      <c r="Q143">
        <v>10.321685</v>
      </c>
      <c r="R143">
        <v>1.573078</v>
      </c>
      <c r="S143">
        <v>1.918366</v>
      </c>
      <c r="T143">
        <v>2.8555000000000001E-2</v>
      </c>
      <c r="U143">
        <v>4.352E-3</v>
      </c>
      <c r="V143">
        <v>5.3070000000000001E-3</v>
      </c>
    </row>
    <row r="144" spans="1:22" x14ac:dyDescent="0.25">
      <c r="A144">
        <v>142</v>
      </c>
      <c r="B144" t="s">
        <v>166</v>
      </c>
      <c r="C144">
        <v>0</v>
      </c>
      <c r="D144">
        <v>539995.10155100003</v>
      </c>
      <c r="E144">
        <v>408</v>
      </c>
      <c r="F144">
        <v>13</v>
      </c>
      <c r="G144">
        <v>1087.4028310000001</v>
      </c>
      <c r="H144" t="s">
        <v>45</v>
      </c>
      <c r="I144" t="s">
        <v>233</v>
      </c>
      <c r="J144" t="s">
        <v>383</v>
      </c>
      <c r="K144">
        <v>7770</v>
      </c>
      <c r="L144">
        <v>141</v>
      </c>
      <c r="M144" t="s">
        <v>183</v>
      </c>
      <c r="N144" t="s">
        <v>270</v>
      </c>
      <c r="O144">
        <v>11.16</v>
      </c>
      <c r="P144" t="s">
        <v>355</v>
      </c>
      <c r="Q144">
        <v>10.495656</v>
      </c>
      <c r="R144">
        <v>1.5049060000000001</v>
      </c>
      <c r="S144">
        <v>2.0081720000000001</v>
      </c>
      <c r="T144">
        <v>117.13200000000001</v>
      </c>
      <c r="U144">
        <v>16.794799999999999</v>
      </c>
      <c r="V144">
        <v>22.411200000000001</v>
      </c>
    </row>
    <row r="145" spans="1:22" x14ac:dyDescent="0.25">
      <c r="A145">
        <v>143</v>
      </c>
      <c r="B145" t="s">
        <v>166</v>
      </c>
      <c r="C145">
        <v>0</v>
      </c>
      <c r="D145">
        <v>539995.10155100003</v>
      </c>
      <c r="E145">
        <v>411</v>
      </c>
      <c r="F145">
        <v>13</v>
      </c>
      <c r="G145">
        <v>1087.4028310000001</v>
      </c>
      <c r="H145" t="s">
        <v>45</v>
      </c>
      <c r="I145" t="s">
        <v>233</v>
      </c>
      <c r="J145" t="s">
        <v>383</v>
      </c>
      <c r="K145">
        <v>7788</v>
      </c>
      <c r="L145">
        <v>184</v>
      </c>
      <c r="M145" t="s">
        <v>234</v>
      </c>
      <c r="N145" t="s">
        <v>271</v>
      </c>
      <c r="O145">
        <v>5.9024299999999998</v>
      </c>
      <c r="P145" t="s">
        <v>355</v>
      </c>
      <c r="Q145">
        <v>9.3744580000000006</v>
      </c>
      <c r="R145">
        <v>1.5468390000000001</v>
      </c>
      <c r="S145">
        <v>1.980912</v>
      </c>
      <c r="T145">
        <v>55.332099999999997</v>
      </c>
      <c r="U145">
        <v>9.1301100000000002</v>
      </c>
      <c r="V145">
        <v>11.6922</v>
      </c>
    </row>
    <row r="146" spans="1:22" x14ac:dyDescent="0.25">
      <c r="A146">
        <v>144</v>
      </c>
      <c r="B146" t="s">
        <v>166</v>
      </c>
      <c r="C146">
        <v>0</v>
      </c>
      <c r="D146">
        <v>539995.10155100003</v>
      </c>
      <c r="E146">
        <v>422</v>
      </c>
      <c r="F146">
        <v>13</v>
      </c>
      <c r="G146">
        <v>1087.4028310000001</v>
      </c>
      <c r="H146" t="s">
        <v>45</v>
      </c>
      <c r="I146" t="s">
        <v>233</v>
      </c>
      <c r="J146" t="s">
        <v>383</v>
      </c>
      <c r="K146">
        <v>8034</v>
      </c>
      <c r="L146">
        <v>810</v>
      </c>
      <c r="M146" t="s">
        <v>261</v>
      </c>
      <c r="N146" t="s">
        <v>266</v>
      </c>
      <c r="O146">
        <v>3.1140500000000002</v>
      </c>
      <c r="P146" t="s">
        <v>355</v>
      </c>
      <c r="Q146">
        <v>4.724545</v>
      </c>
      <c r="R146">
        <v>0.77541599999999999</v>
      </c>
      <c r="S146">
        <v>1.6342369999999999</v>
      </c>
      <c r="T146">
        <v>14.7125</v>
      </c>
      <c r="U146">
        <v>2.4146800000000002</v>
      </c>
      <c r="V146">
        <v>5.0890899999999997</v>
      </c>
    </row>
    <row r="147" spans="1:22" x14ac:dyDescent="0.25">
      <c r="A147">
        <v>145</v>
      </c>
      <c r="B147" t="s">
        <v>166</v>
      </c>
      <c r="C147">
        <v>0</v>
      </c>
      <c r="D147">
        <v>539995.10155100003</v>
      </c>
      <c r="E147">
        <v>423</v>
      </c>
      <c r="F147">
        <v>13</v>
      </c>
      <c r="G147">
        <v>1087.4028310000001</v>
      </c>
      <c r="H147" t="s">
        <v>45</v>
      </c>
      <c r="I147" t="s">
        <v>233</v>
      </c>
      <c r="J147" t="s">
        <v>383</v>
      </c>
      <c r="K147">
        <v>8035</v>
      </c>
      <c r="L147">
        <v>814</v>
      </c>
      <c r="M147" t="s">
        <v>209</v>
      </c>
      <c r="N147" t="s">
        <v>278</v>
      </c>
      <c r="O147">
        <v>0.17260900000000001</v>
      </c>
      <c r="P147" t="s">
        <v>355</v>
      </c>
      <c r="Q147">
        <v>9.9609939999999995</v>
      </c>
      <c r="R147">
        <v>1.5271699999999999</v>
      </c>
      <c r="S147">
        <v>1.902773</v>
      </c>
      <c r="T147">
        <v>1.71936</v>
      </c>
      <c r="U147">
        <v>0.26360299999999998</v>
      </c>
      <c r="V147">
        <v>0.32843600000000001</v>
      </c>
    </row>
    <row r="148" spans="1:22" x14ac:dyDescent="0.25">
      <c r="A148">
        <v>146</v>
      </c>
      <c r="B148" t="s">
        <v>166</v>
      </c>
      <c r="C148">
        <v>0</v>
      </c>
      <c r="D148">
        <v>539995.10155100003</v>
      </c>
      <c r="E148">
        <v>425</v>
      </c>
      <c r="F148">
        <v>13</v>
      </c>
      <c r="G148">
        <v>1087.4028310000001</v>
      </c>
      <c r="H148" t="s">
        <v>45</v>
      </c>
      <c r="I148" t="s">
        <v>233</v>
      </c>
      <c r="J148" t="s">
        <v>383</v>
      </c>
      <c r="K148">
        <v>8195</v>
      </c>
      <c r="L148">
        <v>121</v>
      </c>
      <c r="M148" t="s">
        <v>175</v>
      </c>
      <c r="N148" t="s">
        <v>237</v>
      </c>
      <c r="O148">
        <v>13.9209</v>
      </c>
      <c r="P148" t="s">
        <v>353</v>
      </c>
      <c r="Q148">
        <v>11.819156</v>
      </c>
      <c r="R148">
        <v>1.999854</v>
      </c>
      <c r="S148">
        <v>2.097445</v>
      </c>
      <c r="T148">
        <v>164.53299999999999</v>
      </c>
      <c r="U148">
        <v>27.8398</v>
      </c>
      <c r="V148">
        <v>29.1983</v>
      </c>
    </row>
    <row r="149" spans="1:22" x14ac:dyDescent="0.25">
      <c r="A149">
        <v>147</v>
      </c>
      <c r="B149" t="s">
        <v>166</v>
      </c>
      <c r="C149">
        <v>0</v>
      </c>
      <c r="D149">
        <v>539995.10155100003</v>
      </c>
      <c r="E149">
        <v>429</v>
      </c>
      <c r="F149">
        <v>13</v>
      </c>
      <c r="G149">
        <v>1087.4028310000001</v>
      </c>
      <c r="H149" t="s">
        <v>45</v>
      </c>
      <c r="I149" t="s">
        <v>233</v>
      </c>
      <c r="J149" t="s">
        <v>383</v>
      </c>
      <c r="K149">
        <v>8360</v>
      </c>
      <c r="L149">
        <v>133</v>
      </c>
      <c r="M149" t="s">
        <v>179</v>
      </c>
      <c r="N149" t="s">
        <v>240</v>
      </c>
      <c r="O149">
        <v>6.6459000000000001</v>
      </c>
      <c r="P149" t="s">
        <v>353</v>
      </c>
      <c r="Q149">
        <v>11.488374</v>
      </c>
      <c r="R149">
        <v>2.1865730000000001</v>
      </c>
      <c r="S149">
        <v>2.0236360000000002</v>
      </c>
      <c r="T149">
        <v>76.3506</v>
      </c>
      <c r="U149">
        <v>14.531700000000001</v>
      </c>
      <c r="V149">
        <v>13.4489</v>
      </c>
    </row>
    <row r="150" spans="1:22" x14ac:dyDescent="0.25">
      <c r="A150">
        <v>148</v>
      </c>
      <c r="B150" t="s">
        <v>166</v>
      </c>
      <c r="C150">
        <v>0</v>
      </c>
      <c r="D150">
        <v>539995.10155100003</v>
      </c>
      <c r="E150">
        <v>430</v>
      </c>
      <c r="F150">
        <v>13</v>
      </c>
      <c r="G150">
        <v>1087.4028310000001</v>
      </c>
      <c r="H150" t="s">
        <v>45</v>
      </c>
      <c r="I150" t="s">
        <v>233</v>
      </c>
      <c r="J150" t="s">
        <v>383</v>
      </c>
      <c r="K150">
        <v>8361</v>
      </c>
      <c r="L150">
        <v>133</v>
      </c>
      <c r="M150" t="s">
        <v>179</v>
      </c>
      <c r="N150" t="s">
        <v>240</v>
      </c>
      <c r="O150">
        <v>0.36122300000000002</v>
      </c>
      <c r="P150" t="s">
        <v>353</v>
      </c>
      <c r="Q150">
        <v>11.488374</v>
      </c>
      <c r="R150">
        <v>2.1865730000000001</v>
      </c>
      <c r="S150">
        <v>2.0236360000000002</v>
      </c>
      <c r="T150">
        <v>4.1498699999999999</v>
      </c>
      <c r="U150">
        <v>0.78984100000000002</v>
      </c>
      <c r="V150">
        <v>0.73098399999999997</v>
      </c>
    </row>
    <row r="151" spans="1:22" x14ac:dyDescent="0.25">
      <c r="A151">
        <v>149</v>
      </c>
      <c r="B151" t="s">
        <v>166</v>
      </c>
      <c r="C151">
        <v>0</v>
      </c>
      <c r="D151">
        <v>539995.10155100003</v>
      </c>
      <c r="E151">
        <v>433</v>
      </c>
      <c r="F151">
        <v>13</v>
      </c>
      <c r="G151">
        <v>1087.4028310000001</v>
      </c>
      <c r="H151" t="s">
        <v>45</v>
      </c>
      <c r="I151" t="s">
        <v>233</v>
      </c>
      <c r="J151" t="s">
        <v>383</v>
      </c>
      <c r="K151">
        <v>8446</v>
      </c>
      <c r="L151">
        <v>140</v>
      </c>
      <c r="M151" t="s">
        <v>181</v>
      </c>
      <c r="N151" t="s">
        <v>241</v>
      </c>
      <c r="O151">
        <v>14.285</v>
      </c>
      <c r="P151" t="s">
        <v>353</v>
      </c>
      <c r="Q151">
        <v>11.781447</v>
      </c>
      <c r="R151">
        <v>1.875837</v>
      </c>
      <c r="S151">
        <v>2.004032</v>
      </c>
      <c r="T151">
        <v>168.298</v>
      </c>
      <c r="U151">
        <v>26.796299999999999</v>
      </c>
      <c r="V151">
        <v>28.627600000000001</v>
      </c>
    </row>
    <row r="152" spans="1:22" x14ac:dyDescent="0.25">
      <c r="A152">
        <v>150</v>
      </c>
      <c r="B152" t="s">
        <v>166</v>
      </c>
      <c r="C152">
        <v>0</v>
      </c>
      <c r="D152">
        <v>539995.10155100003</v>
      </c>
      <c r="E152">
        <v>434</v>
      </c>
      <c r="F152">
        <v>13</v>
      </c>
      <c r="G152">
        <v>1087.4028310000001</v>
      </c>
      <c r="H152" t="s">
        <v>45</v>
      </c>
      <c r="I152" t="s">
        <v>233</v>
      </c>
      <c r="J152" t="s">
        <v>383</v>
      </c>
      <c r="K152">
        <v>8448</v>
      </c>
      <c r="L152">
        <v>140</v>
      </c>
      <c r="M152" t="s">
        <v>181</v>
      </c>
      <c r="N152" t="s">
        <v>241</v>
      </c>
      <c r="O152">
        <v>1.7344999999999999</v>
      </c>
      <c r="P152" t="s">
        <v>353</v>
      </c>
      <c r="Q152">
        <v>11.781447</v>
      </c>
      <c r="R152">
        <v>1.875837</v>
      </c>
      <c r="S152">
        <v>2.004032</v>
      </c>
      <c r="T152">
        <v>20.434899999999999</v>
      </c>
      <c r="U152">
        <v>3.2536399999999999</v>
      </c>
      <c r="V152">
        <v>3.4759899999999999</v>
      </c>
    </row>
    <row r="153" spans="1:22" x14ac:dyDescent="0.25">
      <c r="A153">
        <v>151</v>
      </c>
      <c r="B153" t="s">
        <v>166</v>
      </c>
      <c r="C153">
        <v>0</v>
      </c>
      <c r="D153">
        <v>539995.10155100003</v>
      </c>
      <c r="E153">
        <v>446</v>
      </c>
      <c r="F153">
        <v>13</v>
      </c>
      <c r="G153">
        <v>1087.4028310000001</v>
      </c>
      <c r="H153" t="s">
        <v>45</v>
      </c>
      <c r="I153" t="s">
        <v>233</v>
      </c>
      <c r="J153" t="s">
        <v>383</v>
      </c>
      <c r="K153">
        <v>8836</v>
      </c>
      <c r="L153">
        <v>184</v>
      </c>
      <c r="M153" t="s">
        <v>234</v>
      </c>
      <c r="N153" t="s">
        <v>235</v>
      </c>
      <c r="O153">
        <v>6.6105900000000002</v>
      </c>
      <c r="P153" t="s">
        <v>353</v>
      </c>
      <c r="Q153">
        <v>4.6920869999999999</v>
      </c>
      <c r="R153">
        <v>0.76890700000000001</v>
      </c>
      <c r="S153">
        <v>1.6260060000000001</v>
      </c>
      <c r="T153">
        <v>31.017499999999998</v>
      </c>
      <c r="U153">
        <v>5.0829300000000002</v>
      </c>
      <c r="V153">
        <v>10.748900000000001</v>
      </c>
    </row>
    <row r="154" spans="1:22" x14ac:dyDescent="0.25">
      <c r="A154">
        <v>152</v>
      </c>
      <c r="B154" t="s">
        <v>166</v>
      </c>
      <c r="C154">
        <v>0</v>
      </c>
      <c r="D154">
        <v>539995.10155100003</v>
      </c>
      <c r="E154">
        <v>513</v>
      </c>
      <c r="F154">
        <v>13</v>
      </c>
      <c r="G154">
        <v>1087.4028310000001</v>
      </c>
      <c r="H154" t="s">
        <v>45</v>
      </c>
      <c r="I154" t="s">
        <v>233</v>
      </c>
      <c r="J154" t="s">
        <v>383</v>
      </c>
      <c r="K154">
        <v>11635</v>
      </c>
      <c r="L154">
        <v>810</v>
      </c>
      <c r="M154" t="s">
        <v>261</v>
      </c>
      <c r="N154" t="s">
        <v>262</v>
      </c>
      <c r="O154">
        <v>7.6332599999999999</v>
      </c>
      <c r="P154" t="s">
        <v>353</v>
      </c>
      <c r="Q154">
        <v>6.0657509999999997</v>
      </c>
      <c r="R154">
        <v>1.103529</v>
      </c>
      <c r="S154">
        <v>1.55162</v>
      </c>
      <c r="T154">
        <v>46.301499999999997</v>
      </c>
      <c r="U154">
        <v>8.4235299999999995</v>
      </c>
      <c r="V154">
        <v>11.8439</v>
      </c>
    </row>
    <row r="155" spans="1:22" x14ac:dyDescent="0.25">
      <c r="A155">
        <v>153</v>
      </c>
      <c r="B155" t="s">
        <v>166</v>
      </c>
      <c r="C155">
        <v>0</v>
      </c>
      <c r="D155">
        <v>539995.10155100003</v>
      </c>
      <c r="E155">
        <v>514</v>
      </c>
      <c r="F155">
        <v>13</v>
      </c>
      <c r="G155">
        <v>1087.4028310000001</v>
      </c>
      <c r="H155" t="s">
        <v>45</v>
      </c>
      <c r="I155" t="s">
        <v>233</v>
      </c>
      <c r="J155" t="s">
        <v>383</v>
      </c>
      <c r="K155">
        <v>11651</v>
      </c>
      <c r="L155">
        <v>814</v>
      </c>
      <c r="M155" t="s">
        <v>209</v>
      </c>
      <c r="N155" t="s">
        <v>263</v>
      </c>
      <c r="O155">
        <v>6.2542E-2</v>
      </c>
      <c r="P155" t="s">
        <v>353</v>
      </c>
      <c r="Q155">
        <v>9.5935609999999993</v>
      </c>
      <c r="R155">
        <v>1.571528</v>
      </c>
      <c r="S155">
        <v>1.857308</v>
      </c>
      <c r="T155">
        <v>0.59999899999999995</v>
      </c>
      <c r="U155">
        <v>9.8285999999999998E-2</v>
      </c>
      <c r="V155">
        <v>0.116159</v>
      </c>
    </row>
    <row r="156" spans="1:22" x14ac:dyDescent="0.25">
      <c r="A156">
        <v>154</v>
      </c>
      <c r="B156" t="s">
        <v>166</v>
      </c>
      <c r="C156">
        <v>0</v>
      </c>
      <c r="D156">
        <v>539995.10155100003</v>
      </c>
      <c r="E156">
        <v>516</v>
      </c>
      <c r="F156">
        <v>16</v>
      </c>
      <c r="G156">
        <v>893.72900400000003</v>
      </c>
      <c r="H156" t="s">
        <v>30</v>
      </c>
      <c r="I156" t="s">
        <v>215</v>
      </c>
      <c r="J156" t="s">
        <v>384</v>
      </c>
      <c r="K156">
        <v>12827</v>
      </c>
      <c r="L156">
        <v>111</v>
      </c>
      <c r="M156" t="s">
        <v>175</v>
      </c>
      <c r="N156" t="s">
        <v>385</v>
      </c>
      <c r="O156">
        <v>0.364201</v>
      </c>
      <c r="P156" t="s">
        <v>358</v>
      </c>
      <c r="Q156">
        <v>9.8435590000000008</v>
      </c>
      <c r="R156">
        <v>1.71604</v>
      </c>
      <c r="S156">
        <v>2.0080279999999999</v>
      </c>
      <c r="T156">
        <v>3.5850300000000002</v>
      </c>
      <c r="U156">
        <v>0.62498399999999998</v>
      </c>
      <c r="V156">
        <v>0.73132600000000003</v>
      </c>
    </row>
    <row r="157" spans="1:22" x14ac:dyDescent="0.25">
      <c r="A157">
        <v>155</v>
      </c>
      <c r="B157" t="s">
        <v>166</v>
      </c>
      <c r="C157">
        <v>0</v>
      </c>
      <c r="D157">
        <v>539995.10155100003</v>
      </c>
      <c r="E157">
        <v>517</v>
      </c>
      <c r="F157">
        <v>16</v>
      </c>
      <c r="G157">
        <v>893.72900400000003</v>
      </c>
      <c r="H157" t="s">
        <v>30</v>
      </c>
      <c r="I157" t="s">
        <v>215</v>
      </c>
      <c r="J157" t="s">
        <v>384</v>
      </c>
      <c r="K157">
        <v>12828</v>
      </c>
      <c r="L157">
        <v>121</v>
      </c>
      <c r="M157" t="s">
        <v>175</v>
      </c>
      <c r="N157" t="s">
        <v>357</v>
      </c>
      <c r="O157">
        <v>2.3397999999999999E-2</v>
      </c>
      <c r="P157" t="s">
        <v>358</v>
      </c>
      <c r="Q157">
        <v>11.333601</v>
      </c>
      <c r="R157">
        <v>1.9365939999999999</v>
      </c>
      <c r="S157">
        <v>2.0834730000000001</v>
      </c>
      <c r="T157">
        <v>0.26518399999999998</v>
      </c>
      <c r="U157">
        <v>4.5311999999999998E-2</v>
      </c>
      <c r="V157">
        <v>4.8749000000000001E-2</v>
      </c>
    </row>
    <row r="158" spans="1:22" x14ac:dyDescent="0.25">
      <c r="A158">
        <v>156</v>
      </c>
      <c r="B158" t="s">
        <v>166</v>
      </c>
      <c r="C158">
        <v>0</v>
      </c>
      <c r="D158">
        <v>539995.10155100003</v>
      </c>
      <c r="E158">
        <v>518</v>
      </c>
      <c r="F158">
        <v>16</v>
      </c>
      <c r="G158">
        <v>893.72900400000003</v>
      </c>
      <c r="H158" t="s">
        <v>30</v>
      </c>
      <c r="I158" t="s">
        <v>215</v>
      </c>
      <c r="J158" t="s">
        <v>384</v>
      </c>
      <c r="K158">
        <v>12832</v>
      </c>
      <c r="L158">
        <v>121</v>
      </c>
      <c r="M158" t="s">
        <v>175</v>
      </c>
      <c r="N158" t="s">
        <v>357</v>
      </c>
      <c r="O158">
        <v>126.021</v>
      </c>
      <c r="P158" t="s">
        <v>358</v>
      </c>
      <c r="Q158">
        <v>11.333601</v>
      </c>
      <c r="R158">
        <v>1.9365939999999999</v>
      </c>
      <c r="S158">
        <v>2.0834730000000001</v>
      </c>
      <c r="T158">
        <v>1428.27</v>
      </c>
      <c r="U158">
        <v>244.05199999999999</v>
      </c>
      <c r="V158">
        <v>262.56099999999998</v>
      </c>
    </row>
    <row r="159" spans="1:22" x14ac:dyDescent="0.25">
      <c r="A159">
        <v>157</v>
      </c>
      <c r="B159" t="s">
        <v>166</v>
      </c>
      <c r="C159">
        <v>0</v>
      </c>
      <c r="D159">
        <v>539995.10155100003</v>
      </c>
      <c r="E159">
        <v>519</v>
      </c>
      <c r="F159">
        <v>16</v>
      </c>
      <c r="G159">
        <v>893.72900400000003</v>
      </c>
      <c r="H159" t="s">
        <v>30</v>
      </c>
      <c r="I159" t="s">
        <v>215</v>
      </c>
      <c r="J159" t="s">
        <v>384</v>
      </c>
      <c r="K159">
        <v>12834</v>
      </c>
      <c r="L159">
        <v>133</v>
      </c>
      <c r="M159" t="s">
        <v>179</v>
      </c>
      <c r="N159" t="s">
        <v>359</v>
      </c>
      <c r="O159">
        <v>8.4366900000000005</v>
      </c>
      <c r="P159" t="s">
        <v>358</v>
      </c>
      <c r="Q159">
        <v>10.662836</v>
      </c>
      <c r="R159">
        <v>2.1844049999999999</v>
      </c>
      <c r="S159">
        <v>1.9402969999999999</v>
      </c>
      <c r="T159">
        <v>89.959100000000007</v>
      </c>
      <c r="U159">
        <v>18.429099999999998</v>
      </c>
      <c r="V159">
        <v>16.369700000000002</v>
      </c>
    </row>
    <row r="160" spans="1:22" x14ac:dyDescent="0.25">
      <c r="A160">
        <v>158</v>
      </c>
      <c r="B160" t="s">
        <v>166</v>
      </c>
      <c r="C160">
        <v>0</v>
      </c>
      <c r="D160">
        <v>539995.10155100003</v>
      </c>
      <c r="E160">
        <v>520</v>
      </c>
      <c r="F160">
        <v>16</v>
      </c>
      <c r="G160">
        <v>893.72900400000003</v>
      </c>
      <c r="H160" t="s">
        <v>30</v>
      </c>
      <c r="I160" t="s">
        <v>215</v>
      </c>
      <c r="J160" t="s">
        <v>384</v>
      </c>
      <c r="K160">
        <v>12835</v>
      </c>
      <c r="L160">
        <v>133</v>
      </c>
      <c r="M160" t="s">
        <v>179</v>
      </c>
      <c r="N160" t="s">
        <v>359</v>
      </c>
      <c r="O160">
        <v>91.585499999999996</v>
      </c>
      <c r="P160" t="s">
        <v>358</v>
      </c>
      <c r="Q160">
        <v>10.662836</v>
      </c>
      <c r="R160">
        <v>2.1844049999999999</v>
      </c>
      <c r="S160">
        <v>1.9402969999999999</v>
      </c>
      <c r="T160">
        <v>976.56100000000004</v>
      </c>
      <c r="U160">
        <v>200.06</v>
      </c>
      <c r="V160">
        <v>177.703</v>
      </c>
    </row>
    <row r="161" spans="1:22" x14ac:dyDescent="0.25">
      <c r="A161">
        <v>159</v>
      </c>
      <c r="B161" t="s">
        <v>166</v>
      </c>
      <c r="C161">
        <v>0</v>
      </c>
      <c r="D161">
        <v>539995.10155100003</v>
      </c>
      <c r="E161">
        <v>522</v>
      </c>
      <c r="F161">
        <v>16</v>
      </c>
      <c r="G161">
        <v>893.72900400000003</v>
      </c>
      <c r="H161" t="s">
        <v>30</v>
      </c>
      <c r="I161" t="s">
        <v>215</v>
      </c>
      <c r="J161" t="s">
        <v>384</v>
      </c>
      <c r="K161">
        <v>12837</v>
      </c>
      <c r="L161">
        <v>140</v>
      </c>
      <c r="M161" t="s">
        <v>181</v>
      </c>
      <c r="N161" t="s">
        <v>360</v>
      </c>
      <c r="O161">
        <v>0.118265</v>
      </c>
      <c r="P161" t="s">
        <v>358</v>
      </c>
      <c r="Q161">
        <v>11.705939000000001</v>
      </c>
      <c r="R161">
        <v>1.7997080000000001</v>
      </c>
      <c r="S161">
        <v>2.0554060000000001</v>
      </c>
      <c r="T161">
        <v>1.3844000000000001</v>
      </c>
      <c r="U161">
        <v>0.212843</v>
      </c>
      <c r="V161">
        <v>0.24308299999999999</v>
      </c>
    </row>
    <row r="162" spans="1:22" x14ac:dyDescent="0.25">
      <c r="A162">
        <v>160</v>
      </c>
      <c r="B162" t="s">
        <v>166</v>
      </c>
      <c r="C162">
        <v>0</v>
      </c>
      <c r="D162">
        <v>539995.10155100003</v>
      </c>
      <c r="E162">
        <v>523</v>
      </c>
      <c r="F162">
        <v>16</v>
      </c>
      <c r="G162">
        <v>893.72900400000003</v>
      </c>
      <c r="H162" t="s">
        <v>30</v>
      </c>
      <c r="I162" t="s">
        <v>215</v>
      </c>
      <c r="J162" t="s">
        <v>384</v>
      </c>
      <c r="K162">
        <v>12838</v>
      </c>
      <c r="L162">
        <v>140</v>
      </c>
      <c r="M162" t="s">
        <v>181</v>
      </c>
      <c r="N162" t="s">
        <v>360</v>
      </c>
      <c r="O162">
        <v>0.25427699999999998</v>
      </c>
      <c r="P162" t="s">
        <v>358</v>
      </c>
      <c r="Q162">
        <v>11.705939000000001</v>
      </c>
      <c r="R162">
        <v>1.7997080000000001</v>
      </c>
      <c r="S162">
        <v>2.0554060000000001</v>
      </c>
      <c r="T162">
        <v>2.97655</v>
      </c>
      <c r="U162">
        <v>0.45762399999999998</v>
      </c>
      <c r="V162">
        <v>0.52264299999999997</v>
      </c>
    </row>
    <row r="163" spans="1:22" x14ac:dyDescent="0.25">
      <c r="A163">
        <v>161</v>
      </c>
      <c r="B163" t="s">
        <v>166</v>
      </c>
      <c r="C163">
        <v>0</v>
      </c>
      <c r="D163">
        <v>539995.10155100003</v>
      </c>
      <c r="E163">
        <v>524</v>
      </c>
      <c r="F163">
        <v>16</v>
      </c>
      <c r="G163">
        <v>893.72900400000003</v>
      </c>
      <c r="H163" t="s">
        <v>30</v>
      </c>
      <c r="I163" t="s">
        <v>215</v>
      </c>
      <c r="J163" t="s">
        <v>384</v>
      </c>
      <c r="K163">
        <v>12839</v>
      </c>
      <c r="L163">
        <v>140</v>
      </c>
      <c r="M163" t="s">
        <v>181</v>
      </c>
      <c r="N163" t="s">
        <v>360</v>
      </c>
      <c r="O163">
        <v>11.537000000000001</v>
      </c>
      <c r="P163" t="s">
        <v>358</v>
      </c>
      <c r="Q163">
        <v>11.705939000000001</v>
      </c>
      <c r="R163">
        <v>1.7997080000000001</v>
      </c>
      <c r="S163">
        <v>2.0554060000000001</v>
      </c>
      <c r="T163">
        <v>135.05099999999999</v>
      </c>
      <c r="U163">
        <v>20.763200000000001</v>
      </c>
      <c r="V163">
        <v>23.713200000000001</v>
      </c>
    </row>
    <row r="164" spans="1:22" x14ac:dyDescent="0.25">
      <c r="A164">
        <v>162</v>
      </c>
      <c r="B164" t="s">
        <v>166</v>
      </c>
      <c r="C164">
        <v>0</v>
      </c>
      <c r="D164">
        <v>539995.10155100003</v>
      </c>
      <c r="E164">
        <v>525</v>
      </c>
      <c r="F164">
        <v>16</v>
      </c>
      <c r="G164">
        <v>893.72900400000003</v>
      </c>
      <c r="H164" t="s">
        <v>30</v>
      </c>
      <c r="I164" t="s">
        <v>215</v>
      </c>
      <c r="J164" t="s">
        <v>384</v>
      </c>
      <c r="K164">
        <v>12840</v>
      </c>
      <c r="L164">
        <v>140</v>
      </c>
      <c r="M164" t="s">
        <v>181</v>
      </c>
      <c r="N164" t="s">
        <v>360</v>
      </c>
      <c r="O164">
        <v>34.407299999999999</v>
      </c>
      <c r="P164" t="s">
        <v>358</v>
      </c>
      <c r="Q164">
        <v>11.705939000000001</v>
      </c>
      <c r="R164">
        <v>1.7997080000000001</v>
      </c>
      <c r="S164">
        <v>2.0554060000000001</v>
      </c>
      <c r="T164">
        <v>402.77</v>
      </c>
      <c r="U164">
        <v>61.923099999999998</v>
      </c>
      <c r="V164">
        <v>70.721000000000004</v>
      </c>
    </row>
    <row r="165" spans="1:22" x14ac:dyDescent="0.25">
      <c r="A165">
        <v>163</v>
      </c>
      <c r="B165" t="s">
        <v>166</v>
      </c>
      <c r="C165">
        <v>0</v>
      </c>
      <c r="D165">
        <v>539995.10155100003</v>
      </c>
      <c r="E165">
        <v>526</v>
      </c>
      <c r="F165">
        <v>16</v>
      </c>
      <c r="G165">
        <v>893.72900400000003</v>
      </c>
      <c r="H165" t="s">
        <v>30</v>
      </c>
      <c r="I165" t="s">
        <v>215</v>
      </c>
      <c r="J165" t="s">
        <v>384</v>
      </c>
      <c r="K165">
        <v>12843</v>
      </c>
      <c r="L165">
        <v>141</v>
      </c>
      <c r="M165" t="s">
        <v>183</v>
      </c>
      <c r="N165" t="s">
        <v>361</v>
      </c>
      <c r="O165">
        <v>24.6479</v>
      </c>
      <c r="P165" t="s">
        <v>358</v>
      </c>
      <c r="Q165">
        <v>11.816843</v>
      </c>
      <c r="R165">
        <v>1.84602</v>
      </c>
      <c r="S165">
        <v>1.9689719999999999</v>
      </c>
      <c r="T165">
        <v>291.26</v>
      </c>
      <c r="U165">
        <v>45.500500000000002</v>
      </c>
      <c r="V165">
        <v>48.530999999999999</v>
      </c>
    </row>
    <row r="166" spans="1:22" x14ac:dyDescent="0.25">
      <c r="A166">
        <v>164</v>
      </c>
      <c r="B166" t="s">
        <v>166</v>
      </c>
      <c r="C166">
        <v>0</v>
      </c>
      <c r="D166">
        <v>539995.10155100003</v>
      </c>
      <c r="E166">
        <v>527</v>
      </c>
      <c r="F166">
        <v>16</v>
      </c>
      <c r="G166">
        <v>893.72900400000003</v>
      </c>
      <c r="H166" t="s">
        <v>30</v>
      </c>
      <c r="I166" t="s">
        <v>215</v>
      </c>
      <c r="J166" t="s">
        <v>384</v>
      </c>
      <c r="K166">
        <v>12844</v>
      </c>
      <c r="L166">
        <v>141</v>
      </c>
      <c r="M166" t="s">
        <v>183</v>
      </c>
      <c r="N166" t="s">
        <v>361</v>
      </c>
      <c r="O166">
        <v>19.4406</v>
      </c>
      <c r="P166" t="s">
        <v>358</v>
      </c>
      <c r="Q166">
        <v>11.816843</v>
      </c>
      <c r="R166">
        <v>1.84602</v>
      </c>
      <c r="S166">
        <v>1.9689719999999999</v>
      </c>
      <c r="T166">
        <v>229.727</v>
      </c>
      <c r="U166">
        <v>35.887700000000002</v>
      </c>
      <c r="V166">
        <v>38.277999999999999</v>
      </c>
    </row>
    <row r="167" spans="1:22" x14ac:dyDescent="0.25">
      <c r="A167">
        <v>165</v>
      </c>
      <c r="B167" t="s">
        <v>166</v>
      </c>
      <c r="C167">
        <v>0</v>
      </c>
      <c r="D167">
        <v>539995.10155100003</v>
      </c>
      <c r="E167">
        <v>528</v>
      </c>
      <c r="F167">
        <v>16</v>
      </c>
      <c r="G167">
        <v>893.72900400000003</v>
      </c>
      <c r="H167" t="s">
        <v>30</v>
      </c>
      <c r="I167" t="s">
        <v>215</v>
      </c>
      <c r="J167" t="s">
        <v>384</v>
      </c>
      <c r="K167">
        <v>12846</v>
      </c>
      <c r="L167">
        <v>170</v>
      </c>
      <c r="M167" t="s">
        <v>185</v>
      </c>
      <c r="N167" t="s">
        <v>372</v>
      </c>
      <c r="O167">
        <v>13.6738</v>
      </c>
      <c r="P167" t="s">
        <v>358</v>
      </c>
      <c r="Q167">
        <v>12.250474000000001</v>
      </c>
      <c r="R167">
        <v>2.1431429999999998</v>
      </c>
      <c r="S167">
        <v>2.1170079999999998</v>
      </c>
      <c r="T167">
        <v>167.511</v>
      </c>
      <c r="U167">
        <v>29.3049</v>
      </c>
      <c r="V167">
        <v>28.947500000000002</v>
      </c>
    </row>
    <row r="168" spans="1:22" x14ac:dyDescent="0.25">
      <c r="A168">
        <v>166</v>
      </c>
      <c r="B168" t="s">
        <v>166</v>
      </c>
      <c r="C168">
        <v>0</v>
      </c>
      <c r="D168">
        <v>539995.10155100003</v>
      </c>
      <c r="E168">
        <v>529</v>
      </c>
      <c r="F168">
        <v>16</v>
      </c>
      <c r="G168">
        <v>893.72900400000003</v>
      </c>
      <c r="H168" t="s">
        <v>30</v>
      </c>
      <c r="I168" t="s">
        <v>215</v>
      </c>
      <c r="J168" t="s">
        <v>384</v>
      </c>
      <c r="K168">
        <v>12847</v>
      </c>
      <c r="L168">
        <v>170</v>
      </c>
      <c r="M168" t="s">
        <v>185</v>
      </c>
      <c r="N168" t="s">
        <v>372</v>
      </c>
      <c r="O168">
        <v>2.7879999999999999E-2</v>
      </c>
      <c r="P168" t="s">
        <v>358</v>
      </c>
      <c r="Q168">
        <v>12.250474000000001</v>
      </c>
      <c r="R168">
        <v>2.1431429999999998</v>
      </c>
      <c r="S168">
        <v>2.1170079999999998</v>
      </c>
      <c r="T168">
        <v>0.34154800000000002</v>
      </c>
      <c r="U168">
        <v>5.9752E-2</v>
      </c>
      <c r="V168">
        <v>5.9022999999999999E-2</v>
      </c>
    </row>
    <row r="169" spans="1:22" x14ac:dyDescent="0.25">
      <c r="A169">
        <v>167</v>
      </c>
      <c r="B169" t="s">
        <v>166</v>
      </c>
      <c r="C169">
        <v>0</v>
      </c>
      <c r="D169">
        <v>539995.10155100003</v>
      </c>
      <c r="E169">
        <v>530</v>
      </c>
      <c r="F169">
        <v>16</v>
      </c>
      <c r="G169">
        <v>893.72900400000003</v>
      </c>
      <c r="H169" t="s">
        <v>30</v>
      </c>
      <c r="I169" t="s">
        <v>215</v>
      </c>
      <c r="J169" t="s">
        <v>384</v>
      </c>
      <c r="K169">
        <v>12850</v>
      </c>
      <c r="L169">
        <v>170</v>
      </c>
      <c r="M169" t="s">
        <v>185</v>
      </c>
      <c r="N169" t="s">
        <v>372</v>
      </c>
      <c r="O169">
        <v>4.6495600000000001</v>
      </c>
      <c r="P169" t="s">
        <v>358</v>
      </c>
      <c r="Q169">
        <v>12.250474000000001</v>
      </c>
      <c r="R169">
        <v>2.1431429999999998</v>
      </c>
      <c r="S169">
        <v>2.1170079999999998</v>
      </c>
      <c r="T169">
        <v>56.959299999999999</v>
      </c>
      <c r="U169">
        <v>9.9646699999999999</v>
      </c>
      <c r="V169">
        <v>9.8431499999999996</v>
      </c>
    </row>
    <row r="170" spans="1:22" x14ac:dyDescent="0.25">
      <c r="A170">
        <v>168</v>
      </c>
      <c r="B170" t="s">
        <v>166</v>
      </c>
      <c r="C170">
        <v>0</v>
      </c>
      <c r="D170">
        <v>539995.10155100003</v>
      </c>
      <c r="E170">
        <v>531</v>
      </c>
      <c r="F170">
        <v>16</v>
      </c>
      <c r="G170">
        <v>893.72900400000003</v>
      </c>
      <c r="H170" t="s">
        <v>30</v>
      </c>
      <c r="I170" t="s">
        <v>215</v>
      </c>
      <c r="J170" t="s">
        <v>384</v>
      </c>
      <c r="K170">
        <v>12851</v>
      </c>
      <c r="L170">
        <v>171</v>
      </c>
      <c r="M170" t="s">
        <v>223</v>
      </c>
      <c r="N170" t="s">
        <v>364</v>
      </c>
      <c r="O170">
        <v>1.8466100000000001</v>
      </c>
      <c r="P170" t="s">
        <v>358</v>
      </c>
      <c r="Q170">
        <v>12.113367999999999</v>
      </c>
      <c r="R170">
        <v>1.950861</v>
      </c>
      <c r="S170">
        <v>2.1392090000000001</v>
      </c>
      <c r="T170">
        <v>22.3687</v>
      </c>
      <c r="U170">
        <v>3.6024799999999999</v>
      </c>
      <c r="V170">
        <v>3.9502799999999998</v>
      </c>
    </row>
    <row r="171" spans="1:22" x14ac:dyDescent="0.25">
      <c r="A171">
        <v>169</v>
      </c>
      <c r="B171" t="s">
        <v>166</v>
      </c>
      <c r="C171">
        <v>0</v>
      </c>
      <c r="D171">
        <v>539995.10155100003</v>
      </c>
      <c r="E171">
        <v>532</v>
      </c>
      <c r="F171">
        <v>16</v>
      </c>
      <c r="G171">
        <v>893.72900400000003</v>
      </c>
      <c r="H171" t="s">
        <v>30</v>
      </c>
      <c r="I171" t="s">
        <v>215</v>
      </c>
      <c r="J171" t="s">
        <v>384</v>
      </c>
      <c r="K171">
        <v>12860</v>
      </c>
      <c r="L171">
        <v>190</v>
      </c>
      <c r="M171" t="s">
        <v>189</v>
      </c>
      <c r="N171" t="s">
        <v>386</v>
      </c>
      <c r="O171">
        <v>7.3622300000000003</v>
      </c>
      <c r="P171" t="s">
        <v>358</v>
      </c>
      <c r="Q171">
        <v>12.043369</v>
      </c>
      <c r="R171">
        <v>1.9463379999999999</v>
      </c>
      <c r="S171">
        <v>2.0965760000000002</v>
      </c>
      <c r="T171">
        <v>88.6661</v>
      </c>
      <c r="U171">
        <v>14.3294</v>
      </c>
      <c r="V171">
        <v>15.435499999999999</v>
      </c>
    </row>
    <row r="172" spans="1:22" x14ac:dyDescent="0.25">
      <c r="A172">
        <v>170</v>
      </c>
      <c r="B172" t="s">
        <v>166</v>
      </c>
      <c r="C172">
        <v>0</v>
      </c>
      <c r="D172">
        <v>539995.10155100003</v>
      </c>
      <c r="E172">
        <v>533</v>
      </c>
      <c r="F172">
        <v>16</v>
      </c>
      <c r="G172">
        <v>893.72900400000003</v>
      </c>
      <c r="H172" t="s">
        <v>30</v>
      </c>
      <c r="I172" t="s">
        <v>215</v>
      </c>
      <c r="J172" t="s">
        <v>384</v>
      </c>
      <c r="K172">
        <v>12861</v>
      </c>
      <c r="L172">
        <v>190</v>
      </c>
      <c r="M172" t="s">
        <v>189</v>
      </c>
      <c r="N172" t="s">
        <v>386</v>
      </c>
      <c r="O172">
        <v>3.8321700000000001</v>
      </c>
      <c r="P172" t="s">
        <v>358</v>
      </c>
      <c r="Q172">
        <v>12.043369</v>
      </c>
      <c r="R172">
        <v>1.9463379999999999</v>
      </c>
      <c r="S172">
        <v>2.0965760000000002</v>
      </c>
      <c r="T172">
        <v>46.152200000000001</v>
      </c>
      <c r="U172">
        <v>7.4587000000000003</v>
      </c>
      <c r="V172">
        <v>8.03444</v>
      </c>
    </row>
    <row r="173" spans="1:22" x14ac:dyDescent="0.25">
      <c r="A173">
        <v>171</v>
      </c>
      <c r="B173" t="s">
        <v>166</v>
      </c>
      <c r="C173">
        <v>0</v>
      </c>
      <c r="D173">
        <v>539995.10155100003</v>
      </c>
      <c r="E173">
        <v>539</v>
      </c>
      <c r="F173">
        <v>16</v>
      </c>
      <c r="G173">
        <v>893.72900400000003</v>
      </c>
      <c r="H173" t="s">
        <v>30</v>
      </c>
      <c r="I173" t="s">
        <v>215</v>
      </c>
      <c r="J173" t="s">
        <v>384</v>
      </c>
      <c r="K173">
        <v>12948</v>
      </c>
      <c r="L173">
        <v>811</v>
      </c>
      <c r="M173" t="s">
        <v>216</v>
      </c>
      <c r="N173" t="s">
        <v>387</v>
      </c>
      <c r="O173">
        <v>4.4720000000000003E-2</v>
      </c>
      <c r="P173" t="s">
        <v>358</v>
      </c>
      <c r="Q173">
        <v>7.0189370000000002</v>
      </c>
      <c r="R173">
        <v>0.87693299999999996</v>
      </c>
      <c r="S173">
        <v>1.6749400000000001</v>
      </c>
      <c r="T173">
        <v>0.31388500000000003</v>
      </c>
      <c r="U173">
        <v>3.9216000000000001E-2</v>
      </c>
      <c r="V173">
        <v>7.4902999999999997E-2</v>
      </c>
    </row>
    <row r="174" spans="1:22" x14ac:dyDescent="0.25">
      <c r="A174">
        <v>172</v>
      </c>
      <c r="B174" t="s">
        <v>166</v>
      </c>
      <c r="C174">
        <v>0</v>
      </c>
      <c r="D174">
        <v>539995.10155100003</v>
      </c>
      <c r="E174">
        <v>540</v>
      </c>
      <c r="F174">
        <v>16</v>
      </c>
      <c r="G174">
        <v>893.72900400000003</v>
      </c>
      <c r="H174" t="s">
        <v>30</v>
      </c>
      <c r="I174" t="s">
        <v>215</v>
      </c>
      <c r="J174" t="s">
        <v>384</v>
      </c>
      <c r="K174">
        <v>12949</v>
      </c>
      <c r="L174">
        <v>814</v>
      </c>
      <c r="M174" t="s">
        <v>209</v>
      </c>
      <c r="N174" t="s">
        <v>366</v>
      </c>
      <c r="O174">
        <v>5.3108000000000002E-2</v>
      </c>
      <c r="P174" t="s">
        <v>358</v>
      </c>
      <c r="Q174">
        <v>7.6640949999999997</v>
      </c>
      <c r="R174">
        <v>1.118317</v>
      </c>
      <c r="S174">
        <v>1.7352650000000001</v>
      </c>
      <c r="T174">
        <v>0.40702100000000002</v>
      </c>
      <c r="U174">
        <v>5.9390999999999999E-2</v>
      </c>
      <c r="V174">
        <v>9.2156000000000002E-2</v>
      </c>
    </row>
    <row r="175" spans="1:22" x14ac:dyDescent="0.25">
      <c r="A175">
        <v>173</v>
      </c>
      <c r="B175" t="s">
        <v>166</v>
      </c>
      <c r="C175">
        <v>0</v>
      </c>
      <c r="D175">
        <v>539995.10155100003</v>
      </c>
      <c r="E175">
        <v>541</v>
      </c>
      <c r="F175">
        <v>16</v>
      </c>
      <c r="G175">
        <v>893.72900400000003</v>
      </c>
      <c r="H175" t="s">
        <v>30</v>
      </c>
      <c r="I175" t="s">
        <v>215</v>
      </c>
      <c r="J175" t="s">
        <v>384</v>
      </c>
      <c r="K175">
        <v>13184</v>
      </c>
      <c r="L175">
        <v>140</v>
      </c>
      <c r="M175" t="s">
        <v>181</v>
      </c>
      <c r="N175" t="s">
        <v>182</v>
      </c>
      <c r="O175">
        <v>1.0742700000000001</v>
      </c>
      <c r="P175" t="s">
        <v>368</v>
      </c>
      <c r="Q175">
        <v>12.496560000000001</v>
      </c>
      <c r="R175">
        <v>1.9466840000000001</v>
      </c>
      <c r="S175">
        <v>2.126881</v>
      </c>
      <c r="T175">
        <v>13.4247</v>
      </c>
      <c r="U175">
        <v>2.0912600000000001</v>
      </c>
      <c r="V175">
        <v>2.28484</v>
      </c>
    </row>
    <row r="176" spans="1:22" x14ac:dyDescent="0.25">
      <c r="A176">
        <v>174</v>
      </c>
      <c r="B176" t="s">
        <v>166</v>
      </c>
      <c r="C176">
        <v>0</v>
      </c>
      <c r="D176">
        <v>539995.10155100003</v>
      </c>
      <c r="E176">
        <v>543</v>
      </c>
      <c r="F176">
        <v>0</v>
      </c>
      <c r="G176">
        <v>474.93812100000002</v>
      </c>
      <c r="H176" t="s">
        <v>313</v>
      </c>
      <c r="I176" t="s">
        <v>42</v>
      </c>
      <c r="J176" t="s">
        <v>352</v>
      </c>
      <c r="K176">
        <v>12829</v>
      </c>
      <c r="L176">
        <v>121</v>
      </c>
      <c r="M176" t="s">
        <v>175</v>
      </c>
      <c r="N176" t="s">
        <v>357</v>
      </c>
      <c r="O176">
        <v>2.6442800000000002</v>
      </c>
      <c r="P176" t="s">
        <v>358</v>
      </c>
      <c r="Q176">
        <v>11.333601</v>
      </c>
      <c r="R176">
        <v>1.9365939999999999</v>
      </c>
      <c r="S176">
        <v>2.0834730000000001</v>
      </c>
      <c r="T176">
        <v>29.969200000000001</v>
      </c>
      <c r="U176">
        <v>5.1208999999999998</v>
      </c>
      <c r="V176">
        <v>5.50929</v>
      </c>
    </row>
    <row r="177" spans="1:22" x14ac:dyDescent="0.25">
      <c r="A177">
        <v>175</v>
      </c>
      <c r="B177" t="s">
        <v>166</v>
      </c>
      <c r="C177">
        <v>0</v>
      </c>
      <c r="D177">
        <v>539995.10155100003</v>
      </c>
      <c r="E177">
        <v>544</v>
      </c>
      <c r="F177">
        <v>4</v>
      </c>
      <c r="G177">
        <v>116.989869</v>
      </c>
      <c r="H177" t="s">
        <v>81</v>
      </c>
      <c r="I177" t="s">
        <v>16</v>
      </c>
      <c r="J177" t="s">
        <v>363</v>
      </c>
      <c r="K177">
        <v>12829</v>
      </c>
      <c r="L177">
        <v>121</v>
      </c>
      <c r="M177" t="s">
        <v>175</v>
      </c>
      <c r="N177" t="s">
        <v>357</v>
      </c>
      <c r="O177">
        <v>2.6442800000000002</v>
      </c>
      <c r="P177" t="s">
        <v>358</v>
      </c>
      <c r="Q177">
        <v>11.333601</v>
      </c>
      <c r="R177">
        <v>1.9365939999999999</v>
      </c>
      <c r="S177">
        <v>2.0834730000000001</v>
      </c>
      <c r="T177">
        <v>29.969200000000001</v>
      </c>
      <c r="U177">
        <v>5.1208999999999998</v>
      </c>
      <c r="V177">
        <v>5.50929</v>
      </c>
    </row>
    <row r="178" spans="1:22" x14ac:dyDescent="0.25">
      <c r="A178">
        <v>176</v>
      </c>
      <c r="B178" t="s">
        <v>166</v>
      </c>
      <c r="C178">
        <v>0</v>
      </c>
      <c r="D178">
        <v>539995.10155100003</v>
      </c>
      <c r="E178">
        <v>545</v>
      </c>
      <c r="F178">
        <v>0</v>
      </c>
      <c r="G178">
        <v>474.93812100000002</v>
      </c>
      <c r="H178" t="s">
        <v>313</v>
      </c>
      <c r="I178" t="s">
        <v>42</v>
      </c>
      <c r="J178" t="s">
        <v>352</v>
      </c>
      <c r="K178">
        <v>12842</v>
      </c>
      <c r="L178">
        <v>140</v>
      </c>
      <c r="M178" t="s">
        <v>181</v>
      </c>
      <c r="N178" t="s">
        <v>360</v>
      </c>
      <c r="O178">
        <v>31.529800000000002</v>
      </c>
      <c r="P178" t="s">
        <v>358</v>
      </c>
      <c r="Q178">
        <v>11.705939000000001</v>
      </c>
      <c r="R178">
        <v>1.7997080000000001</v>
      </c>
      <c r="S178">
        <v>2.0554060000000001</v>
      </c>
      <c r="T178">
        <v>369.08600000000001</v>
      </c>
      <c r="U178">
        <v>56.744399999999999</v>
      </c>
      <c r="V178">
        <v>64.8065</v>
      </c>
    </row>
    <row r="179" spans="1:22" x14ac:dyDescent="0.25">
      <c r="A179">
        <v>177</v>
      </c>
      <c r="B179" t="s">
        <v>166</v>
      </c>
      <c r="C179">
        <v>0</v>
      </c>
      <c r="D179">
        <v>539995.10155100003</v>
      </c>
      <c r="E179">
        <v>546</v>
      </c>
      <c r="F179">
        <v>4</v>
      </c>
      <c r="G179">
        <v>116.989869</v>
      </c>
      <c r="H179" t="s">
        <v>81</v>
      </c>
      <c r="I179" t="s">
        <v>16</v>
      </c>
      <c r="J179" t="s">
        <v>363</v>
      </c>
      <c r="K179">
        <v>12842</v>
      </c>
      <c r="L179">
        <v>140</v>
      </c>
      <c r="M179" t="s">
        <v>181</v>
      </c>
      <c r="N179" t="s">
        <v>360</v>
      </c>
      <c r="O179">
        <v>31.529800000000002</v>
      </c>
      <c r="P179" t="s">
        <v>358</v>
      </c>
      <c r="Q179">
        <v>11.705939000000001</v>
      </c>
      <c r="R179">
        <v>1.7997080000000001</v>
      </c>
      <c r="S179">
        <v>2.0554060000000001</v>
      </c>
      <c r="T179">
        <v>369.08600000000001</v>
      </c>
      <c r="U179">
        <v>56.744399999999999</v>
      </c>
      <c r="V179">
        <v>64.8065</v>
      </c>
    </row>
    <row r="180" spans="1:22" x14ac:dyDescent="0.25">
      <c r="A180">
        <v>178</v>
      </c>
      <c r="B180" t="s">
        <v>166</v>
      </c>
      <c r="C180">
        <v>0</v>
      </c>
      <c r="D180">
        <v>539995.10155100003</v>
      </c>
      <c r="E180">
        <v>547</v>
      </c>
      <c r="F180">
        <v>0</v>
      </c>
      <c r="G180">
        <v>474.93812100000002</v>
      </c>
      <c r="H180" t="s">
        <v>313</v>
      </c>
      <c r="I180" t="s">
        <v>42</v>
      </c>
      <c r="J180" t="s">
        <v>352</v>
      </c>
      <c r="K180">
        <v>12852</v>
      </c>
      <c r="L180">
        <v>171</v>
      </c>
      <c r="M180" t="s">
        <v>223</v>
      </c>
      <c r="N180" t="s">
        <v>364</v>
      </c>
      <c r="O180">
        <v>1.66018</v>
      </c>
      <c r="P180" t="s">
        <v>358</v>
      </c>
      <c r="Q180">
        <v>12.113367999999999</v>
      </c>
      <c r="R180">
        <v>1.950861</v>
      </c>
      <c r="S180">
        <v>2.1392090000000001</v>
      </c>
      <c r="T180">
        <v>20.110399999999998</v>
      </c>
      <c r="U180">
        <v>3.2387800000000002</v>
      </c>
      <c r="V180">
        <v>3.5514700000000001</v>
      </c>
    </row>
    <row r="181" spans="1:22" x14ac:dyDescent="0.25">
      <c r="A181">
        <v>179</v>
      </c>
      <c r="B181" t="s">
        <v>166</v>
      </c>
      <c r="C181">
        <v>0</v>
      </c>
      <c r="D181">
        <v>539995.10155100003</v>
      </c>
      <c r="E181">
        <v>548</v>
      </c>
      <c r="F181">
        <v>4</v>
      </c>
      <c r="G181">
        <v>116.989869</v>
      </c>
      <c r="H181" t="s">
        <v>81</v>
      </c>
      <c r="I181" t="s">
        <v>16</v>
      </c>
      <c r="J181" t="s">
        <v>363</v>
      </c>
      <c r="K181">
        <v>12852</v>
      </c>
      <c r="L181">
        <v>171</v>
      </c>
      <c r="M181" t="s">
        <v>223</v>
      </c>
      <c r="N181" t="s">
        <v>364</v>
      </c>
      <c r="O181">
        <v>1.66018</v>
      </c>
      <c r="P181" t="s">
        <v>358</v>
      </c>
      <c r="Q181">
        <v>12.113367999999999</v>
      </c>
      <c r="R181">
        <v>1.950861</v>
      </c>
      <c r="S181">
        <v>2.1392090000000001</v>
      </c>
      <c r="T181">
        <v>20.110399999999998</v>
      </c>
      <c r="U181">
        <v>3.2387800000000002</v>
      </c>
      <c r="V181">
        <v>3.5514700000000001</v>
      </c>
    </row>
    <row r="182" spans="1:22" x14ac:dyDescent="0.25">
      <c r="A182">
        <v>180</v>
      </c>
      <c r="B182" t="s">
        <v>166</v>
      </c>
      <c r="C182">
        <v>0</v>
      </c>
      <c r="D182">
        <v>539995.10155100003</v>
      </c>
      <c r="E182">
        <v>549</v>
      </c>
      <c r="F182">
        <v>0</v>
      </c>
      <c r="G182">
        <v>474.93812100000002</v>
      </c>
      <c r="H182" t="s">
        <v>313</v>
      </c>
      <c r="I182" t="s">
        <v>42</v>
      </c>
      <c r="J182" t="s">
        <v>352</v>
      </c>
      <c r="K182">
        <v>12853</v>
      </c>
      <c r="L182">
        <v>171</v>
      </c>
      <c r="M182" t="s">
        <v>223</v>
      </c>
      <c r="N182" t="s">
        <v>364</v>
      </c>
      <c r="O182">
        <v>6.7951600000000001</v>
      </c>
      <c r="P182" t="s">
        <v>358</v>
      </c>
      <c r="Q182">
        <v>12.113367999999999</v>
      </c>
      <c r="R182">
        <v>1.950861</v>
      </c>
      <c r="S182">
        <v>2.1392090000000001</v>
      </c>
      <c r="T182">
        <v>82.312299999999993</v>
      </c>
      <c r="U182">
        <v>13.256399999999999</v>
      </c>
      <c r="V182">
        <v>14.536300000000001</v>
      </c>
    </row>
    <row r="183" spans="1:22" x14ac:dyDescent="0.25">
      <c r="A183">
        <v>181</v>
      </c>
      <c r="B183" t="s">
        <v>166</v>
      </c>
      <c r="C183">
        <v>0</v>
      </c>
      <c r="D183">
        <v>539995.10155100003</v>
      </c>
      <c r="E183">
        <v>550</v>
      </c>
      <c r="F183">
        <v>4</v>
      </c>
      <c r="G183">
        <v>116.989869</v>
      </c>
      <c r="H183" t="s">
        <v>81</v>
      </c>
      <c r="I183" t="s">
        <v>16</v>
      </c>
      <c r="J183" t="s">
        <v>363</v>
      </c>
      <c r="K183">
        <v>12853</v>
      </c>
      <c r="L183">
        <v>171</v>
      </c>
      <c r="M183" t="s">
        <v>223</v>
      </c>
      <c r="N183" t="s">
        <v>364</v>
      </c>
      <c r="O183">
        <v>6.7951600000000001</v>
      </c>
      <c r="P183" t="s">
        <v>358</v>
      </c>
      <c r="Q183">
        <v>12.113367999999999</v>
      </c>
      <c r="R183">
        <v>1.950861</v>
      </c>
      <c r="S183">
        <v>2.1392090000000001</v>
      </c>
      <c r="T183">
        <v>82.312299999999993</v>
      </c>
      <c r="U183">
        <v>13.256399999999999</v>
      </c>
      <c r="V183">
        <v>14.536300000000001</v>
      </c>
    </row>
    <row r="184" spans="1:22" x14ac:dyDescent="0.25">
      <c r="A184">
        <v>182</v>
      </c>
      <c r="B184" t="s">
        <v>166</v>
      </c>
      <c r="C184">
        <v>0</v>
      </c>
      <c r="D184">
        <v>539995.10155100003</v>
      </c>
      <c r="E184">
        <v>551</v>
      </c>
      <c r="F184">
        <v>0</v>
      </c>
      <c r="G184">
        <v>474.93812100000002</v>
      </c>
      <c r="H184" t="s">
        <v>313</v>
      </c>
      <c r="I184" t="s">
        <v>42</v>
      </c>
      <c r="J184" t="s">
        <v>352</v>
      </c>
      <c r="K184">
        <v>13091</v>
      </c>
      <c r="L184">
        <v>121</v>
      </c>
      <c r="M184" t="s">
        <v>175</v>
      </c>
      <c r="N184" t="s">
        <v>176</v>
      </c>
      <c r="O184">
        <v>4.0870000000000004E-3</v>
      </c>
      <c r="P184" t="s">
        <v>368</v>
      </c>
      <c r="Q184">
        <v>11.733371</v>
      </c>
      <c r="R184">
        <v>1.9754510000000001</v>
      </c>
      <c r="S184">
        <v>2.1412239999999998</v>
      </c>
      <c r="T184">
        <v>4.7951000000000001E-2</v>
      </c>
      <c r="U184">
        <v>8.0730000000000003E-3</v>
      </c>
      <c r="V184">
        <v>8.7510000000000001E-3</v>
      </c>
    </row>
    <row r="185" spans="1:22" x14ac:dyDescent="0.25">
      <c r="A185">
        <v>183</v>
      </c>
      <c r="B185" t="s">
        <v>166</v>
      </c>
      <c r="C185">
        <v>0</v>
      </c>
      <c r="D185">
        <v>539995.10155100003</v>
      </c>
      <c r="E185">
        <v>552</v>
      </c>
      <c r="F185">
        <v>4</v>
      </c>
      <c r="G185">
        <v>116.989869</v>
      </c>
      <c r="H185" t="s">
        <v>81</v>
      </c>
      <c r="I185" t="s">
        <v>16</v>
      </c>
      <c r="J185" t="s">
        <v>363</v>
      </c>
      <c r="K185">
        <v>13091</v>
      </c>
      <c r="L185">
        <v>121</v>
      </c>
      <c r="M185" t="s">
        <v>175</v>
      </c>
      <c r="N185" t="s">
        <v>176</v>
      </c>
      <c r="O185">
        <v>4.0870000000000004E-3</v>
      </c>
      <c r="P185" t="s">
        <v>368</v>
      </c>
      <c r="Q185">
        <v>11.733371</v>
      </c>
      <c r="R185">
        <v>1.9754510000000001</v>
      </c>
      <c r="S185">
        <v>2.1412239999999998</v>
      </c>
      <c r="T185">
        <v>4.7951000000000001E-2</v>
      </c>
      <c r="U185">
        <v>8.0730000000000003E-3</v>
      </c>
      <c r="V185">
        <v>8.7510000000000001E-3</v>
      </c>
    </row>
    <row r="186" spans="1:22" x14ac:dyDescent="0.25">
      <c r="A186">
        <v>184</v>
      </c>
      <c r="B186" t="s">
        <v>166</v>
      </c>
      <c r="C186">
        <v>0</v>
      </c>
      <c r="D186">
        <v>539995.10155100003</v>
      </c>
      <c r="E186">
        <v>553</v>
      </c>
      <c r="F186">
        <v>0</v>
      </c>
      <c r="G186">
        <v>474.93812100000002</v>
      </c>
      <c r="H186" t="s">
        <v>313</v>
      </c>
      <c r="I186" t="s">
        <v>42</v>
      </c>
      <c r="J186" t="s">
        <v>352</v>
      </c>
      <c r="K186">
        <v>13229</v>
      </c>
      <c r="L186">
        <v>171</v>
      </c>
      <c r="M186" t="s">
        <v>223</v>
      </c>
      <c r="N186" t="s">
        <v>280</v>
      </c>
      <c r="O186">
        <v>5.3192999999999997E-2</v>
      </c>
      <c r="P186" t="s">
        <v>368</v>
      </c>
      <c r="Q186">
        <v>7.7817879999999997</v>
      </c>
      <c r="R186">
        <v>1.27501</v>
      </c>
      <c r="S186">
        <v>1.9111720000000001</v>
      </c>
      <c r="T186">
        <v>0.41393400000000002</v>
      </c>
      <c r="U186">
        <v>6.7821000000000006E-2</v>
      </c>
      <c r="V186">
        <v>0.10166</v>
      </c>
    </row>
    <row r="187" spans="1:22" x14ac:dyDescent="0.25">
      <c r="A187">
        <v>185</v>
      </c>
      <c r="B187" t="s">
        <v>166</v>
      </c>
      <c r="C187">
        <v>0</v>
      </c>
      <c r="D187">
        <v>539995.10155100003</v>
      </c>
      <c r="E187">
        <v>554</v>
      </c>
      <c r="F187">
        <v>4</v>
      </c>
      <c r="G187">
        <v>116.989869</v>
      </c>
      <c r="H187" t="s">
        <v>81</v>
      </c>
      <c r="I187" t="s">
        <v>16</v>
      </c>
      <c r="J187" t="s">
        <v>363</v>
      </c>
      <c r="K187">
        <v>13229</v>
      </c>
      <c r="L187">
        <v>171</v>
      </c>
      <c r="M187" t="s">
        <v>223</v>
      </c>
      <c r="N187" t="s">
        <v>280</v>
      </c>
      <c r="O187">
        <v>5.3192999999999997E-2</v>
      </c>
      <c r="P187" t="s">
        <v>368</v>
      </c>
      <c r="Q187">
        <v>7.7817879999999997</v>
      </c>
      <c r="R187">
        <v>1.27501</v>
      </c>
      <c r="S187">
        <v>1.9111720000000001</v>
      </c>
      <c r="T187">
        <v>0.41393400000000002</v>
      </c>
      <c r="U187">
        <v>6.7821000000000006E-2</v>
      </c>
      <c r="V187">
        <v>0.10166</v>
      </c>
    </row>
    <row r="188" spans="1:22" x14ac:dyDescent="0.25">
      <c r="A188">
        <v>186</v>
      </c>
      <c r="B188" t="s">
        <v>166</v>
      </c>
      <c r="C188">
        <v>0</v>
      </c>
      <c r="D188">
        <v>539995.10155100003</v>
      </c>
      <c r="E188">
        <v>555</v>
      </c>
      <c r="F188">
        <v>0</v>
      </c>
      <c r="G188">
        <v>474.93812100000002</v>
      </c>
      <c r="H188" t="s">
        <v>313</v>
      </c>
      <c r="I188" t="s">
        <v>42</v>
      </c>
      <c r="J188" t="s">
        <v>352</v>
      </c>
      <c r="K188">
        <v>13184</v>
      </c>
      <c r="L188">
        <v>140</v>
      </c>
      <c r="M188" t="s">
        <v>181</v>
      </c>
      <c r="N188" t="s">
        <v>182</v>
      </c>
      <c r="O188">
        <v>2.7412999999999998</v>
      </c>
      <c r="P188" t="s">
        <v>368</v>
      </c>
      <c r="Q188">
        <v>12.496560000000001</v>
      </c>
      <c r="R188">
        <v>1.9466840000000001</v>
      </c>
      <c r="S188">
        <v>2.126881</v>
      </c>
      <c r="T188">
        <v>34.256799999999998</v>
      </c>
      <c r="U188">
        <v>5.3364500000000001</v>
      </c>
      <c r="V188">
        <v>5.8304200000000002</v>
      </c>
    </row>
    <row r="189" spans="1:22" x14ac:dyDescent="0.25">
      <c r="A189">
        <v>187</v>
      </c>
      <c r="B189" t="s">
        <v>166</v>
      </c>
      <c r="C189">
        <v>0</v>
      </c>
      <c r="D189">
        <v>539995.10155100003</v>
      </c>
      <c r="E189">
        <v>556</v>
      </c>
      <c r="F189">
        <v>5</v>
      </c>
      <c r="G189">
        <v>21.420546000000002</v>
      </c>
      <c r="H189" t="s">
        <v>79</v>
      </c>
      <c r="I189" t="s">
        <v>279</v>
      </c>
      <c r="J189" t="s">
        <v>369</v>
      </c>
      <c r="K189">
        <v>13184</v>
      </c>
      <c r="L189">
        <v>140</v>
      </c>
      <c r="M189" t="s">
        <v>181</v>
      </c>
      <c r="N189" t="s">
        <v>182</v>
      </c>
      <c r="O189">
        <v>2.7412999999999998</v>
      </c>
      <c r="P189" t="s">
        <v>368</v>
      </c>
      <c r="Q189">
        <v>12.496560000000001</v>
      </c>
      <c r="R189">
        <v>1.9466840000000001</v>
      </c>
      <c r="S189">
        <v>2.126881</v>
      </c>
      <c r="T189">
        <v>34.256799999999998</v>
      </c>
      <c r="U189">
        <v>5.3364500000000001</v>
      </c>
      <c r="V189">
        <v>5.8304200000000002</v>
      </c>
    </row>
    <row r="190" spans="1:22" x14ac:dyDescent="0.25">
      <c r="A190">
        <v>188</v>
      </c>
      <c r="B190" t="s">
        <v>166</v>
      </c>
      <c r="C190">
        <v>0</v>
      </c>
      <c r="D190">
        <v>539995.10155100003</v>
      </c>
      <c r="E190">
        <v>559</v>
      </c>
      <c r="F190">
        <v>0</v>
      </c>
      <c r="G190">
        <v>474.93812100000002</v>
      </c>
      <c r="H190" t="s">
        <v>313</v>
      </c>
      <c r="I190" t="s">
        <v>42</v>
      </c>
      <c r="J190" t="s">
        <v>352</v>
      </c>
      <c r="K190">
        <v>12832</v>
      </c>
      <c r="L190">
        <v>121</v>
      </c>
      <c r="M190" t="s">
        <v>175</v>
      </c>
      <c r="N190" t="s">
        <v>357</v>
      </c>
      <c r="O190">
        <v>56.2682</v>
      </c>
      <c r="P190" t="s">
        <v>358</v>
      </c>
      <c r="Q190">
        <v>11.333601</v>
      </c>
      <c r="R190">
        <v>1.9365939999999999</v>
      </c>
      <c r="S190">
        <v>2.0834730000000001</v>
      </c>
      <c r="T190">
        <v>637.721</v>
      </c>
      <c r="U190">
        <v>108.96899999999999</v>
      </c>
      <c r="V190">
        <v>117.233</v>
      </c>
    </row>
    <row r="191" spans="1:22" x14ac:dyDescent="0.25">
      <c r="A191">
        <v>189</v>
      </c>
      <c r="B191" t="s">
        <v>166</v>
      </c>
      <c r="C191">
        <v>0</v>
      </c>
      <c r="D191">
        <v>539995.10155100003</v>
      </c>
      <c r="E191">
        <v>560</v>
      </c>
      <c r="F191">
        <v>7</v>
      </c>
      <c r="G191">
        <v>309.68431800000002</v>
      </c>
      <c r="H191" t="s">
        <v>5</v>
      </c>
      <c r="I191" t="s">
        <v>231</v>
      </c>
      <c r="J191" t="s">
        <v>371</v>
      </c>
      <c r="K191">
        <v>12832</v>
      </c>
      <c r="L191">
        <v>121</v>
      </c>
      <c r="M191" t="s">
        <v>175</v>
      </c>
      <c r="N191" t="s">
        <v>357</v>
      </c>
      <c r="O191">
        <v>56.2682</v>
      </c>
      <c r="P191" t="s">
        <v>358</v>
      </c>
      <c r="Q191">
        <v>11.333601</v>
      </c>
      <c r="R191">
        <v>1.9365939999999999</v>
      </c>
      <c r="S191">
        <v>2.0834730000000001</v>
      </c>
      <c r="T191">
        <v>637.721</v>
      </c>
      <c r="U191">
        <v>108.96899999999999</v>
      </c>
      <c r="V191">
        <v>117.233</v>
      </c>
    </row>
    <row r="192" spans="1:22" x14ac:dyDescent="0.25">
      <c r="A192">
        <v>190</v>
      </c>
      <c r="B192" t="s">
        <v>166</v>
      </c>
      <c r="C192">
        <v>0</v>
      </c>
      <c r="D192">
        <v>539995.10155100003</v>
      </c>
      <c r="E192">
        <v>561</v>
      </c>
      <c r="F192">
        <v>0</v>
      </c>
      <c r="G192">
        <v>474.93812100000002</v>
      </c>
      <c r="H192" t="s">
        <v>313</v>
      </c>
      <c r="I192" t="s">
        <v>42</v>
      </c>
      <c r="J192" t="s">
        <v>352</v>
      </c>
      <c r="K192">
        <v>12834</v>
      </c>
      <c r="L192">
        <v>133</v>
      </c>
      <c r="M192" t="s">
        <v>179</v>
      </c>
      <c r="N192" t="s">
        <v>359</v>
      </c>
      <c r="O192">
        <v>1.6326499999999999</v>
      </c>
      <c r="P192" t="s">
        <v>358</v>
      </c>
      <c r="Q192">
        <v>10.662836</v>
      </c>
      <c r="R192">
        <v>2.1844049999999999</v>
      </c>
      <c r="S192">
        <v>1.9402969999999999</v>
      </c>
      <c r="T192">
        <v>17.4087</v>
      </c>
      <c r="U192">
        <v>3.56637</v>
      </c>
      <c r="V192">
        <v>3.1678299999999999</v>
      </c>
    </row>
    <row r="193" spans="1:22" x14ac:dyDescent="0.25">
      <c r="A193">
        <v>191</v>
      </c>
      <c r="B193" t="s">
        <v>166</v>
      </c>
      <c r="C193">
        <v>0</v>
      </c>
      <c r="D193">
        <v>539995.10155100003</v>
      </c>
      <c r="E193">
        <v>562</v>
      </c>
      <c r="F193">
        <v>7</v>
      </c>
      <c r="G193">
        <v>309.68431800000002</v>
      </c>
      <c r="H193" t="s">
        <v>5</v>
      </c>
      <c r="I193" t="s">
        <v>231</v>
      </c>
      <c r="J193" t="s">
        <v>371</v>
      </c>
      <c r="K193">
        <v>12834</v>
      </c>
      <c r="L193">
        <v>133</v>
      </c>
      <c r="M193" t="s">
        <v>179</v>
      </c>
      <c r="N193" t="s">
        <v>359</v>
      </c>
      <c r="O193">
        <v>1.6326499999999999</v>
      </c>
      <c r="P193" t="s">
        <v>358</v>
      </c>
      <c r="Q193">
        <v>10.662836</v>
      </c>
      <c r="R193">
        <v>2.1844049999999999</v>
      </c>
      <c r="S193">
        <v>1.9402969999999999</v>
      </c>
      <c r="T193">
        <v>17.4087</v>
      </c>
      <c r="U193">
        <v>3.56637</v>
      </c>
      <c r="V193">
        <v>3.1678299999999999</v>
      </c>
    </row>
    <row r="194" spans="1:22" x14ac:dyDescent="0.25">
      <c r="A194">
        <v>192</v>
      </c>
      <c r="B194" t="s">
        <v>166</v>
      </c>
      <c r="C194">
        <v>0</v>
      </c>
      <c r="D194">
        <v>539995.10155100003</v>
      </c>
      <c r="E194">
        <v>563</v>
      </c>
      <c r="F194">
        <v>0</v>
      </c>
      <c r="G194">
        <v>474.93812100000002</v>
      </c>
      <c r="H194" t="s">
        <v>313</v>
      </c>
      <c r="I194" t="s">
        <v>42</v>
      </c>
      <c r="J194" t="s">
        <v>352</v>
      </c>
      <c r="K194">
        <v>12840</v>
      </c>
      <c r="L194">
        <v>140</v>
      </c>
      <c r="M194" t="s">
        <v>181</v>
      </c>
      <c r="N194" t="s">
        <v>360</v>
      </c>
      <c r="O194">
        <v>2.5350799999999998</v>
      </c>
      <c r="P194" t="s">
        <v>358</v>
      </c>
      <c r="Q194">
        <v>11.705939000000001</v>
      </c>
      <c r="R194">
        <v>1.7997080000000001</v>
      </c>
      <c r="S194">
        <v>2.0554060000000001</v>
      </c>
      <c r="T194">
        <v>29.6755</v>
      </c>
      <c r="U194">
        <v>4.5624000000000002</v>
      </c>
      <c r="V194">
        <v>5.2106199999999996</v>
      </c>
    </row>
    <row r="195" spans="1:22" x14ac:dyDescent="0.25">
      <c r="A195">
        <v>193</v>
      </c>
      <c r="B195" t="s">
        <v>166</v>
      </c>
      <c r="C195">
        <v>0</v>
      </c>
      <c r="D195">
        <v>539995.10155100003</v>
      </c>
      <c r="E195">
        <v>564</v>
      </c>
      <c r="F195">
        <v>7</v>
      </c>
      <c r="G195">
        <v>309.68431800000002</v>
      </c>
      <c r="H195" t="s">
        <v>5</v>
      </c>
      <c r="I195" t="s">
        <v>231</v>
      </c>
      <c r="J195" t="s">
        <v>371</v>
      </c>
      <c r="K195">
        <v>12840</v>
      </c>
      <c r="L195">
        <v>140</v>
      </c>
      <c r="M195" t="s">
        <v>181</v>
      </c>
      <c r="N195" t="s">
        <v>360</v>
      </c>
      <c r="O195">
        <v>2.5350799999999998</v>
      </c>
      <c r="P195" t="s">
        <v>358</v>
      </c>
      <c r="Q195">
        <v>11.705939000000001</v>
      </c>
      <c r="R195">
        <v>1.7997080000000001</v>
      </c>
      <c r="S195">
        <v>2.0554060000000001</v>
      </c>
      <c r="T195">
        <v>29.6755</v>
      </c>
      <c r="U195">
        <v>4.5624000000000002</v>
      </c>
      <c r="V195">
        <v>5.2106199999999996</v>
      </c>
    </row>
    <row r="196" spans="1:22" x14ac:dyDescent="0.25">
      <c r="A196">
        <v>194</v>
      </c>
      <c r="B196" t="s">
        <v>166</v>
      </c>
      <c r="C196">
        <v>0</v>
      </c>
      <c r="D196">
        <v>539995.10155100003</v>
      </c>
      <c r="E196">
        <v>565</v>
      </c>
      <c r="F196">
        <v>0</v>
      </c>
      <c r="G196">
        <v>474.93812100000002</v>
      </c>
      <c r="H196" t="s">
        <v>313</v>
      </c>
      <c r="I196" t="s">
        <v>42</v>
      </c>
      <c r="J196" t="s">
        <v>352</v>
      </c>
      <c r="K196">
        <v>12842</v>
      </c>
      <c r="L196">
        <v>140</v>
      </c>
      <c r="M196" t="s">
        <v>181</v>
      </c>
      <c r="N196" t="s">
        <v>360</v>
      </c>
      <c r="O196">
        <v>0.51411200000000001</v>
      </c>
      <c r="P196" t="s">
        <v>358</v>
      </c>
      <c r="Q196">
        <v>11.705939000000001</v>
      </c>
      <c r="R196">
        <v>1.7997080000000001</v>
      </c>
      <c r="S196">
        <v>2.0554060000000001</v>
      </c>
      <c r="T196">
        <v>6.01816</v>
      </c>
      <c r="U196">
        <v>0.92525199999999996</v>
      </c>
      <c r="V196">
        <v>1.05671</v>
      </c>
    </row>
    <row r="197" spans="1:22" x14ac:dyDescent="0.25">
      <c r="A197">
        <v>195</v>
      </c>
      <c r="B197" t="s">
        <v>166</v>
      </c>
      <c r="C197">
        <v>0</v>
      </c>
      <c r="D197">
        <v>539995.10155100003</v>
      </c>
      <c r="E197">
        <v>566</v>
      </c>
      <c r="F197">
        <v>7</v>
      </c>
      <c r="G197">
        <v>309.68431800000002</v>
      </c>
      <c r="H197" t="s">
        <v>5</v>
      </c>
      <c r="I197" t="s">
        <v>231</v>
      </c>
      <c r="J197" t="s">
        <v>371</v>
      </c>
      <c r="K197">
        <v>12842</v>
      </c>
      <c r="L197">
        <v>140</v>
      </c>
      <c r="M197" t="s">
        <v>181</v>
      </c>
      <c r="N197" t="s">
        <v>360</v>
      </c>
      <c r="O197">
        <v>0.51411200000000001</v>
      </c>
      <c r="P197" t="s">
        <v>358</v>
      </c>
      <c r="Q197">
        <v>11.705939000000001</v>
      </c>
      <c r="R197">
        <v>1.7997080000000001</v>
      </c>
      <c r="S197">
        <v>2.0554060000000001</v>
      </c>
      <c r="T197">
        <v>6.01816</v>
      </c>
      <c r="U197">
        <v>0.92525199999999996</v>
      </c>
      <c r="V197">
        <v>1.05671</v>
      </c>
    </row>
    <row r="198" spans="1:22" x14ac:dyDescent="0.25">
      <c r="A198">
        <v>196</v>
      </c>
      <c r="B198" t="s">
        <v>166</v>
      </c>
      <c r="C198">
        <v>0</v>
      </c>
      <c r="D198">
        <v>539995.10155100003</v>
      </c>
      <c r="E198">
        <v>567</v>
      </c>
      <c r="F198">
        <v>0</v>
      </c>
      <c r="G198">
        <v>474.93812100000002</v>
      </c>
      <c r="H198" t="s">
        <v>313</v>
      </c>
      <c r="I198" t="s">
        <v>42</v>
      </c>
      <c r="J198" t="s">
        <v>352</v>
      </c>
      <c r="K198">
        <v>12848</v>
      </c>
      <c r="L198">
        <v>170</v>
      </c>
      <c r="M198" t="s">
        <v>185</v>
      </c>
      <c r="N198" t="s">
        <v>372</v>
      </c>
      <c r="O198">
        <v>0.55879000000000001</v>
      </c>
      <c r="P198" t="s">
        <v>358</v>
      </c>
      <c r="Q198">
        <v>12.250474000000001</v>
      </c>
      <c r="R198">
        <v>2.1431429999999998</v>
      </c>
      <c r="S198">
        <v>2.1170079999999998</v>
      </c>
      <c r="T198">
        <v>6.84544</v>
      </c>
      <c r="U198">
        <v>1.19757</v>
      </c>
      <c r="V198">
        <v>1.18296</v>
      </c>
    </row>
    <row r="199" spans="1:22" x14ac:dyDescent="0.25">
      <c r="A199">
        <v>197</v>
      </c>
      <c r="B199" t="s">
        <v>166</v>
      </c>
      <c r="C199">
        <v>0</v>
      </c>
      <c r="D199">
        <v>539995.10155100003</v>
      </c>
      <c r="E199">
        <v>568</v>
      </c>
      <c r="F199">
        <v>7</v>
      </c>
      <c r="G199">
        <v>309.68431800000002</v>
      </c>
      <c r="H199" t="s">
        <v>5</v>
      </c>
      <c r="I199" t="s">
        <v>231</v>
      </c>
      <c r="J199" t="s">
        <v>371</v>
      </c>
      <c r="K199">
        <v>12848</v>
      </c>
      <c r="L199">
        <v>170</v>
      </c>
      <c r="M199" t="s">
        <v>185</v>
      </c>
      <c r="N199" t="s">
        <v>372</v>
      </c>
      <c r="O199">
        <v>0.55879000000000001</v>
      </c>
      <c r="P199" t="s">
        <v>358</v>
      </c>
      <c r="Q199">
        <v>12.250474000000001</v>
      </c>
      <c r="R199">
        <v>2.1431429999999998</v>
      </c>
      <c r="S199">
        <v>2.1170079999999998</v>
      </c>
      <c r="T199">
        <v>6.84544</v>
      </c>
      <c r="U199">
        <v>1.19757</v>
      </c>
      <c r="V199">
        <v>1.18296</v>
      </c>
    </row>
    <row r="200" spans="1:22" x14ac:dyDescent="0.25">
      <c r="A200">
        <v>198</v>
      </c>
      <c r="B200" t="s">
        <v>166</v>
      </c>
      <c r="C200">
        <v>0</v>
      </c>
      <c r="D200">
        <v>539995.10155100003</v>
      </c>
      <c r="E200">
        <v>569</v>
      </c>
      <c r="F200">
        <v>0</v>
      </c>
      <c r="G200">
        <v>474.93812100000002</v>
      </c>
      <c r="H200" t="s">
        <v>313</v>
      </c>
      <c r="I200" t="s">
        <v>42</v>
      </c>
      <c r="J200" t="s">
        <v>352</v>
      </c>
      <c r="K200">
        <v>12851</v>
      </c>
      <c r="L200">
        <v>171</v>
      </c>
      <c r="M200" t="s">
        <v>223</v>
      </c>
      <c r="N200" t="s">
        <v>364</v>
      </c>
      <c r="O200">
        <v>24.7822</v>
      </c>
      <c r="P200" t="s">
        <v>358</v>
      </c>
      <c r="Q200">
        <v>12.113367999999999</v>
      </c>
      <c r="R200">
        <v>1.950861</v>
      </c>
      <c r="S200">
        <v>2.1392090000000001</v>
      </c>
      <c r="T200">
        <v>300.19600000000003</v>
      </c>
      <c r="U200">
        <v>48.346600000000002</v>
      </c>
      <c r="V200">
        <v>53.014299999999999</v>
      </c>
    </row>
    <row r="201" spans="1:22" x14ac:dyDescent="0.25">
      <c r="A201">
        <v>199</v>
      </c>
      <c r="B201" t="s">
        <v>166</v>
      </c>
      <c r="C201">
        <v>0</v>
      </c>
      <c r="D201">
        <v>539995.10155100003</v>
      </c>
      <c r="E201">
        <v>570</v>
      </c>
      <c r="F201">
        <v>7</v>
      </c>
      <c r="G201">
        <v>309.68431800000002</v>
      </c>
      <c r="H201" t="s">
        <v>5</v>
      </c>
      <c r="I201" t="s">
        <v>231</v>
      </c>
      <c r="J201" t="s">
        <v>371</v>
      </c>
      <c r="K201">
        <v>12851</v>
      </c>
      <c r="L201">
        <v>171</v>
      </c>
      <c r="M201" t="s">
        <v>223</v>
      </c>
      <c r="N201" t="s">
        <v>364</v>
      </c>
      <c r="O201">
        <v>24.7822</v>
      </c>
      <c r="P201" t="s">
        <v>358</v>
      </c>
      <c r="Q201">
        <v>12.113367999999999</v>
      </c>
      <c r="R201">
        <v>1.950861</v>
      </c>
      <c r="S201">
        <v>2.1392090000000001</v>
      </c>
      <c r="T201">
        <v>300.19600000000003</v>
      </c>
      <c r="U201">
        <v>48.346600000000002</v>
      </c>
      <c r="V201">
        <v>53.014299999999999</v>
      </c>
    </row>
    <row r="202" spans="1:22" x14ac:dyDescent="0.25">
      <c r="A202">
        <v>200</v>
      </c>
      <c r="B202" t="s">
        <v>166</v>
      </c>
      <c r="C202">
        <v>0</v>
      </c>
      <c r="D202">
        <v>539995.10155100003</v>
      </c>
      <c r="E202">
        <v>571</v>
      </c>
      <c r="F202">
        <v>0</v>
      </c>
      <c r="G202">
        <v>474.93812100000002</v>
      </c>
      <c r="H202" t="s">
        <v>313</v>
      </c>
      <c r="I202" t="s">
        <v>42</v>
      </c>
      <c r="J202" t="s">
        <v>352</v>
      </c>
      <c r="K202">
        <v>12829</v>
      </c>
      <c r="L202">
        <v>121</v>
      </c>
      <c r="M202" t="s">
        <v>175</v>
      </c>
      <c r="N202" t="s">
        <v>357</v>
      </c>
      <c r="O202">
        <v>4.4854999999999999E-2</v>
      </c>
      <c r="P202" t="s">
        <v>358</v>
      </c>
      <c r="Q202">
        <v>11.333601</v>
      </c>
      <c r="R202">
        <v>1.9365939999999999</v>
      </c>
      <c r="S202">
        <v>2.0834730000000001</v>
      </c>
      <c r="T202">
        <v>0.50836599999999998</v>
      </c>
      <c r="U202">
        <v>8.6864999999999998E-2</v>
      </c>
      <c r="V202">
        <v>9.3453999999999995E-2</v>
      </c>
    </row>
    <row r="203" spans="1:22" x14ac:dyDescent="0.25">
      <c r="A203">
        <v>201</v>
      </c>
      <c r="B203" t="s">
        <v>166</v>
      </c>
      <c r="C203">
        <v>0</v>
      </c>
      <c r="D203">
        <v>539995.10155100003</v>
      </c>
      <c r="E203">
        <v>572</v>
      </c>
      <c r="F203">
        <v>8</v>
      </c>
      <c r="G203">
        <v>502.86574000000002</v>
      </c>
      <c r="H203" t="s">
        <v>84</v>
      </c>
      <c r="I203" t="s">
        <v>317</v>
      </c>
      <c r="J203" t="s">
        <v>373</v>
      </c>
      <c r="K203">
        <v>12829</v>
      </c>
      <c r="L203">
        <v>121</v>
      </c>
      <c r="M203" t="s">
        <v>175</v>
      </c>
      <c r="N203" t="s">
        <v>357</v>
      </c>
      <c r="O203">
        <v>4.4854999999999999E-2</v>
      </c>
      <c r="P203" t="s">
        <v>358</v>
      </c>
      <c r="Q203">
        <v>11.333601</v>
      </c>
      <c r="R203">
        <v>1.9365939999999999</v>
      </c>
      <c r="S203">
        <v>2.0834730000000001</v>
      </c>
      <c r="T203">
        <v>0.50836599999999998</v>
      </c>
      <c r="U203">
        <v>8.6864999999999998E-2</v>
      </c>
      <c r="V203">
        <v>9.3453999999999995E-2</v>
      </c>
    </row>
    <row r="204" spans="1:22" x14ac:dyDescent="0.25">
      <c r="A204">
        <v>202</v>
      </c>
      <c r="B204" t="s">
        <v>166</v>
      </c>
      <c r="C204">
        <v>0</v>
      </c>
      <c r="D204">
        <v>539995.10155100003</v>
      </c>
      <c r="E204">
        <v>573</v>
      </c>
      <c r="F204">
        <v>0</v>
      </c>
      <c r="G204">
        <v>474.93812100000002</v>
      </c>
      <c r="H204" t="s">
        <v>313</v>
      </c>
      <c r="I204" t="s">
        <v>42</v>
      </c>
      <c r="J204" t="s">
        <v>352</v>
      </c>
      <c r="K204">
        <v>12832</v>
      </c>
      <c r="L204">
        <v>121</v>
      </c>
      <c r="M204" t="s">
        <v>175</v>
      </c>
      <c r="N204" t="s">
        <v>357</v>
      </c>
      <c r="O204">
        <v>0.83057700000000001</v>
      </c>
      <c r="P204" t="s">
        <v>358</v>
      </c>
      <c r="Q204">
        <v>11.333601</v>
      </c>
      <c r="R204">
        <v>1.9365939999999999</v>
      </c>
      <c r="S204">
        <v>2.0834730000000001</v>
      </c>
      <c r="T204">
        <v>9.41343</v>
      </c>
      <c r="U204">
        <v>1.60849</v>
      </c>
      <c r="V204">
        <v>1.7304900000000001</v>
      </c>
    </row>
    <row r="205" spans="1:22" x14ac:dyDescent="0.25">
      <c r="A205">
        <v>203</v>
      </c>
      <c r="B205" t="s">
        <v>166</v>
      </c>
      <c r="C205">
        <v>0</v>
      </c>
      <c r="D205">
        <v>539995.10155100003</v>
      </c>
      <c r="E205">
        <v>574</v>
      </c>
      <c r="F205">
        <v>8</v>
      </c>
      <c r="G205">
        <v>502.86574000000002</v>
      </c>
      <c r="H205" t="s">
        <v>84</v>
      </c>
      <c r="I205" t="s">
        <v>317</v>
      </c>
      <c r="J205" t="s">
        <v>373</v>
      </c>
      <c r="K205">
        <v>12832</v>
      </c>
      <c r="L205">
        <v>121</v>
      </c>
      <c r="M205" t="s">
        <v>175</v>
      </c>
      <c r="N205" t="s">
        <v>357</v>
      </c>
      <c r="O205">
        <v>0.83057700000000001</v>
      </c>
      <c r="P205" t="s">
        <v>358</v>
      </c>
      <c r="Q205">
        <v>11.333601</v>
      </c>
      <c r="R205">
        <v>1.9365939999999999</v>
      </c>
      <c r="S205">
        <v>2.0834730000000001</v>
      </c>
      <c r="T205">
        <v>9.41343</v>
      </c>
      <c r="U205">
        <v>1.60849</v>
      </c>
      <c r="V205">
        <v>1.7304900000000001</v>
      </c>
    </row>
    <row r="206" spans="1:22" x14ac:dyDescent="0.25">
      <c r="A206">
        <v>204</v>
      </c>
      <c r="B206" t="s">
        <v>166</v>
      </c>
      <c r="C206">
        <v>0</v>
      </c>
      <c r="D206">
        <v>539995.10155100003</v>
      </c>
      <c r="E206">
        <v>575</v>
      </c>
      <c r="F206">
        <v>0</v>
      </c>
      <c r="G206">
        <v>474.93812100000002</v>
      </c>
      <c r="H206" t="s">
        <v>313</v>
      </c>
      <c r="I206" t="s">
        <v>42</v>
      </c>
      <c r="J206" t="s">
        <v>352</v>
      </c>
      <c r="K206">
        <v>12849</v>
      </c>
      <c r="L206">
        <v>170</v>
      </c>
      <c r="M206" t="s">
        <v>185</v>
      </c>
      <c r="N206" t="s">
        <v>372</v>
      </c>
      <c r="O206">
        <v>1.16E-4</v>
      </c>
      <c r="P206" t="s">
        <v>358</v>
      </c>
      <c r="Q206">
        <v>12.250474000000001</v>
      </c>
      <c r="R206">
        <v>2.1431429999999998</v>
      </c>
      <c r="S206">
        <v>2.1170079999999998</v>
      </c>
      <c r="T206">
        <v>1.4189999999999999E-3</v>
      </c>
      <c r="U206">
        <v>2.4800000000000001E-4</v>
      </c>
      <c r="V206">
        <v>2.4499999999999999E-4</v>
      </c>
    </row>
    <row r="207" spans="1:22" x14ac:dyDescent="0.25">
      <c r="A207">
        <v>205</v>
      </c>
      <c r="B207" t="s">
        <v>166</v>
      </c>
      <c r="C207">
        <v>0</v>
      </c>
      <c r="D207">
        <v>539995.10155100003</v>
      </c>
      <c r="E207">
        <v>576</v>
      </c>
      <c r="F207">
        <v>8</v>
      </c>
      <c r="G207">
        <v>502.86574000000002</v>
      </c>
      <c r="H207" t="s">
        <v>84</v>
      </c>
      <c r="I207" t="s">
        <v>317</v>
      </c>
      <c r="J207" t="s">
        <v>373</v>
      </c>
      <c r="K207">
        <v>12849</v>
      </c>
      <c r="L207">
        <v>170</v>
      </c>
      <c r="M207" t="s">
        <v>185</v>
      </c>
      <c r="N207" t="s">
        <v>372</v>
      </c>
      <c r="O207">
        <v>1.16E-4</v>
      </c>
      <c r="P207" t="s">
        <v>358</v>
      </c>
      <c r="Q207">
        <v>12.250474000000001</v>
      </c>
      <c r="R207">
        <v>2.1431429999999998</v>
      </c>
      <c r="S207">
        <v>2.1170079999999998</v>
      </c>
      <c r="T207">
        <v>1.4189999999999999E-3</v>
      </c>
      <c r="U207">
        <v>2.4800000000000001E-4</v>
      </c>
      <c r="V207">
        <v>2.4499999999999999E-4</v>
      </c>
    </row>
    <row r="208" spans="1:22" x14ac:dyDescent="0.25">
      <c r="A208">
        <v>206</v>
      </c>
      <c r="B208" t="s">
        <v>166</v>
      </c>
      <c r="C208">
        <v>0</v>
      </c>
      <c r="D208">
        <v>539995.10155100003</v>
      </c>
      <c r="E208">
        <v>577</v>
      </c>
      <c r="F208">
        <v>0</v>
      </c>
      <c r="G208">
        <v>474.93812100000002</v>
      </c>
      <c r="H208" t="s">
        <v>313</v>
      </c>
      <c r="I208" t="s">
        <v>42</v>
      </c>
      <c r="J208" t="s">
        <v>352</v>
      </c>
      <c r="K208">
        <v>12851</v>
      </c>
      <c r="L208">
        <v>171</v>
      </c>
      <c r="M208" t="s">
        <v>223</v>
      </c>
      <c r="N208" t="s">
        <v>364</v>
      </c>
      <c r="O208">
        <v>3.8909999999999999E-3</v>
      </c>
      <c r="P208" t="s">
        <v>358</v>
      </c>
      <c r="Q208">
        <v>12.113367999999999</v>
      </c>
      <c r="R208">
        <v>1.950861</v>
      </c>
      <c r="S208">
        <v>2.1392090000000001</v>
      </c>
      <c r="T208">
        <v>4.7135000000000003E-2</v>
      </c>
      <c r="U208">
        <v>7.5909999999999997E-3</v>
      </c>
      <c r="V208">
        <v>8.3239999999999998E-3</v>
      </c>
    </row>
    <row r="209" spans="1:22" x14ac:dyDescent="0.25">
      <c r="A209">
        <v>207</v>
      </c>
      <c r="B209" t="s">
        <v>166</v>
      </c>
      <c r="C209">
        <v>0</v>
      </c>
      <c r="D209">
        <v>539995.10155100003</v>
      </c>
      <c r="E209">
        <v>578</v>
      </c>
      <c r="F209">
        <v>8</v>
      </c>
      <c r="G209">
        <v>502.86574000000002</v>
      </c>
      <c r="H209" t="s">
        <v>84</v>
      </c>
      <c r="I209" t="s">
        <v>317</v>
      </c>
      <c r="J209" t="s">
        <v>373</v>
      </c>
      <c r="K209">
        <v>12851</v>
      </c>
      <c r="L209">
        <v>171</v>
      </c>
      <c r="M209" t="s">
        <v>223</v>
      </c>
      <c r="N209" t="s">
        <v>364</v>
      </c>
      <c r="O209">
        <v>3.8909999999999999E-3</v>
      </c>
      <c r="P209" t="s">
        <v>358</v>
      </c>
      <c r="Q209">
        <v>12.113367999999999</v>
      </c>
      <c r="R209">
        <v>1.950861</v>
      </c>
      <c r="S209">
        <v>2.1392090000000001</v>
      </c>
      <c r="T209">
        <v>4.7135000000000003E-2</v>
      </c>
      <c r="U209">
        <v>7.5909999999999997E-3</v>
      </c>
      <c r="V209">
        <v>8.3239999999999998E-3</v>
      </c>
    </row>
    <row r="210" spans="1:22" x14ac:dyDescent="0.25">
      <c r="A210">
        <v>208</v>
      </c>
      <c r="B210" t="s">
        <v>166</v>
      </c>
      <c r="C210">
        <v>0</v>
      </c>
      <c r="D210">
        <v>539995.10155100003</v>
      </c>
      <c r="E210">
        <v>579</v>
      </c>
      <c r="F210">
        <v>0</v>
      </c>
      <c r="G210">
        <v>474.93812100000002</v>
      </c>
      <c r="H210" t="s">
        <v>313</v>
      </c>
      <c r="I210" t="s">
        <v>42</v>
      </c>
      <c r="J210" t="s">
        <v>352</v>
      </c>
      <c r="K210">
        <v>12951</v>
      </c>
      <c r="L210">
        <v>833</v>
      </c>
      <c r="M210" t="s">
        <v>299</v>
      </c>
      <c r="N210" t="s">
        <v>375</v>
      </c>
      <c r="O210">
        <v>2.3760000000000001E-3</v>
      </c>
      <c r="P210" t="s">
        <v>358</v>
      </c>
      <c r="Q210">
        <v>12.025700000000001</v>
      </c>
      <c r="R210">
        <v>2.0039850000000001</v>
      </c>
      <c r="S210">
        <v>2.1291669999999998</v>
      </c>
      <c r="T210">
        <v>2.8573000000000001E-2</v>
      </c>
      <c r="U210">
        <v>4.7609999999999996E-3</v>
      </c>
      <c r="V210">
        <v>5.0590000000000001E-3</v>
      </c>
    </row>
    <row r="211" spans="1:22" x14ac:dyDescent="0.25">
      <c r="A211">
        <v>209</v>
      </c>
      <c r="B211" t="s">
        <v>166</v>
      </c>
      <c r="C211">
        <v>0</v>
      </c>
      <c r="D211">
        <v>539995.10155100003</v>
      </c>
      <c r="E211">
        <v>580</v>
      </c>
      <c r="F211">
        <v>8</v>
      </c>
      <c r="G211">
        <v>502.86574000000002</v>
      </c>
      <c r="H211" t="s">
        <v>84</v>
      </c>
      <c r="I211" t="s">
        <v>317</v>
      </c>
      <c r="J211" t="s">
        <v>373</v>
      </c>
      <c r="K211">
        <v>12951</v>
      </c>
      <c r="L211">
        <v>833</v>
      </c>
      <c r="M211" t="s">
        <v>299</v>
      </c>
      <c r="N211" t="s">
        <v>375</v>
      </c>
      <c r="O211">
        <v>2.3760000000000001E-3</v>
      </c>
      <c r="P211" t="s">
        <v>358</v>
      </c>
      <c r="Q211">
        <v>12.025700000000001</v>
      </c>
      <c r="R211">
        <v>2.0039850000000001</v>
      </c>
      <c r="S211">
        <v>2.1291669999999998</v>
      </c>
      <c r="T211">
        <v>2.8573000000000001E-2</v>
      </c>
      <c r="U211">
        <v>4.7609999999999996E-3</v>
      </c>
      <c r="V211">
        <v>5.0590000000000001E-3</v>
      </c>
    </row>
    <row r="212" spans="1:22" x14ac:dyDescent="0.25">
      <c r="A212">
        <v>210</v>
      </c>
      <c r="B212" t="s">
        <v>166</v>
      </c>
      <c r="C212">
        <v>0</v>
      </c>
      <c r="D212">
        <v>539995.10155100003</v>
      </c>
      <c r="E212">
        <v>581</v>
      </c>
      <c r="F212">
        <v>0</v>
      </c>
      <c r="G212">
        <v>474.93812100000002</v>
      </c>
      <c r="H212" t="s">
        <v>313</v>
      </c>
      <c r="I212" t="s">
        <v>42</v>
      </c>
      <c r="J212" t="s">
        <v>352</v>
      </c>
      <c r="K212">
        <v>13088</v>
      </c>
      <c r="L212">
        <v>121</v>
      </c>
      <c r="M212" t="s">
        <v>175</v>
      </c>
      <c r="N212" t="s">
        <v>176</v>
      </c>
      <c r="O212">
        <v>97.283900000000003</v>
      </c>
      <c r="P212" t="s">
        <v>368</v>
      </c>
      <c r="Q212">
        <v>11.733371</v>
      </c>
      <c r="R212">
        <v>1.9754510000000001</v>
      </c>
      <c r="S212">
        <v>2.1412239999999998</v>
      </c>
      <c r="T212">
        <v>1141.47</v>
      </c>
      <c r="U212">
        <v>192.18</v>
      </c>
      <c r="V212">
        <v>208.30699999999999</v>
      </c>
    </row>
    <row r="213" spans="1:22" x14ac:dyDescent="0.25">
      <c r="A213">
        <v>211</v>
      </c>
      <c r="B213" t="s">
        <v>166</v>
      </c>
      <c r="C213">
        <v>0</v>
      </c>
      <c r="D213">
        <v>539995.10155100003</v>
      </c>
      <c r="E213">
        <v>582</v>
      </c>
      <c r="F213">
        <v>8</v>
      </c>
      <c r="G213">
        <v>502.86574000000002</v>
      </c>
      <c r="H213" t="s">
        <v>84</v>
      </c>
      <c r="I213" t="s">
        <v>317</v>
      </c>
      <c r="J213" t="s">
        <v>373</v>
      </c>
      <c r="K213">
        <v>13088</v>
      </c>
      <c r="L213">
        <v>121</v>
      </c>
      <c r="M213" t="s">
        <v>175</v>
      </c>
      <c r="N213" t="s">
        <v>176</v>
      </c>
      <c r="O213">
        <v>97.283900000000003</v>
      </c>
      <c r="P213" t="s">
        <v>368</v>
      </c>
      <c r="Q213">
        <v>11.733371</v>
      </c>
      <c r="R213">
        <v>1.9754510000000001</v>
      </c>
      <c r="S213">
        <v>2.1412239999999998</v>
      </c>
      <c r="T213">
        <v>1141.47</v>
      </c>
      <c r="U213">
        <v>192.18</v>
      </c>
      <c r="V213">
        <v>208.30699999999999</v>
      </c>
    </row>
    <row r="214" spans="1:22" x14ac:dyDescent="0.25">
      <c r="A214">
        <v>212</v>
      </c>
      <c r="B214" t="s">
        <v>166</v>
      </c>
      <c r="C214">
        <v>0</v>
      </c>
      <c r="D214">
        <v>539995.10155100003</v>
      </c>
      <c r="E214">
        <v>583</v>
      </c>
      <c r="F214">
        <v>0</v>
      </c>
      <c r="G214">
        <v>474.93812100000002</v>
      </c>
      <c r="H214" t="s">
        <v>313</v>
      </c>
      <c r="I214" t="s">
        <v>42</v>
      </c>
      <c r="J214" t="s">
        <v>352</v>
      </c>
      <c r="K214">
        <v>13091</v>
      </c>
      <c r="L214">
        <v>121</v>
      </c>
      <c r="M214" t="s">
        <v>175</v>
      </c>
      <c r="N214" t="s">
        <v>176</v>
      </c>
      <c r="O214">
        <v>8.6276399999999995</v>
      </c>
      <c r="P214" t="s">
        <v>368</v>
      </c>
      <c r="Q214">
        <v>11.733371</v>
      </c>
      <c r="R214">
        <v>1.9754510000000001</v>
      </c>
      <c r="S214">
        <v>2.1412239999999998</v>
      </c>
      <c r="T214">
        <v>101.23099999999999</v>
      </c>
      <c r="U214">
        <v>17.043500000000002</v>
      </c>
      <c r="V214">
        <v>18.473700000000001</v>
      </c>
    </row>
    <row r="215" spans="1:22" x14ac:dyDescent="0.25">
      <c r="A215">
        <v>213</v>
      </c>
      <c r="B215" t="s">
        <v>166</v>
      </c>
      <c r="C215">
        <v>0</v>
      </c>
      <c r="D215">
        <v>539995.10155100003</v>
      </c>
      <c r="E215">
        <v>584</v>
      </c>
      <c r="F215">
        <v>8</v>
      </c>
      <c r="G215">
        <v>502.86574000000002</v>
      </c>
      <c r="H215" t="s">
        <v>84</v>
      </c>
      <c r="I215" t="s">
        <v>317</v>
      </c>
      <c r="J215" t="s">
        <v>373</v>
      </c>
      <c r="K215">
        <v>13091</v>
      </c>
      <c r="L215">
        <v>121</v>
      </c>
      <c r="M215" t="s">
        <v>175</v>
      </c>
      <c r="N215" t="s">
        <v>176</v>
      </c>
      <c r="O215">
        <v>8.6276399999999995</v>
      </c>
      <c r="P215" t="s">
        <v>368</v>
      </c>
      <c r="Q215">
        <v>11.733371</v>
      </c>
      <c r="R215">
        <v>1.9754510000000001</v>
      </c>
      <c r="S215">
        <v>2.1412239999999998</v>
      </c>
      <c r="T215">
        <v>101.23099999999999</v>
      </c>
      <c r="U215">
        <v>17.043500000000002</v>
      </c>
      <c r="V215">
        <v>18.473700000000001</v>
      </c>
    </row>
    <row r="216" spans="1:22" x14ac:dyDescent="0.25">
      <c r="A216">
        <v>214</v>
      </c>
      <c r="B216" t="s">
        <v>166</v>
      </c>
      <c r="C216">
        <v>0</v>
      </c>
      <c r="D216">
        <v>539995.10155100003</v>
      </c>
      <c r="E216">
        <v>585</v>
      </c>
      <c r="F216">
        <v>0</v>
      </c>
      <c r="G216">
        <v>474.93812100000002</v>
      </c>
      <c r="H216" t="s">
        <v>313</v>
      </c>
      <c r="I216" t="s">
        <v>42</v>
      </c>
      <c r="J216" t="s">
        <v>352</v>
      </c>
      <c r="K216">
        <v>13092</v>
      </c>
      <c r="L216">
        <v>121</v>
      </c>
      <c r="M216" t="s">
        <v>175</v>
      </c>
      <c r="N216" t="s">
        <v>176</v>
      </c>
      <c r="O216">
        <v>7.2559100000000001</v>
      </c>
      <c r="P216" t="s">
        <v>368</v>
      </c>
      <c r="Q216">
        <v>11.733371</v>
      </c>
      <c r="R216">
        <v>1.9754510000000001</v>
      </c>
      <c r="S216">
        <v>2.1412239999999998</v>
      </c>
      <c r="T216">
        <v>85.136300000000006</v>
      </c>
      <c r="U216">
        <v>14.3337</v>
      </c>
      <c r="V216">
        <v>15.5365</v>
      </c>
    </row>
    <row r="217" spans="1:22" x14ac:dyDescent="0.25">
      <c r="A217">
        <v>215</v>
      </c>
      <c r="B217" t="s">
        <v>166</v>
      </c>
      <c r="C217">
        <v>0</v>
      </c>
      <c r="D217">
        <v>539995.10155100003</v>
      </c>
      <c r="E217">
        <v>586</v>
      </c>
      <c r="F217">
        <v>8</v>
      </c>
      <c r="G217">
        <v>502.86574000000002</v>
      </c>
      <c r="H217" t="s">
        <v>84</v>
      </c>
      <c r="I217" t="s">
        <v>317</v>
      </c>
      <c r="J217" t="s">
        <v>373</v>
      </c>
      <c r="K217">
        <v>13092</v>
      </c>
      <c r="L217">
        <v>121</v>
      </c>
      <c r="M217" t="s">
        <v>175</v>
      </c>
      <c r="N217" t="s">
        <v>176</v>
      </c>
      <c r="O217">
        <v>7.2559100000000001</v>
      </c>
      <c r="P217" t="s">
        <v>368</v>
      </c>
      <c r="Q217">
        <v>11.733371</v>
      </c>
      <c r="R217">
        <v>1.9754510000000001</v>
      </c>
      <c r="S217">
        <v>2.1412239999999998</v>
      </c>
      <c r="T217">
        <v>85.136300000000006</v>
      </c>
      <c r="U217">
        <v>14.3337</v>
      </c>
      <c r="V217">
        <v>15.5365</v>
      </c>
    </row>
    <row r="218" spans="1:22" x14ac:dyDescent="0.25">
      <c r="A218">
        <v>216</v>
      </c>
      <c r="B218" t="s">
        <v>166</v>
      </c>
      <c r="C218">
        <v>0</v>
      </c>
      <c r="D218">
        <v>539995.10155100003</v>
      </c>
      <c r="E218">
        <v>587</v>
      </c>
      <c r="F218">
        <v>0</v>
      </c>
      <c r="G218">
        <v>474.93812100000002</v>
      </c>
      <c r="H218" t="s">
        <v>313</v>
      </c>
      <c r="I218" t="s">
        <v>42</v>
      </c>
      <c r="J218" t="s">
        <v>352</v>
      </c>
      <c r="K218">
        <v>13116</v>
      </c>
      <c r="L218">
        <v>132</v>
      </c>
      <c r="M218" t="s">
        <v>177</v>
      </c>
      <c r="N218" t="s">
        <v>178</v>
      </c>
      <c r="O218">
        <v>4.7060399999999998</v>
      </c>
      <c r="P218" t="s">
        <v>368</v>
      </c>
      <c r="Q218">
        <v>11.617590999999999</v>
      </c>
      <c r="R218">
        <v>2.0858639999999999</v>
      </c>
      <c r="S218">
        <v>2.0555859999999999</v>
      </c>
      <c r="T218">
        <v>54.672800000000002</v>
      </c>
      <c r="U218">
        <v>9.81616</v>
      </c>
      <c r="V218">
        <v>9.6736699999999995</v>
      </c>
    </row>
    <row r="219" spans="1:22" x14ac:dyDescent="0.25">
      <c r="A219">
        <v>217</v>
      </c>
      <c r="B219" t="s">
        <v>166</v>
      </c>
      <c r="C219">
        <v>0</v>
      </c>
      <c r="D219">
        <v>539995.10155100003</v>
      </c>
      <c r="E219">
        <v>588</v>
      </c>
      <c r="F219">
        <v>8</v>
      </c>
      <c r="G219">
        <v>502.86574000000002</v>
      </c>
      <c r="H219" t="s">
        <v>84</v>
      </c>
      <c r="I219" t="s">
        <v>317</v>
      </c>
      <c r="J219" t="s">
        <v>373</v>
      </c>
      <c r="K219">
        <v>13116</v>
      </c>
      <c r="L219">
        <v>132</v>
      </c>
      <c r="M219" t="s">
        <v>177</v>
      </c>
      <c r="N219" t="s">
        <v>178</v>
      </c>
      <c r="O219">
        <v>4.7060399999999998</v>
      </c>
      <c r="P219" t="s">
        <v>368</v>
      </c>
      <c r="Q219">
        <v>11.617590999999999</v>
      </c>
      <c r="R219">
        <v>2.0858639999999999</v>
      </c>
      <c r="S219">
        <v>2.0555859999999999</v>
      </c>
      <c r="T219">
        <v>54.672800000000002</v>
      </c>
      <c r="U219">
        <v>9.81616</v>
      </c>
      <c r="V219">
        <v>9.6736699999999995</v>
      </c>
    </row>
    <row r="220" spans="1:22" x14ac:dyDescent="0.25">
      <c r="A220">
        <v>218</v>
      </c>
      <c r="B220" t="s">
        <v>166</v>
      </c>
      <c r="C220">
        <v>0</v>
      </c>
      <c r="D220">
        <v>539995.10155100003</v>
      </c>
      <c r="E220">
        <v>589</v>
      </c>
      <c r="F220">
        <v>0</v>
      </c>
      <c r="G220">
        <v>474.93812100000002</v>
      </c>
      <c r="H220" t="s">
        <v>313</v>
      </c>
      <c r="I220" t="s">
        <v>42</v>
      </c>
      <c r="J220" t="s">
        <v>352</v>
      </c>
      <c r="K220">
        <v>13149</v>
      </c>
      <c r="L220">
        <v>133</v>
      </c>
      <c r="M220" t="s">
        <v>179</v>
      </c>
      <c r="N220" t="s">
        <v>180</v>
      </c>
      <c r="O220">
        <v>6.7406800000000002</v>
      </c>
      <c r="P220" t="s">
        <v>368</v>
      </c>
      <c r="Q220">
        <v>11.271977</v>
      </c>
      <c r="R220">
        <v>2.2334000000000001</v>
      </c>
      <c r="S220">
        <v>2.0293679999999998</v>
      </c>
      <c r="T220">
        <v>75.980800000000002</v>
      </c>
      <c r="U220">
        <v>15.054600000000001</v>
      </c>
      <c r="V220">
        <v>13.6793</v>
      </c>
    </row>
    <row r="221" spans="1:22" x14ac:dyDescent="0.25">
      <c r="A221">
        <v>219</v>
      </c>
      <c r="B221" t="s">
        <v>166</v>
      </c>
      <c r="C221">
        <v>0</v>
      </c>
      <c r="D221">
        <v>539995.10155100003</v>
      </c>
      <c r="E221">
        <v>590</v>
      </c>
      <c r="F221">
        <v>8</v>
      </c>
      <c r="G221">
        <v>502.86574000000002</v>
      </c>
      <c r="H221" t="s">
        <v>84</v>
      </c>
      <c r="I221" t="s">
        <v>317</v>
      </c>
      <c r="J221" t="s">
        <v>373</v>
      </c>
      <c r="K221">
        <v>13149</v>
      </c>
      <c r="L221">
        <v>133</v>
      </c>
      <c r="M221" t="s">
        <v>179</v>
      </c>
      <c r="N221" t="s">
        <v>180</v>
      </c>
      <c r="O221">
        <v>6.7406800000000002</v>
      </c>
      <c r="P221" t="s">
        <v>368</v>
      </c>
      <c r="Q221">
        <v>11.271977</v>
      </c>
      <c r="R221">
        <v>2.2334000000000001</v>
      </c>
      <c r="S221">
        <v>2.0293679999999998</v>
      </c>
      <c r="T221">
        <v>75.980800000000002</v>
      </c>
      <c r="U221">
        <v>15.054600000000001</v>
      </c>
      <c r="V221">
        <v>13.6793</v>
      </c>
    </row>
    <row r="222" spans="1:22" x14ac:dyDescent="0.25">
      <c r="A222">
        <v>220</v>
      </c>
      <c r="B222" t="s">
        <v>166</v>
      </c>
      <c r="C222">
        <v>0</v>
      </c>
      <c r="D222">
        <v>539995.10155100003</v>
      </c>
      <c r="E222">
        <v>591</v>
      </c>
      <c r="F222">
        <v>0</v>
      </c>
      <c r="G222">
        <v>474.93812100000002</v>
      </c>
      <c r="H222" t="s">
        <v>313</v>
      </c>
      <c r="I222" t="s">
        <v>42</v>
      </c>
      <c r="J222" t="s">
        <v>352</v>
      </c>
      <c r="K222">
        <v>13184</v>
      </c>
      <c r="L222">
        <v>140</v>
      </c>
      <c r="M222" t="s">
        <v>181</v>
      </c>
      <c r="N222" t="s">
        <v>182</v>
      </c>
      <c r="O222">
        <v>66.399699999999996</v>
      </c>
      <c r="P222" t="s">
        <v>368</v>
      </c>
      <c r="Q222">
        <v>12.496560000000001</v>
      </c>
      <c r="R222">
        <v>1.9466840000000001</v>
      </c>
      <c r="S222">
        <v>2.126881</v>
      </c>
      <c r="T222">
        <v>829.76800000000003</v>
      </c>
      <c r="U222">
        <v>129.25899999999999</v>
      </c>
      <c r="V222">
        <v>141.22399999999999</v>
      </c>
    </row>
    <row r="223" spans="1:22" x14ac:dyDescent="0.25">
      <c r="A223">
        <v>221</v>
      </c>
      <c r="B223" t="s">
        <v>166</v>
      </c>
      <c r="C223">
        <v>0</v>
      </c>
      <c r="D223">
        <v>539995.10155100003</v>
      </c>
      <c r="E223">
        <v>592</v>
      </c>
      <c r="F223">
        <v>8</v>
      </c>
      <c r="G223">
        <v>502.86574000000002</v>
      </c>
      <c r="H223" t="s">
        <v>84</v>
      </c>
      <c r="I223" t="s">
        <v>317</v>
      </c>
      <c r="J223" t="s">
        <v>373</v>
      </c>
      <c r="K223">
        <v>13184</v>
      </c>
      <c r="L223">
        <v>140</v>
      </c>
      <c r="M223" t="s">
        <v>181</v>
      </c>
      <c r="N223" t="s">
        <v>182</v>
      </c>
      <c r="O223">
        <v>66.399699999999996</v>
      </c>
      <c r="P223" t="s">
        <v>368</v>
      </c>
      <c r="Q223">
        <v>12.496560000000001</v>
      </c>
      <c r="R223">
        <v>1.9466840000000001</v>
      </c>
      <c r="S223">
        <v>2.126881</v>
      </c>
      <c r="T223">
        <v>829.76800000000003</v>
      </c>
      <c r="U223">
        <v>129.25899999999999</v>
      </c>
      <c r="V223">
        <v>141.22399999999999</v>
      </c>
    </row>
    <row r="224" spans="1:22" x14ac:dyDescent="0.25">
      <c r="A224">
        <v>222</v>
      </c>
      <c r="B224" t="s">
        <v>166</v>
      </c>
      <c r="C224">
        <v>0</v>
      </c>
      <c r="D224">
        <v>539995.10155100003</v>
      </c>
      <c r="E224">
        <v>593</v>
      </c>
      <c r="F224">
        <v>0</v>
      </c>
      <c r="G224">
        <v>474.93812100000002</v>
      </c>
      <c r="H224" t="s">
        <v>313</v>
      </c>
      <c r="I224" t="s">
        <v>42</v>
      </c>
      <c r="J224" t="s">
        <v>352</v>
      </c>
      <c r="K224">
        <v>13191</v>
      </c>
      <c r="L224">
        <v>141</v>
      </c>
      <c r="M224" t="s">
        <v>183</v>
      </c>
      <c r="N224" t="s">
        <v>184</v>
      </c>
      <c r="O224">
        <v>1.7125699999999999</v>
      </c>
      <c r="P224" t="s">
        <v>368</v>
      </c>
      <c r="Q224">
        <v>11.929551</v>
      </c>
      <c r="R224">
        <v>1.7938769999999999</v>
      </c>
      <c r="S224">
        <v>2.0065</v>
      </c>
      <c r="T224">
        <v>20.430199999999999</v>
      </c>
      <c r="U224">
        <v>3.0721400000000001</v>
      </c>
      <c r="V224">
        <v>3.4362699999999999</v>
      </c>
    </row>
    <row r="225" spans="1:22" x14ac:dyDescent="0.25">
      <c r="A225">
        <v>223</v>
      </c>
      <c r="B225" t="s">
        <v>166</v>
      </c>
      <c r="C225">
        <v>0</v>
      </c>
      <c r="D225">
        <v>539995.10155100003</v>
      </c>
      <c r="E225">
        <v>594</v>
      </c>
      <c r="F225">
        <v>8</v>
      </c>
      <c r="G225">
        <v>502.86574000000002</v>
      </c>
      <c r="H225" t="s">
        <v>84</v>
      </c>
      <c r="I225" t="s">
        <v>317</v>
      </c>
      <c r="J225" t="s">
        <v>373</v>
      </c>
      <c r="K225">
        <v>13191</v>
      </c>
      <c r="L225">
        <v>141</v>
      </c>
      <c r="M225" t="s">
        <v>183</v>
      </c>
      <c r="N225" t="s">
        <v>184</v>
      </c>
      <c r="O225">
        <v>1.7125699999999999</v>
      </c>
      <c r="P225" t="s">
        <v>368</v>
      </c>
      <c r="Q225">
        <v>11.929551</v>
      </c>
      <c r="R225">
        <v>1.7938769999999999</v>
      </c>
      <c r="S225">
        <v>2.0065</v>
      </c>
      <c r="T225">
        <v>20.430199999999999</v>
      </c>
      <c r="U225">
        <v>3.0721400000000001</v>
      </c>
      <c r="V225">
        <v>3.4362699999999999</v>
      </c>
    </row>
    <row r="226" spans="1:22" x14ac:dyDescent="0.25">
      <c r="A226">
        <v>224</v>
      </c>
      <c r="B226" t="s">
        <v>166</v>
      </c>
      <c r="C226">
        <v>0</v>
      </c>
      <c r="D226">
        <v>539995.10155100003</v>
      </c>
      <c r="E226">
        <v>595</v>
      </c>
      <c r="F226">
        <v>0</v>
      </c>
      <c r="G226">
        <v>474.93812100000002</v>
      </c>
      <c r="H226" t="s">
        <v>313</v>
      </c>
      <c r="I226" t="s">
        <v>42</v>
      </c>
      <c r="J226" t="s">
        <v>352</v>
      </c>
      <c r="K226">
        <v>13193</v>
      </c>
      <c r="L226">
        <v>141</v>
      </c>
      <c r="M226" t="s">
        <v>183</v>
      </c>
      <c r="N226" t="s">
        <v>184</v>
      </c>
      <c r="O226">
        <v>2.8974199999999999</v>
      </c>
      <c r="P226" t="s">
        <v>368</v>
      </c>
      <c r="Q226">
        <v>11.929551</v>
      </c>
      <c r="R226">
        <v>1.7938769999999999</v>
      </c>
      <c r="S226">
        <v>2.0065</v>
      </c>
      <c r="T226">
        <v>34.564900000000002</v>
      </c>
      <c r="U226">
        <v>5.1976199999999997</v>
      </c>
      <c r="V226">
        <v>5.8136700000000001</v>
      </c>
    </row>
    <row r="227" spans="1:22" x14ac:dyDescent="0.25">
      <c r="A227">
        <v>225</v>
      </c>
      <c r="B227" t="s">
        <v>166</v>
      </c>
      <c r="C227">
        <v>0</v>
      </c>
      <c r="D227">
        <v>539995.10155100003</v>
      </c>
      <c r="E227">
        <v>596</v>
      </c>
      <c r="F227">
        <v>8</v>
      </c>
      <c r="G227">
        <v>502.86574000000002</v>
      </c>
      <c r="H227" t="s">
        <v>84</v>
      </c>
      <c r="I227" t="s">
        <v>317</v>
      </c>
      <c r="J227" t="s">
        <v>373</v>
      </c>
      <c r="K227">
        <v>13193</v>
      </c>
      <c r="L227">
        <v>141</v>
      </c>
      <c r="M227" t="s">
        <v>183</v>
      </c>
      <c r="N227" t="s">
        <v>184</v>
      </c>
      <c r="O227">
        <v>2.8974199999999999</v>
      </c>
      <c r="P227" t="s">
        <v>368</v>
      </c>
      <c r="Q227">
        <v>11.929551</v>
      </c>
      <c r="R227">
        <v>1.7938769999999999</v>
      </c>
      <c r="S227">
        <v>2.0065</v>
      </c>
      <c r="T227">
        <v>34.564900000000002</v>
      </c>
      <c r="U227">
        <v>5.1976199999999997</v>
      </c>
      <c r="V227">
        <v>5.8136700000000001</v>
      </c>
    </row>
    <row r="228" spans="1:22" x14ac:dyDescent="0.25">
      <c r="A228">
        <v>226</v>
      </c>
      <c r="B228" t="s">
        <v>166</v>
      </c>
      <c r="C228">
        <v>0</v>
      </c>
      <c r="D228">
        <v>539995.10155100003</v>
      </c>
      <c r="E228">
        <v>597</v>
      </c>
      <c r="F228">
        <v>0</v>
      </c>
      <c r="G228">
        <v>474.93812100000002</v>
      </c>
      <c r="H228" t="s">
        <v>313</v>
      </c>
      <c r="I228" t="s">
        <v>42</v>
      </c>
      <c r="J228" t="s">
        <v>352</v>
      </c>
      <c r="K228">
        <v>13218</v>
      </c>
      <c r="L228">
        <v>170</v>
      </c>
      <c r="M228" t="s">
        <v>185</v>
      </c>
      <c r="N228" t="s">
        <v>186</v>
      </c>
      <c r="O228">
        <v>9.3673500000000001</v>
      </c>
      <c r="P228" t="s">
        <v>368</v>
      </c>
      <c r="Q228">
        <v>11.029944</v>
      </c>
      <c r="R228">
        <v>2.0173890000000001</v>
      </c>
      <c r="S228">
        <v>2.1626029999999998</v>
      </c>
      <c r="T228">
        <v>103.321</v>
      </c>
      <c r="U228">
        <v>18.897600000000001</v>
      </c>
      <c r="V228">
        <v>20.257899999999999</v>
      </c>
    </row>
    <row r="229" spans="1:22" x14ac:dyDescent="0.25">
      <c r="A229">
        <v>227</v>
      </c>
      <c r="B229" t="s">
        <v>166</v>
      </c>
      <c r="C229">
        <v>0</v>
      </c>
      <c r="D229">
        <v>539995.10155100003</v>
      </c>
      <c r="E229">
        <v>598</v>
      </c>
      <c r="F229">
        <v>8</v>
      </c>
      <c r="G229">
        <v>502.86574000000002</v>
      </c>
      <c r="H229" t="s">
        <v>84</v>
      </c>
      <c r="I229" t="s">
        <v>317</v>
      </c>
      <c r="J229" t="s">
        <v>373</v>
      </c>
      <c r="K229">
        <v>13218</v>
      </c>
      <c r="L229">
        <v>170</v>
      </c>
      <c r="M229" t="s">
        <v>185</v>
      </c>
      <c r="N229" t="s">
        <v>186</v>
      </c>
      <c r="O229">
        <v>9.3673500000000001</v>
      </c>
      <c r="P229" t="s">
        <v>368</v>
      </c>
      <c r="Q229">
        <v>11.029944</v>
      </c>
      <c r="R229">
        <v>2.0173890000000001</v>
      </c>
      <c r="S229">
        <v>2.1626029999999998</v>
      </c>
      <c r="T229">
        <v>103.321</v>
      </c>
      <c r="U229">
        <v>18.897600000000001</v>
      </c>
      <c r="V229">
        <v>20.257899999999999</v>
      </c>
    </row>
    <row r="230" spans="1:22" x14ac:dyDescent="0.25">
      <c r="A230">
        <v>228</v>
      </c>
      <c r="B230" t="s">
        <v>166</v>
      </c>
      <c r="C230">
        <v>0</v>
      </c>
      <c r="D230">
        <v>539995.10155100003</v>
      </c>
      <c r="E230">
        <v>599</v>
      </c>
      <c r="F230">
        <v>0</v>
      </c>
      <c r="G230">
        <v>474.93812100000002</v>
      </c>
      <c r="H230" t="s">
        <v>313</v>
      </c>
      <c r="I230" t="s">
        <v>42</v>
      </c>
      <c r="J230" t="s">
        <v>352</v>
      </c>
      <c r="K230">
        <v>13229</v>
      </c>
      <c r="L230">
        <v>171</v>
      </c>
      <c r="M230" t="s">
        <v>223</v>
      </c>
      <c r="N230" t="s">
        <v>280</v>
      </c>
      <c r="O230">
        <v>13.7524</v>
      </c>
      <c r="P230" t="s">
        <v>368</v>
      </c>
      <c r="Q230">
        <v>7.7817879999999997</v>
      </c>
      <c r="R230">
        <v>1.27501</v>
      </c>
      <c r="S230">
        <v>1.9111720000000001</v>
      </c>
      <c r="T230">
        <v>107.018</v>
      </c>
      <c r="U230">
        <v>17.534500000000001</v>
      </c>
      <c r="V230">
        <v>26.283200000000001</v>
      </c>
    </row>
    <row r="231" spans="1:22" x14ac:dyDescent="0.25">
      <c r="A231">
        <v>229</v>
      </c>
      <c r="B231" t="s">
        <v>166</v>
      </c>
      <c r="C231">
        <v>0</v>
      </c>
      <c r="D231">
        <v>539995.10155100003</v>
      </c>
      <c r="E231">
        <v>600</v>
      </c>
      <c r="F231">
        <v>8</v>
      </c>
      <c r="G231">
        <v>502.86574000000002</v>
      </c>
      <c r="H231" t="s">
        <v>84</v>
      </c>
      <c r="I231" t="s">
        <v>317</v>
      </c>
      <c r="J231" t="s">
        <v>373</v>
      </c>
      <c r="K231">
        <v>13229</v>
      </c>
      <c r="L231">
        <v>171</v>
      </c>
      <c r="M231" t="s">
        <v>223</v>
      </c>
      <c r="N231" t="s">
        <v>280</v>
      </c>
      <c r="O231">
        <v>13.7524</v>
      </c>
      <c r="P231" t="s">
        <v>368</v>
      </c>
      <c r="Q231">
        <v>7.7817879999999997</v>
      </c>
      <c r="R231">
        <v>1.27501</v>
      </c>
      <c r="S231">
        <v>1.9111720000000001</v>
      </c>
      <c r="T231">
        <v>107.018</v>
      </c>
      <c r="U231">
        <v>17.534500000000001</v>
      </c>
      <c r="V231">
        <v>26.283200000000001</v>
      </c>
    </row>
    <row r="232" spans="1:22" x14ac:dyDescent="0.25">
      <c r="A232">
        <v>230</v>
      </c>
      <c r="B232" t="s">
        <v>166</v>
      </c>
      <c r="C232">
        <v>0</v>
      </c>
      <c r="D232">
        <v>539995.10155100003</v>
      </c>
      <c r="E232">
        <v>601</v>
      </c>
      <c r="F232">
        <v>0</v>
      </c>
      <c r="G232">
        <v>474.93812100000002</v>
      </c>
      <c r="H232" t="s">
        <v>313</v>
      </c>
      <c r="I232" t="s">
        <v>42</v>
      </c>
      <c r="J232" t="s">
        <v>352</v>
      </c>
      <c r="K232">
        <v>13270</v>
      </c>
      <c r="L232">
        <v>185</v>
      </c>
      <c r="M232" t="s">
        <v>187</v>
      </c>
      <c r="N232" t="s">
        <v>188</v>
      </c>
      <c r="O232">
        <v>16.773900000000001</v>
      </c>
      <c r="P232" t="s">
        <v>368</v>
      </c>
      <c r="Q232">
        <v>11.209728</v>
      </c>
      <c r="R232">
        <v>1.937066</v>
      </c>
      <c r="S232">
        <v>2.108727</v>
      </c>
      <c r="T232">
        <v>188.03100000000001</v>
      </c>
      <c r="U232">
        <v>32.492100000000001</v>
      </c>
      <c r="V232">
        <v>35.371600000000001</v>
      </c>
    </row>
    <row r="233" spans="1:22" x14ac:dyDescent="0.25">
      <c r="A233">
        <v>231</v>
      </c>
      <c r="B233" t="s">
        <v>166</v>
      </c>
      <c r="C233">
        <v>0</v>
      </c>
      <c r="D233">
        <v>539995.10155100003</v>
      </c>
      <c r="E233">
        <v>602</v>
      </c>
      <c r="F233">
        <v>8</v>
      </c>
      <c r="G233">
        <v>502.86574000000002</v>
      </c>
      <c r="H233" t="s">
        <v>84</v>
      </c>
      <c r="I233" t="s">
        <v>317</v>
      </c>
      <c r="J233" t="s">
        <v>373</v>
      </c>
      <c r="K233">
        <v>13270</v>
      </c>
      <c r="L233">
        <v>185</v>
      </c>
      <c r="M233" t="s">
        <v>187</v>
      </c>
      <c r="N233" t="s">
        <v>188</v>
      </c>
      <c r="O233">
        <v>16.773900000000001</v>
      </c>
      <c r="P233" t="s">
        <v>368</v>
      </c>
      <c r="Q233">
        <v>11.209728</v>
      </c>
      <c r="R233">
        <v>1.937066</v>
      </c>
      <c r="S233">
        <v>2.108727</v>
      </c>
      <c r="T233">
        <v>188.03100000000001</v>
      </c>
      <c r="U233">
        <v>32.492100000000001</v>
      </c>
      <c r="V233">
        <v>35.371600000000001</v>
      </c>
    </row>
    <row r="234" spans="1:22" x14ac:dyDescent="0.25">
      <c r="A234">
        <v>232</v>
      </c>
      <c r="B234" t="s">
        <v>166</v>
      </c>
      <c r="C234">
        <v>0</v>
      </c>
      <c r="D234">
        <v>539995.10155100003</v>
      </c>
      <c r="E234">
        <v>603</v>
      </c>
      <c r="F234">
        <v>0</v>
      </c>
      <c r="G234">
        <v>474.93812100000002</v>
      </c>
      <c r="H234" t="s">
        <v>313</v>
      </c>
      <c r="I234" t="s">
        <v>42</v>
      </c>
      <c r="J234" t="s">
        <v>352</v>
      </c>
      <c r="K234">
        <v>13271</v>
      </c>
      <c r="L234">
        <v>185</v>
      </c>
      <c r="M234" t="s">
        <v>187</v>
      </c>
      <c r="N234" t="s">
        <v>188</v>
      </c>
      <c r="O234">
        <v>5.7284699999999997</v>
      </c>
      <c r="P234" t="s">
        <v>368</v>
      </c>
      <c r="Q234">
        <v>11.209728</v>
      </c>
      <c r="R234">
        <v>1.937066</v>
      </c>
      <c r="S234">
        <v>2.108727</v>
      </c>
      <c r="T234">
        <v>64.214600000000004</v>
      </c>
      <c r="U234">
        <v>11.096399999999999</v>
      </c>
      <c r="V234">
        <v>12.079800000000001</v>
      </c>
    </row>
    <row r="235" spans="1:22" x14ac:dyDescent="0.25">
      <c r="A235">
        <v>233</v>
      </c>
      <c r="B235" t="s">
        <v>166</v>
      </c>
      <c r="C235">
        <v>0</v>
      </c>
      <c r="D235">
        <v>539995.10155100003</v>
      </c>
      <c r="E235">
        <v>604</v>
      </c>
      <c r="F235">
        <v>8</v>
      </c>
      <c r="G235">
        <v>502.86574000000002</v>
      </c>
      <c r="H235" t="s">
        <v>84</v>
      </c>
      <c r="I235" t="s">
        <v>317</v>
      </c>
      <c r="J235" t="s">
        <v>373</v>
      </c>
      <c r="K235">
        <v>13271</v>
      </c>
      <c r="L235">
        <v>185</v>
      </c>
      <c r="M235" t="s">
        <v>187</v>
      </c>
      <c r="N235" t="s">
        <v>188</v>
      </c>
      <c r="O235">
        <v>5.7284699999999997</v>
      </c>
      <c r="P235" t="s">
        <v>368</v>
      </c>
      <c r="Q235">
        <v>11.209728</v>
      </c>
      <c r="R235">
        <v>1.937066</v>
      </c>
      <c r="S235">
        <v>2.108727</v>
      </c>
      <c r="T235">
        <v>64.214600000000004</v>
      </c>
      <c r="U235">
        <v>11.096399999999999</v>
      </c>
      <c r="V235">
        <v>12.079800000000001</v>
      </c>
    </row>
    <row r="236" spans="1:22" x14ac:dyDescent="0.25">
      <c r="A236">
        <v>234</v>
      </c>
      <c r="B236" t="s">
        <v>166</v>
      </c>
      <c r="C236">
        <v>0</v>
      </c>
      <c r="D236">
        <v>539995.10155100003</v>
      </c>
      <c r="E236">
        <v>605</v>
      </c>
      <c r="F236">
        <v>0</v>
      </c>
      <c r="G236">
        <v>474.93812100000002</v>
      </c>
      <c r="H236" t="s">
        <v>313</v>
      </c>
      <c r="I236" t="s">
        <v>42</v>
      </c>
      <c r="J236" t="s">
        <v>352</v>
      </c>
      <c r="K236">
        <v>13289</v>
      </c>
      <c r="L236">
        <v>190</v>
      </c>
      <c r="M236" t="s">
        <v>189</v>
      </c>
      <c r="N236" t="s">
        <v>190</v>
      </c>
      <c r="O236">
        <v>2.7938900000000002</v>
      </c>
      <c r="P236" t="s">
        <v>368</v>
      </c>
      <c r="Q236">
        <v>9.2308070000000004</v>
      </c>
      <c r="R236">
        <v>1.651831</v>
      </c>
      <c r="S236">
        <v>1.9300759999999999</v>
      </c>
      <c r="T236">
        <v>25.789899999999999</v>
      </c>
      <c r="U236">
        <v>4.61503</v>
      </c>
      <c r="V236">
        <v>5.3924200000000004</v>
      </c>
    </row>
    <row r="237" spans="1:22" x14ac:dyDescent="0.25">
      <c r="A237">
        <v>235</v>
      </c>
      <c r="B237" t="s">
        <v>166</v>
      </c>
      <c r="C237">
        <v>0</v>
      </c>
      <c r="D237">
        <v>539995.10155100003</v>
      </c>
      <c r="E237">
        <v>606</v>
      </c>
      <c r="F237">
        <v>8</v>
      </c>
      <c r="G237">
        <v>502.86574000000002</v>
      </c>
      <c r="H237" t="s">
        <v>84</v>
      </c>
      <c r="I237" t="s">
        <v>317</v>
      </c>
      <c r="J237" t="s">
        <v>373</v>
      </c>
      <c r="K237">
        <v>13289</v>
      </c>
      <c r="L237">
        <v>190</v>
      </c>
      <c r="M237" t="s">
        <v>189</v>
      </c>
      <c r="N237" t="s">
        <v>190</v>
      </c>
      <c r="O237">
        <v>2.7938900000000002</v>
      </c>
      <c r="P237" t="s">
        <v>368</v>
      </c>
      <c r="Q237">
        <v>9.2308070000000004</v>
      </c>
      <c r="R237">
        <v>1.651831</v>
      </c>
      <c r="S237">
        <v>1.9300759999999999</v>
      </c>
      <c r="T237">
        <v>25.789899999999999</v>
      </c>
      <c r="U237">
        <v>4.61503</v>
      </c>
      <c r="V237">
        <v>5.3924200000000004</v>
      </c>
    </row>
    <row r="238" spans="1:22" x14ac:dyDescent="0.25">
      <c r="A238">
        <v>236</v>
      </c>
      <c r="B238" t="s">
        <v>166</v>
      </c>
      <c r="C238">
        <v>0</v>
      </c>
      <c r="D238">
        <v>539995.10155100003</v>
      </c>
      <c r="E238">
        <v>619</v>
      </c>
      <c r="F238">
        <v>0</v>
      </c>
      <c r="G238">
        <v>474.93812100000002</v>
      </c>
      <c r="H238" t="s">
        <v>313</v>
      </c>
      <c r="I238" t="s">
        <v>42</v>
      </c>
      <c r="J238" t="s">
        <v>352</v>
      </c>
      <c r="K238">
        <v>15474</v>
      </c>
      <c r="L238">
        <v>814</v>
      </c>
      <c r="M238" t="s">
        <v>209</v>
      </c>
      <c r="N238" t="s">
        <v>210</v>
      </c>
      <c r="O238">
        <v>5.6257000000000001E-2</v>
      </c>
      <c r="P238" t="s">
        <v>368</v>
      </c>
      <c r="Q238">
        <v>8.2014490000000002</v>
      </c>
      <c r="R238">
        <v>1.307456</v>
      </c>
      <c r="S238">
        <v>1.750286</v>
      </c>
      <c r="T238">
        <v>0.461391</v>
      </c>
      <c r="U238">
        <v>7.3553999999999994E-2</v>
      </c>
      <c r="V238">
        <v>9.8465999999999998E-2</v>
      </c>
    </row>
    <row r="239" spans="1:22" x14ac:dyDescent="0.25">
      <c r="A239">
        <v>237</v>
      </c>
      <c r="B239" t="s">
        <v>166</v>
      </c>
      <c r="C239">
        <v>0</v>
      </c>
      <c r="D239">
        <v>539995.10155100003</v>
      </c>
      <c r="E239">
        <v>620</v>
      </c>
      <c r="F239">
        <v>8</v>
      </c>
      <c r="G239">
        <v>502.86574000000002</v>
      </c>
      <c r="H239" t="s">
        <v>84</v>
      </c>
      <c r="I239" t="s">
        <v>317</v>
      </c>
      <c r="J239" t="s">
        <v>373</v>
      </c>
      <c r="K239">
        <v>15474</v>
      </c>
      <c r="L239">
        <v>814</v>
      </c>
      <c r="M239" t="s">
        <v>209</v>
      </c>
      <c r="N239" t="s">
        <v>210</v>
      </c>
      <c r="O239">
        <v>5.6257000000000001E-2</v>
      </c>
      <c r="P239" t="s">
        <v>368</v>
      </c>
      <c r="Q239">
        <v>8.2014490000000002</v>
      </c>
      <c r="R239">
        <v>1.307456</v>
      </c>
      <c r="S239">
        <v>1.750286</v>
      </c>
      <c r="T239">
        <v>0.461391</v>
      </c>
      <c r="U239">
        <v>7.3553999999999994E-2</v>
      </c>
      <c r="V239">
        <v>9.8465999999999998E-2</v>
      </c>
    </row>
    <row r="240" spans="1:22" x14ac:dyDescent="0.25">
      <c r="A240">
        <v>238</v>
      </c>
      <c r="B240" t="s">
        <v>166</v>
      </c>
      <c r="C240">
        <v>0</v>
      </c>
      <c r="D240">
        <v>539995.10155100003</v>
      </c>
      <c r="E240">
        <v>623</v>
      </c>
      <c r="F240">
        <v>0</v>
      </c>
      <c r="G240">
        <v>474.93812100000002</v>
      </c>
      <c r="H240" t="s">
        <v>313</v>
      </c>
      <c r="I240" t="s">
        <v>42</v>
      </c>
      <c r="J240" t="s">
        <v>352</v>
      </c>
      <c r="K240">
        <v>15480</v>
      </c>
      <c r="L240">
        <v>833</v>
      </c>
      <c r="M240" t="s">
        <v>299</v>
      </c>
      <c r="N240" t="s">
        <v>300</v>
      </c>
      <c r="O240">
        <v>7.6983499999999996</v>
      </c>
      <c r="P240" t="s">
        <v>368</v>
      </c>
      <c r="Q240">
        <v>12.019918000000001</v>
      </c>
      <c r="R240">
        <v>2.0017299999999998</v>
      </c>
      <c r="S240">
        <v>2.12696</v>
      </c>
      <c r="T240">
        <v>92.533500000000004</v>
      </c>
      <c r="U240">
        <v>15.41</v>
      </c>
      <c r="V240">
        <v>16.374099999999999</v>
      </c>
    </row>
    <row r="241" spans="1:22" x14ac:dyDescent="0.25">
      <c r="A241">
        <v>239</v>
      </c>
      <c r="B241" t="s">
        <v>166</v>
      </c>
      <c r="C241">
        <v>0</v>
      </c>
      <c r="D241">
        <v>539995.10155100003</v>
      </c>
      <c r="E241">
        <v>624</v>
      </c>
      <c r="F241">
        <v>8</v>
      </c>
      <c r="G241">
        <v>502.86574000000002</v>
      </c>
      <c r="H241" t="s">
        <v>84</v>
      </c>
      <c r="I241" t="s">
        <v>317</v>
      </c>
      <c r="J241" t="s">
        <v>373</v>
      </c>
      <c r="K241">
        <v>15480</v>
      </c>
      <c r="L241">
        <v>833</v>
      </c>
      <c r="M241" t="s">
        <v>299</v>
      </c>
      <c r="N241" t="s">
        <v>300</v>
      </c>
      <c r="O241">
        <v>7.6983499999999996</v>
      </c>
      <c r="P241" t="s">
        <v>368</v>
      </c>
      <c r="Q241">
        <v>12.019918000000001</v>
      </c>
      <c r="R241">
        <v>2.0017299999999998</v>
      </c>
      <c r="S241">
        <v>2.12696</v>
      </c>
      <c r="T241">
        <v>92.533500000000004</v>
      </c>
      <c r="U241">
        <v>15.41</v>
      </c>
      <c r="V241">
        <v>16.374099999999999</v>
      </c>
    </row>
    <row r="242" spans="1:22" x14ac:dyDescent="0.25">
      <c r="A242">
        <v>240</v>
      </c>
      <c r="B242" t="s">
        <v>166</v>
      </c>
      <c r="C242">
        <v>0</v>
      </c>
      <c r="D242">
        <v>539995.10155100003</v>
      </c>
      <c r="E242">
        <v>625</v>
      </c>
      <c r="F242">
        <v>0</v>
      </c>
      <c r="G242">
        <v>474.93812100000002</v>
      </c>
      <c r="H242" t="s">
        <v>313</v>
      </c>
      <c r="I242" t="s">
        <v>42</v>
      </c>
      <c r="J242" t="s">
        <v>352</v>
      </c>
      <c r="K242">
        <v>13089</v>
      </c>
      <c r="L242">
        <v>121</v>
      </c>
      <c r="M242" t="s">
        <v>175</v>
      </c>
      <c r="N242" t="s">
        <v>176</v>
      </c>
      <c r="O242">
        <v>28.802099999999999</v>
      </c>
      <c r="P242" t="s">
        <v>368</v>
      </c>
      <c r="Q242">
        <v>11.733371</v>
      </c>
      <c r="R242">
        <v>1.9754510000000001</v>
      </c>
      <c r="S242">
        <v>2.1412239999999998</v>
      </c>
      <c r="T242">
        <v>337.94600000000003</v>
      </c>
      <c r="U242">
        <v>56.897100000000002</v>
      </c>
      <c r="V242">
        <v>61.671700000000001</v>
      </c>
    </row>
    <row r="243" spans="1:22" x14ac:dyDescent="0.25">
      <c r="A243">
        <v>241</v>
      </c>
      <c r="B243" t="s">
        <v>166</v>
      </c>
      <c r="C243">
        <v>0</v>
      </c>
      <c r="D243">
        <v>539995.10155100003</v>
      </c>
      <c r="E243">
        <v>626</v>
      </c>
      <c r="F243">
        <v>9</v>
      </c>
      <c r="G243">
        <v>58.792639000000001</v>
      </c>
      <c r="H243" t="s">
        <v>3</v>
      </c>
      <c r="I243" t="s">
        <v>230</v>
      </c>
      <c r="J243" t="s">
        <v>376</v>
      </c>
      <c r="K243">
        <v>13089</v>
      </c>
      <c r="L243">
        <v>121</v>
      </c>
      <c r="M243" t="s">
        <v>175</v>
      </c>
      <c r="N243" t="s">
        <v>176</v>
      </c>
      <c r="O243">
        <v>28.802099999999999</v>
      </c>
      <c r="P243" t="s">
        <v>368</v>
      </c>
      <c r="Q243">
        <v>11.733371</v>
      </c>
      <c r="R243">
        <v>1.9754510000000001</v>
      </c>
      <c r="S243">
        <v>2.1412239999999998</v>
      </c>
      <c r="T243">
        <v>337.94600000000003</v>
      </c>
      <c r="U243">
        <v>56.897100000000002</v>
      </c>
      <c r="V243">
        <v>61.671700000000001</v>
      </c>
    </row>
    <row r="244" spans="1:22" x14ac:dyDescent="0.25">
      <c r="A244">
        <v>242</v>
      </c>
      <c r="B244" t="s">
        <v>166</v>
      </c>
      <c r="C244">
        <v>0</v>
      </c>
      <c r="D244">
        <v>539995.10155100003</v>
      </c>
      <c r="E244">
        <v>627</v>
      </c>
      <c r="F244">
        <v>0</v>
      </c>
      <c r="G244">
        <v>474.93812100000002</v>
      </c>
      <c r="H244" t="s">
        <v>313</v>
      </c>
      <c r="I244" t="s">
        <v>42</v>
      </c>
      <c r="J244" t="s">
        <v>352</v>
      </c>
      <c r="K244">
        <v>13183</v>
      </c>
      <c r="L244">
        <v>140</v>
      </c>
      <c r="M244" t="s">
        <v>181</v>
      </c>
      <c r="N244" t="s">
        <v>182</v>
      </c>
      <c r="O244">
        <v>8.8067799999999998</v>
      </c>
      <c r="P244" t="s">
        <v>368</v>
      </c>
      <c r="Q244">
        <v>12.496560000000001</v>
      </c>
      <c r="R244">
        <v>1.9466840000000001</v>
      </c>
      <c r="S244">
        <v>2.126881</v>
      </c>
      <c r="T244">
        <v>110.054</v>
      </c>
      <c r="U244">
        <v>17.143999999999998</v>
      </c>
      <c r="V244">
        <v>18.731000000000002</v>
      </c>
    </row>
    <row r="245" spans="1:22" x14ac:dyDescent="0.25">
      <c r="A245">
        <v>243</v>
      </c>
      <c r="B245" t="s">
        <v>166</v>
      </c>
      <c r="C245">
        <v>0</v>
      </c>
      <c r="D245">
        <v>539995.10155100003</v>
      </c>
      <c r="E245">
        <v>628</v>
      </c>
      <c r="F245">
        <v>9</v>
      </c>
      <c r="G245">
        <v>58.792639000000001</v>
      </c>
      <c r="H245" t="s">
        <v>3</v>
      </c>
      <c r="I245" t="s">
        <v>230</v>
      </c>
      <c r="J245" t="s">
        <v>376</v>
      </c>
      <c r="K245">
        <v>13183</v>
      </c>
      <c r="L245">
        <v>140</v>
      </c>
      <c r="M245" t="s">
        <v>181</v>
      </c>
      <c r="N245" t="s">
        <v>182</v>
      </c>
      <c r="O245">
        <v>8.8067799999999998</v>
      </c>
      <c r="P245" t="s">
        <v>368</v>
      </c>
      <c r="Q245">
        <v>12.496560000000001</v>
      </c>
      <c r="R245">
        <v>1.9466840000000001</v>
      </c>
      <c r="S245">
        <v>2.126881</v>
      </c>
      <c r="T245">
        <v>110.054</v>
      </c>
      <c r="U245">
        <v>17.143999999999998</v>
      </c>
      <c r="V245">
        <v>18.731000000000002</v>
      </c>
    </row>
    <row r="246" spans="1:22" x14ac:dyDescent="0.25">
      <c r="A246">
        <v>244</v>
      </c>
      <c r="B246" t="s">
        <v>166</v>
      </c>
      <c r="C246">
        <v>0</v>
      </c>
      <c r="D246">
        <v>539995.10155100003</v>
      </c>
      <c r="E246">
        <v>631</v>
      </c>
      <c r="F246">
        <v>0</v>
      </c>
      <c r="G246">
        <v>474.93812100000002</v>
      </c>
      <c r="H246" t="s">
        <v>313</v>
      </c>
      <c r="I246" t="s">
        <v>42</v>
      </c>
      <c r="J246" t="s">
        <v>352</v>
      </c>
      <c r="K246">
        <v>13086</v>
      </c>
      <c r="L246">
        <v>121</v>
      </c>
      <c r="M246" t="s">
        <v>175</v>
      </c>
      <c r="N246" t="s">
        <v>176</v>
      </c>
      <c r="O246">
        <v>38.435699999999997</v>
      </c>
      <c r="P246" t="s">
        <v>368</v>
      </c>
      <c r="Q246">
        <v>11.733371</v>
      </c>
      <c r="R246">
        <v>1.9754510000000001</v>
      </c>
      <c r="S246">
        <v>2.1412239999999998</v>
      </c>
      <c r="T246">
        <v>450.98</v>
      </c>
      <c r="U246">
        <v>75.927899999999994</v>
      </c>
      <c r="V246">
        <v>82.299400000000006</v>
      </c>
    </row>
    <row r="247" spans="1:22" x14ac:dyDescent="0.25">
      <c r="A247">
        <v>245</v>
      </c>
      <c r="B247" t="s">
        <v>166</v>
      </c>
      <c r="C247">
        <v>0</v>
      </c>
      <c r="D247">
        <v>539995.10155100003</v>
      </c>
      <c r="E247">
        <v>632</v>
      </c>
      <c r="F247">
        <v>11</v>
      </c>
      <c r="G247">
        <v>664.94543299999998</v>
      </c>
      <c r="H247" t="s">
        <v>85</v>
      </c>
      <c r="I247" t="s">
        <v>36</v>
      </c>
      <c r="J247" t="s">
        <v>381</v>
      </c>
      <c r="K247">
        <v>13086</v>
      </c>
      <c r="L247">
        <v>121</v>
      </c>
      <c r="M247" t="s">
        <v>175</v>
      </c>
      <c r="N247" t="s">
        <v>176</v>
      </c>
      <c r="O247">
        <v>38.435699999999997</v>
      </c>
      <c r="P247" t="s">
        <v>368</v>
      </c>
      <c r="Q247">
        <v>11.733371</v>
      </c>
      <c r="R247">
        <v>1.9754510000000001</v>
      </c>
      <c r="S247">
        <v>2.1412239999999998</v>
      </c>
      <c r="T247">
        <v>450.98</v>
      </c>
      <c r="U247">
        <v>75.927899999999994</v>
      </c>
      <c r="V247">
        <v>82.299400000000006</v>
      </c>
    </row>
    <row r="248" spans="1:22" x14ac:dyDescent="0.25">
      <c r="A248">
        <v>246</v>
      </c>
      <c r="B248" t="s">
        <v>166</v>
      </c>
      <c r="C248">
        <v>0</v>
      </c>
      <c r="D248">
        <v>539995.10155100003</v>
      </c>
      <c r="E248">
        <v>633</v>
      </c>
      <c r="F248">
        <v>0</v>
      </c>
      <c r="G248">
        <v>474.93812100000002</v>
      </c>
      <c r="H248" t="s">
        <v>313</v>
      </c>
      <c r="I248" t="s">
        <v>42</v>
      </c>
      <c r="J248" t="s">
        <v>352</v>
      </c>
      <c r="K248">
        <v>13144</v>
      </c>
      <c r="L248">
        <v>133</v>
      </c>
      <c r="M248" t="s">
        <v>179</v>
      </c>
      <c r="N248" t="s">
        <v>180</v>
      </c>
      <c r="O248">
        <v>6.1356000000000001E-2</v>
      </c>
      <c r="P248" t="s">
        <v>368</v>
      </c>
      <c r="Q248">
        <v>11.271977</v>
      </c>
      <c r="R248">
        <v>2.2334000000000001</v>
      </c>
      <c r="S248">
        <v>2.0293679999999998</v>
      </c>
      <c r="T248">
        <v>0.69159800000000005</v>
      </c>
      <c r="U248">
        <v>0.13703099999999999</v>
      </c>
      <c r="V248">
        <v>0.124513</v>
      </c>
    </row>
    <row r="249" spans="1:22" x14ac:dyDescent="0.25">
      <c r="A249">
        <v>247</v>
      </c>
      <c r="B249" t="s">
        <v>166</v>
      </c>
      <c r="C249">
        <v>0</v>
      </c>
      <c r="D249">
        <v>539995.10155100003</v>
      </c>
      <c r="E249">
        <v>634</v>
      </c>
      <c r="F249">
        <v>11</v>
      </c>
      <c r="G249">
        <v>664.94543299999998</v>
      </c>
      <c r="H249" t="s">
        <v>85</v>
      </c>
      <c r="I249" t="s">
        <v>36</v>
      </c>
      <c r="J249" t="s">
        <v>381</v>
      </c>
      <c r="K249">
        <v>13144</v>
      </c>
      <c r="L249">
        <v>133</v>
      </c>
      <c r="M249" t="s">
        <v>179</v>
      </c>
      <c r="N249" t="s">
        <v>180</v>
      </c>
      <c r="O249">
        <v>6.1356000000000001E-2</v>
      </c>
      <c r="P249" t="s">
        <v>368</v>
      </c>
      <c r="Q249">
        <v>11.271977</v>
      </c>
      <c r="R249">
        <v>2.2334000000000001</v>
      </c>
      <c r="S249">
        <v>2.0293679999999998</v>
      </c>
      <c r="T249">
        <v>0.69159800000000005</v>
      </c>
      <c r="U249">
        <v>0.13703099999999999</v>
      </c>
      <c r="V249">
        <v>0.124513</v>
      </c>
    </row>
    <row r="250" spans="1:22" x14ac:dyDescent="0.25">
      <c r="A250">
        <v>248</v>
      </c>
      <c r="B250" t="s">
        <v>166</v>
      </c>
      <c r="C250">
        <v>0</v>
      </c>
      <c r="D250">
        <v>539995.10155100003</v>
      </c>
      <c r="E250">
        <v>635</v>
      </c>
      <c r="F250">
        <v>0</v>
      </c>
      <c r="G250">
        <v>474.93812100000002</v>
      </c>
      <c r="H250" t="s">
        <v>313</v>
      </c>
      <c r="I250" t="s">
        <v>42</v>
      </c>
      <c r="J250" t="s">
        <v>352</v>
      </c>
      <c r="K250">
        <v>13215</v>
      </c>
      <c r="L250">
        <v>170</v>
      </c>
      <c r="M250" t="s">
        <v>185</v>
      </c>
      <c r="N250" t="s">
        <v>186</v>
      </c>
      <c r="O250">
        <v>3.4445999999999999</v>
      </c>
      <c r="P250" t="s">
        <v>368</v>
      </c>
      <c r="Q250">
        <v>11.029944</v>
      </c>
      <c r="R250">
        <v>2.0173890000000001</v>
      </c>
      <c r="S250">
        <v>2.1626029999999998</v>
      </c>
      <c r="T250">
        <v>37.993699999999997</v>
      </c>
      <c r="U250">
        <v>6.9490999999999996</v>
      </c>
      <c r="V250">
        <v>7.4493</v>
      </c>
    </row>
    <row r="251" spans="1:22" x14ac:dyDescent="0.25">
      <c r="A251">
        <v>249</v>
      </c>
      <c r="B251" t="s">
        <v>166</v>
      </c>
      <c r="C251">
        <v>0</v>
      </c>
      <c r="D251">
        <v>539995.10155100003</v>
      </c>
      <c r="E251">
        <v>636</v>
      </c>
      <c r="F251">
        <v>11</v>
      </c>
      <c r="G251">
        <v>664.94543299999998</v>
      </c>
      <c r="H251" t="s">
        <v>85</v>
      </c>
      <c r="I251" t="s">
        <v>36</v>
      </c>
      <c r="J251" t="s">
        <v>381</v>
      </c>
      <c r="K251">
        <v>13215</v>
      </c>
      <c r="L251">
        <v>170</v>
      </c>
      <c r="M251" t="s">
        <v>185</v>
      </c>
      <c r="N251" t="s">
        <v>186</v>
      </c>
      <c r="O251">
        <v>3.4445999999999999</v>
      </c>
      <c r="P251" t="s">
        <v>368</v>
      </c>
      <c r="Q251">
        <v>11.029944</v>
      </c>
      <c r="R251">
        <v>2.0173890000000001</v>
      </c>
      <c r="S251">
        <v>2.1626029999999998</v>
      </c>
      <c r="T251">
        <v>37.993699999999997</v>
      </c>
      <c r="U251">
        <v>6.9490999999999996</v>
      </c>
      <c r="V251">
        <v>7.4493</v>
      </c>
    </row>
    <row r="252" spans="1:22" x14ac:dyDescent="0.25">
      <c r="A252">
        <v>250</v>
      </c>
      <c r="B252" t="s">
        <v>166</v>
      </c>
      <c r="C252">
        <v>0</v>
      </c>
      <c r="D252">
        <v>539995.10155100003</v>
      </c>
      <c r="E252">
        <v>637</v>
      </c>
      <c r="F252">
        <v>0</v>
      </c>
      <c r="G252">
        <v>474.93812100000002</v>
      </c>
      <c r="H252" t="s">
        <v>313</v>
      </c>
      <c r="I252" t="s">
        <v>42</v>
      </c>
      <c r="J252" t="s">
        <v>352</v>
      </c>
      <c r="K252">
        <v>15474</v>
      </c>
      <c r="L252">
        <v>814</v>
      </c>
      <c r="M252" t="s">
        <v>209</v>
      </c>
      <c r="N252" t="s">
        <v>210</v>
      </c>
      <c r="O252">
        <v>1.3689E-2</v>
      </c>
      <c r="P252" t="s">
        <v>368</v>
      </c>
      <c r="Q252">
        <v>8.2014490000000002</v>
      </c>
      <c r="R252">
        <v>1.307456</v>
      </c>
      <c r="S252">
        <v>1.750286</v>
      </c>
      <c r="T252">
        <v>0.112266</v>
      </c>
      <c r="U252">
        <v>1.7897E-2</v>
      </c>
      <c r="V252">
        <v>2.3959000000000001E-2</v>
      </c>
    </row>
    <row r="253" spans="1:22" x14ac:dyDescent="0.25">
      <c r="A253">
        <v>251</v>
      </c>
      <c r="B253" t="s">
        <v>166</v>
      </c>
      <c r="C253">
        <v>0</v>
      </c>
      <c r="D253">
        <v>539995.10155100003</v>
      </c>
      <c r="E253">
        <v>638</v>
      </c>
      <c r="F253">
        <v>11</v>
      </c>
      <c r="G253">
        <v>664.94543299999998</v>
      </c>
      <c r="H253" t="s">
        <v>85</v>
      </c>
      <c r="I253" t="s">
        <v>36</v>
      </c>
      <c r="J253" t="s">
        <v>381</v>
      </c>
      <c r="K253">
        <v>15474</v>
      </c>
      <c r="L253">
        <v>814</v>
      </c>
      <c r="M253" t="s">
        <v>209</v>
      </c>
      <c r="N253" t="s">
        <v>210</v>
      </c>
      <c r="O253">
        <v>1.3689E-2</v>
      </c>
      <c r="P253" t="s">
        <v>368</v>
      </c>
      <c r="Q253">
        <v>8.2014490000000002</v>
      </c>
      <c r="R253">
        <v>1.307456</v>
      </c>
      <c r="S253">
        <v>1.750286</v>
      </c>
      <c r="T253">
        <v>0.112266</v>
      </c>
      <c r="U253">
        <v>1.7897E-2</v>
      </c>
      <c r="V253">
        <v>2.3959000000000001E-2</v>
      </c>
    </row>
    <row r="254" spans="1:22" x14ac:dyDescent="0.25">
      <c r="A254">
        <v>252</v>
      </c>
      <c r="B254" t="s">
        <v>166</v>
      </c>
      <c r="C254">
        <v>0</v>
      </c>
      <c r="D254">
        <v>539995.10155100003</v>
      </c>
      <c r="E254">
        <v>651</v>
      </c>
      <c r="F254">
        <v>0</v>
      </c>
      <c r="G254">
        <v>474.93812100000002</v>
      </c>
      <c r="H254" t="s">
        <v>313</v>
      </c>
      <c r="I254" t="s">
        <v>42</v>
      </c>
      <c r="J254" t="s">
        <v>352</v>
      </c>
      <c r="K254">
        <v>8360</v>
      </c>
      <c r="L254">
        <v>133</v>
      </c>
      <c r="M254" t="s">
        <v>179</v>
      </c>
      <c r="N254" t="s">
        <v>240</v>
      </c>
      <c r="O254">
        <v>0.207755</v>
      </c>
      <c r="P254" t="s">
        <v>353</v>
      </c>
      <c r="Q254">
        <v>11.488374</v>
      </c>
      <c r="R254">
        <v>2.1865730000000001</v>
      </c>
      <c r="S254">
        <v>2.0236360000000002</v>
      </c>
      <c r="T254">
        <v>2.3867699999999998</v>
      </c>
      <c r="U254">
        <v>0.45427200000000001</v>
      </c>
      <c r="V254">
        <v>0.42042000000000002</v>
      </c>
    </row>
    <row r="255" spans="1:22" x14ac:dyDescent="0.25">
      <c r="A255">
        <v>253</v>
      </c>
      <c r="B255" t="s">
        <v>166</v>
      </c>
      <c r="C255">
        <v>0</v>
      </c>
      <c r="D255">
        <v>539995.10155100003</v>
      </c>
      <c r="E255">
        <v>652</v>
      </c>
      <c r="F255">
        <v>13</v>
      </c>
      <c r="G255">
        <v>1087.4028310000001</v>
      </c>
      <c r="H255" t="s">
        <v>45</v>
      </c>
      <c r="I255" t="s">
        <v>233</v>
      </c>
      <c r="J255" t="s">
        <v>383</v>
      </c>
      <c r="K255">
        <v>8360</v>
      </c>
      <c r="L255">
        <v>133</v>
      </c>
      <c r="M255" t="s">
        <v>179</v>
      </c>
      <c r="N255" t="s">
        <v>240</v>
      </c>
      <c r="O255">
        <v>0.207755</v>
      </c>
      <c r="P255" t="s">
        <v>353</v>
      </c>
      <c r="Q255">
        <v>11.488374</v>
      </c>
      <c r="R255">
        <v>2.1865730000000001</v>
      </c>
      <c r="S255">
        <v>2.0236360000000002</v>
      </c>
      <c r="T255">
        <v>2.3867699999999998</v>
      </c>
      <c r="U255">
        <v>0.45427200000000001</v>
      </c>
      <c r="V255">
        <v>0.42042000000000002</v>
      </c>
    </row>
    <row r="256" spans="1:22" x14ac:dyDescent="0.25">
      <c r="A256">
        <v>254</v>
      </c>
      <c r="B256" t="s">
        <v>166</v>
      </c>
      <c r="C256">
        <v>0</v>
      </c>
      <c r="D256">
        <v>539995.10155100003</v>
      </c>
      <c r="E256">
        <v>653</v>
      </c>
      <c r="F256">
        <v>0</v>
      </c>
      <c r="G256">
        <v>474.93812100000002</v>
      </c>
      <c r="H256" t="s">
        <v>313</v>
      </c>
      <c r="I256" t="s">
        <v>42</v>
      </c>
      <c r="J256" t="s">
        <v>352</v>
      </c>
      <c r="K256">
        <v>8448</v>
      </c>
      <c r="L256">
        <v>140</v>
      </c>
      <c r="M256" t="s">
        <v>181</v>
      </c>
      <c r="N256" t="s">
        <v>241</v>
      </c>
      <c r="O256">
        <v>1.3429199999999999</v>
      </c>
      <c r="P256" t="s">
        <v>353</v>
      </c>
      <c r="Q256">
        <v>11.781447</v>
      </c>
      <c r="R256">
        <v>1.875837</v>
      </c>
      <c r="S256">
        <v>2.004032</v>
      </c>
      <c r="T256">
        <v>15.8215</v>
      </c>
      <c r="U256">
        <v>2.5190999999999999</v>
      </c>
      <c r="V256">
        <v>2.6912500000000001</v>
      </c>
    </row>
    <row r="257" spans="1:22" x14ac:dyDescent="0.25">
      <c r="A257">
        <v>255</v>
      </c>
      <c r="B257" t="s">
        <v>166</v>
      </c>
      <c r="C257">
        <v>0</v>
      </c>
      <c r="D257">
        <v>539995.10155100003</v>
      </c>
      <c r="E257">
        <v>654</v>
      </c>
      <c r="F257">
        <v>13</v>
      </c>
      <c r="G257">
        <v>1087.4028310000001</v>
      </c>
      <c r="H257" t="s">
        <v>45</v>
      </c>
      <c r="I257" t="s">
        <v>233</v>
      </c>
      <c r="J257" t="s">
        <v>383</v>
      </c>
      <c r="K257">
        <v>8448</v>
      </c>
      <c r="L257">
        <v>140</v>
      </c>
      <c r="M257" t="s">
        <v>181</v>
      </c>
      <c r="N257" t="s">
        <v>241</v>
      </c>
      <c r="O257">
        <v>1.3429199999999999</v>
      </c>
      <c r="P257" t="s">
        <v>353</v>
      </c>
      <c r="Q257">
        <v>11.781447</v>
      </c>
      <c r="R257">
        <v>1.875837</v>
      </c>
      <c r="S257">
        <v>2.004032</v>
      </c>
      <c r="T257">
        <v>15.8215</v>
      </c>
      <c r="U257">
        <v>2.5190999999999999</v>
      </c>
      <c r="V257">
        <v>2.6912500000000001</v>
      </c>
    </row>
    <row r="258" spans="1:22" x14ac:dyDescent="0.25">
      <c r="A258">
        <v>256</v>
      </c>
      <c r="B258" t="s">
        <v>166</v>
      </c>
      <c r="C258">
        <v>0</v>
      </c>
      <c r="D258">
        <v>539995.10155100003</v>
      </c>
      <c r="E258">
        <v>655</v>
      </c>
      <c r="F258">
        <v>0</v>
      </c>
      <c r="G258">
        <v>474.93812100000002</v>
      </c>
      <c r="H258" t="s">
        <v>313</v>
      </c>
      <c r="I258" t="s">
        <v>42</v>
      </c>
      <c r="J258" t="s">
        <v>352</v>
      </c>
      <c r="K258">
        <v>8836</v>
      </c>
      <c r="L258">
        <v>184</v>
      </c>
      <c r="M258" t="s">
        <v>234</v>
      </c>
      <c r="N258" t="s">
        <v>235</v>
      </c>
      <c r="O258">
        <v>1.7708000000000002E-2</v>
      </c>
      <c r="P258" t="s">
        <v>353</v>
      </c>
      <c r="Q258">
        <v>4.6920869999999999</v>
      </c>
      <c r="R258">
        <v>0.76890700000000001</v>
      </c>
      <c r="S258">
        <v>1.6260060000000001</v>
      </c>
      <c r="T258">
        <v>8.3085000000000006E-2</v>
      </c>
      <c r="U258">
        <v>1.3615E-2</v>
      </c>
      <c r="V258">
        <v>2.8792000000000002E-2</v>
      </c>
    </row>
    <row r="259" spans="1:22" x14ac:dyDescent="0.25">
      <c r="A259">
        <v>257</v>
      </c>
      <c r="B259" t="s">
        <v>166</v>
      </c>
      <c r="C259">
        <v>0</v>
      </c>
      <c r="D259">
        <v>539995.10155100003</v>
      </c>
      <c r="E259">
        <v>656</v>
      </c>
      <c r="F259">
        <v>13</v>
      </c>
      <c r="G259">
        <v>1087.4028310000001</v>
      </c>
      <c r="H259" t="s">
        <v>45</v>
      </c>
      <c r="I259" t="s">
        <v>233</v>
      </c>
      <c r="J259" t="s">
        <v>383</v>
      </c>
      <c r="K259">
        <v>8836</v>
      </c>
      <c r="L259">
        <v>184</v>
      </c>
      <c r="M259" t="s">
        <v>234</v>
      </c>
      <c r="N259" t="s">
        <v>235</v>
      </c>
      <c r="O259">
        <v>1.7708000000000002E-2</v>
      </c>
      <c r="P259" t="s">
        <v>353</v>
      </c>
      <c r="Q259">
        <v>4.6920869999999999</v>
      </c>
      <c r="R259">
        <v>0.76890700000000001</v>
      </c>
      <c r="S259">
        <v>1.6260060000000001</v>
      </c>
      <c r="T259">
        <v>8.3085000000000006E-2</v>
      </c>
      <c r="U259">
        <v>1.3615E-2</v>
      </c>
      <c r="V259">
        <v>2.8792000000000002E-2</v>
      </c>
    </row>
    <row r="260" spans="1:22" x14ac:dyDescent="0.25">
      <c r="A260">
        <v>258</v>
      </c>
      <c r="B260" t="s">
        <v>166</v>
      </c>
      <c r="C260">
        <v>0</v>
      </c>
      <c r="D260">
        <v>539995.10155100003</v>
      </c>
      <c r="E260">
        <v>657</v>
      </c>
      <c r="F260">
        <v>0</v>
      </c>
      <c r="G260">
        <v>474.93812100000002</v>
      </c>
      <c r="H260" t="s">
        <v>313</v>
      </c>
      <c r="I260" t="s">
        <v>42</v>
      </c>
      <c r="J260" t="s">
        <v>352</v>
      </c>
      <c r="K260">
        <v>12832</v>
      </c>
      <c r="L260">
        <v>121</v>
      </c>
      <c r="M260" t="s">
        <v>175</v>
      </c>
      <c r="N260" t="s">
        <v>357</v>
      </c>
      <c r="O260">
        <v>0.49911</v>
      </c>
      <c r="P260" t="s">
        <v>358</v>
      </c>
      <c r="Q260">
        <v>11.333601</v>
      </c>
      <c r="R260">
        <v>1.9365939999999999</v>
      </c>
      <c r="S260">
        <v>2.0834730000000001</v>
      </c>
      <c r="T260">
        <v>5.6567100000000003</v>
      </c>
      <c r="U260">
        <v>0.96657400000000004</v>
      </c>
      <c r="V260">
        <v>1.0398799999999999</v>
      </c>
    </row>
    <row r="261" spans="1:22" x14ac:dyDescent="0.25">
      <c r="A261">
        <v>259</v>
      </c>
      <c r="B261" t="s">
        <v>166</v>
      </c>
      <c r="C261">
        <v>0</v>
      </c>
      <c r="D261">
        <v>539995.10155100003</v>
      </c>
      <c r="E261">
        <v>658</v>
      </c>
      <c r="F261">
        <v>16</v>
      </c>
      <c r="G261">
        <v>893.72900400000003</v>
      </c>
      <c r="H261" t="s">
        <v>30</v>
      </c>
      <c r="I261" t="s">
        <v>215</v>
      </c>
      <c r="J261" t="s">
        <v>384</v>
      </c>
      <c r="K261">
        <v>12832</v>
      </c>
      <c r="L261">
        <v>121</v>
      </c>
      <c r="M261" t="s">
        <v>175</v>
      </c>
      <c r="N261" t="s">
        <v>357</v>
      </c>
      <c r="O261">
        <v>0.49911</v>
      </c>
      <c r="P261" t="s">
        <v>358</v>
      </c>
      <c r="Q261">
        <v>11.333601</v>
      </c>
      <c r="R261">
        <v>1.9365939999999999</v>
      </c>
      <c r="S261">
        <v>2.0834730000000001</v>
      </c>
      <c r="T261">
        <v>5.6567100000000003</v>
      </c>
      <c r="U261">
        <v>0.96657400000000004</v>
      </c>
      <c r="V261">
        <v>1.0398799999999999</v>
      </c>
    </row>
    <row r="262" spans="1:22" x14ac:dyDescent="0.25">
      <c r="A262">
        <v>260</v>
      </c>
      <c r="B262" t="s">
        <v>166</v>
      </c>
      <c r="C262">
        <v>0</v>
      </c>
      <c r="D262">
        <v>539995.10155100003</v>
      </c>
      <c r="E262">
        <v>659</v>
      </c>
      <c r="F262">
        <v>0</v>
      </c>
      <c r="G262">
        <v>474.93812100000002</v>
      </c>
      <c r="H262" t="s">
        <v>313</v>
      </c>
      <c r="I262" t="s">
        <v>42</v>
      </c>
      <c r="J262" t="s">
        <v>352</v>
      </c>
      <c r="K262">
        <v>12834</v>
      </c>
      <c r="L262">
        <v>133</v>
      </c>
      <c r="M262" t="s">
        <v>179</v>
      </c>
      <c r="N262" t="s">
        <v>359</v>
      </c>
      <c r="O262">
        <v>0.50720200000000004</v>
      </c>
      <c r="P262" t="s">
        <v>358</v>
      </c>
      <c r="Q262">
        <v>10.662836</v>
      </c>
      <c r="R262">
        <v>2.1844049999999999</v>
      </c>
      <c r="S262">
        <v>1.9402969999999999</v>
      </c>
      <c r="T262">
        <v>5.4082100000000004</v>
      </c>
      <c r="U262">
        <v>1.1079300000000001</v>
      </c>
      <c r="V262">
        <v>0.98412299999999997</v>
      </c>
    </row>
    <row r="263" spans="1:22" x14ac:dyDescent="0.25">
      <c r="A263">
        <v>261</v>
      </c>
      <c r="B263" t="s">
        <v>166</v>
      </c>
      <c r="C263">
        <v>0</v>
      </c>
      <c r="D263">
        <v>539995.10155100003</v>
      </c>
      <c r="E263">
        <v>660</v>
      </c>
      <c r="F263">
        <v>16</v>
      </c>
      <c r="G263">
        <v>893.72900400000003</v>
      </c>
      <c r="H263" t="s">
        <v>30</v>
      </c>
      <c r="I263" t="s">
        <v>215</v>
      </c>
      <c r="J263" t="s">
        <v>384</v>
      </c>
      <c r="K263">
        <v>12834</v>
      </c>
      <c r="L263">
        <v>133</v>
      </c>
      <c r="M263" t="s">
        <v>179</v>
      </c>
      <c r="N263" t="s">
        <v>359</v>
      </c>
      <c r="O263">
        <v>0.50720200000000004</v>
      </c>
      <c r="P263" t="s">
        <v>358</v>
      </c>
      <c r="Q263">
        <v>10.662836</v>
      </c>
      <c r="R263">
        <v>2.1844049999999999</v>
      </c>
      <c r="S263">
        <v>1.9402969999999999</v>
      </c>
      <c r="T263">
        <v>5.4082100000000004</v>
      </c>
      <c r="U263">
        <v>1.1079300000000001</v>
      </c>
      <c r="V263">
        <v>0.98412299999999997</v>
      </c>
    </row>
    <row r="264" spans="1:22" x14ac:dyDescent="0.25">
      <c r="A264">
        <v>262</v>
      </c>
      <c r="B264" t="s">
        <v>166</v>
      </c>
      <c r="C264">
        <v>0</v>
      </c>
      <c r="D264">
        <v>539995.10155100003</v>
      </c>
      <c r="E264">
        <v>661</v>
      </c>
      <c r="F264">
        <v>0</v>
      </c>
      <c r="G264">
        <v>474.93812100000002</v>
      </c>
      <c r="H264" t="s">
        <v>313</v>
      </c>
      <c r="I264" t="s">
        <v>42</v>
      </c>
      <c r="J264" t="s">
        <v>352</v>
      </c>
      <c r="K264">
        <v>12851</v>
      </c>
      <c r="L264">
        <v>171</v>
      </c>
      <c r="M264" t="s">
        <v>223</v>
      </c>
      <c r="N264" t="s">
        <v>364</v>
      </c>
      <c r="O264">
        <v>1.01213</v>
      </c>
      <c r="P264" t="s">
        <v>358</v>
      </c>
      <c r="Q264">
        <v>12.113367999999999</v>
      </c>
      <c r="R264">
        <v>1.950861</v>
      </c>
      <c r="S264">
        <v>2.1392090000000001</v>
      </c>
      <c r="T264">
        <v>12.260300000000001</v>
      </c>
      <c r="U264">
        <v>1.9745200000000001</v>
      </c>
      <c r="V264">
        <v>2.1651600000000002</v>
      </c>
    </row>
    <row r="265" spans="1:22" x14ac:dyDescent="0.25">
      <c r="A265">
        <v>263</v>
      </c>
      <c r="B265" t="s">
        <v>166</v>
      </c>
      <c r="C265">
        <v>0</v>
      </c>
      <c r="D265">
        <v>539995.10155100003</v>
      </c>
      <c r="E265">
        <v>662</v>
      </c>
      <c r="F265">
        <v>16</v>
      </c>
      <c r="G265">
        <v>893.72900400000003</v>
      </c>
      <c r="H265" t="s">
        <v>30</v>
      </c>
      <c r="I265" t="s">
        <v>215</v>
      </c>
      <c r="J265" t="s">
        <v>384</v>
      </c>
      <c r="K265">
        <v>12851</v>
      </c>
      <c r="L265">
        <v>171</v>
      </c>
      <c r="M265" t="s">
        <v>223</v>
      </c>
      <c r="N265" t="s">
        <v>364</v>
      </c>
      <c r="O265">
        <v>1.01213</v>
      </c>
      <c r="P265" t="s">
        <v>358</v>
      </c>
      <c r="Q265">
        <v>12.113367999999999</v>
      </c>
      <c r="R265">
        <v>1.950861</v>
      </c>
      <c r="S265">
        <v>2.1392090000000001</v>
      </c>
      <c r="T265">
        <v>12.260300000000001</v>
      </c>
      <c r="U265">
        <v>1.9745200000000001</v>
      </c>
      <c r="V265">
        <v>2.1651600000000002</v>
      </c>
    </row>
    <row r="266" spans="1:22" x14ac:dyDescent="0.25">
      <c r="A266">
        <v>264</v>
      </c>
      <c r="B266" t="s">
        <v>166</v>
      </c>
      <c r="C266">
        <v>0</v>
      </c>
      <c r="D266">
        <v>539995.10155100003</v>
      </c>
      <c r="E266">
        <v>663</v>
      </c>
      <c r="F266">
        <v>2</v>
      </c>
      <c r="G266">
        <v>217.58874499999999</v>
      </c>
      <c r="H266" t="s">
        <v>99</v>
      </c>
      <c r="I266" t="s">
        <v>41</v>
      </c>
      <c r="J266" t="s">
        <v>356</v>
      </c>
      <c r="K266">
        <v>12830</v>
      </c>
      <c r="L266">
        <v>121</v>
      </c>
      <c r="M266" t="s">
        <v>175</v>
      </c>
      <c r="N266" t="s">
        <v>357</v>
      </c>
      <c r="O266">
        <v>6.1692999999999998</v>
      </c>
      <c r="P266" t="s">
        <v>358</v>
      </c>
      <c r="Q266">
        <v>11.333601</v>
      </c>
      <c r="R266">
        <v>1.9365939999999999</v>
      </c>
      <c r="S266">
        <v>2.0834730000000001</v>
      </c>
      <c r="T266">
        <v>69.920400000000001</v>
      </c>
      <c r="U266">
        <v>11.9474</v>
      </c>
      <c r="V266">
        <v>12.8536</v>
      </c>
    </row>
    <row r="267" spans="1:22" x14ac:dyDescent="0.25">
      <c r="A267">
        <v>265</v>
      </c>
      <c r="B267" t="s">
        <v>166</v>
      </c>
      <c r="C267">
        <v>0</v>
      </c>
      <c r="D267">
        <v>539995.10155100003</v>
      </c>
      <c r="E267">
        <v>664</v>
      </c>
      <c r="F267">
        <v>6</v>
      </c>
      <c r="G267">
        <v>66.899947999999995</v>
      </c>
      <c r="H267" t="s">
        <v>47</v>
      </c>
      <c r="I267" t="s">
        <v>34</v>
      </c>
      <c r="J267" t="s">
        <v>370</v>
      </c>
      <c r="K267">
        <v>12830</v>
      </c>
      <c r="L267">
        <v>121</v>
      </c>
      <c r="M267" t="s">
        <v>175</v>
      </c>
      <c r="N267" t="s">
        <v>357</v>
      </c>
      <c r="O267">
        <v>6.1692999999999998</v>
      </c>
      <c r="P267" t="s">
        <v>358</v>
      </c>
      <c r="Q267">
        <v>11.333601</v>
      </c>
      <c r="R267">
        <v>1.9365939999999999</v>
      </c>
      <c r="S267">
        <v>2.0834730000000001</v>
      </c>
      <c r="T267">
        <v>69.920400000000001</v>
      </c>
      <c r="U267">
        <v>11.9474</v>
      </c>
      <c r="V267">
        <v>12.8536</v>
      </c>
    </row>
    <row r="268" spans="1:22" x14ac:dyDescent="0.25">
      <c r="A268">
        <v>266</v>
      </c>
      <c r="B268" t="s">
        <v>166</v>
      </c>
      <c r="C268">
        <v>0</v>
      </c>
      <c r="D268">
        <v>539995.10155100003</v>
      </c>
      <c r="E268">
        <v>665</v>
      </c>
      <c r="F268">
        <v>2</v>
      </c>
      <c r="G268">
        <v>217.58874499999999</v>
      </c>
      <c r="H268" t="s">
        <v>99</v>
      </c>
      <c r="I268" t="s">
        <v>41</v>
      </c>
      <c r="J268" t="s">
        <v>356</v>
      </c>
      <c r="K268">
        <v>12842</v>
      </c>
      <c r="L268">
        <v>140</v>
      </c>
      <c r="M268" t="s">
        <v>181</v>
      </c>
      <c r="N268" t="s">
        <v>360</v>
      </c>
      <c r="O268">
        <v>6.5008999999999997</v>
      </c>
      <c r="P268" t="s">
        <v>358</v>
      </c>
      <c r="Q268">
        <v>11.705939000000001</v>
      </c>
      <c r="R268">
        <v>1.7997080000000001</v>
      </c>
      <c r="S268">
        <v>2.0554060000000001</v>
      </c>
      <c r="T268">
        <v>76.099100000000007</v>
      </c>
      <c r="U268">
        <v>11.6997</v>
      </c>
      <c r="V268">
        <v>13.362</v>
      </c>
    </row>
    <row r="269" spans="1:22" x14ac:dyDescent="0.25">
      <c r="A269">
        <v>267</v>
      </c>
      <c r="B269" t="s">
        <v>166</v>
      </c>
      <c r="C269">
        <v>0</v>
      </c>
      <c r="D269">
        <v>539995.10155100003</v>
      </c>
      <c r="E269">
        <v>666</v>
      </c>
      <c r="F269">
        <v>6</v>
      </c>
      <c r="G269">
        <v>66.899947999999995</v>
      </c>
      <c r="H269" t="s">
        <v>47</v>
      </c>
      <c r="I269" t="s">
        <v>34</v>
      </c>
      <c r="J269" t="s">
        <v>370</v>
      </c>
      <c r="K269">
        <v>12842</v>
      </c>
      <c r="L269">
        <v>140</v>
      </c>
      <c r="M269" t="s">
        <v>181</v>
      </c>
      <c r="N269" t="s">
        <v>360</v>
      </c>
      <c r="O269">
        <v>6.5008999999999997</v>
      </c>
      <c r="P269" t="s">
        <v>358</v>
      </c>
      <c r="Q269">
        <v>11.705939000000001</v>
      </c>
      <c r="R269">
        <v>1.7997080000000001</v>
      </c>
      <c r="S269">
        <v>2.0554060000000001</v>
      </c>
      <c r="T269">
        <v>76.099100000000007</v>
      </c>
      <c r="U269">
        <v>11.6997</v>
      </c>
      <c r="V269">
        <v>13.362</v>
      </c>
    </row>
    <row r="270" spans="1:22" x14ac:dyDescent="0.25">
      <c r="A270">
        <v>268</v>
      </c>
      <c r="B270" t="s">
        <v>166</v>
      </c>
      <c r="C270">
        <v>0</v>
      </c>
      <c r="D270">
        <v>539995.10155100003</v>
      </c>
      <c r="E270">
        <v>667</v>
      </c>
      <c r="F270">
        <v>2</v>
      </c>
      <c r="G270">
        <v>217.58874499999999</v>
      </c>
      <c r="H270" t="s">
        <v>99</v>
      </c>
      <c r="I270" t="s">
        <v>41</v>
      </c>
      <c r="J270" t="s">
        <v>356</v>
      </c>
      <c r="K270">
        <v>12830</v>
      </c>
      <c r="L270">
        <v>121</v>
      </c>
      <c r="M270" t="s">
        <v>175</v>
      </c>
      <c r="N270" t="s">
        <v>357</v>
      </c>
      <c r="O270">
        <v>5.9329000000000001</v>
      </c>
      <c r="P270" t="s">
        <v>358</v>
      </c>
      <c r="Q270">
        <v>11.333601</v>
      </c>
      <c r="R270">
        <v>1.9365939999999999</v>
      </c>
      <c r="S270">
        <v>2.0834730000000001</v>
      </c>
      <c r="T270">
        <v>67.241100000000003</v>
      </c>
      <c r="U270">
        <v>11.489599999999999</v>
      </c>
      <c r="V270">
        <v>12.361000000000001</v>
      </c>
    </row>
    <row r="271" spans="1:22" x14ac:dyDescent="0.25">
      <c r="A271">
        <v>269</v>
      </c>
      <c r="B271" t="s">
        <v>166</v>
      </c>
      <c r="C271">
        <v>0</v>
      </c>
      <c r="D271">
        <v>539995.10155100003</v>
      </c>
      <c r="E271">
        <v>668</v>
      </c>
      <c r="F271">
        <v>7</v>
      </c>
      <c r="G271">
        <v>309.68431800000002</v>
      </c>
      <c r="H271" t="s">
        <v>5</v>
      </c>
      <c r="I271" t="s">
        <v>231</v>
      </c>
      <c r="J271" t="s">
        <v>371</v>
      </c>
      <c r="K271">
        <v>12830</v>
      </c>
      <c r="L271">
        <v>121</v>
      </c>
      <c r="M271" t="s">
        <v>175</v>
      </c>
      <c r="N271" t="s">
        <v>357</v>
      </c>
      <c r="O271">
        <v>5.9329000000000001</v>
      </c>
      <c r="P271" t="s">
        <v>358</v>
      </c>
      <c r="Q271">
        <v>11.333601</v>
      </c>
      <c r="R271">
        <v>1.9365939999999999</v>
      </c>
      <c r="S271">
        <v>2.0834730000000001</v>
      </c>
      <c r="T271">
        <v>67.241100000000003</v>
      </c>
      <c r="U271">
        <v>11.489599999999999</v>
      </c>
      <c r="V271">
        <v>12.361000000000001</v>
      </c>
    </row>
    <row r="272" spans="1:22" x14ac:dyDescent="0.25">
      <c r="A272">
        <v>270</v>
      </c>
      <c r="B272" t="s">
        <v>166</v>
      </c>
      <c r="C272">
        <v>0</v>
      </c>
      <c r="D272">
        <v>539995.10155100003</v>
      </c>
      <c r="E272">
        <v>669</v>
      </c>
      <c r="F272">
        <v>2</v>
      </c>
      <c r="G272">
        <v>217.58874499999999</v>
      </c>
      <c r="H272" t="s">
        <v>99</v>
      </c>
      <c r="I272" t="s">
        <v>41</v>
      </c>
      <c r="J272" t="s">
        <v>356</v>
      </c>
      <c r="K272">
        <v>12832</v>
      </c>
      <c r="L272">
        <v>121</v>
      </c>
      <c r="M272" t="s">
        <v>175</v>
      </c>
      <c r="N272" t="s">
        <v>357</v>
      </c>
      <c r="O272">
        <v>73.265900000000002</v>
      </c>
      <c r="P272" t="s">
        <v>358</v>
      </c>
      <c r="Q272">
        <v>11.333601</v>
      </c>
      <c r="R272">
        <v>1.9365939999999999</v>
      </c>
      <c r="S272">
        <v>2.0834730000000001</v>
      </c>
      <c r="T272">
        <v>830.36599999999999</v>
      </c>
      <c r="U272">
        <v>141.886</v>
      </c>
      <c r="V272">
        <v>152.648</v>
      </c>
    </row>
    <row r="273" spans="1:22" x14ac:dyDescent="0.25">
      <c r="A273">
        <v>271</v>
      </c>
      <c r="B273" t="s">
        <v>166</v>
      </c>
      <c r="C273">
        <v>0</v>
      </c>
      <c r="D273">
        <v>539995.10155100003</v>
      </c>
      <c r="E273">
        <v>670</v>
      </c>
      <c r="F273">
        <v>7</v>
      </c>
      <c r="G273">
        <v>309.68431800000002</v>
      </c>
      <c r="H273" t="s">
        <v>5</v>
      </c>
      <c r="I273" t="s">
        <v>231</v>
      </c>
      <c r="J273" t="s">
        <v>371</v>
      </c>
      <c r="K273">
        <v>12832</v>
      </c>
      <c r="L273">
        <v>121</v>
      </c>
      <c r="M273" t="s">
        <v>175</v>
      </c>
      <c r="N273" t="s">
        <v>357</v>
      </c>
      <c r="O273">
        <v>73.265900000000002</v>
      </c>
      <c r="P273" t="s">
        <v>358</v>
      </c>
      <c r="Q273">
        <v>11.333601</v>
      </c>
      <c r="R273">
        <v>1.9365939999999999</v>
      </c>
      <c r="S273">
        <v>2.0834730000000001</v>
      </c>
      <c r="T273">
        <v>830.36599999999999</v>
      </c>
      <c r="U273">
        <v>141.886</v>
      </c>
      <c r="V273">
        <v>152.648</v>
      </c>
    </row>
    <row r="274" spans="1:22" x14ac:dyDescent="0.25">
      <c r="A274">
        <v>272</v>
      </c>
      <c r="B274" t="s">
        <v>166</v>
      </c>
      <c r="C274">
        <v>0</v>
      </c>
      <c r="D274">
        <v>539995.10155100003</v>
      </c>
      <c r="E274">
        <v>671</v>
      </c>
      <c r="F274">
        <v>2</v>
      </c>
      <c r="G274">
        <v>217.58874499999999</v>
      </c>
      <c r="H274" t="s">
        <v>99</v>
      </c>
      <c r="I274" t="s">
        <v>41</v>
      </c>
      <c r="J274" t="s">
        <v>356</v>
      </c>
      <c r="K274">
        <v>12840</v>
      </c>
      <c r="L274">
        <v>140</v>
      </c>
      <c r="M274" t="s">
        <v>181</v>
      </c>
      <c r="N274" t="s">
        <v>360</v>
      </c>
      <c r="O274">
        <v>0.384633</v>
      </c>
      <c r="P274" t="s">
        <v>358</v>
      </c>
      <c r="Q274">
        <v>11.705939000000001</v>
      </c>
      <c r="R274">
        <v>1.7997080000000001</v>
      </c>
      <c r="S274">
        <v>2.0554060000000001</v>
      </c>
      <c r="T274">
        <v>4.5024899999999999</v>
      </c>
      <c r="U274">
        <v>0.69222700000000004</v>
      </c>
      <c r="V274">
        <v>0.79057699999999997</v>
      </c>
    </row>
    <row r="275" spans="1:22" x14ac:dyDescent="0.25">
      <c r="A275">
        <v>273</v>
      </c>
      <c r="B275" t="s">
        <v>166</v>
      </c>
      <c r="C275">
        <v>0</v>
      </c>
      <c r="D275">
        <v>539995.10155100003</v>
      </c>
      <c r="E275">
        <v>672</v>
      </c>
      <c r="F275">
        <v>7</v>
      </c>
      <c r="G275">
        <v>309.68431800000002</v>
      </c>
      <c r="H275" t="s">
        <v>5</v>
      </c>
      <c r="I275" t="s">
        <v>231</v>
      </c>
      <c r="J275" t="s">
        <v>371</v>
      </c>
      <c r="K275">
        <v>12840</v>
      </c>
      <c r="L275">
        <v>140</v>
      </c>
      <c r="M275" t="s">
        <v>181</v>
      </c>
      <c r="N275" t="s">
        <v>360</v>
      </c>
      <c r="O275">
        <v>0.384633</v>
      </c>
      <c r="P275" t="s">
        <v>358</v>
      </c>
      <c r="Q275">
        <v>11.705939000000001</v>
      </c>
      <c r="R275">
        <v>1.7997080000000001</v>
      </c>
      <c r="S275">
        <v>2.0554060000000001</v>
      </c>
      <c r="T275">
        <v>4.5024899999999999</v>
      </c>
      <c r="U275">
        <v>0.69222700000000004</v>
      </c>
      <c r="V275">
        <v>0.79057699999999997</v>
      </c>
    </row>
    <row r="276" spans="1:22" x14ac:dyDescent="0.25">
      <c r="A276">
        <v>274</v>
      </c>
      <c r="B276" t="s">
        <v>166</v>
      </c>
      <c r="C276">
        <v>0</v>
      </c>
      <c r="D276">
        <v>539995.10155100003</v>
      </c>
      <c r="E276">
        <v>673</v>
      </c>
      <c r="F276">
        <v>2</v>
      </c>
      <c r="G276">
        <v>217.58874499999999</v>
      </c>
      <c r="H276" t="s">
        <v>99</v>
      </c>
      <c r="I276" t="s">
        <v>41</v>
      </c>
      <c r="J276" t="s">
        <v>356</v>
      </c>
      <c r="K276">
        <v>12842</v>
      </c>
      <c r="L276">
        <v>140</v>
      </c>
      <c r="M276" t="s">
        <v>181</v>
      </c>
      <c r="N276" t="s">
        <v>360</v>
      </c>
      <c r="O276">
        <v>19.371099999999998</v>
      </c>
      <c r="P276" t="s">
        <v>358</v>
      </c>
      <c r="Q276">
        <v>11.705939000000001</v>
      </c>
      <c r="R276">
        <v>1.7997080000000001</v>
      </c>
      <c r="S276">
        <v>2.0554060000000001</v>
      </c>
      <c r="T276">
        <v>226.75700000000001</v>
      </c>
      <c r="U276">
        <v>34.862299999999998</v>
      </c>
      <c r="V276">
        <v>39.8155</v>
      </c>
    </row>
    <row r="277" spans="1:22" x14ac:dyDescent="0.25">
      <c r="A277">
        <v>275</v>
      </c>
      <c r="B277" t="s">
        <v>166</v>
      </c>
      <c r="C277">
        <v>0</v>
      </c>
      <c r="D277">
        <v>539995.10155100003</v>
      </c>
      <c r="E277">
        <v>674</v>
      </c>
      <c r="F277">
        <v>7</v>
      </c>
      <c r="G277">
        <v>309.68431800000002</v>
      </c>
      <c r="H277" t="s">
        <v>5</v>
      </c>
      <c r="I277" t="s">
        <v>231</v>
      </c>
      <c r="J277" t="s">
        <v>371</v>
      </c>
      <c r="K277">
        <v>12842</v>
      </c>
      <c r="L277">
        <v>140</v>
      </c>
      <c r="M277" t="s">
        <v>181</v>
      </c>
      <c r="N277" t="s">
        <v>360</v>
      </c>
      <c r="O277">
        <v>19.371099999999998</v>
      </c>
      <c r="P277" t="s">
        <v>358</v>
      </c>
      <c r="Q277">
        <v>11.705939000000001</v>
      </c>
      <c r="R277">
        <v>1.7997080000000001</v>
      </c>
      <c r="S277">
        <v>2.0554060000000001</v>
      </c>
      <c r="T277">
        <v>226.75700000000001</v>
      </c>
      <c r="U277">
        <v>34.862299999999998</v>
      </c>
      <c r="V277">
        <v>39.8155</v>
      </c>
    </row>
    <row r="278" spans="1:22" x14ac:dyDescent="0.25">
      <c r="A278">
        <v>276</v>
      </c>
      <c r="B278" t="s">
        <v>166</v>
      </c>
      <c r="C278">
        <v>0</v>
      </c>
      <c r="D278">
        <v>539995.10155100003</v>
      </c>
      <c r="E278">
        <v>675</v>
      </c>
      <c r="F278">
        <v>2</v>
      </c>
      <c r="G278">
        <v>217.58874499999999</v>
      </c>
      <c r="H278" t="s">
        <v>99</v>
      </c>
      <c r="I278" t="s">
        <v>41</v>
      </c>
      <c r="J278" t="s">
        <v>356</v>
      </c>
      <c r="K278">
        <v>12848</v>
      </c>
      <c r="L278">
        <v>170</v>
      </c>
      <c r="M278" t="s">
        <v>185</v>
      </c>
      <c r="N278" t="s">
        <v>372</v>
      </c>
      <c r="O278">
        <v>4.5532899999999996</v>
      </c>
      <c r="P278" t="s">
        <v>358</v>
      </c>
      <c r="Q278">
        <v>12.250474000000001</v>
      </c>
      <c r="R278">
        <v>2.1431429999999998</v>
      </c>
      <c r="S278">
        <v>2.1170079999999998</v>
      </c>
      <c r="T278">
        <v>55.78</v>
      </c>
      <c r="U278">
        <v>9.7583500000000001</v>
      </c>
      <c r="V278">
        <v>9.6393500000000003</v>
      </c>
    </row>
    <row r="279" spans="1:22" x14ac:dyDescent="0.25">
      <c r="A279">
        <v>277</v>
      </c>
      <c r="B279" t="s">
        <v>166</v>
      </c>
      <c r="C279">
        <v>0</v>
      </c>
      <c r="D279">
        <v>539995.10155100003</v>
      </c>
      <c r="E279">
        <v>676</v>
      </c>
      <c r="F279">
        <v>7</v>
      </c>
      <c r="G279">
        <v>309.68431800000002</v>
      </c>
      <c r="H279" t="s">
        <v>5</v>
      </c>
      <c r="I279" t="s">
        <v>231</v>
      </c>
      <c r="J279" t="s">
        <v>371</v>
      </c>
      <c r="K279">
        <v>12848</v>
      </c>
      <c r="L279">
        <v>170</v>
      </c>
      <c r="M279" t="s">
        <v>185</v>
      </c>
      <c r="N279" t="s">
        <v>372</v>
      </c>
      <c r="O279">
        <v>4.5532899999999996</v>
      </c>
      <c r="P279" t="s">
        <v>358</v>
      </c>
      <c r="Q279">
        <v>12.250474000000001</v>
      </c>
      <c r="R279">
        <v>2.1431429999999998</v>
      </c>
      <c r="S279">
        <v>2.1170079999999998</v>
      </c>
      <c r="T279">
        <v>55.78</v>
      </c>
      <c r="U279">
        <v>9.7583500000000001</v>
      </c>
      <c r="V279">
        <v>9.6393500000000003</v>
      </c>
    </row>
    <row r="280" spans="1:22" x14ac:dyDescent="0.25">
      <c r="A280">
        <v>278</v>
      </c>
      <c r="B280" t="s">
        <v>166</v>
      </c>
      <c r="C280">
        <v>0</v>
      </c>
      <c r="D280">
        <v>539995.10155100003</v>
      </c>
      <c r="E280">
        <v>679</v>
      </c>
      <c r="F280">
        <v>2</v>
      </c>
      <c r="G280">
        <v>217.58874499999999</v>
      </c>
      <c r="H280" t="s">
        <v>99</v>
      </c>
      <c r="I280" t="s">
        <v>41</v>
      </c>
      <c r="J280" t="s">
        <v>356</v>
      </c>
      <c r="K280">
        <v>13088</v>
      </c>
      <c r="L280">
        <v>121</v>
      </c>
      <c r="M280" t="s">
        <v>175</v>
      </c>
      <c r="N280" t="s">
        <v>176</v>
      </c>
      <c r="O280">
        <v>0.17882999999999999</v>
      </c>
      <c r="P280" t="s">
        <v>368</v>
      </c>
      <c r="Q280">
        <v>11.733371</v>
      </c>
      <c r="R280">
        <v>1.9754510000000001</v>
      </c>
      <c r="S280">
        <v>2.1412239999999998</v>
      </c>
      <c r="T280">
        <v>2.0982799999999999</v>
      </c>
      <c r="U280">
        <v>0.35326999999999997</v>
      </c>
      <c r="V280">
        <v>0.38291500000000001</v>
      </c>
    </row>
    <row r="281" spans="1:22" x14ac:dyDescent="0.25">
      <c r="A281">
        <v>279</v>
      </c>
      <c r="B281" t="s">
        <v>166</v>
      </c>
      <c r="C281">
        <v>0</v>
      </c>
      <c r="D281">
        <v>539995.10155100003</v>
      </c>
      <c r="E281">
        <v>680</v>
      </c>
      <c r="F281">
        <v>7</v>
      </c>
      <c r="G281">
        <v>309.68431800000002</v>
      </c>
      <c r="H281" t="s">
        <v>5</v>
      </c>
      <c r="I281" t="s">
        <v>231</v>
      </c>
      <c r="J281" t="s">
        <v>371</v>
      </c>
      <c r="K281">
        <v>13088</v>
      </c>
      <c r="L281">
        <v>121</v>
      </c>
      <c r="M281" t="s">
        <v>175</v>
      </c>
      <c r="N281" t="s">
        <v>176</v>
      </c>
      <c r="O281">
        <v>0.17882999999999999</v>
      </c>
      <c r="P281" t="s">
        <v>368</v>
      </c>
      <c r="Q281">
        <v>11.733371</v>
      </c>
      <c r="R281">
        <v>1.9754510000000001</v>
      </c>
      <c r="S281">
        <v>2.1412239999999998</v>
      </c>
      <c r="T281">
        <v>2.0982799999999999</v>
      </c>
      <c r="U281">
        <v>0.35326999999999997</v>
      </c>
      <c r="V281">
        <v>0.38291500000000001</v>
      </c>
    </row>
    <row r="282" spans="1:22" x14ac:dyDescent="0.25">
      <c r="A282">
        <v>280</v>
      </c>
      <c r="B282" t="s">
        <v>166</v>
      </c>
      <c r="C282">
        <v>0</v>
      </c>
      <c r="D282">
        <v>539995.10155100003</v>
      </c>
      <c r="E282">
        <v>681</v>
      </c>
      <c r="F282">
        <v>2</v>
      </c>
      <c r="G282">
        <v>217.58874499999999</v>
      </c>
      <c r="H282" t="s">
        <v>99</v>
      </c>
      <c r="I282" t="s">
        <v>41</v>
      </c>
      <c r="J282" t="s">
        <v>356</v>
      </c>
      <c r="K282">
        <v>12832</v>
      </c>
      <c r="L282">
        <v>121</v>
      </c>
      <c r="M282" t="s">
        <v>175</v>
      </c>
      <c r="N282" t="s">
        <v>357</v>
      </c>
      <c r="O282">
        <v>2.0675300000000001</v>
      </c>
      <c r="P282" t="s">
        <v>358</v>
      </c>
      <c r="Q282">
        <v>11.333601</v>
      </c>
      <c r="R282">
        <v>1.9365939999999999</v>
      </c>
      <c r="S282">
        <v>2.0834730000000001</v>
      </c>
      <c r="T282">
        <v>23.432600000000001</v>
      </c>
      <c r="U282">
        <v>4.0039699999999998</v>
      </c>
      <c r="V282">
        <v>4.3076400000000001</v>
      </c>
    </row>
    <row r="283" spans="1:22" x14ac:dyDescent="0.25">
      <c r="A283">
        <v>281</v>
      </c>
      <c r="B283" t="s">
        <v>166</v>
      </c>
      <c r="C283">
        <v>0</v>
      </c>
      <c r="D283">
        <v>539995.10155100003</v>
      </c>
      <c r="E283">
        <v>682</v>
      </c>
      <c r="F283">
        <v>8</v>
      </c>
      <c r="G283">
        <v>502.86574000000002</v>
      </c>
      <c r="H283" t="s">
        <v>84</v>
      </c>
      <c r="I283" t="s">
        <v>317</v>
      </c>
      <c r="J283" t="s">
        <v>373</v>
      </c>
      <c r="K283">
        <v>12832</v>
      </c>
      <c r="L283">
        <v>121</v>
      </c>
      <c r="M283" t="s">
        <v>175</v>
      </c>
      <c r="N283" t="s">
        <v>357</v>
      </c>
      <c r="O283">
        <v>2.0675300000000001</v>
      </c>
      <c r="P283" t="s">
        <v>358</v>
      </c>
      <c r="Q283">
        <v>11.333601</v>
      </c>
      <c r="R283">
        <v>1.9365939999999999</v>
      </c>
      <c r="S283">
        <v>2.0834730000000001</v>
      </c>
      <c r="T283">
        <v>23.432600000000001</v>
      </c>
      <c r="U283">
        <v>4.0039699999999998</v>
      </c>
      <c r="V283">
        <v>4.3076400000000001</v>
      </c>
    </row>
    <row r="284" spans="1:22" x14ac:dyDescent="0.25">
      <c r="A284">
        <v>282</v>
      </c>
      <c r="B284" t="s">
        <v>166</v>
      </c>
      <c r="C284">
        <v>0</v>
      </c>
      <c r="D284">
        <v>539995.10155100003</v>
      </c>
      <c r="E284">
        <v>683</v>
      </c>
      <c r="F284">
        <v>2</v>
      </c>
      <c r="G284">
        <v>217.58874499999999</v>
      </c>
      <c r="H284" t="s">
        <v>99</v>
      </c>
      <c r="I284" t="s">
        <v>41</v>
      </c>
      <c r="J284" t="s">
        <v>356</v>
      </c>
      <c r="K284">
        <v>12842</v>
      </c>
      <c r="L284">
        <v>140</v>
      </c>
      <c r="M284" t="s">
        <v>181</v>
      </c>
      <c r="N284" t="s">
        <v>360</v>
      </c>
      <c r="O284">
        <v>2.13E-4</v>
      </c>
      <c r="P284" t="s">
        <v>358</v>
      </c>
      <c r="Q284">
        <v>11.705939000000001</v>
      </c>
      <c r="R284">
        <v>1.7997080000000001</v>
      </c>
      <c r="S284">
        <v>2.0554060000000001</v>
      </c>
      <c r="T284">
        <v>2.496E-3</v>
      </c>
      <c r="U284">
        <v>3.8400000000000001E-4</v>
      </c>
      <c r="V284">
        <v>4.3800000000000002E-4</v>
      </c>
    </row>
    <row r="285" spans="1:22" x14ac:dyDescent="0.25">
      <c r="A285">
        <v>283</v>
      </c>
      <c r="B285" t="s">
        <v>166</v>
      </c>
      <c r="C285">
        <v>0</v>
      </c>
      <c r="D285">
        <v>539995.10155100003</v>
      </c>
      <c r="E285">
        <v>684</v>
      </c>
      <c r="F285">
        <v>8</v>
      </c>
      <c r="G285">
        <v>502.86574000000002</v>
      </c>
      <c r="H285" t="s">
        <v>84</v>
      </c>
      <c r="I285" t="s">
        <v>317</v>
      </c>
      <c r="J285" t="s">
        <v>373</v>
      </c>
      <c r="K285">
        <v>12842</v>
      </c>
      <c r="L285">
        <v>140</v>
      </c>
      <c r="M285" t="s">
        <v>181</v>
      </c>
      <c r="N285" t="s">
        <v>360</v>
      </c>
      <c r="O285">
        <v>2.13E-4</v>
      </c>
      <c r="P285" t="s">
        <v>358</v>
      </c>
      <c r="Q285">
        <v>11.705939000000001</v>
      </c>
      <c r="R285">
        <v>1.7997080000000001</v>
      </c>
      <c r="S285">
        <v>2.0554060000000001</v>
      </c>
      <c r="T285">
        <v>2.496E-3</v>
      </c>
      <c r="U285">
        <v>3.8400000000000001E-4</v>
      </c>
      <c r="V285">
        <v>4.3800000000000002E-4</v>
      </c>
    </row>
    <row r="286" spans="1:22" x14ac:dyDescent="0.25">
      <c r="A286">
        <v>284</v>
      </c>
      <c r="B286" t="s">
        <v>166</v>
      </c>
      <c r="C286">
        <v>0</v>
      </c>
      <c r="D286">
        <v>539995.10155100003</v>
      </c>
      <c r="E286">
        <v>685</v>
      </c>
      <c r="F286">
        <v>2</v>
      </c>
      <c r="G286">
        <v>217.58874499999999</v>
      </c>
      <c r="H286" t="s">
        <v>99</v>
      </c>
      <c r="I286" t="s">
        <v>41</v>
      </c>
      <c r="J286" t="s">
        <v>356</v>
      </c>
      <c r="K286">
        <v>13088</v>
      </c>
      <c r="L286">
        <v>121</v>
      </c>
      <c r="M286" t="s">
        <v>175</v>
      </c>
      <c r="N286" t="s">
        <v>176</v>
      </c>
      <c r="O286">
        <v>2.79217</v>
      </c>
      <c r="P286" t="s">
        <v>368</v>
      </c>
      <c r="Q286">
        <v>11.733371</v>
      </c>
      <c r="R286">
        <v>1.9754510000000001</v>
      </c>
      <c r="S286">
        <v>2.1412239999999998</v>
      </c>
      <c r="T286">
        <v>32.761600000000001</v>
      </c>
      <c r="U286">
        <v>5.5157999999999996</v>
      </c>
      <c r="V286">
        <v>5.9786599999999996</v>
      </c>
    </row>
    <row r="287" spans="1:22" x14ac:dyDescent="0.25">
      <c r="A287">
        <v>285</v>
      </c>
      <c r="B287" t="s">
        <v>166</v>
      </c>
      <c r="C287">
        <v>0</v>
      </c>
      <c r="D287">
        <v>539995.10155100003</v>
      </c>
      <c r="E287">
        <v>686</v>
      </c>
      <c r="F287">
        <v>8</v>
      </c>
      <c r="G287">
        <v>502.86574000000002</v>
      </c>
      <c r="H287" t="s">
        <v>84</v>
      </c>
      <c r="I287" t="s">
        <v>317</v>
      </c>
      <c r="J287" t="s">
        <v>373</v>
      </c>
      <c r="K287">
        <v>13088</v>
      </c>
      <c r="L287">
        <v>121</v>
      </c>
      <c r="M287" t="s">
        <v>175</v>
      </c>
      <c r="N287" t="s">
        <v>176</v>
      </c>
      <c r="O287">
        <v>2.79217</v>
      </c>
      <c r="P287" t="s">
        <v>368</v>
      </c>
      <c r="Q287">
        <v>11.733371</v>
      </c>
      <c r="R287">
        <v>1.9754510000000001</v>
      </c>
      <c r="S287">
        <v>2.1412239999999998</v>
      </c>
      <c r="T287">
        <v>32.761600000000001</v>
      </c>
      <c r="U287">
        <v>5.5157999999999996</v>
      </c>
      <c r="V287">
        <v>5.9786599999999996</v>
      </c>
    </row>
    <row r="288" spans="1:22" x14ac:dyDescent="0.25">
      <c r="A288">
        <v>286</v>
      </c>
      <c r="B288" t="s">
        <v>166</v>
      </c>
      <c r="C288">
        <v>0</v>
      </c>
      <c r="D288">
        <v>539995.10155100003</v>
      </c>
      <c r="E288">
        <v>687</v>
      </c>
      <c r="F288">
        <v>2</v>
      </c>
      <c r="G288">
        <v>217.58874499999999</v>
      </c>
      <c r="H288" t="s">
        <v>99</v>
      </c>
      <c r="I288" t="s">
        <v>41</v>
      </c>
      <c r="J288" t="s">
        <v>356</v>
      </c>
      <c r="K288">
        <v>13091</v>
      </c>
      <c r="L288">
        <v>121</v>
      </c>
      <c r="M288" t="s">
        <v>175</v>
      </c>
      <c r="N288" t="s">
        <v>176</v>
      </c>
      <c r="O288">
        <v>0.18464700000000001</v>
      </c>
      <c r="P288" t="s">
        <v>368</v>
      </c>
      <c r="Q288">
        <v>11.733371</v>
      </c>
      <c r="R288">
        <v>1.9754510000000001</v>
      </c>
      <c r="S288">
        <v>2.1412239999999998</v>
      </c>
      <c r="T288">
        <v>2.1665299999999998</v>
      </c>
      <c r="U288">
        <v>0.364761</v>
      </c>
      <c r="V288">
        <v>0.39537099999999997</v>
      </c>
    </row>
    <row r="289" spans="1:22" x14ac:dyDescent="0.25">
      <c r="A289">
        <v>287</v>
      </c>
      <c r="B289" t="s">
        <v>166</v>
      </c>
      <c r="C289">
        <v>0</v>
      </c>
      <c r="D289">
        <v>539995.10155100003</v>
      </c>
      <c r="E289">
        <v>688</v>
      </c>
      <c r="F289">
        <v>8</v>
      </c>
      <c r="G289">
        <v>502.86574000000002</v>
      </c>
      <c r="H289" t="s">
        <v>84</v>
      </c>
      <c r="I289" t="s">
        <v>317</v>
      </c>
      <c r="J289" t="s">
        <v>373</v>
      </c>
      <c r="K289">
        <v>13091</v>
      </c>
      <c r="L289">
        <v>121</v>
      </c>
      <c r="M289" t="s">
        <v>175</v>
      </c>
      <c r="N289" t="s">
        <v>176</v>
      </c>
      <c r="O289">
        <v>0.18464700000000001</v>
      </c>
      <c r="P289" t="s">
        <v>368</v>
      </c>
      <c r="Q289">
        <v>11.733371</v>
      </c>
      <c r="R289">
        <v>1.9754510000000001</v>
      </c>
      <c r="S289">
        <v>2.1412239999999998</v>
      </c>
      <c r="T289">
        <v>2.1665299999999998</v>
      </c>
      <c r="U289">
        <v>0.364761</v>
      </c>
      <c r="V289">
        <v>0.39537099999999997</v>
      </c>
    </row>
    <row r="290" spans="1:22" x14ac:dyDescent="0.25">
      <c r="A290">
        <v>288</v>
      </c>
      <c r="B290" t="s">
        <v>166</v>
      </c>
      <c r="C290">
        <v>0</v>
      </c>
      <c r="D290">
        <v>539995.10155100003</v>
      </c>
      <c r="E290">
        <v>689</v>
      </c>
      <c r="F290">
        <v>2</v>
      </c>
      <c r="G290">
        <v>217.58874499999999</v>
      </c>
      <c r="H290" t="s">
        <v>99</v>
      </c>
      <c r="I290" t="s">
        <v>41</v>
      </c>
      <c r="J290" t="s">
        <v>356</v>
      </c>
      <c r="K290">
        <v>12832</v>
      </c>
      <c r="L290">
        <v>121</v>
      </c>
      <c r="M290" t="s">
        <v>175</v>
      </c>
      <c r="N290" t="s">
        <v>357</v>
      </c>
      <c r="O290">
        <v>2.4563600000000001</v>
      </c>
      <c r="P290" t="s">
        <v>358</v>
      </c>
      <c r="Q290">
        <v>11.333601</v>
      </c>
      <c r="R290">
        <v>1.9365939999999999</v>
      </c>
      <c r="S290">
        <v>2.0834730000000001</v>
      </c>
      <c r="T290">
        <v>27.839400000000001</v>
      </c>
      <c r="U290">
        <v>4.7569699999999999</v>
      </c>
      <c r="V290">
        <v>5.1177599999999996</v>
      </c>
    </row>
    <row r="291" spans="1:22" x14ac:dyDescent="0.25">
      <c r="A291">
        <v>289</v>
      </c>
      <c r="B291" t="s">
        <v>166</v>
      </c>
      <c r="C291">
        <v>0</v>
      </c>
      <c r="D291">
        <v>539995.10155100003</v>
      </c>
      <c r="E291">
        <v>690</v>
      </c>
      <c r="F291">
        <v>16</v>
      </c>
      <c r="G291">
        <v>893.72900400000003</v>
      </c>
      <c r="H291" t="s">
        <v>30</v>
      </c>
      <c r="I291" t="s">
        <v>215</v>
      </c>
      <c r="J291" t="s">
        <v>384</v>
      </c>
      <c r="K291">
        <v>12832</v>
      </c>
      <c r="L291">
        <v>121</v>
      </c>
      <c r="M291" t="s">
        <v>175</v>
      </c>
      <c r="N291" t="s">
        <v>357</v>
      </c>
      <c r="O291">
        <v>2.4563600000000001</v>
      </c>
      <c r="P291" t="s">
        <v>358</v>
      </c>
      <c r="Q291">
        <v>11.333601</v>
      </c>
      <c r="R291">
        <v>1.9365939999999999</v>
      </c>
      <c r="S291">
        <v>2.0834730000000001</v>
      </c>
      <c r="T291">
        <v>27.839400000000001</v>
      </c>
      <c r="U291">
        <v>4.7569699999999999</v>
      </c>
      <c r="V291">
        <v>5.1177599999999996</v>
      </c>
    </row>
    <row r="292" spans="1:22" x14ac:dyDescent="0.25">
      <c r="A292">
        <v>290</v>
      </c>
      <c r="B292" t="s">
        <v>166</v>
      </c>
      <c r="C292">
        <v>0</v>
      </c>
      <c r="D292">
        <v>539995.10155100003</v>
      </c>
      <c r="E292">
        <v>691</v>
      </c>
      <c r="F292">
        <v>2</v>
      </c>
      <c r="G292">
        <v>217.58874499999999</v>
      </c>
      <c r="H292" t="s">
        <v>99</v>
      </c>
      <c r="I292" t="s">
        <v>41</v>
      </c>
      <c r="J292" t="s">
        <v>356</v>
      </c>
      <c r="K292">
        <v>12840</v>
      </c>
      <c r="L292">
        <v>140</v>
      </c>
      <c r="M292" t="s">
        <v>181</v>
      </c>
      <c r="N292" t="s">
        <v>360</v>
      </c>
      <c r="O292">
        <v>5.1726700000000001</v>
      </c>
      <c r="P292" t="s">
        <v>358</v>
      </c>
      <c r="Q292">
        <v>11.705939000000001</v>
      </c>
      <c r="R292">
        <v>1.7997080000000001</v>
      </c>
      <c r="S292">
        <v>2.0554060000000001</v>
      </c>
      <c r="T292">
        <v>60.551000000000002</v>
      </c>
      <c r="U292">
        <v>9.3093000000000004</v>
      </c>
      <c r="V292">
        <v>10.6319</v>
      </c>
    </row>
    <row r="293" spans="1:22" x14ac:dyDescent="0.25">
      <c r="A293">
        <v>291</v>
      </c>
      <c r="B293" t="s">
        <v>166</v>
      </c>
      <c r="C293">
        <v>0</v>
      </c>
      <c r="D293">
        <v>539995.10155100003</v>
      </c>
      <c r="E293">
        <v>692</v>
      </c>
      <c r="F293">
        <v>16</v>
      </c>
      <c r="G293">
        <v>893.72900400000003</v>
      </c>
      <c r="H293" t="s">
        <v>30</v>
      </c>
      <c r="I293" t="s">
        <v>215</v>
      </c>
      <c r="J293" t="s">
        <v>384</v>
      </c>
      <c r="K293">
        <v>12840</v>
      </c>
      <c r="L293">
        <v>140</v>
      </c>
      <c r="M293" t="s">
        <v>181</v>
      </c>
      <c r="N293" t="s">
        <v>360</v>
      </c>
      <c r="O293">
        <v>5.1726700000000001</v>
      </c>
      <c r="P293" t="s">
        <v>358</v>
      </c>
      <c r="Q293">
        <v>11.705939000000001</v>
      </c>
      <c r="R293">
        <v>1.7997080000000001</v>
      </c>
      <c r="S293">
        <v>2.0554060000000001</v>
      </c>
      <c r="T293">
        <v>60.551000000000002</v>
      </c>
      <c r="U293">
        <v>9.3093000000000004</v>
      </c>
      <c r="V293">
        <v>10.6319</v>
      </c>
    </row>
    <row r="294" spans="1:22" x14ac:dyDescent="0.25">
      <c r="A294">
        <v>292</v>
      </c>
      <c r="B294" t="s">
        <v>166</v>
      </c>
      <c r="C294">
        <v>0</v>
      </c>
      <c r="D294">
        <v>539995.10155100003</v>
      </c>
      <c r="E294">
        <v>693</v>
      </c>
      <c r="F294">
        <v>3</v>
      </c>
      <c r="G294">
        <v>65.858418999999998</v>
      </c>
      <c r="H294" t="s">
        <v>315</v>
      </c>
      <c r="I294" t="s">
        <v>106</v>
      </c>
      <c r="J294" t="s">
        <v>362</v>
      </c>
      <c r="K294">
        <v>12842</v>
      </c>
      <c r="L294">
        <v>140</v>
      </c>
      <c r="M294" t="s">
        <v>181</v>
      </c>
      <c r="N294" t="s">
        <v>360</v>
      </c>
      <c r="O294">
        <v>6.9927200000000003</v>
      </c>
      <c r="P294" t="s">
        <v>358</v>
      </c>
      <c r="Q294">
        <v>11.705939000000001</v>
      </c>
      <c r="R294">
        <v>1.7997080000000001</v>
      </c>
      <c r="S294">
        <v>2.0554060000000001</v>
      </c>
      <c r="T294">
        <v>81.856399999999994</v>
      </c>
      <c r="U294">
        <v>12.584899999999999</v>
      </c>
      <c r="V294">
        <v>14.3729</v>
      </c>
    </row>
    <row r="295" spans="1:22" x14ac:dyDescent="0.25">
      <c r="A295">
        <v>293</v>
      </c>
      <c r="B295" t="s">
        <v>166</v>
      </c>
      <c r="C295">
        <v>0</v>
      </c>
      <c r="D295">
        <v>539995.10155100003</v>
      </c>
      <c r="E295">
        <v>694</v>
      </c>
      <c r="F295">
        <v>4</v>
      </c>
      <c r="G295">
        <v>116.989869</v>
      </c>
      <c r="H295" t="s">
        <v>81</v>
      </c>
      <c r="I295" t="s">
        <v>16</v>
      </c>
      <c r="J295" t="s">
        <v>363</v>
      </c>
      <c r="K295">
        <v>12842</v>
      </c>
      <c r="L295">
        <v>140</v>
      </c>
      <c r="M295" t="s">
        <v>181</v>
      </c>
      <c r="N295" t="s">
        <v>360</v>
      </c>
      <c r="O295">
        <v>6.9927200000000003</v>
      </c>
      <c r="P295" t="s">
        <v>358</v>
      </c>
      <c r="Q295">
        <v>11.705939000000001</v>
      </c>
      <c r="R295">
        <v>1.7997080000000001</v>
      </c>
      <c r="S295">
        <v>2.0554060000000001</v>
      </c>
      <c r="T295">
        <v>81.856399999999994</v>
      </c>
      <c r="U295">
        <v>12.584899999999999</v>
      </c>
      <c r="V295">
        <v>14.3729</v>
      </c>
    </row>
    <row r="296" spans="1:22" x14ac:dyDescent="0.25">
      <c r="A296">
        <v>294</v>
      </c>
      <c r="B296" t="s">
        <v>166</v>
      </c>
      <c r="C296">
        <v>0</v>
      </c>
      <c r="D296">
        <v>539995.10155100003</v>
      </c>
      <c r="E296">
        <v>699</v>
      </c>
      <c r="F296">
        <v>3</v>
      </c>
      <c r="G296">
        <v>65.858418999999998</v>
      </c>
      <c r="H296" t="s">
        <v>315</v>
      </c>
      <c r="I296" t="s">
        <v>106</v>
      </c>
      <c r="J296" t="s">
        <v>362</v>
      </c>
      <c r="K296">
        <v>13184</v>
      </c>
      <c r="L296">
        <v>140</v>
      </c>
      <c r="M296" t="s">
        <v>181</v>
      </c>
      <c r="N296" t="s">
        <v>182</v>
      </c>
      <c r="O296">
        <v>2.4493999999999998E-2</v>
      </c>
      <c r="P296" t="s">
        <v>368</v>
      </c>
      <c r="Q296">
        <v>12.496560000000001</v>
      </c>
      <c r="R296">
        <v>1.9466840000000001</v>
      </c>
      <c r="S296">
        <v>2.126881</v>
      </c>
      <c r="T296">
        <v>0.30609599999999998</v>
      </c>
      <c r="U296">
        <v>4.7683000000000003E-2</v>
      </c>
      <c r="V296">
        <v>5.2096999999999997E-2</v>
      </c>
    </row>
    <row r="297" spans="1:22" x14ac:dyDescent="0.25">
      <c r="A297">
        <v>295</v>
      </c>
      <c r="B297" t="s">
        <v>166</v>
      </c>
      <c r="C297">
        <v>0</v>
      </c>
      <c r="D297">
        <v>539995.10155100003</v>
      </c>
      <c r="E297">
        <v>700</v>
      </c>
      <c r="F297">
        <v>4</v>
      </c>
      <c r="G297">
        <v>116.989869</v>
      </c>
      <c r="H297" t="s">
        <v>81</v>
      </c>
      <c r="I297" t="s">
        <v>16</v>
      </c>
      <c r="J297" t="s">
        <v>363</v>
      </c>
      <c r="K297">
        <v>13184</v>
      </c>
      <c r="L297">
        <v>140</v>
      </c>
      <c r="M297" t="s">
        <v>181</v>
      </c>
      <c r="N297" t="s">
        <v>182</v>
      </c>
      <c r="O297">
        <v>2.4493999999999998E-2</v>
      </c>
      <c r="P297" t="s">
        <v>368</v>
      </c>
      <c r="Q297">
        <v>12.496560000000001</v>
      </c>
      <c r="R297">
        <v>1.9466840000000001</v>
      </c>
      <c r="S297">
        <v>2.126881</v>
      </c>
      <c r="T297">
        <v>0.30609599999999998</v>
      </c>
      <c r="U297">
        <v>4.7683000000000003E-2</v>
      </c>
      <c r="V297">
        <v>5.2096999999999997E-2</v>
      </c>
    </row>
    <row r="298" spans="1:22" x14ac:dyDescent="0.25">
      <c r="A298">
        <v>296</v>
      </c>
      <c r="B298" t="s">
        <v>166</v>
      </c>
      <c r="C298">
        <v>0</v>
      </c>
      <c r="D298">
        <v>539995.10155100003</v>
      </c>
      <c r="E298">
        <v>701</v>
      </c>
      <c r="F298">
        <v>3</v>
      </c>
      <c r="G298">
        <v>65.858418999999998</v>
      </c>
      <c r="H298" t="s">
        <v>315</v>
      </c>
      <c r="I298" t="s">
        <v>106</v>
      </c>
      <c r="J298" t="s">
        <v>362</v>
      </c>
      <c r="K298">
        <v>13185</v>
      </c>
      <c r="L298">
        <v>140</v>
      </c>
      <c r="M298" t="s">
        <v>181</v>
      </c>
      <c r="N298" t="s">
        <v>182</v>
      </c>
      <c r="O298">
        <v>0.32799</v>
      </c>
      <c r="P298" t="s">
        <v>368</v>
      </c>
      <c r="Q298">
        <v>12.496560000000001</v>
      </c>
      <c r="R298">
        <v>1.9466840000000001</v>
      </c>
      <c r="S298">
        <v>2.126881</v>
      </c>
      <c r="T298">
        <v>4.0987499999999999</v>
      </c>
      <c r="U298">
        <v>0.63849299999999998</v>
      </c>
      <c r="V298">
        <v>0.69759599999999999</v>
      </c>
    </row>
    <row r="299" spans="1:22" x14ac:dyDescent="0.25">
      <c r="A299">
        <v>297</v>
      </c>
      <c r="B299" t="s">
        <v>166</v>
      </c>
      <c r="C299">
        <v>0</v>
      </c>
      <c r="D299">
        <v>539995.10155100003</v>
      </c>
      <c r="E299">
        <v>702</v>
      </c>
      <c r="F299">
        <v>5</v>
      </c>
      <c r="G299">
        <v>21.420546000000002</v>
      </c>
      <c r="H299" t="s">
        <v>79</v>
      </c>
      <c r="I299" t="s">
        <v>279</v>
      </c>
      <c r="J299" t="s">
        <v>369</v>
      </c>
      <c r="K299">
        <v>13185</v>
      </c>
      <c r="L299">
        <v>140</v>
      </c>
      <c r="M299" t="s">
        <v>181</v>
      </c>
      <c r="N299" t="s">
        <v>182</v>
      </c>
      <c r="O299">
        <v>0.32799</v>
      </c>
      <c r="P299" t="s">
        <v>368</v>
      </c>
      <c r="Q299">
        <v>12.496560000000001</v>
      </c>
      <c r="R299">
        <v>1.9466840000000001</v>
      </c>
      <c r="S299">
        <v>2.126881</v>
      </c>
      <c r="T299">
        <v>4.0987499999999999</v>
      </c>
      <c r="U299">
        <v>0.63849299999999998</v>
      </c>
      <c r="V299">
        <v>0.69759599999999999</v>
      </c>
    </row>
    <row r="300" spans="1:22" x14ac:dyDescent="0.25">
      <c r="A300">
        <v>298</v>
      </c>
      <c r="B300" t="s">
        <v>166</v>
      </c>
      <c r="C300">
        <v>0</v>
      </c>
      <c r="D300">
        <v>539995.10155100003</v>
      </c>
      <c r="E300">
        <v>703</v>
      </c>
      <c r="F300">
        <v>3</v>
      </c>
      <c r="G300">
        <v>65.858418999999998</v>
      </c>
      <c r="H300" t="s">
        <v>315</v>
      </c>
      <c r="I300" t="s">
        <v>106</v>
      </c>
      <c r="J300" t="s">
        <v>362</v>
      </c>
      <c r="K300">
        <v>12830</v>
      </c>
      <c r="L300">
        <v>121</v>
      </c>
      <c r="M300" t="s">
        <v>175</v>
      </c>
      <c r="N300" t="s">
        <v>357</v>
      </c>
      <c r="O300">
        <v>11.273300000000001</v>
      </c>
      <c r="P300" t="s">
        <v>358</v>
      </c>
      <c r="Q300">
        <v>11.333601</v>
      </c>
      <c r="R300">
        <v>1.9365939999999999</v>
      </c>
      <c r="S300">
        <v>2.0834730000000001</v>
      </c>
      <c r="T300">
        <v>127.767</v>
      </c>
      <c r="U300">
        <v>21.831800000000001</v>
      </c>
      <c r="V300">
        <v>23.4876</v>
      </c>
    </row>
    <row r="301" spans="1:22" x14ac:dyDescent="0.25">
      <c r="A301">
        <v>299</v>
      </c>
      <c r="B301" t="s">
        <v>166</v>
      </c>
      <c r="C301">
        <v>0</v>
      </c>
      <c r="D301">
        <v>539995.10155100003</v>
      </c>
      <c r="E301">
        <v>704</v>
      </c>
      <c r="F301">
        <v>6</v>
      </c>
      <c r="G301">
        <v>66.899947999999995</v>
      </c>
      <c r="H301" t="s">
        <v>47</v>
      </c>
      <c r="I301" t="s">
        <v>34</v>
      </c>
      <c r="J301" t="s">
        <v>370</v>
      </c>
      <c r="K301">
        <v>12830</v>
      </c>
      <c r="L301">
        <v>121</v>
      </c>
      <c r="M301" t="s">
        <v>175</v>
      </c>
      <c r="N301" t="s">
        <v>357</v>
      </c>
      <c r="O301">
        <v>11.273300000000001</v>
      </c>
      <c r="P301" t="s">
        <v>358</v>
      </c>
      <c r="Q301">
        <v>11.333601</v>
      </c>
      <c r="R301">
        <v>1.9365939999999999</v>
      </c>
      <c r="S301">
        <v>2.0834730000000001</v>
      </c>
      <c r="T301">
        <v>127.767</v>
      </c>
      <c r="U301">
        <v>21.831800000000001</v>
      </c>
      <c r="V301">
        <v>23.4876</v>
      </c>
    </row>
    <row r="302" spans="1:22" x14ac:dyDescent="0.25">
      <c r="A302">
        <v>300</v>
      </c>
      <c r="B302" t="s">
        <v>166</v>
      </c>
      <c r="C302">
        <v>0</v>
      </c>
      <c r="D302">
        <v>539995.10155100003</v>
      </c>
      <c r="E302">
        <v>705</v>
      </c>
      <c r="F302">
        <v>3</v>
      </c>
      <c r="G302">
        <v>65.858418999999998</v>
      </c>
      <c r="H302" t="s">
        <v>315</v>
      </c>
      <c r="I302" t="s">
        <v>106</v>
      </c>
      <c r="J302" t="s">
        <v>362</v>
      </c>
      <c r="K302">
        <v>12842</v>
      </c>
      <c r="L302">
        <v>140</v>
      </c>
      <c r="M302" t="s">
        <v>181</v>
      </c>
      <c r="N302" t="s">
        <v>360</v>
      </c>
      <c r="O302">
        <v>2.1096200000000001</v>
      </c>
      <c r="P302" t="s">
        <v>358</v>
      </c>
      <c r="Q302">
        <v>11.705939000000001</v>
      </c>
      <c r="R302">
        <v>1.7997080000000001</v>
      </c>
      <c r="S302">
        <v>2.0554060000000001</v>
      </c>
      <c r="T302">
        <v>24.6951</v>
      </c>
      <c r="U302">
        <v>3.7967</v>
      </c>
      <c r="V302">
        <v>4.3361299999999998</v>
      </c>
    </row>
    <row r="303" spans="1:22" x14ac:dyDescent="0.25">
      <c r="A303">
        <v>301</v>
      </c>
      <c r="B303" t="s">
        <v>166</v>
      </c>
      <c r="C303">
        <v>0</v>
      </c>
      <c r="D303">
        <v>539995.10155100003</v>
      </c>
      <c r="E303">
        <v>706</v>
      </c>
      <c r="F303">
        <v>6</v>
      </c>
      <c r="G303">
        <v>66.899947999999995</v>
      </c>
      <c r="H303" t="s">
        <v>47</v>
      </c>
      <c r="I303" t="s">
        <v>34</v>
      </c>
      <c r="J303" t="s">
        <v>370</v>
      </c>
      <c r="K303">
        <v>12842</v>
      </c>
      <c r="L303">
        <v>140</v>
      </c>
      <c r="M303" t="s">
        <v>181</v>
      </c>
      <c r="N303" t="s">
        <v>360</v>
      </c>
      <c r="O303">
        <v>2.1096200000000001</v>
      </c>
      <c r="P303" t="s">
        <v>358</v>
      </c>
      <c r="Q303">
        <v>11.705939000000001</v>
      </c>
      <c r="R303">
        <v>1.7997080000000001</v>
      </c>
      <c r="S303">
        <v>2.0554060000000001</v>
      </c>
      <c r="T303">
        <v>24.6951</v>
      </c>
      <c r="U303">
        <v>3.7967</v>
      </c>
      <c r="V303">
        <v>4.3361299999999998</v>
      </c>
    </row>
    <row r="304" spans="1:22" x14ac:dyDescent="0.25">
      <c r="A304">
        <v>302</v>
      </c>
      <c r="B304" t="s">
        <v>166</v>
      </c>
      <c r="C304">
        <v>0</v>
      </c>
      <c r="D304">
        <v>539995.10155100003</v>
      </c>
      <c r="E304">
        <v>707</v>
      </c>
      <c r="F304">
        <v>3</v>
      </c>
      <c r="G304">
        <v>65.858418999999998</v>
      </c>
      <c r="H304" t="s">
        <v>315</v>
      </c>
      <c r="I304" t="s">
        <v>106</v>
      </c>
      <c r="J304" t="s">
        <v>362</v>
      </c>
      <c r="K304">
        <v>12830</v>
      </c>
      <c r="L304">
        <v>121</v>
      </c>
      <c r="M304" t="s">
        <v>175</v>
      </c>
      <c r="N304" t="s">
        <v>357</v>
      </c>
      <c r="O304">
        <v>9.9214800000000007</v>
      </c>
      <c r="P304" t="s">
        <v>358</v>
      </c>
      <c r="Q304">
        <v>11.333601</v>
      </c>
      <c r="R304">
        <v>1.9365939999999999</v>
      </c>
      <c r="S304">
        <v>2.0834730000000001</v>
      </c>
      <c r="T304">
        <v>112.446</v>
      </c>
      <c r="U304">
        <v>19.213899999999999</v>
      </c>
      <c r="V304">
        <v>20.671099999999999</v>
      </c>
    </row>
    <row r="305" spans="1:22" x14ac:dyDescent="0.25">
      <c r="A305">
        <v>303</v>
      </c>
      <c r="B305" t="s">
        <v>166</v>
      </c>
      <c r="C305">
        <v>0</v>
      </c>
      <c r="D305">
        <v>539995.10155100003</v>
      </c>
      <c r="E305">
        <v>708</v>
      </c>
      <c r="F305">
        <v>7</v>
      </c>
      <c r="G305">
        <v>309.68431800000002</v>
      </c>
      <c r="H305" t="s">
        <v>5</v>
      </c>
      <c r="I305" t="s">
        <v>231</v>
      </c>
      <c r="J305" t="s">
        <v>371</v>
      </c>
      <c r="K305">
        <v>12830</v>
      </c>
      <c r="L305">
        <v>121</v>
      </c>
      <c r="M305" t="s">
        <v>175</v>
      </c>
      <c r="N305" t="s">
        <v>357</v>
      </c>
      <c r="O305">
        <v>9.9214800000000007</v>
      </c>
      <c r="P305" t="s">
        <v>358</v>
      </c>
      <c r="Q305">
        <v>11.333601</v>
      </c>
      <c r="R305">
        <v>1.9365939999999999</v>
      </c>
      <c r="S305">
        <v>2.0834730000000001</v>
      </c>
      <c r="T305">
        <v>112.446</v>
      </c>
      <c r="U305">
        <v>19.213899999999999</v>
      </c>
      <c r="V305">
        <v>20.671099999999999</v>
      </c>
    </row>
    <row r="306" spans="1:22" x14ac:dyDescent="0.25">
      <c r="A306">
        <v>304</v>
      </c>
      <c r="B306" t="s">
        <v>166</v>
      </c>
      <c r="C306">
        <v>0</v>
      </c>
      <c r="D306">
        <v>539995.10155100003</v>
      </c>
      <c r="E306">
        <v>709</v>
      </c>
      <c r="F306">
        <v>3</v>
      </c>
      <c r="G306">
        <v>65.858418999999998</v>
      </c>
      <c r="H306" t="s">
        <v>315</v>
      </c>
      <c r="I306" t="s">
        <v>106</v>
      </c>
      <c r="J306" t="s">
        <v>362</v>
      </c>
      <c r="K306">
        <v>12832</v>
      </c>
      <c r="L306">
        <v>121</v>
      </c>
      <c r="M306" t="s">
        <v>175</v>
      </c>
      <c r="N306" t="s">
        <v>357</v>
      </c>
      <c r="O306">
        <v>1.23034</v>
      </c>
      <c r="P306" t="s">
        <v>358</v>
      </c>
      <c r="Q306">
        <v>11.333601</v>
      </c>
      <c r="R306">
        <v>1.9365939999999999</v>
      </c>
      <c r="S306">
        <v>2.0834730000000001</v>
      </c>
      <c r="T306">
        <v>13.9442</v>
      </c>
      <c r="U306">
        <v>2.3826700000000001</v>
      </c>
      <c r="V306">
        <v>2.56338</v>
      </c>
    </row>
    <row r="307" spans="1:22" x14ac:dyDescent="0.25">
      <c r="A307">
        <v>305</v>
      </c>
      <c r="B307" t="s">
        <v>166</v>
      </c>
      <c r="C307">
        <v>0</v>
      </c>
      <c r="D307">
        <v>539995.10155100003</v>
      </c>
      <c r="E307">
        <v>710</v>
      </c>
      <c r="F307">
        <v>7</v>
      </c>
      <c r="G307">
        <v>309.68431800000002</v>
      </c>
      <c r="H307" t="s">
        <v>5</v>
      </c>
      <c r="I307" t="s">
        <v>231</v>
      </c>
      <c r="J307" t="s">
        <v>371</v>
      </c>
      <c r="K307">
        <v>12832</v>
      </c>
      <c r="L307">
        <v>121</v>
      </c>
      <c r="M307" t="s">
        <v>175</v>
      </c>
      <c r="N307" t="s">
        <v>357</v>
      </c>
      <c r="O307">
        <v>1.23034</v>
      </c>
      <c r="P307" t="s">
        <v>358</v>
      </c>
      <c r="Q307">
        <v>11.333601</v>
      </c>
      <c r="R307">
        <v>1.9365939999999999</v>
      </c>
      <c r="S307">
        <v>2.0834730000000001</v>
      </c>
      <c r="T307">
        <v>13.9442</v>
      </c>
      <c r="U307">
        <v>2.3826700000000001</v>
      </c>
      <c r="V307">
        <v>2.56338</v>
      </c>
    </row>
    <row r="308" spans="1:22" x14ac:dyDescent="0.25">
      <c r="A308">
        <v>306</v>
      </c>
      <c r="B308" t="s">
        <v>166</v>
      </c>
      <c r="C308">
        <v>0</v>
      </c>
      <c r="D308">
        <v>539995.10155100003</v>
      </c>
      <c r="E308">
        <v>711</v>
      </c>
      <c r="F308">
        <v>3</v>
      </c>
      <c r="G308">
        <v>65.858418999999998</v>
      </c>
      <c r="H308" t="s">
        <v>315</v>
      </c>
      <c r="I308" t="s">
        <v>106</v>
      </c>
      <c r="J308" t="s">
        <v>362</v>
      </c>
      <c r="K308">
        <v>12842</v>
      </c>
      <c r="L308">
        <v>140</v>
      </c>
      <c r="M308" t="s">
        <v>181</v>
      </c>
      <c r="N308" t="s">
        <v>360</v>
      </c>
      <c r="O308">
        <v>0.29460700000000001</v>
      </c>
      <c r="P308" t="s">
        <v>358</v>
      </c>
      <c r="Q308">
        <v>11.705939000000001</v>
      </c>
      <c r="R308">
        <v>1.7997080000000001</v>
      </c>
      <c r="S308">
        <v>2.0554060000000001</v>
      </c>
      <c r="T308">
        <v>3.4486500000000002</v>
      </c>
      <c r="U308">
        <v>0.53020699999999998</v>
      </c>
      <c r="V308">
        <v>0.60553699999999999</v>
      </c>
    </row>
    <row r="309" spans="1:22" x14ac:dyDescent="0.25">
      <c r="A309">
        <v>307</v>
      </c>
      <c r="B309" t="s">
        <v>166</v>
      </c>
      <c r="C309">
        <v>0</v>
      </c>
      <c r="D309">
        <v>539995.10155100003</v>
      </c>
      <c r="E309">
        <v>712</v>
      </c>
      <c r="F309">
        <v>7</v>
      </c>
      <c r="G309">
        <v>309.68431800000002</v>
      </c>
      <c r="H309" t="s">
        <v>5</v>
      </c>
      <c r="I309" t="s">
        <v>231</v>
      </c>
      <c r="J309" t="s">
        <v>371</v>
      </c>
      <c r="K309">
        <v>12842</v>
      </c>
      <c r="L309">
        <v>140</v>
      </c>
      <c r="M309" t="s">
        <v>181</v>
      </c>
      <c r="N309" t="s">
        <v>360</v>
      </c>
      <c r="O309">
        <v>0.29460700000000001</v>
      </c>
      <c r="P309" t="s">
        <v>358</v>
      </c>
      <c r="Q309">
        <v>11.705939000000001</v>
      </c>
      <c r="R309">
        <v>1.7997080000000001</v>
      </c>
      <c r="S309">
        <v>2.0554060000000001</v>
      </c>
      <c r="T309">
        <v>3.4486500000000002</v>
      </c>
      <c r="U309">
        <v>0.53020699999999998</v>
      </c>
      <c r="V309">
        <v>0.60553699999999999</v>
      </c>
    </row>
    <row r="310" spans="1:22" x14ac:dyDescent="0.25">
      <c r="A310">
        <v>308</v>
      </c>
      <c r="B310" t="s">
        <v>166</v>
      </c>
      <c r="C310">
        <v>0</v>
      </c>
      <c r="D310">
        <v>539995.10155100003</v>
      </c>
      <c r="E310">
        <v>713</v>
      </c>
      <c r="F310">
        <v>3</v>
      </c>
      <c r="G310">
        <v>65.858418999999998</v>
      </c>
      <c r="H310" t="s">
        <v>315</v>
      </c>
      <c r="I310" t="s">
        <v>106</v>
      </c>
      <c r="J310" t="s">
        <v>362</v>
      </c>
      <c r="K310">
        <v>13090</v>
      </c>
      <c r="L310">
        <v>121</v>
      </c>
      <c r="M310" t="s">
        <v>175</v>
      </c>
      <c r="N310" t="s">
        <v>176</v>
      </c>
      <c r="O310">
        <v>1.70889</v>
      </c>
      <c r="P310" t="s">
        <v>368</v>
      </c>
      <c r="Q310">
        <v>11.733371</v>
      </c>
      <c r="R310">
        <v>1.9754510000000001</v>
      </c>
      <c r="S310">
        <v>2.1412239999999998</v>
      </c>
      <c r="T310">
        <v>20.050999999999998</v>
      </c>
      <c r="U310">
        <v>3.3758300000000001</v>
      </c>
      <c r="V310">
        <v>3.6591200000000002</v>
      </c>
    </row>
    <row r="311" spans="1:22" x14ac:dyDescent="0.25">
      <c r="A311">
        <v>309</v>
      </c>
      <c r="B311" t="s">
        <v>166</v>
      </c>
      <c r="C311">
        <v>0</v>
      </c>
      <c r="D311">
        <v>539995.10155100003</v>
      </c>
      <c r="E311">
        <v>714</v>
      </c>
      <c r="F311">
        <v>8</v>
      </c>
      <c r="G311">
        <v>502.86574000000002</v>
      </c>
      <c r="H311" t="s">
        <v>84</v>
      </c>
      <c r="I311" t="s">
        <v>317</v>
      </c>
      <c r="J311" t="s">
        <v>373</v>
      </c>
      <c r="K311">
        <v>13090</v>
      </c>
      <c r="L311">
        <v>121</v>
      </c>
      <c r="M311" t="s">
        <v>175</v>
      </c>
      <c r="N311" t="s">
        <v>176</v>
      </c>
      <c r="O311">
        <v>1.70889</v>
      </c>
      <c r="P311" t="s">
        <v>368</v>
      </c>
      <c r="Q311">
        <v>11.733371</v>
      </c>
      <c r="R311">
        <v>1.9754510000000001</v>
      </c>
      <c r="S311">
        <v>2.1412239999999998</v>
      </c>
      <c r="T311">
        <v>20.050999999999998</v>
      </c>
      <c r="U311">
        <v>3.3758300000000001</v>
      </c>
      <c r="V311">
        <v>3.6591200000000002</v>
      </c>
    </row>
    <row r="312" spans="1:22" x14ac:dyDescent="0.25">
      <c r="A312">
        <v>310</v>
      </c>
      <c r="B312" t="s">
        <v>166</v>
      </c>
      <c r="C312">
        <v>0</v>
      </c>
      <c r="D312">
        <v>539995.10155100003</v>
      </c>
      <c r="E312">
        <v>715</v>
      </c>
      <c r="F312">
        <v>3</v>
      </c>
      <c r="G312">
        <v>65.858418999999998</v>
      </c>
      <c r="H312" t="s">
        <v>315</v>
      </c>
      <c r="I312" t="s">
        <v>106</v>
      </c>
      <c r="J312" t="s">
        <v>362</v>
      </c>
      <c r="K312">
        <v>13184</v>
      </c>
      <c r="L312">
        <v>140</v>
      </c>
      <c r="M312" t="s">
        <v>181</v>
      </c>
      <c r="N312" t="s">
        <v>182</v>
      </c>
      <c r="O312">
        <v>2.8888400000000001</v>
      </c>
      <c r="P312" t="s">
        <v>368</v>
      </c>
      <c r="Q312">
        <v>12.496560000000001</v>
      </c>
      <c r="R312">
        <v>1.9466840000000001</v>
      </c>
      <c r="S312">
        <v>2.126881</v>
      </c>
      <c r="T312">
        <v>36.1006</v>
      </c>
      <c r="U312">
        <v>5.6236600000000001</v>
      </c>
      <c r="V312">
        <v>6.1442199999999998</v>
      </c>
    </row>
    <row r="313" spans="1:22" x14ac:dyDescent="0.25">
      <c r="A313">
        <v>311</v>
      </c>
      <c r="B313" t="s">
        <v>166</v>
      </c>
      <c r="C313">
        <v>0</v>
      </c>
      <c r="D313">
        <v>539995.10155100003</v>
      </c>
      <c r="E313">
        <v>716</v>
      </c>
      <c r="F313">
        <v>8</v>
      </c>
      <c r="G313">
        <v>502.86574000000002</v>
      </c>
      <c r="H313" t="s">
        <v>84</v>
      </c>
      <c r="I313" t="s">
        <v>317</v>
      </c>
      <c r="J313" t="s">
        <v>373</v>
      </c>
      <c r="K313">
        <v>13184</v>
      </c>
      <c r="L313">
        <v>140</v>
      </c>
      <c r="M313" t="s">
        <v>181</v>
      </c>
      <c r="N313" t="s">
        <v>182</v>
      </c>
      <c r="O313">
        <v>2.8888400000000001</v>
      </c>
      <c r="P313" t="s">
        <v>368</v>
      </c>
      <c r="Q313">
        <v>12.496560000000001</v>
      </c>
      <c r="R313">
        <v>1.9466840000000001</v>
      </c>
      <c r="S313">
        <v>2.126881</v>
      </c>
      <c r="T313">
        <v>36.1006</v>
      </c>
      <c r="U313">
        <v>5.6236600000000001</v>
      </c>
      <c r="V313">
        <v>6.1442199999999998</v>
      </c>
    </row>
    <row r="314" spans="1:22" x14ac:dyDescent="0.25">
      <c r="A314">
        <v>312</v>
      </c>
      <c r="B314" t="s">
        <v>166</v>
      </c>
      <c r="C314">
        <v>0</v>
      </c>
      <c r="D314">
        <v>539995.10155100003</v>
      </c>
      <c r="E314">
        <v>717</v>
      </c>
      <c r="F314">
        <v>3</v>
      </c>
      <c r="G314">
        <v>65.858418999999998</v>
      </c>
      <c r="H314" t="s">
        <v>315</v>
      </c>
      <c r="I314" t="s">
        <v>106</v>
      </c>
      <c r="J314" t="s">
        <v>362</v>
      </c>
      <c r="K314">
        <v>15474</v>
      </c>
      <c r="L314">
        <v>814</v>
      </c>
      <c r="M314" t="s">
        <v>209</v>
      </c>
      <c r="N314" t="s">
        <v>210</v>
      </c>
      <c r="O314">
        <v>2.4146999999999998E-2</v>
      </c>
      <c r="P314" t="s">
        <v>368</v>
      </c>
      <c r="Q314">
        <v>8.2014490000000002</v>
      </c>
      <c r="R314">
        <v>1.307456</v>
      </c>
      <c r="S314">
        <v>1.750286</v>
      </c>
      <c r="T314">
        <v>0.19803599999999999</v>
      </c>
      <c r="U314">
        <v>3.1571000000000002E-2</v>
      </c>
      <c r="V314">
        <v>4.2263000000000002E-2</v>
      </c>
    </row>
    <row r="315" spans="1:22" x14ac:dyDescent="0.25">
      <c r="A315">
        <v>313</v>
      </c>
      <c r="B315" t="s">
        <v>166</v>
      </c>
      <c r="C315">
        <v>0</v>
      </c>
      <c r="D315">
        <v>539995.10155100003</v>
      </c>
      <c r="E315">
        <v>718</v>
      </c>
      <c r="F315">
        <v>8</v>
      </c>
      <c r="G315">
        <v>502.86574000000002</v>
      </c>
      <c r="H315" t="s">
        <v>84</v>
      </c>
      <c r="I315" t="s">
        <v>317</v>
      </c>
      <c r="J315" t="s">
        <v>373</v>
      </c>
      <c r="K315">
        <v>15474</v>
      </c>
      <c r="L315">
        <v>814</v>
      </c>
      <c r="M315" t="s">
        <v>209</v>
      </c>
      <c r="N315" t="s">
        <v>210</v>
      </c>
      <c r="O315">
        <v>2.4146999999999998E-2</v>
      </c>
      <c r="P315" t="s">
        <v>368</v>
      </c>
      <c r="Q315">
        <v>8.2014490000000002</v>
      </c>
      <c r="R315">
        <v>1.307456</v>
      </c>
      <c r="S315">
        <v>1.750286</v>
      </c>
      <c r="T315">
        <v>0.19803599999999999</v>
      </c>
      <c r="U315">
        <v>3.1571000000000002E-2</v>
      </c>
      <c r="V315">
        <v>4.2263000000000002E-2</v>
      </c>
    </row>
    <row r="316" spans="1:22" x14ac:dyDescent="0.25">
      <c r="A316">
        <v>314</v>
      </c>
      <c r="B316" t="s">
        <v>166</v>
      </c>
      <c r="C316">
        <v>0</v>
      </c>
      <c r="D316">
        <v>539995.10155100003</v>
      </c>
      <c r="E316">
        <v>719</v>
      </c>
      <c r="F316">
        <v>3</v>
      </c>
      <c r="G316">
        <v>65.858418999999998</v>
      </c>
      <c r="H316" t="s">
        <v>315</v>
      </c>
      <c r="I316" t="s">
        <v>106</v>
      </c>
      <c r="J316" t="s">
        <v>362</v>
      </c>
      <c r="K316">
        <v>13086</v>
      </c>
      <c r="L316">
        <v>121</v>
      </c>
      <c r="M316" t="s">
        <v>175</v>
      </c>
      <c r="N316" t="s">
        <v>176</v>
      </c>
      <c r="O316">
        <v>6.6103699999999996</v>
      </c>
      <c r="P316" t="s">
        <v>368</v>
      </c>
      <c r="Q316">
        <v>11.733371</v>
      </c>
      <c r="R316">
        <v>1.9754510000000001</v>
      </c>
      <c r="S316">
        <v>2.1412239999999998</v>
      </c>
      <c r="T316">
        <v>77.561899999999994</v>
      </c>
      <c r="U316">
        <v>13.0585</v>
      </c>
      <c r="V316">
        <v>14.154299999999999</v>
      </c>
    </row>
    <row r="317" spans="1:22" x14ac:dyDescent="0.25">
      <c r="A317">
        <v>315</v>
      </c>
      <c r="B317" t="s">
        <v>166</v>
      </c>
      <c r="C317">
        <v>0</v>
      </c>
      <c r="D317">
        <v>539995.10155100003</v>
      </c>
      <c r="E317">
        <v>720</v>
      </c>
      <c r="F317">
        <v>10</v>
      </c>
      <c r="G317">
        <v>629.27732700000001</v>
      </c>
      <c r="H317" t="s">
        <v>167</v>
      </c>
      <c r="I317" t="s">
        <v>168</v>
      </c>
      <c r="J317" t="s">
        <v>377</v>
      </c>
      <c r="K317">
        <v>13086</v>
      </c>
      <c r="L317">
        <v>121</v>
      </c>
      <c r="M317" t="s">
        <v>175</v>
      </c>
      <c r="N317" t="s">
        <v>176</v>
      </c>
      <c r="O317">
        <v>6.6103699999999996</v>
      </c>
      <c r="P317" t="s">
        <v>368</v>
      </c>
      <c r="Q317">
        <v>11.733371</v>
      </c>
      <c r="R317">
        <v>1.9754510000000001</v>
      </c>
      <c r="S317">
        <v>2.1412239999999998</v>
      </c>
      <c r="T317">
        <v>77.561899999999994</v>
      </c>
      <c r="U317">
        <v>13.0585</v>
      </c>
      <c r="V317">
        <v>14.154299999999999</v>
      </c>
    </row>
    <row r="318" spans="1:22" x14ac:dyDescent="0.25">
      <c r="A318">
        <v>316</v>
      </c>
      <c r="B318" t="s">
        <v>166</v>
      </c>
      <c r="C318">
        <v>0</v>
      </c>
      <c r="D318">
        <v>539995.10155100003</v>
      </c>
      <c r="E318">
        <v>721</v>
      </c>
      <c r="F318">
        <v>3</v>
      </c>
      <c r="G318">
        <v>65.858418999999998</v>
      </c>
      <c r="H318" t="s">
        <v>315</v>
      </c>
      <c r="I318" t="s">
        <v>106</v>
      </c>
      <c r="J318" t="s">
        <v>362</v>
      </c>
      <c r="K318">
        <v>13087</v>
      </c>
      <c r="L318">
        <v>121</v>
      </c>
      <c r="M318" t="s">
        <v>175</v>
      </c>
      <c r="N318" t="s">
        <v>176</v>
      </c>
      <c r="O318">
        <v>14.975300000000001</v>
      </c>
      <c r="P318" t="s">
        <v>368</v>
      </c>
      <c r="Q318">
        <v>11.733371</v>
      </c>
      <c r="R318">
        <v>1.9754510000000001</v>
      </c>
      <c r="S318">
        <v>2.1412239999999998</v>
      </c>
      <c r="T318">
        <v>175.71100000000001</v>
      </c>
      <c r="U318">
        <v>29.582999999999998</v>
      </c>
      <c r="V318">
        <v>32.0655</v>
      </c>
    </row>
    <row r="319" spans="1:22" x14ac:dyDescent="0.25">
      <c r="A319">
        <v>317</v>
      </c>
      <c r="B319" t="s">
        <v>166</v>
      </c>
      <c r="C319">
        <v>0</v>
      </c>
      <c r="D319">
        <v>539995.10155100003</v>
      </c>
      <c r="E319">
        <v>722</v>
      </c>
      <c r="F319">
        <v>10</v>
      </c>
      <c r="G319">
        <v>629.27732700000001</v>
      </c>
      <c r="H319" t="s">
        <v>167</v>
      </c>
      <c r="I319" t="s">
        <v>168</v>
      </c>
      <c r="J319" t="s">
        <v>377</v>
      </c>
      <c r="K319">
        <v>13087</v>
      </c>
      <c r="L319">
        <v>121</v>
      </c>
      <c r="M319" t="s">
        <v>175</v>
      </c>
      <c r="N319" t="s">
        <v>176</v>
      </c>
      <c r="O319">
        <v>14.975300000000001</v>
      </c>
      <c r="P319" t="s">
        <v>368</v>
      </c>
      <c r="Q319">
        <v>11.733371</v>
      </c>
      <c r="R319">
        <v>1.9754510000000001</v>
      </c>
      <c r="S319">
        <v>2.1412239999999998</v>
      </c>
      <c r="T319">
        <v>175.71100000000001</v>
      </c>
      <c r="U319">
        <v>29.582999999999998</v>
      </c>
      <c r="V319">
        <v>32.0655</v>
      </c>
    </row>
    <row r="320" spans="1:22" x14ac:dyDescent="0.25">
      <c r="A320">
        <v>318</v>
      </c>
      <c r="B320" t="s">
        <v>166</v>
      </c>
      <c r="C320">
        <v>0</v>
      </c>
      <c r="D320">
        <v>539995.10155100003</v>
      </c>
      <c r="E320">
        <v>723</v>
      </c>
      <c r="F320">
        <v>3</v>
      </c>
      <c r="G320">
        <v>65.858418999999998</v>
      </c>
      <c r="H320" t="s">
        <v>315</v>
      </c>
      <c r="I320" t="s">
        <v>106</v>
      </c>
      <c r="J320" t="s">
        <v>362</v>
      </c>
      <c r="K320">
        <v>13089</v>
      </c>
      <c r="L320">
        <v>121</v>
      </c>
      <c r="M320" t="s">
        <v>175</v>
      </c>
      <c r="N320" t="s">
        <v>176</v>
      </c>
      <c r="O320">
        <v>3.2279</v>
      </c>
      <c r="P320" t="s">
        <v>368</v>
      </c>
      <c r="Q320">
        <v>11.733371</v>
      </c>
      <c r="R320">
        <v>1.9754510000000001</v>
      </c>
      <c r="S320">
        <v>2.1412239999999998</v>
      </c>
      <c r="T320">
        <v>37.874099999999999</v>
      </c>
      <c r="U320">
        <v>6.3765599999999996</v>
      </c>
      <c r="V320">
        <v>6.9116600000000004</v>
      </c>
    </row>
    <row r="321" spans="1:22" x14ac:dyDescent="0.25">
      <c r="A321">
        <v>319</v>
      </c>
      <c r="B321" t="s">
        <v>166</v>
      </c>
      <c r="C321">
        <v>0</v>
      </c>
      <c r="D321">
        <v>539995.10155100003</v>
      </c>
      <c r="E321">
        <v>724</v>
      </c>
      <c r="F321">
        <v>10</v>
      </c>
      <c r="G321">
        <v>629.27732700000001</v>
      </c>
      <c r="H321" t="s">
        <v>167</v>
      </c>
      <c r="I321" t="s">
        <v>168</v>
      </c>
      <c r="J321" t="s">
        <v>377</v>
      </c>
      <c r="K321">
        <v>13089</v>
      </c>
      <c r="L321">
        <v>121</v>
      </c>
      <c r="M321" t="s">
        <v>175</v>
      </c>
      <c r="N321" t="s">
        <v>176</v>
      </c>
      <c r="O321">
        <v>3.2279</v>
      </c>
      <c r="P321" t="s">
        <v>368</v>
      </c>
      <c r="Q321">
        <v>11.733371</v>
      </c>
      <c r="R321">
        <v>1.9754510000000001</v>
      </c>
      <c r="S321">
        <v>2.1412239999999998</v>
      </c>
      <c r="T321">
        <v>37.874099999999999</v>
      </c>
      <c r="U321">
        <v>6.3765599999999996</v>
      </c>
      <c r="V321">
        <v>6.9116600000000004</v>
      </c>
    </row>
    <row r="322" spans="1:22" x14ac:dyDescent="0.25">
      <c r="A322">
        <v>320</v>
      </c>
      <c r="B322" t="s">
        <v>166</v>
      </c>
      <c r="C322">
        <v>0</v>
      </c>
      <c r="D322">
        <v>539995.10155100003</v>
      </c>
      <c r="E322">
        <v>725</v>
      </c>
      <c r="F322">
        <v>3</v>
      </c>
      <c r="G322">
        <v>65.858418999999998</v>
      </c>
      <c r="H322" t="s">
        <v>315</v>
      </c>
      <c r="I322" t="s">
        <v>106</v>
      </c>
      <c r="J322" t="s">
        <v>362</v>
      </c>
      <c r="K322">
        <v>13181</v>
      </c>
      <c r="L322">
        <v>140</v>
      </c>
      <c r="M322" t="s">
        <v>181</v>
      </c>
      <c r="N322" t="s">
        <v>182</v>
      </c>
      <c r="O322">
        <v>0.381716</v>
      </c>
      <c r="P322" t="s">
        <v>368</v>
      </c>
      <c r="Q322">
        <v>12.496560000000001</v>
      </c>
      <c r="R322">
        <v>1.9466840000000001</v>
      </c>
      <c r="S322">
        <v>2.126881</v>
      </c>
      <c r="T322">
        <v>4.7701399999999996</v>
      </c>
      <c r="U322">
        <v>0.74307999999999996</v>
      </c>
      <c r="V322">
        <v>0.81186400000000003</v>
      </c>
    </row>
    <row r="323" spans="1:22" x14ac:dyDescent="0.25">
      <c r="A323">
        <v>321</v>
      </c>
      <c r="B323" t="s">
        <v>166</v>
      </c>
      <c r="C323">
        <v>0</v>
      </c>
      <c r="D323">
        <v>539995.10155100003</v>
      </c>
      <c r="E323">
        <v>726</v>
      </c>
      <c r="F323">
        <v>10</v>
      </c>
      <c r="G323">
        <v>629.27732700000001</v>
      </c>
      <c r="H323" t="s">
        <v>167</v>
      </c>
      <c r="I323" t="s">
        <v>168</v>
      </c>
      <c r="J323" t="s">
        <v>377</v>
      </c>
      <c r="K323">
        <v>13181</v>
      </c>
      <c r="L323">
        <v>140</v>
      </c>
      <c r="M323" t="s">
        <v>181</v>
      </c>
      <c r="N323" t="s">
        <v>182</v>
      </c>
      <c r="O323">
        <v>0.381716</v>
      </c>
      <c r="P323" t="s">
        <v>368</v>
      </c>
      <c r="Q323">
        <v>12.496560000000001</v>
      </c>
      <c r="R323">
        <v>1.9466840000000001</v>
      </c>
      <c r="S323">
        <v>2.126881</v>
      </c>
      <c r="T323">
        <v>4.7701399999999996</v>
      </c>
      <c r="U323">
        <v>0.74307999999999996</v>
      </c>
      <c r="V323">
        <v>0.81186400000000003</v>
      </c>
    </row>
    <row r="324" spans="1:22" x14ac:dyDescent="0.25">
      <c r="A324">
        <v>322</v>
      </c>
      <c r="B324" t="s">
        <v>166</v>
      </c>
      <c r="C324">
        <v>0</v>
      </c>
      <c r="D324">
        <v>539995.10155100003</v>
      </c>
      <c r="E324">
        <v>727</v>
      </c>
      <c r="F324">
        <v>6</v>
      </c>
      <c r="G324">
        <v>66.899947999999995</v>
      </c>
      <c r="H324" t="s">
        <v>47</v>
      </c>
      <c r="I324" t="s">
        <v>34</v>
      </c>
      <c r="J324" t="s">
        <v>370</v>
      </c>
      <c r="K324">
        <v>12830</v>
      </c>
      <c r="L324">
        <v>121</v>
      </c>
      <c r="M324" t="s">
        <v>175</v>
      </c>
      <c r="N324" t="s">
        <v>357</v>
      </c>
      <c r="O324">
        <v>2.68601</v>
      </c>
      <c r="P324" t="s">
        <v>358</v>
      </c>
      <c r="Q324">
        <v>11.333601</v>
      </c>
      <c r="R324">
        <v>1.9365939999999999</v>
      </c>
      <c r="S324">
        <v>2.0834730000000001</v>
      </c>
      <c r="T324">
        <v>30.4422</v>
      </c>
      <c r="U324">
        <v>5.2017100000000003</v>
      </c>
      <c r="V324">
        <v>5.5962300000000003</v>
      </c>
    </row>
    <row r="325" spans="1:22" x14ac:dyDescent="0.25">
      <c r="A325">
        <v>323</v>
      </c>
      <c r="B325" t="s">
        <v>166</v>
      </c>
      <c r="C325">
        <v>0</v>
      </c>
      <c r="D325">
        <v>539995.10155100003</v>
      </c>
      <c r="E325">
        <v>728</v>
      </c>
      <c r="F325">
        <v>14</v>
      </c>
      <c r="G325">
        <v>8.0936249999999994</v>
      </c>
      <c r="H325" t="s">
        <v>108</v>
      </c>
      <c r="I325" t="s">
        <v>39</v>
      </c>
      <c r="J325" t="s">
        <v>388</v>
      </c>
      <c r="K325">
        <v>12830</v>
      </c>
      <c r="L325">
        <v>121</v>
      </c>
      <c r="M325" t="s">
        <v>175</v>
      </c>
      <c r="N325" t="s">
        <v>357</v>
      </c>
      <c r="O325">
        <v>2.68601</v>
      </c>
      <c r="P325" t="s">
        <v>358</v>
      </c>
      <c r="Q325">
        <v>11.333601</v>
      </c>
      <c r="R325">
        <v>1.9365939999999999</v>
      </c>
      <c r="S325">
        <v>2.0834730000000001</v>
      </c>
      <c r="T325">
        <v>30.4422</v>
      </c>
      <c r="U325">
        <v>5.2017100000000003</v>
      </c>
      <c r="V325">
        <v>5.5962300000000003</v>
      </c>
    </row>
    <row r="326" spans="1:22" x14ac:dyDescent="0.25">
      <c r="A326">
        <v>324</v>
      </c>
      <c r="B326" t="s">
        <v>166</v>
      </c>
      <c r="C326">
        <v>0</v>
      </c>
      <c r="D326">
        <v>539995.10155100003</v>
      </c>
      <c r="E326">
        <v>729</v>
      </c>
      <c r="F326">
        <v>6</v>
      </c>
      <c r="G326">
        <v>66.899947999999995</v>
      </c>
      <c r="H326" t="s">
        <v>47</v>
      </c>
      <c r="I326" t="s">
        <v>34</v>
      </c>
      <c r="J326" t="s">
        <v>370</v>
      </c>
      <c r="K326">
        <v>12842</v>
      </c>
      <c r="L326">
        <v>140</v>
      </c>
      <c r="M326" t="s">
        <v>181</v>
      </c>
      <c r="N326" t="s">
        <v>360</v>
      </c>
      <c r="O326">
        <v>2.9842</v>
      </c>
      <c r="P326" t="s">
        <v>358</v>
      </c>
      <c r="Q326">
        <v>11.705939000000001</v>
      </c>
      <c r="R326">
        <v>1.7997080000000001</v>
      </c>
      <c r="S326">
        <v>2.0554060000000001</v>
      </c>
      <c r="T326">
        <v>34.932899999999997</v>
      </c>
      <c r="U326">
        <v>5.3706899999999997</v>
      </c>
      <c r="V326">
        <v>6.1337400000000004</v>
      </c>
    </row>
    <row r="327" spans="1:22" x14ac:dyDescent="0.25">
      <c r="A327">
        <v>325</v>
      </c>
      <c r="B327" t="s">
        <v>166</v>
      </c>
      <c r="C327">
        <v>0</v>
      </c>
      <c r="D327">
        <v>539995.10155100003</v>
      </c>
      <c r="E327">
        <v>730</v>
      </c>
      <c r="F327">
        <v>14</v>
      </c>
      <c r="G327">
        <v>8.0936249999999994</v>
      </c>
      <c r="H327" t="s">
        <v>108</v>
      </c>
      <c r="I327" t="s">
        <v>39</v>
      </c>
      <c r="J327" t="s">
        <v>388</v>
      </c>
      <c r="K327">
        <v>12842</v>
      </c>
      <c r="L327">
        <v>140</v>
      </c>
      <c r="M327" t="s">
        <v>181</v>
      </c>
      <c r="N327" t="s">
        <v>360</v>
      </c>
      <c r="O327">
        <v>2.9842</v>
      </c>
      <c r="P327" t="s">
        <v>358</v>
      </c>
      <c r="Q327">
        <v>11.705939000000001</v>
      </c>
      <c r="R327">
        <v>1.7997080000000001</v>
      </c>
      <c r="S327">
        <v>2.0554060000000001</v>
      </c>
      <c r="T327">
        <v>34.932899999999997</v>
      </c>
      <c r="U327">
        <v>5.3706899999999997</v>
      </c>
      <c r="V327">
        <v>6.1337400000000004</v>
      </c>
    </row>
    <row r="328" spans="1:22" x14ac:dyDescent="0.25">
      <c r="A328">
        <v>326</v>
      </c>
      <c r="B328" t="s">
        <v>166</v>
      </c>
      <c r="C328">
        <v>0</v>
      </c>
      <c r="D328">
        <v>539995.10155100003</v>
      </c>
      <c r="E328">
        <v>731</v>
      </c>
      <c r="F328">
        <v>6</v>
      </c>
      <c r="G328">
        <v>66.899947999999995</v>
      </c>
      <c r="H328" t="s">
        <v>47</v>
      </c>
      <c r="I328" t="s">
        <v>34</v>
      </c>
      <c r="J328" t="s">
        <v>370</v>
      </c>
      <c r="K328">
        <v>12853</v>
      </c>
      <c r="L328">
        <v>171</v>
      </c>
      <c r="M328" t="s">
        <v>223</v>
      </c>
      <c r="N328" t="s">
        <v>364</v>
      </c>
      <c r="O328">
        <v>1.87215</v>
      </c>
      <c r="P328" t="s">
        <v>358</v>
      </c>
      <c r="Q328">
        <v>12.113367999999999</v>
      </c>
      <c r="R328">
        <v>1.950861</v>
      </c>
      <c r="S328">
        <v>2.1392090000000001</v>
      </c>
      <c r="T328">
        <v>22.678000000000001</v>
      </c>
      <c r="U328">
        <v>3.6522999999999999</v>
      </c>
      <c r="V328">
        <v>4.0049200000000003</v>
      </c>
    </row>
    <row r="329" spans="1:22" x14ac:dyDescent="0.25">
      <c r="A329">
        <v>327</v>
      </c>
      <c r="B329" t="s">
        <v>166</v>
      </c>
      <c r="C329">
        <v>0</v>
      </c>
      <c r="D329">
        <v>539995.10155100003</v>
      </c>
      <c r="E329">
        <v>732</v>
      </c>
      <c r="F329">
        <v>14</v>
      </c>
      <c r="G329">
        <v>8.0936249999999994</v>
      </c>
      <c r="H329" t="s">
        <v>108</v>
      </c>
      <c r="I329" t="s">
        <v>39</v>
      </c>
      <c r="J329" t="s">
        <v>388</v>
      </c>
      <c r="K329">
        <v>12853</v>
      </c>
      <c r="L329">
        <v>171</v>
      </c>
      <c r="M329" t="s">
        <v>223</v>
      </c>
      <c r="N329" t="s">
        <v>364</v>
      </c>
      <c r="O329">
        <v>1.87215</v>
      </c>
      <c r="P329" t="s">
        <v>358</v>
      </c>
      <c r="Q329">
        <v>12.113367999999999</v>
      </c>
      <c r="R329">
        <v>1.950861</v>
      </c>
      <c r="S329">
        <v>2.1392090000000001</v>
      </c>
      <c r="T329">
        <v>22.678000000000001</v>
      </c>
      <c r="U329">
        <v>3.6522999999999999</v>
      </c>
      <c r="V329">
        <v>4.0049200000000003</v>
      </c>
    </row>
    <row r="330" spans="1:22" x14ac:dyDescent="0.25">
      <c r="A330">
        <v>328</v>
      </c>
      <c r="B330" t="s">
        <v>166</v>
      </c>
      <c r="C330">
        <v>0</v>
      </c>
      <c r="D330">
        <v>539995.10155100003</v>
      </c>
      <c r="E330">
        <v>733</v>
      </c>
      <c r="F330">
        <v>8</v>
      </c>
      <c r="G330">
        <v>502.86574000000002</v>
      </c>
      <c r="H330" t="s">
        <v>84</v>
      </c>
      <c r="I330" t="s">
        <v>317</v>
      </c>
      <c r="J330" t="s">
        <v>373</v>
      </c>
      <c r="K330">
        <v>13085</v>
      </c>
      <c r="L330">
        <v>121</v>
      </c>
      <c r="M330" t="s">
        <v>175</v>
      </c>
      <c r="N330" t="s">
        <v>176</v>
      </c>
      <c r="O330">
        <v>22.692299999999999</v>
      </c>
      <c r="P330" t="s">
        <v>368</v>
      </c>
      <c r="Q330">
        <v>11.733371</v>
      </c>
      <c r="R330">
        <v>1.9754510000000001</v>
      </c>
      <c r="S330">
        <v>2.1412239999999998</v>
      </c>
      <c r="T330">
        <v>266.25700000000001</v>
      </c>
      <c r="U330">
        <v>44.827500000000001</v>
      </c>
      <c r="V330">
        <v>48.589300000000001</v>
      </c>
    </row>
    <row r="331" spans="1:22" x14ac:dyDescent="0.25">
      <c r="A331">
        <v>329</v>
      </c>
      <c r="B331" t="s">
        <v>166</v>
      </c>
      <c r="C331">
        <v>0</v>
      </c>
      <c r="D331">
        <v>539995.10155100003</v>
      </c>
      <c r="E331">
        <v>734</v>
      </c>
      <c r="F331">
        <v>15</v>
      </c>
      <c r="G331">
        <v>29.837700000000002</v>
      </c>
      <c r="H331" t="s">
        <v>89</v>
      </c>
      <c r="I331" t="s">
        <v>38</v>
      </c>
      <c r="J331" t="s">
        <v>389</v>
      </c>
      <c r="K331">
        <v>13085</v>
      </c>
      <c r="L331">
        <v>121</v>
      </c>
      <c r="M331" t="s">
        <v>175</v>
      </c>
      <c r="N331" t="s">
        <v>176</v>
      </c>
      <c r="O331">
        <v>22.692299999999999</v>
      </c>
      <c r="P331" t="s">
        <v>368</v>
      </c>
      <c r="Q331">
        <v>11.733371</v>
      </c>
      <c r="R331">
        <v>1.9754510000000001</v>
      </c>
      <c r="S331">
        <v>2.1412239999999998</v>
      </c>
      <c r="T331">
        <v>266.25700000000001</v>
      </c>
      <c r="U331">
        <v>44.827500000000001</v>
      </c>
      <c r="V331">
        <v>48.589300000000001</v>
      </c>
    </row>
    <row r="332" spans="1:22" x14ac:dyDescent="0.25">
      <c r="A332">
        <v>330</v>
      </c>
      <c r="B332" t="s">
        <v>166</v>
      </c>
      <c r="C332">
        <v>0</v>
      </c>
      <c r="D332">
        <v>539995.10155100003</v>
      </c>
      <c r="E332">
        <v>735</v>
      </c>
      <c r="F332">
        <v>8</v>
      </c>
      <c r="G332">
        <v>502.86574000000002</v>
      </c>
      <c r="H332" t="s">
        <v>84</v>
      </c>
      <c r="I332" t="s">
        <v>317</v>
      </c>
      <c r="J332" t="s">
        <v>373</v>
      </c>
      <c r="K332">
        <v>13217</v>
      </c>
      <c r="L332">
        <v>170</v>
      </c>
      <c r="M332" t="s">
        <v>185</v>
      </c>
      <c r="N332" t="s">
        <v>186</v>
      </c>
      <c r="O332">
        <v>4.68302</v>
      </c>
      <c r="P332" t="s">
        <v>368</v>
      </c>
      <c r="Q332">
        <v>11.029944</v>
      </c>
      <c r="R332">
        <v>2.0173890000000001</v>
      </c>
      <c r="S332">
        <v>2.1626029999999998</v>
      </c>
      <c r="T332">
        <v>51.653500000000001</v>
      </c>
      <c r="U332">
        <v>9.4474699999999991</v>
      </c>
      <c r="V332">
        <v>10.1275</v>
      </c>
    </row>
    <row r="333" spans="1:22" x14ac:dyDescent="0.25">
      <c r="A333">
        <v>331</v>
      </c>
      <c r="B333" t="s">
        <v>166</v>
      </c>
      <c r="C333">
        <v>0</v>
      </c>
      <c r="D333">
        <v>539995.10155100003</v>
      </c>
      <c r="E333">
        <v>736</v>
      </c>
      <c r="F333">
        <v>15</v>
      </c>
      <c r="G333">
        <v>29.837700000000002</v>
      </c>
      <c r="H333" t="s">
        <v>89</v>
      </c>
      <c r="I333" t="s">
        <v>38</v>
      </c>
      <c r="J333" t="s">
        <v>389</v>
      </c>
      <c r="K333">
        <v>13217</v>
      </c>
      <c r="L333">
        <v>170</v>
      </c>
      <c r="M333" t="s">
        <v>185</v>
      </c>
      <c r="N333" t="s">
        <v>186</v>
      </c>
      <c r="O333">
        <v>4.68302</v>
      </c>
      <c r="P333" t="s">
        <v>368</v>
      </c>
      <c r="Q333">
        <v>11.029944</v>
      </c>
      <c r="R333">
        <v>2.0173890000000001</v>
      </c>
      <c r="S333">
        <v>2.1626029999999998</v>
      </c>
      <c r="T333">
        <v>51.653500000000001</v>
      </c>
      <c r="U333">
        <v>9.4474699999999991</v>
      </c>
      <c r="V333">
        <v>10.1275</v>
      </c>
    </row>
    <row r="334" spans="1:22" x14ac:dyDescent="0.25">
      <c r="A334">
        <v>332</v>
      </c>
      <c r="B334" t="s">
        <v>166</v>
      </c>
      <c r="C334">
        <v>0</v>
      </c>
      <c r="D334">
        <v>539995.10155100003</v>
      </c>
      <c r="E334">
        <v>737</v>
      </c>
      <c r="F334">
        <v>8</v>
      </c>
      <c r="G334">
        <v>502.86574000000002</v>
      </c>
      <c r="H334" t="s">
        <v>84</v>
      </c>
      <c r="I334" t="s">
        <v>317</v>
      </c>
      <c r="J334" t="s">
        <v>373</v>
      </c>
      <c r="K334">
        <v>13270</v>
      </c>
      <c r="L334">
        <v>185</v>
      </c>
      <c r="M334" t="s">
        <v>187</v>
      </c>
      <c r="N334" t="s">
        <v>188</v>
      </c>
      <c r="O334">
        <v>0.270727</v>
      </c>
      <c r="P334" t="s">
        <v>368</v>
      </c>
      <c r="Q334">
        <v>11.209728</v>
      </c>
      <c r="R334">
        <v>1.937066</v>
      </c>
      <c r="S334">
        <v>2.108727</v>
      </c>
      <c r="T334">
        <v>3.03478</v>
      </c>
      <c r="U334">
        <v>0.52441599999999999</v>
      </c>
      <c r="V334">
        <v>0.57088899999999998</v>
      </c>
    </row>
    <row r="335" spans="1:22" x14ac:dyDescent="0.25">
      <c r="A335">
        <v>333</v>
      </c>
      <c r="B335" t="s">
        <v>166</v>
      </c>
      <c r="C335">
        <v>0</v>
      </c>
      <c r="D335">
        <v>539995.10155100003</v>
      </c>
      <c r="E335">
        <v>738</v>
      </c>
      <c r="F335">
        <v>15</v>
      </c>
      <c r="G335">
        <v>29.837700000000002</v>
      </c>
      <c r="H335" t="s">
        <v>89</v>
      </c>
      <c r="I335" t="s">
        <v>38</v>
      </c>
      <c r="J335" t="s">
        <v>389</v>
      </c>
      <c r="K335">
        <v>13270</v>
      </c>
      <c r="L335">
        <v>185</v>
      </c>
      <c r="M335" t="s">
        <v>187</v>
      </c>
      <c r="N335" t="s">
        <v>188</v>
      </c>
      <c r="O335">
        <v>0.270727</v>
      </c>
      <c r="P335" t="s">
        <v>368</v>
      </c>
      <c r="Q335">
        <v>11.209728</v>
      </c>
      <c r="R335">
        <v>1.937066</v>
      </c>
      <c r="S335">
        <v>2.108727</v>
      </c>
      <c r="T335">
        <v>3.03478</v>
      </c>
      <c r="U335">
        <v>0.52441599999999999</v>
      </c>
      <c r="V335">
        <v>0.57088899999999998</v>
      </c>
    </row>
    <row r="336" spans="1:22" x14ac:dyDescent="0.25">
      <c r="A336">
        <v>334</v>
      </c>
      <c r="B336" t="s">
        <v>166</v>
      </c>
      <c r="C336">
        <v>0</v>
      </c>
      <c r="D336">
        <v>539995.10155100003</v>
      </c>
      <c r="E336">
        <v>739</v>
      </c>
      <c r="F336">
        <v>8</v>
      </c>
      <c r="G336">
        <v>502.86574000000002</v>
      </c>
      <c r="H336" t="s">
        <v>84</v>
      </c>
      <c r="I336" t="s">
        <v>317</v>
      </c>
      <c r="J336" t="s">
        <v>373</v>
      </c>
      <c r="K336">
        <v>13289</v>
      </c>
      <c r="L336">
        <v>190</v>
      </c>
      <c r="M336" t="s">
        <v>189</v>
      </c>
      <c r="N336" t="s">
        <v>190</v>
      </c>
      <c r="O336">
        <v>1.3883300000000001</v>
      </c>
      <c r="P336" t="s">
        <v>368</v>
      </c>
      <c r="Q336">
        <v>9.2308070000000004</v>
      </c>
      <c r="R336">
        <v>1.651831</v>
      </c>
      <c r="S336">
        <v>1.9300759999999999</v>
      </c>
      <c r="T336">
        <v>12.8154</v>
      </c>
      <c r="U336">
        <v>2.2932899999999998</v>
      </c>
      <c r="V336">
        <v>2.6795800000000001</v>
      </c>
    </row>
    <row r="337" spans="1:22" x14ac:dyDescent="0.25">
      <c r="A337">
        <v>335</v>
      </c>
      <c r="B337" t="s">
        <v>166</v>
      </c>
      <c r="C337">
        <v>0</v>
      </c>
      <c r="D337">
        <v>539995.10155100003</v>
      </c>
      <c r="E337">
        <v>740</v>
      </c>
      <c r="F337">
        <v>15</v>
      </c>
      <c r="G337">
        <v>29.837700000000002</v>
      </c>
      <c r="H337" t="s">
        <v>89</v>
      </c>
      <c r="I337" t="s">
        <v>38</v>
      </c>
      <c r="J337" t="s">
        <v>389</v>
      </c>
      <c r="K337">
        <v>13289</v>
      </c>
      <c r="L337">
        <v>190</v>
      </c>
      <c r="M337" t="s">
        <v>189</v>
      </c>
      <c r="N337" t="s">
        <v>190</v>
      </c>
      <c r="O337">
        <v>1.3883300000000001</v>
      </c>
      <c r="P337" t="s">
        <v>368</v>
      </c>
      <c r="Q337">
        <v>9.2308070000000004</v>
      </c>
      <c r="R337">
        <v>1.651831</v>
      </c>
      <c r="S337">
        <v>1.9300759999999999</v>
      </c>
      <c r="T337">
        <v>12.8154</v>
      </c>
      <c r="U337">
        <v>2.2932899999999998</v>
      </c>
      <c r="V337">
        <v>2.6795800000000001</v>
      </c>
    </row>
    <row r="338" spans="1:22" x14ac:dyDescent="0.25">
      <c r="A338">
        <v>336</v>
      </c>
      <c r="B338" t="s">
        <v>166</v>
      </c>
      <c r="C338">
        <v>0</v>
      </c>
      <c r="D338">
        <v>539995.10155100003</v>
      </c>
      <c r="E338">
        <v>741</v>
      </c>
      <c r="F338">
        <v>8</v>
      </c>
      <c r="G338">
        <v>502.86574000000002</v>
      </c>
      <c r="H338" t="s">
        <v>84</v>
      </c>
      <c r="I338" t="s">
        <v>317</v>
      </c>
      <c r="J338" t="s">
        <v>373</v>
      </c>
      <c r="K338">
        <v>15480</v>
      </c>
      <c r="L338">
        <v>833</v>
      </c>
      <c r="M338" t="s">
        <v>299</v>
      </c>
      <c r="N338" t="s">
        <v>300</v>
      </c>
      <c r="O338">
        <v>0.26004699999999997</v>
      </c>
      <c r="P338" t="s">
        <v>368</v>
      </c>
      <c r="Q338">
        <v>12.019918000000001</v>
      </c>
      <c r="R338">
        <v>2.0017299999999998</v>
      </c>
      <c r="S338">
        <v>2.12696</v>
      </c>
      <c r="T338">
        <v>3.12574</v>
      </c>
      <c r="U338">
        <v>0.52054400000000001</v>
      </c>
      <c r="V338">
        <v>0.55310999999999999</v>
      </c>
    </row>
    <row r="339" spans="1:22" x14ac:dyDescent="0.25">
      <c r="A339">
        <v>337</v>
      </c>
      <c r="B339" t="s">
        <v>166</v>
      </c>
      <c r="C339">
        <v>0</v>
      </c>
      <c r="D339">
        <v>539995.10155100003</v>
      </c>
      <c r="E339">
        <v>742</v>
      </c>
      <c r="F339">
        <v>15</v>
      </c>
      <c r="G339">
        <v>29.837700000000002</v>
      </c>
      <c r="H339" t="s">
        <v>89</v>
      </c>
      <c r="I339" t="s">
        <v>38</v>
      </c>
      <c r="J339" t="s">
        <v>389</v>
      </c>
      <c r="K339">
        <v>15480</v>
      </c>
      <c r="L339">
        <v>833</v>
      </c>
      <c r="M339" t="s">
        <v>299</v>
      </c>
      <c r="N339" t="s">
        <v>300</v>
      </c>
      <c r="O339">
        <v>0.26004699999999997</v>
      </c>
      <c r="P339" t="s">
        <v>368</v>
      </c>
      <c r="Q339">
        <v>12.019918000000001</v>
      </c>
      <c r="R339">
        <v>2.0017299999999998</v>
      </c>
      <c r="S339">
        <v>2.12696</v>
      </c>
      <c r="T339">
        <v>3.12574</v>
      </c>
      <c r="U339">
        <v>0.52054400000000001</v>
      </c>
      <c r="V339">
        <v>0.55310999999999999</v>
      </c>
    </row>
    <row r="340" spans="1:22" x14ac:dyDescent="0.25">
      <c r="A340">
        <v>338</v>
      </c>
      <c r="B340" t="s">
        <v>166</v>
      </c>
      <c r="C340">
        <v>0</v>
      </c>
      <c r="D340">
        <v>539995.10155100003</v>
      </c>
      <c r="E340">
        <v>743</v>
      </c>
      <c r="F340">
        <v>11</v>
      </c>
      <c r="G340">
        <v>664.94543299999998</v>
      </c>
      <c r="H340" t="s">
        <v>85</v>
      </c>
      <c r="I340" t="s">
        <v>36</v>
      </c>
      <c r="J340" t="s">
        <v>381</v>
      </c>
      <c r="K340">
        <v>13086</v>
      </c>
      <c r="L340">
        <v>121</v>
      </c>
      <c r="M340" t="s">
        <v>175</v>
      </c>
      <c r="N340" t="s">
        <v>176</v>
      </c>
      <c r="O340">
        <v>2.76884</v>
      </c>
      <c r="P340" t="s">
        <v>368</v>
      </c>
      <c r="Q340">
        <v>11.733371</v>
      </c>
      <c r="R340">
        <v>1.9754510000000001</v>
      </c>
      <c r="S340">
        <v>2.1412239999999998</v>
      </c>
      <c r="T340">
        <v>32.4878</v>
      </c>
      <c r="U340">
        <v>5.4697100000000001</v>
      </c>
      <c r="V340">
        <v>5.9287099999999997</v>
      </c>
    </row>
    <row r="341" spans="1:22" x14ac:dyDescent="0.25">
      <c r="A341">
        <v>339</v>
      </c>
      <c r="B341" t="s">
        <v>166</v>
      </c>
      <c r="C341">
        <v>0</v>
      </c>
      <c r="D341">
        <v>539995.10155100003</v>
      </c>
      <c r="E341">
        <v>744</v>
      </c>
      <c r="F341">
        <v>17</v>
      </c>
      <c r="G341">
        <v>2.76884</v>
      </c>
      <c r="H341" t="s">
        <v>316</v>
      </c>
      <c r="I341" t="s">
        <v>138</v>
      </c>
      <c r="J341" t="s">
        <v>390</v>
      </c>
      <c r="K341">
        <v>13086</v>
      </c>
      <c r="L341">
        <v>121</v>
      </c>
      <c r="M341" t="s">
        <v>175</v>
      </c>
      <c r="N341" t="s">
        <v>176</v>
      </c>
      <c r="O341">
        <v>2.76884</v>
      </c>
      <c r="P341" t="s">
        <v>368</v>
      </c>
      <c r="Q341">
        <v>11.733371</v>
      </c>
      <c r="R341">
        <v>1.9754510000000001</v>
      </c>
      <c r="S341">
        <v>2.1412239999999998</v>
      </c>
      <c r="T341">
        <v>32.4878</v>
      </c>
      <c r="U341">
        <v>5.4697100000000001</v>
      </c>
      <c r="V341">
        <v>5.9287099999999997</v>
      </c>
    </row>
    <row r="342" spans="1:22" x14ac:dyDescent="0.25">
      <c r="A342">
        <v>340</v>
      </c>
      <c r="B342" t="s">
        <v>166</v>
      </c>
      <c r="C342">
        <v>0</v>
      </c>
      <c r="D342">
        <v>539995.10155100003</v>
      </c>
      <c r="E342">
        <v>745</v>
      </c>
      <c r="F342">
        <v>0</v>
      </c>
      <c r="G342">
        <v>474.93812100000002</v>
      </c>
      <c r="H342" t="s">
        <v>313</v>
      </c>
      <c r="I342" t="s">
        <v>42</v>
      </c>
      <c r="J342" t="s">
        <v>352</v>
      </c>
      <c r="K342">
        <v>12842</v>
      </c>
      <c r="L342">
        <v>140</v>
      </c>
      <c r="M342" t="s">
        <v>181</v>
      </c>
      <c r="N342" t="s">
        <v>360</v>
      </c>
      <c r="O342">
        <v>0.44993300000000003</v>
      </c>
      <c r="P342" t="s">
        <v>358</v>
      </c>
      <c r="Q342">
        <v>11.705939000000001</v>
      </c>
      <c r="R342">
        <v>1.7997080000000001</v>
      </c>
      <c r="S342">
        <v>2.0554060000000001</v>
      </c>
      <c r="T342">
        <v>5.2668900000000001</v>
      </c>
      <c r="U342">
        <v>0.80974800000000002</v>
      </c>
      <c r="V342">
        <v>0.92479500000000003</v>
      </c>
    </row>
    <row r="343" spans="1:22" x14ac:dyDescent="0.25">
      <c r="A343">
        <v>341</v>
      </c>
      <c r="B343" t="s">
        <v>166</v>
      </c>
      <c r="C343">
        <v>0</v>
      </c>
      <c r="D343">
        <v>539995.10155100003</v>
      </c>
      <c r="E343">
        <v>746</v>
      </c>
      <c r="F343">
        <v>4</v>
      </c>
      <c r="G343">
        <v>116.989869</v>
      </c>
      <c r="H343" t="s">
        <v>81</v>
      </c>
      <c r="I343" t="s">
        <v>16</v>
      </c>
      <c r="J343" t="s">
        <v>363</v>
      </c>
      <c r="K343">
        <v>12842</v>
      </c>
      <c r="L343">
        <v>140</v>
      </c>
      <c r="M343" t="s">
        <v>181</v>
      </c>
      <c r="N343" t="s">
        <v>360</v>
      </c>
      <c r="O343">
        <v>0.44993300000000003</v>
      </c>
      <c r="P343" t="s">
        <v>358</v>
      </c>
      <c r="Q343">
        <v>11.705939000000001</v>
      </c>
      <c r="R343">
        <v>1.7997080000000001</v>
      </c>
      <c r="S343">
        <v>2.0554060000000001</v>
      </c>
      <c r="T343">
        <v>5.2668900000000001</v>
      </c>
      <c r="U343">
        <v>0.80974800000000002</v>
      </c>
      <c r="V343">
        <v>0.92479500000000003</v>
      </c>
    </row>
    <row r="344" spans="1:22" x14ac:dyDescent="0.25">
      <c r="A344">
        <v>342</v>
      </c>
      <c r="B344" t="s">
        <v>166</v>
      </c>
      <c r="C344">
        <v>0</v>
      </c>
      <c r="D344">
        <v>539995.10155100003</v>
      </c>
      <c r="E344">
        <v>747</v>
      </c>
      <c r="F344">
        <v>14</v>
      </c>
      <c r="G344">
        <v>8.0936249999999994</v>
      </c>
      <c r="H344" t="s">
        <v>108</v>
      </c>
      <c r="I344" t="s">
        <v>39</v>
      </c>
      <c r="J344" t="s">
        <v>388</v>
      </c>
      <c r="K344">
        <v>12842</v>
      </c>
      <c r="L344">
        <v>140</v>
      </c>
      <c r="M344" t="s">
        <v>181</v>
      </c>
      <c r="N344" t="s">
        <v>360</v>
      </c>
      <c r="O344">
        <v>0.44993300000000003</v>
      </c>
      <c r="P344" t="s">
        <v>358</v>
      </c>
      <c r="Q344">
        <v>11.705939000000001</v>
      </c>
      <c r="R344">
        <v>1.7997080000000001</v>
      </c>
      <c r="S344">
        <v>2.0554060000000001</v>
      </c>
      <c r="T344">
        <v>5.2668900000000001</v>
      </c>
      <c r="U344">
        <v>0.80974800000000002</v>
      </c>
      <c r="V344">
        <v>0.92479500000000003</v>
      </c>
    </row>
    <row r="345" spans="1:22" x14ac:dyDescent="0.25">
      <c r="A345">
        <v>343</v>
      </c>
      <c r="B345" t="s">
        <v>166</v>
      </c>
      <c r="C345">
        <v>0</v>
      </c>
      <c r="D345">
        <v>539995.10155100003</v>
      </c>
      <c r="E345">
        <v>748</v>
      </c>
      <c r="F345">
        <v>0</v>
      </c>
      <c r="G345">
        <v>474.93812100000002</v>
      </c>
      <c r="H345" t="s">
        <v>313</v>
      </c>
      <c r="I345" t="s">
        <v>42</v>
      </c>
      <c r="J345" t="s">
        <v>352</v>
      </c>
      <c r="K345">
        <v>12853</v>
      </c>
      <c r="L345">
        <v>171</v>
      </c>
      <c r="M345" t="s">
        <v>223</v>
      </c>
      <c r="N345" t="s">
        <v>364</v>
      </c>
      <c r="O345">
        <v>0.10133200000000001</v>
      </c>
      <c r="P345" t="s">
        <v>358</v>
      </c>
      <c r="Q345">
        <v>12.113367999999999</v>
      </c>
      <c r="R345">
        <v>1.950861</v>
      </c>
      <c r="S345">
        <v>2.1392090000000001</v>
      </c>
      <c r="T345">
        <v>1.2274700000000001</v>
      </c>
      <c r="U345">
        <v>0.197685</v>
      </c>
      <c r="V345">
        <v>0.21676999999999999</v>
      </c>
    </row>
    <row r="346" spans="1:22" x14ac:dyDescent="0.25">
      <c r="A346">
        <v>344</v>
      </c>
      <c r="B346" t="s">
        <v>166</v>
      </c>
      <c r="C346">
        <v>0</v>
      </c>
      <c r="D346">
        <v>539995.10155100003</v>
      </c>
      <c r="E346">
        <v>749</v>
      </c>
      <c r="F346">
        <v>4</v>
      </c>
      <c r="G346">
        <v>116.989869</v>
      </c>
      <c r="H346" t="s">
        <v>81</v>
      </c>
      <c r="I346" t="s">
        <v>16</v>
      </c>
      <c r="J346" t="s">
        <v>363</v>
      </c>
      <c r="K346">
        <v>12853</v>
      </c>
      <c r="L346">
        <v>171</v>
      </c>
      <c r="M346" t="s">
        <v>223</v>
      </c>
      <c r="N346" t="s">
        <v>364</v>
      </c>
      <c r="O346">
        <v>0.10133200000000001</v>
      </c>
      <c r="P346" t="s">
        <v>358</v>
      </c>
      <c r="Q346">
        <v>12.113367999999999</v>
      </c>
      <c r="R346">
        <v>1.950861</v>
      </c>
      <c r="S346">
        <v>2.1392090000000001</v>
      </c>
      <c r="T346">
        <v>1.2274700000000001</v>
      </c>
      <c r="U346">
        <v>0.197685</v>
      </c>
      <c r="V346">
        <v>0.21676999999999999</v>
      </c>
    </row>
    <row r="347" spans="1:22" x14ac:dyDescent="0.25">
      <c r="A347">
        <v>345</v>
      </c>
      <c r="B347" t="s">
        <v>166</v>
      </c>
      <c r="C347">
        <v>0</v>
      </c>
      <c r="D347">
        <v>539995.10155100003</v>
      </c>
      <c r="E347">
        <v>750</v>
      </c>
      <c r="F347">
        <v>14</v>
      </c>
      <c r="G347">
        <v>8.0936249999999994</v>
      </c>
      <c r="H347" t="s">
        <v>108</v>
      </c>
      <c r="I347" t="s">
        <v>39</v>
      </c>
      <c r="J347" t="s">
        <v>388</v>
      </c>
      <c r="K347">
        <v>12853</v>
      </c>
      <c r="L347">
        <v>171</v>
      </c>
      <c r="M347" t="s">
        <v>223</v>
      </c>
      <c r="N347" t="s">
        <v>364</v>
      </c>
      <c r="O347">
        <v>0.10133200000000001</v>
      </c>
      <c r="P347" t="s">
        <v>358</v>
      </c>
      <c r="Q347">
        <v>12.113367999999999</v>
      </c>
      <c r="R347">
        <v>1.950861</v>
      </c>
      <c r="S347">
        <v>2.1392090000000001</v>
      </c>
      <c r="T347">
        <v>1.2274700000000001</v>
      </c>
      <c r="U347">
        <v>0.197685</v>
      </c>
      <c r="V347">
        <v>0.21676999999999999</v>
      </c>
    </row>
    <row r="348" spans="1:22" x14ac:dyDescent="0.25">
      <c r="A348">
        <v>346</v>
      </c>
      <c r="B348" t="s">
        <v>166</v>
      </c>
      <c r="C348">
        <v>0</v>
      </c>
      <c r="D348">
        <v>539995.10155100003</v>
      </c>
      <c r="E348">
        <v>751</v>
      </c>
      <c r="F348">
        <v>0</v>
      </c>
      <c r="G348">
        <v>474.93812100000002</v>
      </c>
      <c r="H348" t="s">
        <v>313</v>
      </c>
      <c r="I348" t="s">
        <v>42</v>
      </c>
      <c r="J348" t="s">
        <v>352</v>
      </c>
      <c r="K348">
        <v>13270</v>
      </c>
      <c r="L348">
        <v>185</v>
      </c>
      <c r="M348" t="s">
        <v>187</v>
      </c>
      <c r="N348" t="s">
        <v>188</v>
      </c>
      <c r="O348">
        <v>2.5999000000000001E-2</v>
      </c>
      <c r="P348" t="s">
        <v>368</v>
      </c>
      <c r="Q348">
        <v>11.209728</v>
      </c>
      <c r="R348">
        <v>1.937066</v>
      </c>
      <c r="S348">
        <v>2.108727</v>
      </c>
      <c r="T348">
        <v>0.29144599999999998</v>
      </c>
      <c r="U348">
        <v>5.0361999999999997E-2</v>
      </c>
      <c r="V348">
        <v>5.4826E-2</v>
      </c>
    </row>
    <row r="349" spans="1:22" x14ac:dyDescent="0.25">
      <c r="A349">
        <v>347</v>
      </c>
      <c r="B349" t="s">
        <v>166</v>
      </c>
      <c r="C349">
        <v>0</v>
      </c>
      <c r="D349">
        <v>539995.10155100003</v>
      </c>
      <c r="E349">
        <v>752</v>
      </c>
      <c r="F349">
        <v>8</v>
      </c>
      <c r="G349">
        <v>502.86574000000002</v>
      </c>
      <c r="H349" t="s">
        <v>84</v>
      </c>
      <c r="I349" t="s">
        <v>317</v>
      </c>
      <c r="J349" t="s">
        <v>373</v>
      </c>
      <c r="K349">
        <v>13270</v>
      </c>
      <c r="L349">
        <v>185</v>
      </c>
      <c r="M349" t="s">
        <v>187</v>
      </c>
      <c r="N349" t="s">
        <v>188</v>
      </c>
      <c r="O349">
        <v>2.5999000000000001E-2</v>
      </c>
      <c r="P349" t="s">
        <v>368</v>
      </c>
      <c r="Q349">
        <v>11.209728</v>
      </c>
      <c r="R349">
        <v>1.937066</v>
      </c>
      <c r="S349">
        <v>2.108727</v>
      </c>
      <c r="T349">
        <v>0.29144599999999998</v>
      </c>
      <c r="U349">
        <v>5.0361999999999997E-2</v>
      </c>
      <c r="V349">
        <v>5.4826E-2</v>
      </c>
    </row>
    <row r="350" spans="1:22" x14ac:dyDescent="0.25">
      <c r="A350">
        <v>348</v>
      </c>
      <c r="B350" t="s">
        <v>166</v>
      </c>
      <c r="C350">
        <v>0</v>
      </c>
      <c r="D350">
        <v>539995.10155100003</v>
      </c>
      <c r="E350">
        <v>753</v>
      </c>
      <c r="F350">
        <v>15</v>
      </c>
      <c r="G350">
        <v>29.837700000000002</v>
      </c>
      <c r="H350" t="s">
        <v>89</v>
      </c>
      <c r="I350" t="s">
        <v>38</v>
      </c>
      <c r="J350" t="s">
        <v>389</v>
      </c>
      <c r="K350">
        <v>13270</v>
      </c>
      <c r="L350">
        <v>185</v>
      </c>
      <c r="M350" t="s">
        <v>187</v>
      </c>
      <c r="N350" t="s">
        <v>188</v>
      </c>
      <c r="O350">
        <v>2.5999000000000001E-2</v>
      </c>
      <c r="P350" t="s">
        <v>368</v>
      </c>
      <c r="Q350">
        <v>11.209728</v>
      </c>
      <c r="R350">
        <v>1.937066</v>
      </c>
      <c r="S350">
        <v>2.108727</v>
      </c>
      <c r="T350">
        <v>0.29144599999999998</v>
      </c>
      <c r="U350">
        <v>5.0361999999999997E-2</v>
      </c>
      <c r="V350">
        <v>5.4826E-2</v>
      </c>
    </row>
    <row r="351" spans="1:22" x14ac:dyDescent="0.25">
      <c r="A351">
        <v>349</v>
      </c>
      <c r="B351" t="s">
        <v>166</v>
      </c>
      <c r="C351">
        <v>0</v>
      </c>
      <c r="D351">
        <v>539995.10155100003</v>
      </c>
      <c r="E351">
        <v>754</v>
      </c>
      <c r="F351">
        <v>0</v>
      </c>
      <c r="G351">
        <v>474.93812100000002</v>
      </c>
      <c r="H351" t="s">
        <v>313</v>
      </c>
      <c r="I351" t="s">
        <v>42</v>
      </c>
      <c r="J351" t="s">
        <v>352</v>
      </c>
      <c r="K351">
        <v>13289</v>
      </c>
      <c r="L351">
        <v>190</v>
      </c>
      <c r="M351" t="s">
        <v>189</v>
      </c>
      <c r="N351" t="s">
        <v>190</v>
      </c>
      <c r="O351">
        <v>0.517231</v>
      </c>
      <c r="P351" t="s">
        <v>368</v>
      </c>
      <c r="Q351">
        <v>9.2308070000000004</v>
      </c>
      <c r="R351">
        <v>1.651831</v>
      </c>
      <c r="S351">
        <v>1.9300759999999999</v>
      </c>
      <c r="T351">
        <v>4.7744600000000004</v>
      </c>
      <c r="U351">
        <v>0.85437799999999997</v>
      </c>
      <c r="V351">
        <v>0.99829500000000004</v>
      </c>
    </row>
    <row r="352" spans="1:22" x14ac:dyDescent="0.25">
      <c r="A352">
        <v>350</v>
      </c>
      <c r="B352" t="s">
        <v>166</v>
      </c>
      <c r="C352">
        <v>0</v>
      </c>
      <c r="D352">
        <v>539995.10155100003</v>
      </c>
      <c r="E352">
        <v>755</v>
      </c>
      <c r="F352">
        <v>8</v>
      </c>
      <c r="G352">
        <v>502.86574000000002</v>
      </c>
      <c r="H352" t="s">
        <v>84</v>
      </c>
      <c r="I352" t="s">
        <v>317</v>
      </c>
      <c r="J352" t="s">
        <v>373</v>
      </c>
      <c r="K352">
        <v>13289</v>
      </c>
      <c r="L352">
        <v>190</v>
      </c>
      <c r="M352" t="s">
        <v>189</v>
      </c>
      <c r="N352" t="s">
        <v>190</v>
      </c>
      <c r="O352">
        <v>0.517231</v>
      </c>
      <c r="P352" t="s">
        <v>368</v>
      </c>
      <c r="Q352">
        <v>9.2308070000000004</v>
      </c>
      <c r="R352">
        <v>1.651831</v>
      </c>
      <c r="S352">
        <v>1.9300759999999999</v>
      </c>
      <c r="T352">
        <v>4.7744600000000004</v>
      </c>
      <c r="U352">
        <v>0.85437799999999997</v>
      </c>
      <c r="V352">
        <v>0.99829500000000004</v>
      </c>
    </row>
    <row r="353" spans="1:22" x14ac:dyDescent="0.25">
      <c r="A353">
        <v>351</v>
      </c>
      <c r="B353" t="s">
        <v>166</v>
      </c>
      <c r="C353">
        <v>0</v>
      </c>
      <c r="D353">
        <v>539995.10155100003</v>
      </c>
      <c r="E353">
        <v>756</v>
      </c>
      <c r="F353">
        <v>15</v>
      </c>
      <c r="G353">
        <v>29.837700000000002</v>
      </c>
      <c r="H353" t="s">
        <v>89</v>
      </c>
      <c r="I353" t="s">
        <v>38</v>
      </c>
      <c r="J353" t="s">
        <v>389</v>
      </c>
      <c r="K353">
        <v>13289</v>
      </c>
      <c r="L353">
        <v>190</v>
      </c>
      <c r="M353" t="s">
        <v>189</v>
      </c>
      <c r="N353" t="s">
        <v>190</v>
      </c>
      <c r="O353">
        <v>0.517231</v>
      </c>
      <c r="P353" t="s">
        <v>368</v>
      </c>
      <c r="Q353">
        <v>9.2308070000000004</v>
      </c>
      <c r="R353">
        <v>1.651831</v>
      </c>
      <c r="S353">
        <v>1.9300759999999999</v>
      </c>
      <c r="T353">
        <v>4.7744600000000004</v>
      </c>
      <c r="U353">
        <v>0.85437799999999997</v>
      </c>
      <c r="V353">
        <v>0.99829500000000004</v>
      </c>
    </row>
    <row r="354" spans="1:22" x14ac:dyDescent="0.25">
      <c r="T354">
        <f>SUM(T2:T353)</f>
        <v>36706.426739999966</v>
      </c>
      <c r="U354" s="13">
        <f t="shared" ref="U354:V354" si="0">SUM(U2:U353)</f>
        <v>6174.7123199999996</v>
      </c>
      <c r="V354" s="13">
        <f t="shared" si="0"/>
        <v>6665.3840199999995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workbookViewId="0">
      <selection activeCell="E14" sqref="E14"/>
    </sheetView>
  </sheetViews>
  <sheetFormatPr defaultRowHeight="15" x14ac:dyDescent="0.25"/>
  <cols>
    <col min="1" max="1" width="10.42578125" customWidth="1"/>
    <col min="3" max="3" width="17" customWidth="1"/>
    <col min="4" max="4" width="14.42578125" customWidth="1"/>
    <col min="5" max="5" width="16" customWidth="1"/>
    <col min="7" max="7" width="13.42578125" bestFit="1" customWidth="1"/>
    <col min="8" max="8" width="12.5703125" bestFit="1" customWidth="1"/>
    <col min="9" max="9" width="78.28515625" customWidth="1"/>
  </cols>
  <sheetData>
    <row r="1" spans="1:13" s="13" customFormat="1" ht="45" x14ac:dyDescent="0.25">
      <c r="A1" s="30" t="s">
        <v>113</v>
      </c>
      <c r="B1" s="30" t="s">
        <v>139</v>
      </c>
      <c r="C1" s="31" t="s">
        <v>114</v>
      </c>
      <c r="D1" s="30" t="s">
        <v>140</v>
      </c>
      <c r="E1" s="30" t="s">
        <v>141</v>
      </c>
      <c r="F1" s="31" t="s">
        <v>142</v>
      </c>
      <c r="G1" s="31" t="s">
        <v>143</v>
      </c>
      <c r="H1" s="31" t="s">
        <v>144</v>
      </c>
      <c r="I1" s="31" t="s">
        <v>145</v>
      </c>
    </row>
    <row r="2" spans="1:13" s="13" customFormat="1" x14ac:dyDescent="0.25">
      <c r="A2" s="35" t="s">
        <v>7</v>
      </c>
      <c r="B2" s="29"/>
      <c r="C2" s="33" t="s">
        <v>62</v>
      </c>
      <c r="D2" s="29"/>
      <c r="E2" s="29"/>
      <c r="F2" s="35">
        <v>57</v>
      </c>
      <c r="G2" s="36">
        <v>0.43</v>
      </c>
      <c r="H2" s="36">
        <v>0.87</v>
      </c>
      <c r="I2" s="29" t="s">
        <v>63</v>
      </c>
    </row>
    <row r="3" spans="1:13" s="13" customFormat="1" x14ac:dyDescent="0.25">
      <c r="A3" s="35" t="s">
        <v>40</v>
      </c>
      <c r="B3" s="29"/>
      <c r="C3" s="33" t="s">
        <v>98</v>
      </c>
      <c r="D3" s="29"/>
      <c r="E3" s="29"/>
      <c r="F3" s="35">
        <v>14.4</v>
      </c>
      <c r="G3" s="36">
        <f>(ROUND((43.75*F3)/(4.38+F3),1))/100</f>
        <v>0.33500000000000002</v>
      </c>
      <c r="H3" s="36">
        <f>(ROUND(44.53+6.146*LN(F3)+0.145*(LN(F3)^2),1))/100</f>
        <v>0.62</v>
      </c>
      <c r="I3" s="34"/>
    </row>
    <row r="4" spans="1:13" s="18" customFormat="1" x14ac:dyDescent="0.25">
      <c r="A4" s="109" t="s">
        <v>317</v>
      </c>
      <c r="B4" s="110"/>
      <c r="C4" s="110" t="s">
        <v>336</v>
      </c>
      <c r="D4" s="110">
        <v>8.51</v>
      </c>
      <c r="E4" s="112">
        <f>'2019 Pivot Load Summary'!E21</f>
        <v>776.58901999999989</v>
      </c>
      <c r="F4" s="113">
        <f>(D4/E4)*365</f>
        <v>3.9997346344144811</v>
      </c>
      <c r="G4" s="114">
        <f>(ROUND((43.75*F4)/(4.38+F4),1))/100</f>
        <v>0.20899999999999999</v>
      </c>
      <c r="H4" s="114">
        <f>(ROUND(44.53+6.146*LN(F4)+0.145*(LN(F4)^2),1))/100</f>
        <v>0.53299999999999992</v>
      </c>
      <c r="I4" s="111" t="s">
        <v>337</v>
      </c>
    </row>
    <row r="5" spans="1:13" s="13" customFormat="1" x14ac:dyDescent="0.25">
      <c r="A5" s="35"/>
      <c r="B5" s="29"/>
      <c r="C5" s="29"/>
      <c r="D5" s="29"/>
      <c r="E5" s="29"/>
      <c r="F5" s="35"/>
      <c r="G5" s="35"/>
      <c r="H5" s="35"/>
      <c r="I5" s="29"/>
    </row>
    <row r="6" spans="1:13" s="13" customFormat="1" x14ac:dyDescent="0.25">
      <c r="A6" s="35"/>
      <c r="B6" s="29"/>
      <c r="C6" s="29"/>
      <c r="D6" s="29"/>
      <c r="E6" s="29"/>
      <c r="F6" s="29"/>
      <c r="G6" s="29"/>
      <c r="H6" s="29"/>
      <c r="I6" s="29"/>
    </row>
    <row r="7" spans="1:13" s="13" customFormat="1" x14ac:dyDescent="0.25">
      <c r="A7" s="18"/>
    </row>
    <row r="8" spans="1:13" x14ac:dyDescent="0.25">
      <c r="D8" s="115"/>
      <c r="E8" t="s">
        <v>393</v>
      </c>
    </row>
    <row r="9" spans="1:13" ht="18.75" x14ac:dyDescent="0.25">
      <c r="I9" s="71" t="s">
        <v>338</v>
      </c>
      <c r="J9" s="13"/>
      <c r="K9" s="13"/>
      <c r="L9" s="13"/>
      <c r="M9" s="13"/>
    </row>
    <row r="10" spans="1:13" ht="15.75" x14ac:dyDescent="0.25">
      <c r="I10" s="71" t="s">
        <v>339</v>
      </c>
      <c r="J10" s="13"/>
      <c r="K10" s="13"/>
      <c r="L10" s="13"/>
      <c r="M10" s="13"/>
    </row>
    <row r="11" spans="1:13" ht="18.75" x14ac:dyDescent="0.25">
      <c r="I11" s="71" t="s">
        <v>340</v>
      </c>
      <c r="J11" s="13"/>
      <c r="K11" s="13"/>
      <c r="L11" s="13"/>
      <c r="M11" s="13"/>
    </row>
    <row r="12" spans="1:13" ht="15.75" x14ac:dyDescent="0.25">
      <c r="I12" s="71" t="s">
        <v>341</v>
      </c>
      <c r="J12" s="13"/>
      <c r="K12" s="13"/>
      <c r="L12" s="13"/>
      <c r="M12" s="13"/>
    </row>
    <row r="13" spans="1:13" ht="15.75" x14ac:dyDescent="0.25">
      <c r="I13" s="71" t="s">
        <v>342</v>
      </c>
      <c r="J13" s="13"/>
      <c r="K13" s="13"/>
      <c r="L13" s="13"/>
      <c r="M13" s="13"/>
    </row>
    <row r="14" spans="1:13" ht="15.75" x14ac:dyDescent="0.25">
      <c r="I14" s="71" t="s">
        <v>343</v>
      </c>
      <c r="J14" s="13"/>
      <c r="K14" s="13"/>
      <c r="L14" s="13"/>
      <c r="M14" s="13"/>
    </row>
    <row r="15" spans="1:13" ht="15.75" x14ac:dyDescent="0.25">
      <c r="I15" s="71"/>
      <c r="J15" s="13"/>
      <c r="K15" s="13"/>
      <c r="L15" s="13"/>
      <c r="M15" s="13"/>
    </row>
    <row r="16" spans="1:13" ht="15.75" x14ac:dyDescent="0.25">
      <c r="I16" s="72" t="s">
        <v>344</v>
      </c>
      <c r="J16" s="13"/>
      <c r="K16" s="13"/>
      <c r="L16" s="13"/>
      <c r="M16" s="13"/>
    </row>
    <row r="17" spans="9:13" ht="15.75" x14ac:dyDescent="0.25">
      <c r="I17" s="72" t="s">
        <v>345</v>
      </c>
      <c r="J17" s="13"/>
      <c r="K17" s="13"/>
      <c r="L17" s="13"/>
      <c r="M17" s="1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workbookViewId="0">
      <selection activeCell="B10" sqref="B10"/>
    </sheetView>
  </sheetViews>
  <sheetFormatPr defaultRowHeight="15" x14ac:dyDescent="0.25"/>
  <cols>
    <col min="1" max="1" width="11.5703125" customWidth="1"/>
    <col min="3" max="3" width="14" bestFit="1" customWidth="1"/>
    <col min="4" max="4" width="14.5703125" customWidth="1"/>
    <col min="5" max="5" width="13.140625" customWidth="1"/>
    <col min="7" max="7" width="20.42578125" bestFit="1" customWidth="1"/>
  </cols>
  <sheetData>
    <row r="1" spans="1:7" s="13" customFormat="1" ht="45" x14ac:dyDescent="0.25">
      <c r="A1" s="30" t="s">
        <v>113</v>
      </c>
      <c r="B1" s="30" t="s">
        <v>139</v>
      </c>
      <c r="C1" s="31" t="s">
        <v>114</v>
      </c>
      <c r="D1" s="30" t="s">
        <v>146</v>
      </c>
      <c r="E1" s="31" t="s">
        <v>147</v>
      </c>
      <c r="F1" s="31"/>
      <c r="G1" s="31" t="s">
        <v>145</v>
      </c>
    </row>
    <row r="2" spans="1:7" s="13" customFormat="1" x14ac:dyDescent="0.25">
      <c r="A2" s="29" t="s">
        <v>9</v>
      </c>
      <c r="B2" s="29"/>
      <c r="C2" s="37" t="s">
        <v>80</v>
      </c>
      <c r="D2" s="35">
        <v>1</v>
      </c>
      <c r="E2" s="36">
        <f>0.3178*LN(D2)+0.7405</f>
        <v>0.74050000000000005</v>
      </c>
      <c r="F2" s="29"/>
      <c r="G2" s="29"/>
    </row>
    <row r="3" spans="1:7" s="13" customFormat="1" x14ac:dyDescent="0.25">
      <c r="A3" s="29" t="s">
        <v>39</v>
      </c>
      <c r="B3" s="29"/>
      <c r="C3" s="37" t="s">
        <v>108</v>
      </c>
      <c r="D3" s="35">
        <v>1</v>
      </c>
      <c r="E3" s="36">
        <f>0.3178*LN(D3)+0.7405</f>
        <v>0.74050000000000005</v>
      </c>
      <c r="F3" s="29"/>
      <c r="G3" s="29"/>
    </row>
    <row r="4" spans="1:7" s="13" customFormat="1" x14ac:dyDescent="0.25">
      <c r="A4" s="29" t="s">
        <v>38</v>
      </c>
      <c r="B4" s="29"/>
      <c r="C4" s="37" t="s">
        <v>90</v>
      </c>
      <c r="D4" s="35"/>
      <c r="E4" s="36">
        <f>D9</f>
        <v>0.21169246189706981</v>
      </c>
      <c r="F4" s="29"/>
      <c r="G4" s="29" t="s">
        <v>148</v>
      </c>
    </row>
    <row r="7" spans="1:7" s="1" customFormat="1" x14ac:dyDescent="0.25">
      <c r="A7" s="32" t="s">
        <v>149</v>
      </c>
      <c r="B7" s="35" t="s">
        <v>61</v>
      </c>
      <c r="C7" s="35" t="s">
        <v>91</v>
      </c>
      <c r="D7" s="35" t="s">
        <v>92</v>
      </c>
    </row>
    <row r="8" spans="1:7" x14ac:dyDescent="0.25">
      <c r="A8" s="35" t="s">
        <v>65</v>
      </c>
      <c r="B8" s="35">
        <v>1.46</v>
      </c>
      <c r="C8" s="35">
        <v>0.75</v>
      </c>
      <c r="D8" s="35">
        <f>B8-C8</f>
        <v>0.71</v>
      </c>
    </row>
    <row r="9" spans="1:7" x14ac:dyDescent="0.25">
      <c r="A9" s="35" t="s">
        <v>66</v>
      </c>
      <c r="B9" s="36">
        <f>0.3178*LN(B8)+0.7405</f>
        <v>0.86076709927189388</v>
      </c>
      <c r="C9" s="36">
        <f>0.3178*LN(C8)+0.7405</f>
        <v>0.64907463737482407</v>
      </c>
      <c r="D9" s="36">
        <f>B9-C9</f>
        <v>0.21169246189706981</v>
      </c>
    </row>
    <row r="11" spans="1:7" x14ac:dyDescent="0.25">
      <c r="B11" s="13"/>
      <c r="C11" s="13"/>
    </row>
    <row r="12" spans="1:7" x14ac:dyDescent="0.25">
      <c r="A12" s="13"/>
      <c r="C12" s="13"/>
    </row>
    <row r="13" spans="1:7" x14ac:dyDescent="0.25">
      <c r="A13" s="13"/>
      <c r="C13" s="13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6"/>
  <sheetViews>
    <sheetView workbookViewId="0">
      <pane ySplit="1" topLeftCell="A41" activePane="bottomLeft" state="frozen"/>
      <selection pane="bottomLeft" activeCell="L62" sqref="L62"/>
    </sheetView>
  </sheetViews>
  <sheetFormatPr defaultRowHeight="15" x14ac:dyDescent="0.25"/>
  <cols>
    <col min="1" max="1" width="21.42578125" bestFit="1" customWidth="1"/>
    <col min="2" max="2" width="12.85546875" bestFit="1" customWidth="1"/>
    <col min="3" max="3" width="13.42578125" bestFit="1" customWidth="1"/>
    <col min="4" max="4" width="8.140625" style="1" bestFit="1" customWidth="1"/>
    <col min="5" max="5" width="8" bestFit="1" customWidth="1"/>
    <col min="6" max="6" width="8.42578125" style="3" bestFit="1" customWidth="1"/>
    <col min="7" max="7" width="12.140625" style="3" bestFit="1" customWidth="1"/>
    <col min="8" max="8" width="10" style="3" customWidth="1"/>
    <col min="9" max="9" width="8.140625" style="3" bestFit="1" customWidth="1"/>
    <col min="10" max="10" width="7.5703125" style="3" bestFit="1" customWidth="1"/>
    <col min="11" max="11" width="11.5703125" bestFit="1" customWidth="1"/>
    <col min="12" max="12" width="14" customWidth="1"/>
    <col min="13" max="13" width="11" bestFit="1" customWidth="1"/>
  </cols>
  <sheetData>
    <row r="1" spans="1:15" x14ac:dyDescent="0.25">
      <c r="A1" t="s">
        <v>153</v>
      </c>
      <c r="B1" t="s">
        <v>154</v>
      </c>
      <c r="C1" t="s">
        <v>155</v>
      </c>
      <c r="D1" s="1" t="s">
        <v>58</v>
      </c>
      <c r="E1" t="s">
        <v>67</v>
      </c>
      <c r="F1" s="3" t="s">
        <v>156</v>
      </c>
      <c r="G1" s="3" t="s">
        <v>157</v>
      </c>
      <c r="H1" s="3" t="s">
        <v>158</v>
      </c>
      <c r="I1" s="3" t="s">
        <v>159</v>
      </c>
      <c r="J1" s="3" t="s">
        <v>160</v>
      </c>
      <c r="K1" t="s">
        <v>161</v>
      </c>
      <c r="L1" t="s">
        <v>162</v>
      </c>
      <c r="M1" t="s">
        <v>163</v>
      </c>
      <c r="N1" t="s">
        <v>164</v>
      </c>
      <c r="O1" t="s">
        <v>165</v>
      </c>
    </row>
    <row r="2" spans="1:15" x14ac:dyDescent="0.25">
      <c r="A2">
        <v>208</v>
      </c>
      <c r="B2" t="s">
        <v>166</v>
      </c>
      <c r="C2">
        <v>10</v>
      </c>
      <c r="D2" s="1">
        <v>629.27732700000001</v>
      </c>
      <c r="E2" t="s">
        <v>167</v>
      </c>
      <c r="F2" s="3" t="s">
        <v>168</v>
      </c>
      <c r="G2" s="3">
        <v>11400</v>
      </c>
      <c r="H2" s="3">
        <v>148</v>
      </c>
      <c r="I2" s="3" t="s">
        <v>169</v>
      </c>
      <c r="J2" s="3">
        <v>18.626199</v>
      </c>
      <c r="K2" t="s">
        <v>170</v>
      </c>
      <c r="L2">
        <v>247.728452</v>
      </c>
      <c r="M2">
        <v>40.977639000000003</v>
      </c>
      <c r="N2">
        <v>13.3</v>
      </c>
      <c r="O2">
        <v>2.2000000000000002</v>
      </c>
    </row>
    <row r="3" spans="1:15" x14ac:dyDescent="0.25">
      <c r="A3">
        <v>209</v>
      </c>
      <c r="B3" t="s">
        <v>166</v>
      </c>
      <c r="C3">
        <v>10</v>
      </c>
      <c r="D3" s="1">
        <v>629.27732700000001</v>
      </c>
      <c r="E3" t="s">
        <v>167</v>
      </c>
      <c r="F3" s="3" t="s">
        <v>168</v>
      </c>
      <c r="G3" s="3">
        <v>11401</v>
      </c>
      <c r="H3" s="3">
        <v>156</v>
      </c>
      <c r="I3" s="3" t="s">
        <v>171</v>
      </c>
      <c r="J3" s="3">
        <v>0.24468300000000001</v>
      </c>
      <c r="K3" t="s">
        <v>172</v>
      </c>
      <c r="L3">
        <v>3.3766319999999999</v>
      </c>
      <c r="M3">
        <v>0.489367</v>
      </c>
      <c r="N3">
        <v>13.8</v>
      </c>
      <c r="O3">
        <v>2</v>
      </c>
    </row>
    <row r="4" spans="1:15" x14ac:dyDescent="0.25">
      <c r="A4">
        <v>210</v>
      </c>
      <c r="B4" t="s">
        <v>166</v>
      </c>
      <c r="C4">
        <v>10</v>
      </c>
      <c r="D4" s="1">
        <v>629.27732700000001</v>
      </c>
      <c r="E4" t="s">
        <v>167</v>
      </c>
      <c r="F4" s="3" t="s">
        <v>168</v>
      </c>
      <c r="G4" s="3">
        <v>11402</v>
      </c>
      <c r="H4" s="3">
        <v>176</v>
      </c>
      <c r="I4" s="3" t="s">
        <v>173</v>
      </c>
      <c r="J4" s="3">
        <v>39.924309000000001</v>
      </c>
      <c r="K4" t="s">
        <v>174</v>
      </c>
      <c r="L4">
        <v>443.159828</v>
      </c>
      <c r="M4">
        <v>107.79563400000001</v>
      </c>
      <c r="N4">
        <v>11.1</v>
      </c>
      <c r="O4">
        <v>2.7</v>
      </c>
    </row>
    <row r="5" spans="1:15" x14ac:dyDescent="0.25">
      <c r="A5">
        <v>211</v>
      </c>
      <c r="B5" t="s">
        <v>166</v>
      </c>
      <c r="C5">
        <v>10</v>
      </c>
      <c r="D5" s="1">
        <v>629.27732700000001</v>
      </c>
      <c r="E5" t="s">
        <v>167</v>
      </c>
      <c r="F5" s="3" t="s">
        <v>168</v>
      </c>
      <c r="G5" s="3">
        <v>11469</v>
      </c>
      <c r="H5" s="3">
        <v>121</v>
      </c>
      <c r="I5" s="3" t="s">
        <v>175</v>
      </c>
      <c r="J5" s="3">
        <v>7.7589410000000001</v>
      </c>
      <c r="K5" t="s">
        <v>176</v>
      </c>
      <c r="L5">
        <v>90.779611000000003</v>
      </c>
      <c r="M5">
        <v>15.517882</v>
      </c>
      <c r="N5">
        <v>11.7</v>
      </c>
      <c r="O5">
        <v>2</v>
      </c>
    </row>
    <row r="6" spans="1:15" x14ac:dyDescent="0.25">
      <c r="A6">
        <v>212</v>
      </c>
      <c r="B6" t="s">
        <v>166</v>
      </c>
      <c r="C6">
        <v>10</v>
      </c>
      <c r="D6" s="1">
        <v>629.27732700000001</v>
      </c>
      <c r="E6" t="s">
        <v>167</v>
      </c>
      <c r="F6" s="3" t="s">
        <v>168</v>
      </c>
      <c r="G6" s="3">
        <v>11471</v>
      </c>
      <c r="H6" s="3">
        <v>121</v>
      </c>
      <c r="I6" s="3" t="s">
        <v>175</v>
      </c>
      <c r="J6" s="3">
        <v>15.649767000000001</v>
      </c>
      <c r="K6" t="s">
        <v>176</v>
      </c>
      <c r="L6">
        <v>183.102273</v>
      </c>
      <c r="M6">
        <v>31.299534000000001</v>
      </c>
      <c r="N6">
        <v>11.7</v>
      </c>
      <c r="O6">
        <v>2</v>
      </c>
    </row>
    <row r="7" spans="1:15" x14ac:dyDescent="0.25">
      <c r="A7">
        <v>213</v>
      </c>
      <c r="B7" t="s">
        <v>166</v>
      </c>
      <c r="C7">
        <v>10</v>
      </c>
      <c r="D7" s="1">
        <v>629.27732700000001</v>
      </c>
      <c r="E7" t="s">
        <v>167</v>
      </c>
      <c r="F7" s="3" t="s">
        <v>168</v>
      </c>
      <c r="G7" s="3">
        <v>11472</v>
      </c>
      <c r="H7" s="3">
        <v>121</v>
      </c>
      <c r="I7" s="3" t="s">
        <v>175</v>
      </c>
      <c r="J7" s="3">
        <v>17.254503</v>
      </c>
      <c r="K7" t="s">
        <v>176</v>
      </c>
      <c r="L7">
        <v>201.877679</v>
      </c>
      <c r="M7">
        <v>34.509005000000002</v>
      </c>
      <c r="N7">
        <v>11.7</v>
      </c>
      <c r="O7">
        <v>2</v>
      </c>
    </row>
    <row r="8" spans="1:15" x14ac:dyDescent="0.25">
      <c r="A8">
        <v>214</v>
      </c>
      <c r="B8" t="s">
        <v>166</v>
      </c>
      <c r="C8">
        <v>10</v>
      </c>
      <c r="D8" s="1">
        <v>629.27732700000001</v>
      </c>
      <c r="E8" t="s">
        <v>167</v>
      </c>
      <c r="F8" s="3" t="s">
        <v>168</v>
      </c>
      <c r="G8" s="3">
        <v>11564</v>
      </c>
      <c r="H8" s="3">
        <v>132</v>
      </c>
      <c r="I8" s="3" t="s">
        <v>177</v>
      </c>
      <c r="J8" s="3">
        <v>33.554586</v>
      </c>
      <c r="K8" t="s">
        <v>178</v>
      </c>
      <c r="L8">
        <v>389.23320100000001</v>
      </c>
      <c r="M8">
        <v>70.464630999999997</v>
      </c>
      <c r="N8">
        <v>11.6</v>
      </c>
      <c r="O8">
        <v>2.1</v>
      </c>
    </row>
    <row r="9" spans="1:15" x14ac:dyDescent="0.25">
      <c r="A9">
        <v>215</v>
      </c>
      <c r="B9" t="s">
        <v>166</v>
      </c>
      <c r="C9">
        <v>10</v>
      </c>
      <c r="D9" s="1">
        <v>629.27732700000001</v>
      </c>
      <c r="E9" t="s">
        <v>167</v>
      </c>
      <c r="F9" s="3" t="s">
        <v>168</v>
      </c>
      <c r="G9" s="3">
        <v>11575</v>
      </c>
      <c r="H9" s="3">
        <v>133</v>
      </c>
      <c r="I9" s="3" t="s">
        <v>179</v>
      </c>
      <c r="J9" s="3">
        <v>12.867844</v>
      </c>
      <c r="K9" t="s">
        <v>180</v>
      </c>
      <c r="L9">
        <v>145.40664100000001</v>
      </c>
      <c r="M9">
        <v>28.309256999999999</v>
      </c>
      <c r="N9">
        <v>11.3</v>
      </c>
      <c r="O9">
        <v>2.2000000000000002</v>
      </c>
    </row>
    <row r="10" spans="1:15" x14ac:dyDescent="0.25">
      <c r="A10">
        <v>216</v>
      </c>
      <c r="B10" t="s">
        <v>166</v>
      </c>
      <c r="C10">
        <v>10</v>
      </c>
      <c r="D10" s="1">
        <v>629.27732700000001</v>
      </c>
      <c r="E10" t="s">
        <v>167</v>
      </c>
      <c r="F10" s="3" t="s">
        <v>168</v>
      </c>
      <c r="G10" s="3">
        <v>11578</v>
      </c>
      <c r="H10" s="3">
        <v>133</v>
      </c>
      <c r="I10" s="3" t="s">
        <v>179</v>
      </c>
      <c r="J10" s="3">
        <v>29.639408</v>
      </c>
      <c r="K10" t="s">
        <v>180</v>
      </c>
      <c r="L10">
        <v>334.92531400000001</v>
      </c>
      <c r="M10">
        <v>65.206698000000003</v>
      </c>
      <c r="N10">
        <v>11.3</v>
      </c>
      <c r="O10">
        <v>2.2000000000000002</v>
      </c>
    </row>
    <row r="11" spans="1:15" x14ac:dyDescent="0.25">
      <c r="A11">
        <v>217</v>
      </c>
      <c r="B11" t="s">
        <v>166</v>
      </c>
      <c r="C11">
        <v>10</v>
      </c>
      <c r="D11" s="1">
        <v>629.27732700000001</v>
      </c>
      <c r="E11" t="s">
        <v>167</v>
      </c>
      <c r="F11" s="3" t="s">
        <v>168</v>
      </c>
      <c r="G11" s="3">
        <v>11580</v>
      </c>
      <c r="H11" s="3">
        <v>133</v>
      </c>
      <c r="I11" s="3" t="s">
        <v>179</v>
      </c>
      <c r="J11" s="3">
        <v>17.111939</v>
      </c>
      <c r="K11" t="s">
        <v>180</v>
      </c>
      <c r="L11">
        <v>193.36490900000001</v>
      </c>
      <c r="M11">
        <v>37.646265999999997</v>
      </c>
      <c r="N11">
        <v>11.3</v>
      </c>
      <c r="O11">
        <v>2.2000000000000002</v>
      </c>
    </row>
    <row r="12" spans="1:15" x14ac:dyDescent="0.25">
      <c r="A12">
        <v>218</v>
      </c>
      <c r="B12" t="s">
        <v>166</v>
      </c>
      <c r="C12">
        <v>10</v>
      </c>
      <c r="D12" s="1">
        <v>629.27732700000001</v>
      </c>
      <c r="E12" t="s">
        <v>167</v>
      </c>
      <c r="F12" s="3" t="s">
        <v>168</v>
      </c>
      <c r="G12" s="3">
        <v>11582</v>
      </c>
      <c r="H12" s="3">
        <v>133</v>
      </c>
      <c r="I12" s="3" t="s">
        <v>179</v>
      </c>
      <c r="J12" s="3">
        <v>18.737501999999999</v>
      </c>
      <c r="K12" t="s">
        <v>180</v>
      </c>
      <c r="L12">
        <v>211.73377500000001</v>
      </c>
      <c r="M12">
        <v>41.222504999999998</v>
      </c>
      <c r="N12">
        <v>11.3</v>
      </c>
      <c r="O12">
        <v>2.2000000000000002</v>
      </c>
    </row>
    <row r="13" spans="1:15" x14ac:dyDescent="0.25">
      <c r="A13">
        <v>219</v>
      </c>
      <c r="B13" t="s">
        <v>166</v>
      </c>
      <c r="C13">
        <v>10</v>
      </c>
      <c r="D13" s="1">
        <v>629.27732700000001</v>
      </c>
      <c r="E13" t="s">
        <v>167</v>
      </c>
      <c r="F13" s="3" t="s">
        <v>168</v>
      </c>
      <c r="G13" s="3">
        <v>11584</v>
      </c>
      <c r="H13" s="3">
        <v>133</v>
      </c>
      <c r="I13" s="3" t="s">
        <v>179</v>
      </c>
      <c r="J13" s="3">
        <v>9.5305420000000005</v>
      </c>
      <c r="K13" t="s">
        <v>180</v>
      </c>
      <c r="L13">
        <v>107.695128</v>
      </c>
      <c r="M13">
        <v>20.967193000000002</v>
      </c>
      <c r="N13">
        <v>11.3</v>
      </c>
      <c r="O13">
        <v>2.2000000000000002</v>
      </c>
    </row>
    <row r="14" spans="1:15" x14ac:dyDescent="0.25">
      <c r="A14">
        <v>220</v>
      </c>
      <c r="B14" t="s">
        <v>166</v>
      </c>
      <c r="C14">
        <v>10</v>
      </c>
      <c r="D14" s="1">
        <v>629.27732700000001</v>
      </c>
      <c r="E14" t="s">
        <v>167</v>
      </c>
      <c r="F14" s="3" t="s">
        <v>168</v>
      </c>
      <c r="G14" s="3">
        <v>11586</v>
      </c>
      <c r="H14" s="3">
        <v>133</v>
      </c>
      <c r="I14" s="3" t="s">
        <v>179</v>
      </c>
      <c r="J14" s="3">
        <v>3.8450999999999999E-2</v>
      </c>
      <c r="K14" t="s">
        <v>180</v>
      </c>
      <c r="L14">
        <v>0.43449399999999999</v>
      </c>
      <c r="M14">
        <v>8.4592000000000001E-2</v>
      </c>
      <c r="N14">
        <v>11.3</v>
      </c>
      <c r="O14">
        <v>2.2000000000000002</v>
      </c>
    </row>
    <row r="15" spans="1:15" x14ac:dyDescent="0.25">
      <c r="A15">
        <v>221</v>
      </c>
      <c r="B15" t="s">
        <v>166</v>
      </c>
      <c r="C15">
        <v>10</v>
      </c>
      <c r="D15" s="1">
        <v>629.27732700000001</v>
      </c>
      <c r="E15" t="s">
        <v>167</v>
      </c>
      <c r="F15" s="3" t="s">
        <v>168</v>
      </c>
      <c r="G15" s="3">
        <v>11611</v>
      </c>
      <c r="H15" s="3">
        <v>140</v>
      </c>
      <c r="I15" s="3" t="s">
        <v>181</v>
      </c>
      <c r="J15" s="3">
        <v>7.6240550000000002</v>
      </c>
      <c r="K15" t="s">
        <v>182</v>
      </c>
      <c r="L15">
        <v>95.300681999999995</v>
      </c>
      <c r="M15">
        <v>14.485704</v>
      </c>
      <c r="N15">
        <v>12.5</v>
      </c>
      <c r="O15">
        <v>1.9</v>
      </c>
    </row>
    <row r="16" spans="1:15" x14ac:dyDescent="0.25">
      <c r="A16">
        <v>222</v>
      </c>
      <c r="B16" t="s">
        <v>166</v>
      </c>
      <c r="C16">
        <v>10</v>
      </c>
      <c r="D16" s="1">
        <v>629.27732700000001</v>
      </c>
      <c r="E16" t="s">
        <v>167</v>
      </c>
      <c r="F16" s="3" t="s">
        <v>168</v>
      </c>
      <c r="G16" s="3">
        <v>11612</v>
      </c>
      <c r="H16" s="3">
        <v>140</v>
      </c>
      <c r="I16" s="3" t="s">
        <v>181</v>
      </c>
      <c r="J16" s="3">
        <v>1.8028679999999999</v>
      </c>
      <c r="K16" t="s">
        <v>182</v>
      </c>
      <c r="L16">
        <v>22.535845999999999</v>
      </c>
      <c r="M16">
        <v>3.425449</v>
      </c>
      <c r="N16">
        <v>12.5</v>
      </c>
      <c r="O16">
        <v>1.9</v>
      </c>
    </row>
    <row r="17" spans="1:15" x14ac:dyDescent="0.25">
      <c r="A17">
        <v>223</v>
      </c>
      <c r="B17" t="s">
        <v>166</v>
      </c>
      <c r="C17">
        <v>10</v>
      </c>
      <c r="D17" s="1">
        <v>629.27732700000001</v>
      </c>
      <c r="E17" t="s">
        <v>167</v>
      </c>
      <c r="F17" s="3" t="s">
        <v>168</v>
      </c>
      <c r="G17" s="3">
        <v>11614</v>
      </c>
      <c r="H17" s="3">
        <v>140</v>
      </c>
      <c r="I17" s="3" t="s">
        <v>181</v>
      </c>
      <c r="J17" s="3">
        <v>100.91659199999999</v>
      </c>
      <c r="K17" t="s">
        <v>182</v>
      </c>
      <c r="L17">
        <v>1261.4574050000001</v>
      </c>
      <c r="M17">
        <v>191.74152599999999</v>
      </c>
      <c r="N17">
        <v>12.5</v>
      </c>
      <c r="O17">
        <v>1.9</v>
      </c>
    </row>
    <row r="18" spans="1:15" x14ac:dyDescent="0.25">
      <c r="A18">
        <v>224</v>
      </c>
      <c r="B18" t="s">
        <v>166</v>
      </c>
      <c r="C18">
        <v>10</v>
      </c>
      <c r="D18" s="1">
        <v>629.27732700000001</v>
      </c>
      <c r="E18" t="s">
        <v>167</v>
      </c>
      <c r="F18" s="3" t="s">
        <v>168</v>
      </c>
      <c r="G18" s="3">
        <v>11615</v>
      </c>
      <c r="H18" s="3">
        <v>140</v>
      </c>
      <c r="I18" s="3" t="s">
        <v>181</v>
      </c>
      <c r="J18" s="3">
        <v>2.260713</v>
      </c>
      <c r="K18" t="s">
        <v>182</v>
      </c>
      <c r="L18">
        <v>28.258908999999999</v>
      </c>
      <c r="M18">
        <v>4.2953539999999997</v>
      </c>
      <c r="N18">
        <v>12.5</v>
      </c>
      <c r="O18">
        <v>1.9</v>
      </c>
    </row>
    <row r="19" spans="1:15" x14ac:dyDescent="0.25">
      <c r="A19">
        <v>225</v>
      </c>
      <c r="B19" t="s">
        <v>166</v>
      </c>
      <c r="C19">
        <v>10</v>
      </c>
      <c r="D19" s="1">
        <v>629.27732700000001</v>
      </c>
      <c r="E19" t="s">
        <v>167</v>
      </c>
      <c r="F19" s="3" t="s">
        <v>168</v>
      </c>
      <c r="G19" s="3">
        <v>11616</v>
      </c>
      <c r="H19" s="3">
        <v>140</v>
      </c>
      <c r="I19" s="3" t="s">
        <v>181</v>
      </c>
      <c r="J19" s="3">
        <v>10.730618</v>
      </c>
      <c r="K19" t="s">
        <v>182</v>
      </c>
      <c r="L19">
        <v>134.13272599999999</v>
      </c>
      <c r="M19">
        <v>20.388173999999999</v>
      </c>
      <c r="N19">
        <v>12.5</v>
      </c>
      <c r="O19">
        <v>1.9</v>
      </c>
    </row>
    <row r="20" spans="1:15" x14ac:dyDescent="0.25">
      <c r="A20">
        <v>226</v>
      </c>
      <c r="B20" t="s">
        <v>166</v>
      </c>
      <c r="C20">
        <v>10</v>
      </c>
      <c r="D20" s="1">
        <v>629.27732700000001</v>
      </c>
      <c r="E20" t="s">
        <v>167</v>
      </c>
      <c r="F20" s="3" t="s">
        <v>168</v>
      </c>
      <c r="G20" s="3">
        <v>11617</v>
      </c>
      <c r="H20" s="3">
        <v>140</v>
      </c>
      <c r="I20" s="3" t="s">
        <v>181</v>
      </c>
      <c r="J20" s="3">
        <v>34.848954999999997</v>
      </c>
      <c r="K20" t="s">
        <v>182</v>
      </c>
      <c r="L20">
        <v>435.61193900000001</v>
      </c>
      <c r="M20">
        <v>66.213014999999999</v>
      </c>
      <c r="N20">
        <v>12.5</v>
      </c>
      <c r="O20">
        <v>1.9</v>
      </c>
    </row>
    <row r="21" spans="1:15" x14ac:dyDescent="0.25">
      <c r="A21">
        <v>227</v>
      </c>
      <c r="B21" t="s">
        <v>166</v>
      </c>
      <c r="C21">
        <v>10</v>
      </c>
      <c r="D21" s="1">
        <v>629.27732700000001</v>
      </c>
      <c r="E21" t="s">
        <v>167</v>
      </c>
      <c r="F21" s="3" t="s">
        <v>168</v>
      </c>
      <c r="G21" s="3">
        <v>11620</v>
      </c>
      <c r="H21" s="3">
        <v>140</v>
      </c>
      <c r="I21" s="3" t="s">
        <v>181</v>
      </c>
      <c r="J21" s="3">
        <v>1.7468999999999998E-2</v>
      </c>
      <c r="K21" t="s">
        <v>182</v>
      </c>
      <c r="L21">
        <v>0.21836</v>
      </c>
      <c r="M21">
        <v>3.3190999999999998E-2</v>
      </c>
      <c r="N21">
        <v>12.5</v>
      </c>
      <c r="O21">
        <v>1.9</v>
      </c>
    </row>
    <row r="22" spans="1:15" x14ac:dyDescent="0.25">
      <c r="A22">
        <v>228</v>
      </c>
      <c r="B22" t="s">
        <v>166</v>
      </c>
      <c r="C22">
        <v>10</v>
      </c>
      <c r="D22" s="1">
        <v>629.27732700000001</v>
      </c>
      <c r="E22" t="s">
        <v>167</v>
      </c>
      <c r="F22" s="3" t="s">
        <v>168</v>
      </c>
      <c r="G22" s="3">
        <v>11643</v>
      </c>
      <c r="H22" s="3">
        <v>141</v>
      </c>
      <c r="I22" s="3" t="s">
        <v>183</v>
      </c>
      <c r="J22" s="3">
        <v>17.383108</v>
      </c>
      <c r="K22" t="s">
        <v>184</v>
      </c>
      <c r="L22">
        <v>206.85898599999999</v>
      </c>
      <c r="M22">
        <v>31.289594999999998</v>
      </c>
      <c r="N22">
        <v>11.9</v>
      </c>
      <c r="O22">
        <v>1.8</v>
      </c>
    </row>
    <row r="23" spans="1:15" x14ac:dyDescent="0.25">
      <c r="A23">
        <v>229</v>
      </c>
      <c r="B23" t="s">
        <v>166</v>
      </c>
      <c r="C23">
        <v>10</v>
      </c>
      <c r="D23" s="1">
        <v>629.27732700000001</v>
      </c>
      <c r="E23" t="s">
        <v>167</v>
      </c>
      <c r="F23" s="3" t="s">
        <v>168</v>
      </c>
      <c r="G23" s="3">
        <v>11645</v>
      </c>
      <c r="H23" s="3">
        <v>141</v>
      </c>
      <c r="I23" s="3" t="s">
        <v>183</v>
      </c>
      <c r="J23" s="3">
        <v>23.404108999999998</v>
      </c>
      <c r="K23" t="s">
        <v>184</v>
      </c>
      <c r="L23">
        <v>278.50889799999999</v>
      </c>
      <c r="M23">
        <v>42.127395999999997</v>
      </c>
      <c r="N23">
        <v>11.9</v>
      </c>
      <c r="O23">
        <v>1.8</v>
      </c>
    </row>
    <row r="24" spans="1:15" x14ac:dyDescent="0.25">
      <c r="A24">
        <v>230</v>
      </c>
      <c r="B24" t="s">
        <v>166</v>
      </c>
      <c r="C24">
        <v>10</v>
      </c>
      <c r="D24" s="1">
        <v>629.27732700000001</v>
      </c>
      <c r="E24" t="s">
        <v>167</v>
      </c>
      <c r="F24" s="3" t="s">
        <v>168</v>
      </c>
      <c r="G24" s="3">
        <v>11647</v>
      </c>
      <c r="H24" s="3">
        <v>141</v>
      </c>
      <c r="I24" s="3" t="s">
        <v>183</v>
      </c>
      <c r="J24" s="3">
        <v>15.891019</v>
      </c>
      <c r="K24" t="s">
        <v>184</v>
      </c>
      <c r="L24">
        <v>189.10312400000001</v>
      </c>
      <c r="M24">
        <v>28.603833999999999</v>
      </c>
      <c r="N24">
        <v>11.9</v>
      </c>
      <c r="O24">
        <v>1.8</v>
      </c>
    </row>
    <row r="25" spans="1:15" x14ac:dyDescent="0.25">
      <c r="A25">
        <v>231</v>
      </c>
      <c r="B25" t="s">
        <v>166</v>
      </c>
      <c r="C25">
        <v>10</v>
      </c>
      <c r="D25" s="1">
        <v>629.27732700000001</v>
      </c>
      <c r="E25" t="s">
        <v>167</v>
      </c>
      <c r="F25" s="3" t="s">
        <v>168</v>
      </c>
      <c r="G25" s="3">
        <v>11659</v>
      </c>
      <c r="H25" s="3">
        <v>170</v>
      </c>
      <c r="I25" s="3" t="s">
        <v>185</v>
      </c>
      <c r="J25" s="3">
        <v>14.510092</v>
      </c>
      <c r="K25" t="s">
        <v>186</v>
      </c>
      <c r="L25">
        <v>159.61101500000001</v>
      </c>
      <c r="M25">
        <v>29.020185000000001</v>
      </c>
      <c r="N25">
        <v>11</v>
      </c>
      <c r="O25">
        <v>2</v>
      </c>
    </row>
    <row r="26" spans="1:15" x14ac:dyDescent="0.25">
      <c r="A26">
        <v>232</v>
      </c>
      <c r="B26" t="s">
        <v>166</v>
      </c>
      <c r="C26">
        <v>10</v>
      </c>
      <c r="D26" s="1">
        <v>629.27732700000001</v>
      </c>
      <c r="E26" t="s">
        <v>167</v>
      </c>
      <c r="F26" s="3" t="s">
        <v>168</v>
      </c>
      <c r="G26" s="3">
        <v>11660</v>
      </c>
      <c r="H26" s="3">
        <v>170</v>
      </c>
      <c r="I26" s="3" t="s">
        <v>185</v>
      </c>
      <c r="J26" s="3">
        <v>26.786436999999999</v>
      </c>
      <c r="K26" t="s">
        <v>186</v>
      </c>
      <c r="L26">
        <v>294.650803</v>
      </c>
      <c r="M26">
        <v>53.572873000000001</v>
      </c>
      <c r="N26">
        <v>11</v>
      </c>
      <c r="O26">
        <v>2</v>
      </c>
    </row>
    <row r="27" spans="1:15" x14ac:dyDescent="0.25">
      <c r="A27">
        <v>233</v>
      </c>
      <c r="B27" t="s">
        <v>166</v>
      </c>
      <c r="C27">
        <v>10</v>
      </c>
      <c r="D27" s="1">
        <v>629.27732700000001</v>
      </c>
      <c r="E27" t="s">
        <v>167</v>
      </c>
      <c r="F27" s="3" t="s">
        <v>168</v>
      </c>
      <c r="G27" s="3">
        <v>11716</v>
      </c>
      <c r="H27" s="3">
        <v>185</v>
      </c>
      <c r="I27" s="3" t="s">
        <v>187</v>
      </c>
      <c r="J27" s="3">
        <v>4.8534220000000001</v>
      </c>
      <c r="K27" t="s">
        <v>188</v>
      </c>
      <c r="L27">
        <v>54.358325999999998</v>
      </c>
      <c r="M27">
        <v>9.2215019999999992</v>
      </c>
      <c r="N27">
        <v>11.2</v>
      </c>
      <c r="O27">
        <v>1.9</v>
      </c>
    </row>
    <row r="28" spans="1:15" x14ac:dyDescent="0.25">
      <c r="A28">
        <v>234</v>
      </c>
      <c r="B28" t="s">
        <v>166</v>
      </c>
      <c r="C28">
        <v>10</v>
      </c>
      <c r="D28" s="1">
        <v>629.27732700000001</v>
      </c>
      <c r="E28" t="s">
        <v>167</v>
      </c>
      <c r="F28" s="3" t="s">
        <v>168</v>
      </c>
      <c r="G28" s="3">
        <v>11727</v>
      </c>
      <c r="H28" s="3">
        <v>190</v>
      </c>
      <c r="I28" s="3" t="s">
        <v>189</v>
      </c>
      <c r="J28" s="3">
        <v>15.027462999999999</v>
      </c>
      <c r="K28" t="s">
        <v>190</v>
      </c>
      <c r="L28">
        <v>138.252657</v>
      </c>
      <c r="M28">
        <v>25.546686999999999</v>
      </c>
      <c r="N28">
        <v>9.1999999999999993</v>
      </c>
      <c r="O28">
        <v>1.7</v>
      </c>
    </row>
    <row r="29" spans="1:15" x14ac:dyDescent="0.25">
      <c r="A29">
        <v>235</v>
      </c>
      <c r="B29" t="s">
        <v>166</v>
      </c>
      <c r="C29">
        <v>10</v>
      </c>
      <c r="D29" s="1">
        <v>629.27732700000001</v>
      </c>
      <c r="E29" t="s">
        <v>167</v>
      </c>
      <c r="F29" s="3" t="s">
        <v>168</v>
      </c>
      <c r="G29" s="3">
        <v>11729</v>
      </c>
      <c r="H29" s="3">
        <v>190</v>
      </c>
      <c r="I29" s="3" t="s">
        <v>189</v>
      </c>
      <c r="J29" s="3">
        <v>6.5984389999999999</v>
      </c>
      <c r="K29" t="s">
        <v>190</v>
      </c>
      <c r="L29">
        <v>60.705640000000002</v>
      </c>
      <c r="M29">
        <v>11.217345999999999</v>
      </c>
      <c r="N29">
        <v>9.1999999999999993</v>
      </c>
      <c r="O29">
        <v>1.7</v>
      </c>
    </row>
    <row r="30" spans="1:15" x14ac:dyDescent="0.25">
      <c r="A30">
        <v>236</v>
      </c>
      <c r="B30" t="s">
        <v>166</v>
      </c>
      <c r="C30">
        <v>10</v>
      </c>
      <c r="D30" s="1">
        <v>629.27732700000001</v>
      </c>
      <c r="E30" t="s">
        <v>167</v>
      </c>
      <c r="F30" s="3" t="s">
        <v>168</v>
      </c>
      <c r="G30" s="3">
        <v>11730</v>
      </c>
      <c r="H30" s="3">
        <v>190</v>
      </c>
      <c r="I30" s="3" t="s">
        <v>189</v>
      </c>
      <c r="J30" s="3">
        <v>2.6006640000000001</v>
      </c>
      <c r="K30" t="s">
        <v>190</v>
      </c>
      <c r="L30">
        <v>23.926105</v>
      </c>
      <c r="M30">
        <v>4.4211280000000004</v>
      </c>
      <c r="N30">
        <v>9.1999999999999993</v>
      </c>
      <c r="O30">
        <v>1.7</v>
      </c>
    </row>
    <row r="31" spans="1:15" x14ac:dyDescent="0.25">
      <c r="A31">
        <v>237</v>
      </c>
      <c r="B31" t="s">
        <v>166</v>
      </c>
      <c r="C31">
        <v>10</v>
      </c>
      <c r="D31" s="1">
        <v>629.27732700000001</v>
      </c>
      <c r="E31" t="s">
        <v>167</v>
      </c>
      <c r="F31" s="3" t="s">
        <v>168</v>
      </c>
      <c r="G31" s="3">
        <v>11894</v>
      </c>
      <c r="H31" s="3">
        <v>320</v>
      </c>
      <c r="I31" s="3" t="s">
        <v>191</v>
      </c>
      <c r="J31" s="3">
        <v>3.458294</v>
      </c>
      <c r="K31" t="s">
        <v>192</v>
      </c>
      <c r="L31">
        <v>24.899716999999999</v>
      </c>
      <c r="M31">
        <v>4.8416119999999996</v>
      </c>
      <c r="N31">
        <v>7.2</v>
      </c>
      <c r="O31">
        <v>1.4</v>
      </c>
    </row>
    <row r="32" spans="1:15" x14ac:dyDescent="0.25">
      <c r="A32">
        <v>238</v>
      </c>
      <c r="B32" t="s">
        <v>166</v>
      </c>
      <c r="C32">
        <v>10</v>
      </c>
      <c r="D32" s="1">
        <v>629.27732700000001</v>
      </c>
      <c r="E32" t="s">
        <v>167</v>
      </c>
      <c r="F32" s="3" t="s">
        <v>168</v>
      </c>
      <c r="G32" s="3">
        <v>11966</v>
      </c>
      <c r="H32" s="3">
        <v>411</v>
      </c>
      <c r="I32" s="3" t="s">
        <v>193</v>
      </c>
      <c r="J32" s="3">
        <v>21.849049999999998</v>
      </c>
      <c r="K32" t="s">
        <v>194</v>
      </c>
      <c r="L32">
        <v>131.0943</v>
      </c>
      <c r="M32">
        <v>19.664145000000001</v>
      </c>
      <c r="N32">
        <v>6</v>
      </c>
      <c r="O32">
        <v>0.9</v>
      </c>
    </row>
    <row r="33" spans="1:15" x14ac:dyDescent="0.25">
      <c r="A33">
        <v>239</v>
      </c>
      <c r="B33" t="s">
        <v>166</v>
      </c>
      <c r="C33">
        <v>10</v>
      </c>
      <c r="D33" s="1">
        <v>629.27732700000001</v>
      </c>
      <c r="E33" t="s">
        <v>167</v>
      </c>
      <c r="F33" s="3" t="s">
        <v>168</v>
      </c>
      <c r="G33" s="3">
        <v>11968</v>
      </c>
      <c r="H33" s="3">
        <v>411</v>
      </c>
      <c r="I33" s="3" t="s">
        <v>193</v>
      </c>
      <c r="J33" s="3">
        <v>2.4230429999999998</v>
      </c>
      <c r="K33" t="s">
        <v>194</v>
      </c>
      <c r="L33">
        <v>14.538256000000001</v>
      </c>
      <c r="M33">
        <v>2.1807379999999998</v>
      </c>
      <c r="N33">
        <v>6</v>
      </c>
      <c r="O33">
        <v>0.9</v>
      </c>
    </row>
    <row r="34" spans="1:15" x14ac:dyDescent="0.25">
      <c r="A34">
        <v>240</v>
      </c>
      <c r="B34" t="s">
        <v>166</v>
      </c>
      <c r="C34">
        <v>10</v>
      </c>
      <c r="D34" s="1">
        <v>629.27732700000001</v>
      </c>
      <c r="E34" t="s">
        <v>167</v>
      </c>
      <c r="F34" s="3" t="s">
        <v>168</v>
      </c>
      <c r="G34" s="3">
        <v>12107</v>
      </c>
      <c r="H34" s="3">
        <v>420</v>
      </c>
      <c r="I34" s="3" t="s">
        <v>195</v>
      </c>
      <c r="J34" s="3">
        <v>2.5834790000000001</v>
      </c>
      <c r="K34" t="s">
        <v>196</v>
      </c>
      <c r="L34">
        <v>21.184532000000001</v>
      </c>
      <c r="M34">
        <v>4.1335670000000002</v>
      </c>
      <c r="N34">
        <v>8.1999999999999993</v>
      </c>
      <c r="O34">
        <v>1.6</v>
      </c>
    </row>
    <row r="35" spans="1:15" x14ac:dyDescent="0.25">
      <c r="A35">
        <v>241</v>
      </c>
      <c r="B35" t="s">
        <v>166</v>
      </c>
      <c r="C35">
        <v>10</v>
      </c>
      <c r="D35" s="1">
        <v>629.27732700000001</v>
      </c>
      <c r="E35" t="s">
        <v>167</v>
      </c>
      <c r="F35" s="3" t="s">
        <v>168</v>
      </c>
      <c r="G35" s="3">
        <v>12108</v>
      </c>
      <c r="H35" s="3">
        <v>420</v>
      </c>
      <c r="I35" s="3" t="s">
        <v>195</v>
      </c>
      <c r="J35" s="3">
        <v>8.5698989999999995</v>
      </c>
      <c r="K35" t="s">
        <v>196</v>
      </c>
      <c r="L35">
        <v>70.273176000000007</v>
      </c>
      <c r="M35">
        <v>13.711838999999999</v>
      </c>
      <c r="N35">
        <v>8.1999999999999993</v>
      </c>
      <c r="O35">
        <v>1.6</v>
      </c>
    </row>
    <row r="36" spans="1:15" x14ac:dyDescent="0.25">
      <c r="A36">
        <v>242</v>
      </c>
      <c r="B36" t="s">
        <v>166</v>
      </c>
      <c r="C36">
        <v>10</v>
      </c>
      <c r="D36" s="1">
        <v>629.27732700000001</v>
      </c>
      <c r="E36" t="s">
        <v>167</v>
      </c>
      <c r="F36" s="3" t="s">
        <v>168</v>
      </c>
      <c r="G36" s="3">
        <v>12155</v>
      </c>
      <c r="H36" s="3">
        <v>511</v>
      </c>
      <c r="I36" s="3" t="s">
        <v>197</v>
      </c>
      <c r="J36" s="3">
        <v>0.25509100000000001</v>
      </c>
      <c r="K36" t="s">
        <v>198</v>
      </c>
      <c r="L36">
        <v>2.4488699999999999</v>
      </c>
      <c r="M36">
        <v>0.43365399999999998</v>
      </c>
      <c r="N36">
        <v>9.6</v>
      </c>
      <c r="O36">
        <v>1.7</v>
      </c>
    </row>
    <row r="37" spans="1:15" x14ac:dyDescent="0.25">
      <c r="A37">
        <v>243</v>
      </c>
      <c r="B37" t="s">
        <v>166</v>
      </c>
      <c r="C37">
        <v>10</v>
      </c>
      <c r="D37" s="1">
        <v>629.27732700000001</v>
      </c>
      <c r="E37" t="s">
        <v>167</v>
      </c>
      <c r="F37" s="3" t="s">
        <v>168</v>
      </c>
      <c r="G37" s="3">
        <v>12719</v>
      </c>
      <c r="H37" s="3">
        <v>530</v>
      </c>
      <c r="I37" s="3" t="s">
        <v>199</v>
      </c>
      <c r="J37" s="3">
        <v>5.284859</v>
      </c>
      <c r="K37" t="s">
        <v>200</v>
      </c>
      <c r="L37">
        <v>49.677672000000001</v>
      </c>
      <c r="M37">
        <v>8.4557739999999999</v>
      </c>
      <c r="N37">
        <v>9.4</v>
      </c>
      <c r="O37">
        <v>1.6</v>
      </c>
    </row>
    <row r="38" spans="1:15" x14ac:dyDescent="0.25">
      <c r="A38">
        <v>244</v>
      </c>
      <c r="B38" t="s">
        <v>166</v>
      </c>
      <c r="C38">
        <v>10</v>
      </c>
      <c r="D38" s="1">
        <v>629.27732700000001</v>
      </c>
      <c r="E38" t="s">
        <v>167</v>
      </c>
      <c r="F38" s="3" t="s">
        <v>168</v>
      </c>
      <c r="G38" s="3">
        <v>12962</v>
      </c>
      <c r="H38" s="3">
        <v>541</v>
      </c>
      <c r="I38" s="3" t="s">
        <v>201</v>
      </c>
      <c r="J38" s="3">
        <v>8.1341999999999998E-2</v>
      </c>
      <c r="K38" t="s">
        <v>202</v>
      </c>
      <c r="L38">
        <v>0.52872600000000003</v>
      </c>
      <c r="M38">
        <v>8.9477000000000001E-2</v>
      </c>
      <c r="N38">
        <v>6.5</v>
      </c>
      <c r="O38">
        <v>1.1000000000000001</v>
      </c>
    </row>
    <row r="39" spans="1:15" x14ac:dyDescent="0.25">
      <c r="A39">
        <v>245</v>
      </c>
      <c r="B39" t="s">
        <v>166</v>
      </c>
      <c r="C39">
        <v>10</v>
      </c>
      <c r="D39" s="1">
        <v>629.27732700000001</v>
      </c>
      <c r="E39" t="s">
        <v>167</v>
      </c>
      <c r="F39" s="3" t="s">
        <v>168</v>
      </c>
      <c r="G39" s="3">
        <v>12965</v>
      </c>
      <c r="H39" s="3">
        <v>541</v>
      </c>
      <c r="I39" s="3" t="s">
        <v>201</v>
      </c>
      <c r="J39" s="3">
        <v>0.21626200000000001</v>
      </c>
      <c r="K39" t="s">
        <v>202</v>
      </c>
      <c r="L39">
        <v>1.4057040000000001</v>
      </c>
      <c r="M39">
        <v>0.23788799999999999</v>
      </c>
      <c r="N39">
        <v>6.5</v>
      </c>
      <c r="O39">
        <v>1.1000000000000001</v>
      </c>
    </row>
    <row r="40" spans="1:15" x14ac:dyDescent="0.25">
      <c r="A40">
        <v>246</v>
      </c>
      <c r="B40" t="s">
        <v>166</v>
      </c>
      <c r="C40">
        <v>10</v>
      </c>
      <c r="D40" s="1">
        <v>629.27732700000001</v>
      </c>
      <c r="E40" t="s">
        <v>167</v>
      </c>
      <c r="F40" s="3" t="s">
        <v>168</v>
      </c>
      <c r="G40" s="3">
        <v>12971</v>
      </c>
      <c r="H40" s="3">
        <v>541</v>
      </c>
      <c r="I40" s="3" t="s">
        <v>201</v>
      </c>
      <c r="J40" s="3">
        <v>1.5799999999999999E-4</v>
      </c>
      <c r="K40" t="s">
        <v>202</v>
      </c>
      <c r="L40">
        <v>1.029E-3</v>
      </c>
      <c r="M40">
        <v>1.74E-4</v>
      </c>
      <c r="N40">
        <v>6.5</v>
      </c>
      <c r="O40">
        <v>1.1000000000000001</v>
      </c>
    </row>
    <row r="41" spans="1:15" x14ac:dyDescent="0.25">
      <c r="A41">
        <v>247</v>
      </c>
      <c r="B41" t="s">
        <v>166</v>
      </c>
      <c r="C41">
        <v>10</v>
      </c>
      <c r="D41" s="1">
        <v>629.27732700000001</v>
      </c>
      <c r="E41" t="s">
        <v>167</v>
      </c>
      <c r="F41" s="3" t="s">
        <v>168</v>
      </c>
      <c r="G41" s="3">
        <v>12975</v>
      </c>
      <c r="H41" s="3">
        <v>541</v>
      </c>
      <c r="I41" s="3" t="s">
        <v>201</v>
      </c>
      <c r="J41" s="3">
        <v>2.8E-5</v>
      </c>
      <c r="K41" t="s">
        <v>202</v>
      </c>
      <c r="L41">
        <v>1.7899999999999999E-4</v>
      </c>
      <c r="M41">
        <v>3.0000000000000001E-5</v>
      </c>
      <c r="N41">
        <v>6.5</v>
      </c>
      <c r="O41">
        <v>1.1000000000000001</v>
      </c>
    </row>
    <row r="42" spans="1:15" x14ac:dyDescent="0.25">
      <c r="A42">
        <v>248</v>
      </c>
      <c r="B42" t="s">
        <v>166</v>
      </c>
      <c r="C42">
        <v>10</v>
      </c>
      <c r="D42" s="1">
        <v>629.27732700000001</v>
      </c>
      <c r="E42" t="s">
        <v>167</v>
      </c>
      <c r="F42" s="3" t="s">
        <v>168</v>
      </c>
      <c r="G42" s="3">
        <v>12977</v>
      </c>
      <c r="H42" s="3">
        <v>541</v>
      </c>
      <c r="I42" s="3" t="s">
        <v>201</v>
      </c>
      <c r="J42" s="3">
        <v>4.5000000000000003E-5</v>
      </c>
      <c r="K42" t="s">
        <v>202</v>
      </c>
      <c r="L42">
        <v>2.9500000000000001E-4</v>
      </c>
      <c r="M42">
        <v>5.0000000000000002E-5</v>
      </c>
      <c r="N42">
        <v>6.5</v>
      </c>
      <c r="O42">
        <v>1.1000000000000001</v>
      </c>
    </row>
    <row r="43" spans="1:15" x14ac:dyDescent="0.25">
      <c r="A43">
        <v>249</v>
      </c>
      <c r="B43" t="s">
        <v>166</v>
      </c>
      <c r="C43">
        <v>10</v>
      </c>
      <c r="D43" s="1">
        <v>629.27732700000001</v>
      </c>
      <c r="E43" t="s">
        <v>167</v>
      </c>
      <c r="F43" s="3" t="s">
        <v>168</v>
      </c>
      <c r="G43" s="3">
        <v>13031</v>
      </c>
      <c r="H43" s="3">
        <v>612</v>
      </c>
      <c r="I43" s="3" t="s">
        <v>203</v>
      </c>
      <c r="J43" s="3">
        <v>4.7135790000000002</v>
      </c>
      <c r="K43" t="s">
        <v>204</v>
      </c>
      <c r="L43">
        <v>27.810115</v>
      </c>
      <c r="M43">
        <v>4.7135790000000002</v>
      </c>
      <c r="N43">
        <v>5.9</v>
      </c>
      <c r="O43">
        <v>1</v>
      </c>
    </row>
    <row r="44" spans="1:15" x14ac:dyDescent="0.25">
      <c r="A44">
        <v>250</v>
      </c>
      <c r="B44" t="s">
        <v>166</v>
      </c>
      <c r="C44">
        <v>10</v>
      </c>
      <c r="D44" s="1">
        <v>629.27732700000001</v>
      </c>
      <c r="E44" t="s">
        <v>167</v>
      </c>
      <c r="F44" s="3" t="s">
        <v>168</v>
      </c>
      <c r="G44" s="3">
        <v>13032</v>
      </c>
      <c r="H44" s="3">
        <v>612</v>
      </c>
      <c r="I44" s="3" t="s">
        <v>203</v>
      </c>
      <c r="J44" s="3">
        <v>4.9755010000000004</v>
      </c>
      <c r="K44" t="s">
        <v>204</v>
      </c>
      <c r="L44">
        <v>29.355457999999999</v>
      </c>
      <c r="M44">
        <v>4.9755010000000004</v>
      </c>
      <c r="N44">
        <v>5.9</v>
      </c>
      <c r="O44">
        <v>1</v>
      </c>
    </row>
    <row r="45" spans="1:15" x14ac:dyDescent="0.25">
      <c r="A45">
        <v>251</v>
      </c>
      <c r="B45" t="s">
        <v>166</v>
      </c>
      <c r="C45">
        <v>10</v>
      </c>
      <c r="D45" s="1">
        <v>629.27732700000001</v>
      </c>
      <c r="E45" t="s">
        <v>167</v>
      </c>
      <c r="F45" s="3" t="s">
        <v>168</v>
      </c>
      <c r="G45" s="3">
        <v>13061</v>
      </c>
      <c r="H45" s="3">
        <v>617</v>
      </c>
      <c r="I45" s="3" t="s">
        <v>205</v>
      </c>
      <c r="J45" s="3">
        <v>1.2752669999999999</v>
      </c>
      <c r="K45" t="s">
        <v>206</v>
      </c>
      <c r="L45">
        <v>9.6920300000000008</v>
      </c>
      <c r="M45">
        <v>1.785374</v>
      </c>
      <c r="N45">
        <v>7.6</v>
      </c>
      <c r="O45">
        <v>1.4</v>
      </c>
    </row>
    <row r="46" spans="1:15" x14ac:dyDescent="0.25">
      <c r="A46">
        <v>252</v>
      </c>
      <c r="B46" t="s">
        <v>166</v>
      </c>
      <c r="C46">
        <v>10</v>
      </c>
      <c r="D46" s="1">
        <v>629.27732700000001</v>
      </c>
      <c r="E46" t="s">
        <v>167</v>
      </c>
      <c r="F46" s="3" t="s">
        <v>168</v>
      </c>
      <c r="G46" s="3">
        <v>13387</v>
      </c>
      <c r="H46" s="3">
        <v>630</v>
      </c>
      <c r="I46" s="3" t="s">
        <v>207</v>
      </c>
      <c r="J46" s="3">
        <v>9.0432469999999991</v>
      </c>
      <c r="K46" t="s">
        <v>208</v>
      </c>
      <c r="L46">
        <v>88.623823000000002</v>
      </c>
      <c r="M46">
        <v>18.086493999999998</v>
      </c>
      <c r="N46">
        <v>9.8000000000000007</v>
      </c>
      <c r="O46">
        <v>2</v>
      </c>
    </row>
    <row r="47" spans="1:15" x14ac:dyDescent="0.25">
      <c r="A47">
        <v>253</v>
      </c>
      <c r="B47" t="s">
        <v>166</v>
      </c>
      <c r="C47">
        <v>10</v>
      </c>
      <c r="D47" s="1">
        <v>629.27732700000001</v>
      </c>
      <c r="E47" t="s">
        <v>167</v>
      </c>
      <c r="F47" s="3" t="s">
        <v>168</v>
      </c>
      <c r="G47" s="3">
        <v>13916</v>
      </c>
      <c r="H47" s="3">
        <v>814</v>
      </c>
      <c r="I47" s="3" t="s">
        <v>209</v>
      </c>
      <c r="J47" s="3">
        <v>32.907181999999999</v>
      </c>
      <c r="K47" t="s">
        <v>210</v>
      </c>
      <c r="L47">
        <v>269.83888899999999</v>
      </c>
      <c r="M47">
        <v>42.779336000000001</v>
      </c>
      <c r="N47">
        <v>8.1999999999999993</v>
      </c>
      <c r="O47">
        <v>1.3</v>
      </c>
    </row>
    <row r="48" spans="1:15" x14ac:dyDescent="0.25">
      <c r="A48">
        <v>254</v>
      </c>
      <c r="B48" t="s">
        <v>166</v>
      </c>
      <c r="C48">
        <v>10</v>
      </c>
      <c r="D48" s="1">
        <v>629.27732700000001</v>
      </c>
      <c r="E48" t="s">
        <v>167</v>
      </c>
      <c r="F48" s="3" t="s">
        <v>168</v>
      </c>
      <c r="G48" s="3">
        <v>14030</v>
      </c>
      <c r="H48" s="3">
        <v>133</v>
      </c>
      <c r="I48" s="3" t="s">
        <v>179</v>
      </c>
      <c r="J48" s="3">
        <v>0.149146</v>
      </c>
      <c r="K48" t="s">
        <v>211</v>
      </c>
      <c r="L48">
        <v>1.804662</v>
      </c>
      <c r="M48">
        <v>0.35794900000000002</v>
      </c>
      <c r="N48">
        <v>12.1</v>
      </c>
      <c r="O48">
        <v>2.4</v>
      </c>
    </row>
    <row r="49" spans="1:15" x14ac:dyDescent="0.25">
      <c r="A49">
        <v>255</v>
      </c>
      <c r="B49" t="s">
        <v>166</v>
      </c>
      <c r="C49">
        <v>10</v>
      </c>
      <c r="D49" s="1">
        <v>629.27732700000001</v>
      </c>
      <c r="E49" t="s">
        <v>167</v>
      </c>
      <c r="F49" s="3" t="s">
        <v>168</v>
      </c>
      <c r="G49" s="3">
        <v>14057</v>
      </c>
      <c r="H49" s="3">
        <v>140</v>
      </c>
      <c r="I49" s="3" t="s">
        <v>181</v>
      </c>
      <c r="J49" s="3">
        <v>2.3571000000000002E-2</v>
      </c>
      <c r="K49" t="s">
        <v>212</v>
      </c>
      <c r="L49">
        <v>0.28285500000000002</v>
      </c>
      <c r="M49">
        <v>4.2428E-2</v>
      </c>
      <c r="N49">
        <v>12</v>
      </c>
      <c r="O49">
        <v>1.8</v>
      </c>
    </row>
    <row r="50" spans="1:15" x14ac:dyDescent="0.25">
      <c r="A50">
        <v>256</v>
      </c>
      <c r="B50" t="s">
        <v>166</v>
      </c>
      <c r="C50">
        <v>10</v>
      </c>
      <c r="D50" s="1">
        <v>629.27732700000001</v>
      </c>
      <c r="E50" t="s">
        <v>167</v>
      </c>
      <c r="F50" s="3" t="s">
        <v>168</v>
      </c>
      <c r="G50" s="3">
        <v>14068</v>
      </c>
      <c r="H50" s="3">
        <v>141</v>
      </c>
      <c r="I50" s="3" t="s">
        <v>183</v>
      </c>
      <c r="J50" s="3">
        <v>3.6126999999999999E-2</v>
      </c>
      <c r="K50" t="s">
        <v>213</v>
      </c>
      <c r="L50">
        <v>0.354043</v>
      </c>
      <c r="M50">
        <v>5.4190000000000002E-2</v>
      </c>
      <c r="N50">
        <v>9.8000000000000007</v>
      </c>
      <c r="O50">
        <v>1.5</v>
      </c>
    </row>
    <row r="51" spans="1:15" x14ac:dyDescent="0.25">
      <c r="A51">
        <v>257</v>
      </c>
      <c r="B51" t="s">
        <v>166</v>
      </c>
      <c r="C51">
        <v>10</v>
      </c>
      <c r="D51" s="1">
        <v>629.27732700000001</v>
      </c>
      <c r="E51" t="s">
        <v>167</v>
      </c>
      <c r="F51" s="3" t="s">
        <v>168</v>
      </c>
      <c r="G51" s="3">
        <v>14772</v>
      </c>
      <c r="H51" s="3">
        <v>814</v>
      </c>
      <c r="I51" s="3" t="s">
        <v>209</v>
      </c>
      <c r="J51" s="3">
        <v>3.3175999999999997E-2</v>
      </c>
      <c r="K51" t="s">
        <v>214</v>
      </c>
      <c r="L51">
        <v>0.38484600000000002</v>
      </c>
      <c r="M51">
        <v>6.6352999999999995E-2</v>
      </c>
      <c r="N51">
        <v>11.6</v>
      </c>
      <c r="O51">
        <v>2</v>
      </c>
    </row>
    <row r="52" spans="1:15" x14ac:dyDescent="0.25">
      <c r="A52">
        <v>718</v>
      </c>
      <c r="B52" t="s">
        <v>166</v>
      </c>
      <c r="C52">
        <v>10</v>
      </c>
      <c r="D52" s="1">
        <v>629.27732700000001</v>
      </c>
      <c r="E52" t="s">
        <v>167</v>
      </c>
      <c r="F52" s="3" t="s">
        <v>168</v>
      </c>
      <c r="G52" s="3">
        <v>11469</v>
      </c>
      <c r="H52" s="3">
        <v>121</v>
      </c>
      <c r="I52" s="3" t="s">
        <v>175</v>
      </c>
      <c r="J52" s="3">
        <v>3.227903</v>
      </c>
      <c r="K52" t="s">
        <v>176</v>
      </c>
      <c r="L52">
        <v>37.766466999999999</v>
      </c>
      <c r="M52">
        <v>6.4558059999999999</v>
      </c>
      <c r="N52">
        <v>11.7</v>
      </c>
      <c r="O52">
        <v>2</v>
      </c>
    </row>
    <row r="53" spans="1:15" x14ac:dyDescent="0.25">
      <c r="A53">
        <v>720</v>
      </c>
      <c r="B53" t="s">
        <v>166</v>
      </c>
      <c r="C53">
        <v>10</v>
      </c>
      <c r="D53" s="1">
        <v>629.27732700000001</v>
      </c>
      <c r="E53" t="s">
        <v>167</v>
      </c>
      <c r="F53" s="3" t="s">
        <v>168</v>
      </c>
      <c r="G53" s="3">
        <v>11471</v>
      </c>
      <c r="H53" s="3">
        <v>121</v>
      </c>
      <c r="I53" s="3" t="s">
        <v>175</v>
      </c>
      <c r="J53" s="3">
        <v>14.975337</v>
      </c>
      <c r="K53" t="s">
        <v>176</v>
      </c>
      <c r="L53">
        <v>175.21144799999999</v>
      </c>
      <c r="M53">
        <v>29.950675</v>
      </c>
      <c r="N53">
        <v>11.7</v>
      </c>
      <c r="O53">
        <v>2</v>
      </c>
    </row>
    <row r="54" spans="1:15" x14ac:dyDescent="0.25">
      <c r="A54">
        <v>722</v>
      </c>
      <c r="B54" t="s">
        <v>166</v>
      </c>
      <c r="C54">
        <v>10</v>
      </c>
      <c r="D54" s="1">
        <v>629.27732700000001</v>
      </c>
      <c r="E54" t="s">
        <v>167</v>
      </c>
      <c r="F54" s="3" t="s">
        <v>168</v>
      </c>
      <c r="G54" s="3">
        <v>11472</v>
      </c>
      <c r="H54" s="3">
        <v>121</v>
      </c>
      <c r="I54" s="3" t="s">
        <v>175</v>
      </c>
      <c r="J54" s="3">
        <v>6.6103709999999998</v>
      </c>
      <c r="K54" t="s">
        <v>176</v>
      </c>
      <c r="L54">
        <v>77.341335000000001</v>
      </c>
      <c r="M54">
        <v>13.220741</v>
      </c>
      <c r="N54">
        <v>11.7</v>
      </c>
      <c r="O54">
        <v>2</v>
      </c>
    </row>
    <row r="55" spans="1:15" x14ac:dyDescent="0.25">
      <c r="A55">
        <v>724</v>
      </c>
      <c r="B55" t="s">
        <v>166</v>
      </c>
      <c r="C55">
        <v>10</v>
      </c>
      <c r="D55" s="1">
        <v>629.27732700000001</v>
      </c>
      <c r="E55" t="s">
        <v>167</v>
      </c>
      <c r="F55" s="3" t="s">
        <v>168</v>
      </c>
      <c r="G55" s="3">
        <v>11614</v>
      </c>
      <c r="H55" s="3">
        <v>140</v>
      </c>
      <c r="I55" s="3" t="s">
        <v>181</v>
      </c>
      <c r="J55" s="3">
        <v>0.381716</v>
      </c>
      <c r="K55" t="s">
        <v>182</v>
      </c>
      <c r="L55">
        <v>4.7714480000000004</v>
      </c>
      <c r="M55">
        <v>0.72526000000000002</v>
      </c>
      <c r="N55">
        <v>12.5</v>
      </c>
      <c r="O55">
        <v>1.9</v>
      </c>
    </row>
    <row r="56" spans="1:15" x14ac:dyDescent="0.25">
      <c r="J56" s="3">
        <f>SUM(J2:J55)</f>
        <v>629.26836999999978</v>
      </c>
      <c r="L56" s="16">
        <f>SUM(L2:L55)</f>
        <v>6975.5992329999999</v>
      </c>
      <c r="M56" s="16">
        <f>SUM(M2:M55)</f>
        <v>1207.0557959999999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Notes</vt:lpstr>
      <vt:lpstr>New Required Reductions</vt:lpstr>
      <vt:lpstr>Summary</vt:lpstr>
      <vt:lpstr>2019 Pivot Load Summary</vt:lpstr>
      <vt:lpstr>2019 GIS Load Estimation</vt:lpstr>
      <vt:lpstr>Education - 2019 Update</vt:lpstr>
      <vt:lpstr>Wet Detention Calcs</vt:lpstr>
      <vt:lpstr>Retention Calcs</vt:lpstr>
      <vt:lpstr>S-1 Poppleton Creek</vt:lpstr>
      <vt:lpstr>S-2 Aiport Ditch</vt:lpstr>
      <vt:lpstr>S-3 Crescent Basin</vt:lpstr>
      <vt:lpstr>S-4 Krueger Creek</vt:lpstr>
      <vt:lpstr>S-5 and S-6</vt:lpstr>
      <vt:lpstr>S-7 Education</vt:lpstr>
      <vt:lpstr>S-8 North Point</vt:lpstr>
      <vt:lpstr>S-9 Anchorage</vt:lpstr>
      <vt:lpstr>S-10 Downtown</vt:lpstr>
      <vt:lpstr>S-11 Hildebrad</vt:lpstr>
      <vt:lpstr>S-12 Landfill</vt:lpstr>
      <vt:lpstr>S-13 South Fork</vt:lpstr>
      <vt:lpstr>S-14 OSTDS</vt:lpstr>
      <vt:lpstr>S-15 Eldorado</vt:lpstr>
      <vt:lpstr>S-16 Amerigo</vt:lpstr>
      <vt:lpstr>S-17 Haney Creek</vt:lpstr>
      <vt:lpstr>S-18 Nondischarge</vt:lpstr>
      <vt:lpstr>S-19 BB in City</vt:lpstr>
      <vt:lpstr>S-20 CDS in City</vt:lpstr>
      <vt:lpstr>S-21 South Carolina </vt:lpstr>
      <vt:lpstr>S-24 Fraizer Creek</vt:lpstr>
      <vt:lpstr>Fork Road</vt:lpstr>
      <vt:lpstr>Woods Point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Saltos, Theodore</cp:lastModifiedBy>
  <cp:lastPrinted>2012-07-24T18:15:40Z</cp:lastPrinted>
  <dcterms:created xsi:type="dcterms:W3CDTF">2012-06-19T20:11:33Z</dcterms:created>
  <dcterms:modified xsi:type="dcterms:W3CDTF">2019-09-25T20:25:15Z</dcterms:modified>
</cp:coreProperties>
</file>