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3517 01" sheetId="3" r:id="rId2"/>
    <sheet name="3544 01" sheetId="4" r:id="rId3"/>
    <sheet name="3501 01" sheetId="5" r:id="rId4"/>
    <sheet name="3501 02A" sheetId="6" r:id="rId5"/>
    <sheet name="3501 02B" sheetId="7" r:id="rId6"/>
    <sheet name="3501 03" sheetId="8" r:id="rId7"/>
    <sheet name="3501 04" sheetId="9" r:id="rId8"/>
    <sheet name="3549 01" sheetId="10" r:id="rId9"/>
    <sheet name="3549 02" sheetId="11" r:id="rId10"/>
    <sheet name="3549 03" sheetId="12" r:id="rId11"/>
    <sheet name="3549 04" sheetId="13" r:id="rId12"/>
    <sheet name="3549 05" sheetId="14" r:id="rId13"/>
    <sheet name="3514 01" sheetId="15" r:id="rId14"/>
    <sheet name="3514 02" sheetId="16" r:id="rId15"/>
    <sheet name="3518 01" sheetId="17" r:id="rId16"/>
    <sheet name="3505 01" sheetId="18" r:id="rId17"/>
    <sheet name="Street Sweeping" sheetId="2" r:id="rId18"/>
    <sheet name="TP Factors" sheetId="19" r:id="rId19"/>
  </sheets>
  <definedNames>
    <definedName name="_xlnm._FilterDatabase" localSheetId="3" hidden="1">'3501 01'!$A$1:$AG$106</definedName>
    <definedName name="_xlnm._FilterDatabase" localSheetId="4" hidden="1">'3501 02A'!$A$1:$AG$73</definedName>
    <definedName name="_xlnm._FilterDatabase" localSheetId="1" hidden="1">'3517 01'!$A$1:$AG$87</definedName>
    <definedName name="_xlnm._FilterDatabase" localSheetId="15" hidden="1">'3518 01'!$A$1:$AB$66</definedName>
    <definedName name="_xlnm._FilterDatabase" localSheetId="2" hidden="1">'3544 01'!$A$1:$AG$11</definedName>
    <definedName name="_xlnm.Print_Area" localSheetId="0">Summary!$A$1:$K$22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K24" i="1"/>
  <c r="H24"/>
  <c r="H17"/>
  <c r="I17"/>
  <c r="F17"/>
  <c r="E17"/>
  <c r="AH17" i="18"/>
  <c r="AJ17"/>
  <c r="AM17"/>
  <c r="AM3"/>
  <c r="AM4"/>
  <c r="AM5"/>
  <c r="AM6"/>
  <c r="AM7"/>
  <c r="AM8"/>
  <c r="AM9"/>
  <c r="AM10"/>
  <c r="AM11"/>
  <c r="AM12"/>
  <c r="AM13"/>
  <c r="AM14"/>
  <c r="AM15"/>
  <c r="AM16"/>
  <c r="AL3"/>
  <c r="AL4"/>
  <c r="AL5"/>
  <c r="AL6"/>
  <c r="AL7"/>
  <c r="AL8"/>
  <c r="AL9"/>
  <c r="AL10"/>
  <c r="AL11"/>
  <c r="AL12"/>
  <c r="AL13"/>
  <c r="AL14"/>
  <c r="AL15"/>
  <c r="AL16"/>
  <c r="AK3"/>
  <c r="AK4"/>
  <c r="AK5"/>
  <c r="AK6"/>
  <c r="AK7"/>
  <c r="AK8"/>
  <c r="AK9"/>
  <c r="AK10"/>
  <c r="AK11"/>
  <c r="AK12"/>
  <c r="AK13"/>
  <c r="AK14"/>
  <c r="AK15"/>
  <c r="AK16"/>
  <c r="AJ3"/>
  <c r="AJ4"/>
  <c r="AJ5"/>
  <c r="AJ6"/>
  <c r="AJ7"/>
  <c r="AJ8"/>
  <c r="AJ9"/>
  <c r="AJ10"/>
  <c r="AJ11"/>
  <c r="AJ12"/>
  <c r="AJ13"/>
  <c r="AJ14"/>
  <c r="AJ15"/>
  <c r="AJ16"/>
  <c r="AI3"/>
  <c r="AI4"/>
  <c r="AI5"/>
  <c r="AI6"/>
  <c r="AI7"/>
  <c r="AI8"/>
  <c r="AI9"/>
  <c r="AI10"/>
  <c r="AI11"/>
  <c r="AI12"/>
  <c r="AI13"/>
  <c r="AI14"/>
  <c r="AI15"/>
  <c r="AI16"/>
  <c r="AL2"/>
  <c r="AI2"/>
  <c r="AJ2" s="1"/>
  <c r="AE16"/>
  <c r="AF16"/>
  <c r="AF15"/>
  <c r="AE15"/>
  <c r="AE3"/>
  <c r="AF3"/>
  <c r="AE4"/>
  <c r="AF4"/>
  <c r="AE5"/>
  <c r="AF5"/>
  <c r="AE6"/>
  <c r="AF6"/>
  <c r="AE7"/>
  <c r="AF7"/>
  <c r="AE8"/>
  <c r="AF8"/>
  <c r="AE9"/>
  <c r="AF9"/>
  <c r="AE10"/>
  <c r="AF10"/>
  <c r="AE11"/>
  <c r="AF11"/>
  <c r="AE12"/>
  <c r="AF12"/>
  <c r="AE13"/>
  <c r="AF13"/>
  <c r="AE14"/>
  <c r="AF14"/>
  <c r="AF2"/>
  <c r="AE2"/>
  <c r="I16" i="1"/>
  <c r="F16"/>
  <c r="E16"/>
  <c r="AB67" i="17"/>
  <c r="AD67"/>
  <c r="AG67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2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2"/>
  <c r="AD2" s="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Z51"/>
  <c r="Y51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Z2"/>
  <c r="Y2"/>
  <c r="I15" i="1"/>
  <c r="F15"/>
  <c r="E15"/>
  <c r="AD26" i="16"/>
  <c r="AG26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B26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F2"/>
  <c r="AD2"/>
  <c r="AC2"/>
  <c r="AE2" s="1"/>
  <c r="AG2" s="1"/>
  <c r="Y20"/>
  <c r="Z20"/>
  <c r="Y21"/>
  <c r="Z21"/>
  <c r="Y22"/>
  <c r="Z22"/>
  <c r="Y23"/>
  <c r="Z23"/>
  <c r="Y24"/>
  <c r="Z24"/>
  <c r="Y25"/>
  <c r="Z25"/>
  <c r="Z19"/>
  <c r="Y19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Z2"/>
  <c r="Y2"/>
  <c r="I14" i="1"/>
  <c r="F14"/>
  <c r="E14"/>
  <c r="AD13" i="15"/>
  <c r="AG13"/>
  <c r="AG3"/>
  <c r="AG4"/>
  <c r="AG5"/>
  <c r="AG6"/>
  <c r="AG7"/>
  <c r="AG8"/>
  <c r="AG9"/>
  <c r="AG10"/>
  <c r="AG11"/>
  <c r="AG12"/>
  <c r="AF3"/>
  <c r="AF4"/>
  <c r="AF5"/>
  <c r="AF6"/>
  <c r="AF7"/>
  <c r="AF8"/>
  <c r="AF9"/>
  <c r="AF10"/>
  <c r="AF11"/>
  <c r="AF12"/>
  <c r="AF2"/>
  <c r="AE3"/>
  <c r="AE4"/>
  <c r="AE5"/>
  <c r="AE6"/>
  <c r="AE7"/>
  <c r="AE8"/>
  <c r="AE9"/>
  <c r="AE10"/>
  <c r="AE11"/>
  <c r="AE12"/>
  <c r="AD3"/>
  <c r="AD4"/>
  <c r="AD5"/>
  <c r="AD6"/>
  <c r="AD7"/>
  <c r="AD8"/>
  <c r="AD9"/>
  <c r="AD10"/>
  <c r="AD11"/>
  <c r="AD12"/>
  <c r="AB13"/>
  <c r="AC3"/>
  <c r="AC4"/>
  <c r="AC5"/>
  <c r="AC6"/>
  <c r="AC7"/>
  <c r="AC8"/>
  <c r="AC9"/>
  <c r="AC10"/>
  <c r="AC11"/>
  <c r="AC12"/>
  <c r="AC2"/>
  <c r="AD2" s="1"/>
  <c r="Z12"/>
  <c r="Y12"/>
  <c r="Y3"/>
  <c r="Z3"/>
  <c r="Y4"/>
  <c r="Z4"/>
  <c r="Y5"/>
  <c r="Z5"/>
  <c r="Y6"/>
  <c r="Z6"/>
  <c r="Y7"/>
  <c r="Z7"/>
  <c r="Y8"/>
  <c r="Z8"/>
  <c r="Y9"/>
  <c r="Z9"/>
  <c r="Y10"/>
  <c r="Z10"/>
  <c r="Y11"/>
  <c r="Z11"/>
  <c r="Z2"/>
  <c r="Y2"/>
  <c r="I13" i="1"/>
  <c r="F13"/>
  <c r="E13"/>
  <c r="AD20" i="14"/>
  <c r="AG20"/>
  <c r="AG3"/>
  <c r="AG4"/>
  <c r="AG5"/>
  <c r="AG6"/>
  <c r="AG7"/>
  <c r="AG8"/>
  <c r="AG9"/>
  <c r="AG10"/>
  <c r="AG11"/>
  <c r="AG12"/>
  <c r="AG13"/>
  <c r="AG14"/>
  <c r="AG15"/>
  <c r="AG16"/>
  <c r="AG17"/>
  <c r="AG18"/>
  <c r="AG19"/>
  <c r="AF3"/>
  <c r="AF4"/>
  <c r="AF5"/>
  <c r="AF6"/>
  <c r="AF7"/>
  <c r="AF8"/>
  <c r="AF9"/>
  <c r="AF10"/>
  <c r="AF11"/>
  <c r="AF12"/>
  <c r="AF13"/>
  <c r="AF14"/>
  <c r="AF15"/>
  <c r="AF16"/>
  <c r="AF17"/>
  <c r="AF18"/>
  <c r="AF19"/>
  <c r="AE3"/>
  <c r="AE4"/>
  <c r="AE5"/>
  <c r="AE6"/>
  <c r="AE7"/>
  <c r="AE8"/>
  <c r="AE9"/>
  <c r="AE10"/>
  <c r="AE11"/>
  <c r="AE12"/>
  <c r="AE13"/>
  <c r="AE14"/>
  <c r="AE15"/>
  <c r="AE16"/>
  <c r="AE17"/>
  <c r="AE18"/>
  <c r="AE19"/>
  <c r="AD3"/>
  <c r="AD4"/>
  <c r="AD5"/>
  <c r="AD6"/>
  <c r="AD7"/>
  <c r="AD8"/>
  <c r="AD9"/>
  <c r="AD10"/>
  <c r="AD11"/>
  <c r="AD12"/>
  <c r="AD13"/>
  <c r="AD14"/>
  <c r="AD15"/>
  <c r="AD16"/>
  <c r="AD17"/>
  <c r="AD18"/>
  <c r="AD19"/>
  <c r="AB20"/>
  <c r="AC3"/>
  <c r="AC4"/>
  <c r="AC5"/>
  <c r="AC6"/>
  <c r="AC7"/>
  <c r="AC8"/>
  <c r="AC9"/>
  <c r="AC10"/>
  <c r="AC11"/>
  <c r="AC12"/>
  <c r="AC13"/>
  <c r="AC14"/>
  <c r="AC15"/>
  <c r="AC16"/>
  <c r="AC17"/>
  <c r="AC18"/>
  <c r="AC19"/>
  <c r="AF2"/>
  <c r="AC2"/>
  <c r="AD2" s="1"/>
  <c r="Y16"/>
  <c r="Z16"/>
  <c r="Y17"/>
  <c r="Z17"/>
  <c r="Y18"/>
  <c r="Z18"/>
  <c r="Y19"/>
  <c r="Z19"/>
  <c r="Z15"/>
  <c r="Y15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Z2"/>
  <c r="Y2"/>
  <c r="I12" i="1"/>
  <c r="F12"/>
  <c r="E12"/>
  <c r="AD12" i="13"/>
  <c r="AG12"/>
  <c r="AG3"/>
  <c r="AG4"/>
  <c r="AG5"/>
  <c r="AG6"/>
  <c r="AG7"/>
  <c r="AG8"/>
  <c r="AG9"/>
  <c r="AG10"/>
  <c r="AG11"/>
  <c r="AF3"/>
  <c r="AF4"/>
  <c r="AF5"/>
  <c r="AF6"/>
  <c r="AF7"/>
  <c r="AF8"/>
  <c r="AF9"/>
  <c r="AF10"/>
  <c r="AF11"/>
  <c r="AE3"/>
  <c r="AE4"/>
  <c r="AE5"/>
  <c r="AE6"/>
  <c r="AE7"/>
  <c r="AE8"/>
  <c r="AE9"/>
  <c r="AE10"/>
  <c r="AE11"/>
  <c r="AB12"/>
  <c r="AD3"/>
  <c r="AD4"/>
  <c r="AD5"/>
  <c r="AD6"/>
  <c r="AD7"/>
  <c r="AD8"/>
  <c r="AD9"/>
  <c r="AD10"/>
  <c r="AD11"/>
  <c r="AC3"/>
  <c r="AC4"/>
  <c r="AC5"/>
  <c r="AC6"/>
  <c r="AC7"/>
  <c r="AC8"/>
  <c r="AC9"/>
  <c r="AC10"/>
  <c r="AC11"/>
  <c r="AF2"/>
  <c r="AC2"/>
  <c r="AD2" s="1"/>
  <c r="Y9"/>
  <c r="Z9"/>
  <c r="Y10"/>
  <c r="Z10"/>
  <c r="Y11"/>
  <c r="Z11"/>
  <c r="Z8"/>
  <c r="Y8"/>
  <c r="Y3"/>
  <c r="Z3"/>
  <c r="Y4"/>
  <c r="Z4"/>
  <c r="Y5"/>
  <c r="Z5"/>
  <c r="Y6"/>
  <c r="Z6"/>
  <c r="Y7"/>
  <c r="Z7"/>
  <c r="Z2"/>
  <c r="Y2"/>
  <c r="AK2" i="18" l="1"/>
  <c r="AM2" s="1"/>
  <c r="AE2" i="17"/>
  <c r="AG2" s="1"/>
  <c r="AE2" i="15"/>
  <c r="AG2" s="1"/>
  <c r="AE2" i="14"/>
  <c r="AG2" s="1"/>
  <c r="AE2" i="13"/>
  <c r="AG2" s="1"/>
  <c r="I11" i="1"/>
  <c r="F11"/>
  <c r="E11"/>
  <c r="AB56" i="12"/>
  <c r="AD56"/>
  <c r="AG56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C3" l="1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F2"/>
  <c r="AD2"/>
  <c r="AC2"/>
  <c r="AE2" s="1"/>
  <c r="AG2" s="1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Z42"/>
  <c r="Y42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3"/>
  <c r="Z3"/>
  <c r="Y4"/>
  <c r="Z4"/>
  <c r="Y5"/>
  <c r="Z5"/>
  <c r="Y6"/>
  <c r="Z6"/>
  <c r="Y7"/>
  <c r="Z7"/>
  <c r="Y8"/>
  <c r="Z8"/>
  <c r="Y9"/>
  <c r="Z9"/>
  <c r="Y10"/>
  <c r="Z10"/>
  <c r="Z2"/>
  <c r="Y2"/>
  <c r="I10" i="1"/>
  <c r="F10"/>
  <c r="E10"/>
  <c r="AB85" i="11"/>
  <c r="AD85"/>
  <c r="AG85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F2"/>
  <c r="AE2"/>
  <c r="AG2" s="1"/>
  <c r="AD2"/>
  <c r="AC2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Z59"/>
  <c r="Y59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Z2"/>
  <c r="Y2"/>
  <c r="I9" i="1"/>
  <c r="F9"/>
  <c r="E9"/>
  <c r="AB53" i="10"/>
  <c r="AD53"/>
  <c r="AG53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F2"/>
  <c r="AC2"/>
  <c r="AD2" s="1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Z36"/>
  <c r="Y36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Z2"/>
  <c r="Y2"/>
  <c r="I8" i="1"/>
  <c r="F8"/>
  <c r="E8"/>
  <c r="AB50" i="9"/>
  <c r="AD50"/>
  <c r="AG50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F2"/>
  <c r="AC2"/>
  <c r="AD2" s="1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Z38"/>
  <c r="Y38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Z2"/>
  <c r="Y2"/>
  <c r="I7" i="1"/>
  <c r="F7"/>
  <c r="E7"/>
  <c r="AB35" i="8"/>
  <c r="AD35"/>
  <c r="AG35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F2"/>
  <c r="AC2"/>
  <c r="AD2" s="1"/>
  <c r="Y30"/>
  <c r="Z30"/>
  <c r="Y31"/>
  <c r="Z31"/>
  <c r="Y32"/>
  <c r="Z32"/>
  <c r="Y33"/>
  <c r="Z33"/>
  <c r="Y34"/>
  <c r="Z34"/>
  <c r="Z29"/>
  <c r="Y29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Z2"/>
  <c r="Y2"/>
  <c r="I6" i="1"/>
  <c r="F6"/>
  <c r="E6"/>
  <c r="AB25" i="7"/>
  <c r="AD25"/>
  <c r="AG25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F2"/>
  <c r="AC2"/>
  <c r="AD2" s="1"/>
  <c r="Y18"/>
  <c r="Z18"/>
  <c r="Y19"/>
  <c r="Z19"/>
  <c r="Y20"/>
  <c r="Z20"/>
  <c r="Y21"/>
  <c r="Z21"/>
  <c r="Y22"/>
  <c r="Z22"/>
  <c r="Y23"/>
  <c r="Z23"/>
  <c r="Y24"/>
  <c r="Z24"/>
  <c r="Z17"/>
  <c r="Y17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Z2"/>
  <c r="Y2"/>
  <c r="I5" i="1"/>
  <c r="F5"/>
  <c r="E5"/>
  <c r="AB74" i="6"/>
  <c r="AD74"/>
  <c r="AG74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2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2"/>
  <c r="AD2" s="1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Z52"/>
  <c r="Y52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Z2"/>
  <c r="Y2"/>
  <c r="I4" i="1"/>
  <c r="F4"/>
  <c r="E4"/>
  <c r="AB107" i="5"/>
  <c r="AD107"/>
  <c r="AG107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2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2"/>
  <c r="AD2" s="1"/>
  <c r="Y81"/>
  <c r="Z81"/>
  <c r="Y82"/>
  <c r="Z82"/>
  <c r="Y83"/>
  <c r="Z83"/>
  <c r="Y84"/>
  <c r="Z84"/>
  <c r="Y85"/>
  <c r="Z85"/>
  <c r="Y86"/>
  <c r="Z86"/>
  <c r="Y87"/>
  <c r="Z87"/>
  <c r="Y88"/>
  <c r="Z88"/>
  <c r="Y89"/>
  <c r="Z89"/>
  <c r="Y90"/>
  <c r="Z90"/>
  <c r="Y91"/>
  <c r="Z91"/>
  <c r="Y92"/>
  <c r="Z92"/>
  <c r="Y93"/>
  <c r="Z93"/>
  <c r="Y94"/>
  <c r="Z94"/>
  <c r="Y95"/>
  <c r="Z95"/>
  <c r="Y96"/>
  <c r="Z96"/>
  <c r="Y97"/>
  <c r="Z97"/>
  <c r="Y98"/>
  <c r="Z98"/>
  <c r="Y99"/>
  <c r="Z99"/>
  <c r="Y100"/>
  <c r="Z100"/>
  <c r="Y101"/>
  <c r="Z101"/>
  <c r="Y102"/>
  <c r="Z102"/>
  <c r="Y103"/>
  <c r="Z103"/>
  <c r="Y104"/>
  <c r="Z104"/>
  <c r="Y105"/>
  <c r="Z105"/>
  <c r="Y106"/>
  <c r="Z106"/>
  <c r="Z80"/>
  <c r="Y80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Y60"/>
  <c r="Z60"/>
  <c r="Y61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Z2"/>
  <c r="Y2"/>
  <c r="I3" i="1"/>
  <c r="F3"/>
  <c r="E3"/>
  <c r="AB12" i="4"/>
  <c r="AD12"/>
  <c r="AG12"/>
  <c r="AG3"/>
  <c r="AG4"/>
  <c r="AG5"/>
  <c r="AG6"/>
  <c r="AG7"/>
  <c r="AG8"/>
  <c r="AG9"/>
  <c r="AG10"/>
  <c r="AG11"/>
  <c r="AF11"/>
  <c r="AF10"/>
  <c r="AF7"/>
  <c r="AF6"/>
  <c r="AF5"/>
  <c r="AF3"/>
  <c r="AF9"/>
  <c r="AF8"/>
  <c r="AF4"/>
  <c r="AF2"/>
  <c r="AC3"/>
  <c r="AC4"/>
  <c r="AC5"/>
  <c r="AC6"/>
  <c r="AC7"/>
  <c r="AC8"/>
  <c r="AC9"/>
  <c r="AC10"/>
  <c r="AC11"/>
  <c r="AC2"/>
  <c r="Y8"/>
  <c r="Z8"/>
  <c r="AE8" s="1"/>
  <c r="Y9"/>
  <c r="AD9" s="1"/>
  <c r="Z9"/>
  <c r="AE9" s="1"/>
  <c r="Y10"/>
  <c r="Z10"/>
  <c r="AE10" s="1"/>
  <c r="Y11"/>
  <c r="AD11" s="1"/>
  <c r="Z11"/>
  <c r="AE11" s="1"/>
  <c r="Z7"/>
  <c r="AE7" s="1"/>
  <c r="Y7"/>
  <c r="AD7" s="1"/>
  <c r="Y3"/>
  <c r="AD3" s="1"/>
  <c r="Z3"/>
  <c r="AE3" s="1"/>
  <c r="Y4"/>
  <c r="AD4" s="1"/>
  <c r="Z4"/>
  <c r="AE4" s="1"/>
  <c r="Y5"/>
  <c r="AD5" s="1"/>
  <c r="Z5"/>
  <c r="AE5" s="1"/>
  <c r="Y6"/>
  <c r="AD6" s="1"/>
  <c r="Z6"/>
  <c r="AE6" s="1"/>
  <c r="Z2"/>
  <c r="Y2"/>
  <c r="AD2" s="1"/>
  <c r="I2" i="1"/>
  <c r="F2"/>
  <c r="E2"/>
  <c r="AB88" i="3"/>
  <c r="AD88"/>
  <c r="AG88"/>
  <c r="AG3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2"/>
  <c r="D7" i="19"/>
  <c r="D6"/>
  <c r="D5"/>
  <c r="D4"/>
  <c r="D3"/>
  <c r="D2"/>
  <c r="AE3" i="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C3"/>
  <c r="AC4"/>
  <c r="AC5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E2"/>
  <c r="AG2" s="1"/>
  <c r="AD2"/>
  <c r="AC2"/>
  <c r="AE2" i="10" l="1"/>
  <c r="AG2" s="1"/>
  <c r="AE2" i="9"/>
  <c r="AG2" s="1"/>
  <c r="AE2" i="8"/>
  <c r="AG2" s="1"/>
  <c r="AE2" i="7"/>
  <c r="AG2" s="1"/>
  <c r="AE2" i="6"/>
  <c r="AG2" s="1"/>
  <c r="AE2" i="5"/>
  <c r="AG2" s="1"/>
  <c r="AD10" i="4"/>
  <c r="AD8"/>
  <c r="AE2"/>
  <c r="AG2" s="1"/>
  <c r="Y61" i="3"/>
  <c r="Z61"/>
  <c r="Y62"/>
  <c r="Z62"/>
  <c r="Y63"/>
  <c r="Z63"/>
  <c r="Y64"/>
  <c r="Z64"/>
  <c r="Y65"/>
  <c r="Z65"/>
  <c r="Y66"/>
  <c r="Z66"/>
  <c r="Y67"/>
  <c r="Z67"/>
  <c r="Y68"/>
  <c r="Z68"/>
  <c r="Y69"/>
  <c r="Z69"/>
  <c r="Y70"/>
  <c r="Z70"/>
  <c r="Y71"/>
  <c r="Z71"/>
  <c r="Y72"/>
  <c r="Z72"/>
  <c r="Y73"/>
  <c r="Z73"/>
  <c r="Y74"/>
  <c r="Z74"/>
  <c r="Y75"/>
  <c r="Z75"/>
  <c r="Y76"/>
  <c r="Z76"/>
  <c r="Y77"/>
  <c r="Z77"/>
  <c r="Y78"/>
  <c r="Z78"/>
  <c r="Y79"/>
  <c r="Z79"/>
  <c r="Y80"/>
  <c r="Z80"/>
  <c r="Y81"/>
  <c r="Z81"/>
  <c r="Y82"/>
  <c r="Z82"/>
  <c r="Y83"/>
  <c r="Z83"/>
  <c r="Y84"/>
  <c r="Z84"/>
  <c r="Y85"/>
  <c r="Z85"/>
  <c r="Y86"/>
  <c r="Z86"/>
  <c r="Y87"/>
  <c r="Z87"/>
  <c r="Z60"/>
  <c r="Y60"/>
  <c r="Y3"/>
  <c r="Z3"/>
  <c r="Y4"/>
  <c r="Z4"/>
  <c r="Y5"/>
  <c r="Z5"/>
  <c r="Y6"/>
  <c r="Z6"/>
  <c r="Y7"/>
  <c r="Z7"/>
  <c r="Y8"/>
  <c r="Z8"/>
  <c r="Y9"/>
  <c r="Z9"/>
  <c r="Y10"/>
  <c r="Z10"/>
  <c r="Y11"/>
  <c r="Z11"/>
  <c r="Y12"/>
  <c r="Z12"/>
  <c r="Y13"/>
  <c r="Z13"/>
  <c r="Y14"/>
  <c r="Z14"/>
  <c r="Y15"/>
  <c r="Z15"/>
  <c r="Y16"/>
  <c r="Z16"/>
  <c r="Y17"/>
  <c r="Z17"/>
  <c r="Y18"/>
  <c r="Z18"/>
  <c r="Y19"/>
  <c r="Z19"/>
  <c r="Y20"/>
  <c r="Z20"/>
  <c r="Y21"/>
  <c r="Z21"/>
  <c r="Y22"/>
  <c r="Z22"/>
  <c r="Y23"/>
  <c r="Z23"/>
  <c r="Y24"/>
  <c r="Z24"/>
  <c r="Y25"/>
  <c r="Z25"/>
  <c r="Y26"/>
  <c r="Z26"/>
  <c r="Y27"/>
  <c r="Z27"/>
  <c r="Y28"/>
  <c r="Z28"/>
  <c r="Y29"/>
  <c r="Z29"/>
  <c r="Y30"/>
  <c r="Z30"/>
  <c r="Y31"/>
  <c r="Z31"/>
  <c r="Y32"/>
  <c r="Z32"/>
  <c r="Y33"/>
  <c r="Z33"/>
  <c r="Y34"/>
  <c r="Z34"/>
  <c r="Y35"/>
  <c r="Z35"/>
  <c r="Y36"/>
  <c r="Z36"/>
  <c r="Y37"/>
  <c r="Z37"/>
  <c r="Y38"/>
  <c r="Z38"/>
  <c r="Y39"/>
  <c r="Z39"/>
  <c r="Y40"/>
  <c r="Z40"/>
  <c r="Y41"/>
  <c r="Z41"/>
  <c r="Y42"/>
  <c r="Z42"/>
  <c r="Y43"/>
  <c r="Z43"/>
  <c r="Y44"/>
  <c r="Z44"/>
  <c r="Y45"/>
  <c r="Z45"/>
  <c r="Y46"/>
  <c r="Z46"/>
  <c r="Y47"/>
  <c r="Z47"/>
  <c r="Y48"/>
  <c r="Z48"/>
  <c r="Y49"/>
  <c r="Z49"/>
  <c r="Y50"/>
  <c r="Z50"/>
  <c r="Y51"/>
  <c r="Z51"/>
  <c r="Y52"/>
  <c r="Z52"/>
  <c r="Y53"/>
  <c r="Z53"/>
  <c r="Y54"/>
  <c r="Z54"/>
  <c r="Y55"/>
  <c r="Z55"/>
  <c r="Y56"/>
  <c r="Z56"/>
  <c r="Y57"/>
  <c r="Z57"/>
  <c r="Y58"/>
  <c r="Z58"/>
  <c r="Y59"/>
  <c r="Z59"/>
  <c r="Z2"/>
  <c r="Y2"/>
  <c r="K3" i="1"/>
  <c r="K4"/>
  <c r="K5"/>
  <c r="K6"/>
  <c r="K7"/>
  <c r="K8"/>
  <c r="K9"/>
  <c r="K10"/>
  <c r="K11"/>
  <c r="K12"/>
  <c r="K13"/>
  <c r="K14"/>
  <c r="K15"/>
  <c r="K16"/>
  <c r="K17"/>
  <c r="K2"/>
  <c r="H3"/>
  <c r="H4"/>
  <c r="H5"/>
  <c r="H6"/>
  <c r="H7"/>
  <c r="H8"/>
  <c r="H9"/>
  <c r="H10"/>
  <c r="H11"/>
  <c r="H12"/>
  <c r="H13"/>
  <c r="H14"/>
  <c r="H15"/>
  <c r="H16"/>
  <c r="H2"/>
  <c r="K22" l="1"/>
  <c r="H22"/>
  <c r="K19"/>
  <c r="H19"/>
  <c r="A23" i="2"/>
  <c r="A24" s="1"/>
  <c r="A19"/>
  <c r="A20" s="1"/>
  <c r="A11"/>
  <c r="A12" s="1"/>
  <c r="K18" i="1" l="1"/>
  <c r="H18"/>
</calcChain>
</file>

<file path=xl/sharedStrings.xml><?xml version="1.0" encoding="utf-8"?>
<sst xmlns="http://schemas.openxmlformats.org/spreadsheetml/2006/main" count="5594" uniqueCount="192">
  <si>
    <t>Project Number</t>
  </si>
  <si>
    <t>Treated Acres</t>
  </si>
  <si>
    <t>Project Zone</t>
  </si>
  <si>
    <t>N/A</t>
  </si>
  <si>
    <t>Illicit Discharge Detection and Elimination training, stormwater brochures, NDPES flyer</t>
  </si>
  <si>
    <t>Project Name</t>
  </si>
  <si>
    <t>FDOT-3</t>
  </si>
  <si>
    <t>FDOT-4</t>
  </si>
  <si>
    <t>FDOT-5</t>
  </si>
  <si>
    <t>FDOT-6</t>
  </si>
  <si>
    <t>FDOT-7</t>
  </si>
  <si>
    <t>FDOT-8</t>
  </si>
  <si>
    <t>FDOT-9</t>
  </si>
  <si>
    <t>FDOT-10</t>
  </si>
  <si>
    <t>FDOT-11</t>
  </si>
  <si>
    <t>FDOT-12</t>
  </si>
  <si>
    <t>FDOT-13</t>
  </si>
  <si>
    <t>FDOT-14</t>
  </si>
  <si>
    <t>FDOT-15</t>
  </si>
  <si>
    <t>FDOT-16</t>
  </si>
  <si>
    <t>FDOT-17</t>
  </si>
  <si>
    <t>Project Type</t>
  </si>
  <si>
    <t>100% on-site retention</t>
  </si>
  <si>
    <t>Wet detention pond</t>
  </si>
  <si>
    <t>Dry detention</t>
  </si>
  <si>
    <t>Education efforts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</si>
  <si>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</si>
  <si>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</si>
  <si>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</si>
  <si>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</si>
  <si>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</si>
  <si>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</si>
  <si>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</si>
  <si>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</si>
  <si>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North B</t>
  </si>
  <si>
    <t>TN Base Load (lbs/yr)</t>
  </si>
  <si>
    <t>70100-3517-01 French Drains - missing from model</t>
  </si>
  <si>
    <t>70100-3544-01 French Drains- missing from model</t>
  </si>
  <si>
    <t>70020-3501-01 Pond 1- missing from model</t>
  </si>
  <si>
    <t>70020-3501-02A Pond 2A- missing from model</t>
  </si>
  <si>
    <t>70020-3501-03 Pond 3- missing from model</t>
  </si>
  <si>
    <t>70020-3501-02B Pond 2B- missing from model</t>
  </si>
  <si>
    <t>70020-3501-04 Pond 4- missing from model</t>
  </si>
  <si>
    <t>70020-3549-01 Pond 1- missing from model</t>
  </si>
  <si>
    <t>70020-3549-02 Pond 2- missing from model</t>
  </si>
  <si>
    <t>70020-3549-03 Pond 3- missing from model</t>
  </si>
  <si>
    <t>70020-3549-04 Pond 4- missing from model</t>
  </si>
  <si>
    <t>70020-3549-05 Pond 5- missing from model</t>
  </si>
  <si>
    <t xml:space="preserve"> 70140-3514-01 Pond A- missing from model</t>
  </si>
  <si>
    <t xml:space="preserve"> 70140-3514-02 Pond B- missing from model</t>
  </si>
  <si>
    <t>70120-3518-01 Pond 7 - missing from model</t>
  </si>
  <si>
    <t>70008-3505-01 Pond 1 - missing from model</t>
  </si>
  <si>
    <t>FDOT-18</t>
  </si>
  <si>
    <t>FDOT-19</t>
  </si>
  <si>
    <t>FDOT-20</t>
  </si>
  <si>
    <t>Street Sweeping</t>
  </si>
  <si>
    <t>kg/yr dry</t>
  </si>
  <si>
    <t>From FSA study for street sweeping highway areas (median values)</t>
  </si>
  <si>
    <t>TP (mg/kg)</t>
  </si>
  <si>
    <t>TN (mg/kg)</t>
  </si>
  <si>
    <t>TN reduction</t>
  </si>
  <si>
    <t>mg/yr</t>
  </si>
  <si>
    <t>lbs/yr</t>
  </si>
  <si>
    <t>TP reduction</t>
  </si>
  <si>
    <t>STATION</t>
  </si>
  <si>
    <t>RAINZ98_99</t>
  </si>
  <si>
    <t>SITE_NAME</t>
  </si>
  <si>
    <t>RAIN98_99</t>
  </si>
  <si>
    <t>Impounded</t>
  </si>
  <si>
    <t>GROUP_LC</t>
  </si>
  <si>
    <t>TSS_MG_L</t>
  </si>
  <si>
    <t>Segment</t>
  </si>
  <si>
    <t>SUB_BASIN</t>
  </si>
  <si>
    <t>RO_VOL_M3</t>
  </si>
  <si>
    <t>Shape_Leng</t>
  </si>
  <si>
    <t>Shape_Area</t>
  </si>
  <si>
    <t>TN_KG</t>
  </si>
  <si>
    <t>TP_KG</t>
  </si>
  <si>
    <t>Join</t>
  </si>
  <si>
    <t>OID_</t>
  </si>
  <si>
    <t>Unique_ID</t>
  </si>
  <si>
    <t>LCCODE</t>
  </si>
  <si>
    <t>HYDRO_G</t>
  </si>
  <si>
    <t>LC_HYDRO</t>
  </si>
  <si>
    <t>MEAN_ANNUA</t>
  </si>
  <si>
    <t>GRD_CODE_1</t>
  </si>
  <si>
    <t>EMC_TN</t>
  </si>
  <si>
    <t>EMC_TP</t>
  </si>
  <si>
    <t>ROC</t>
  </si>
  <si>
    <t>Acres</t>
  </si>
  <si>
    <t>Patrick AFB</t>
  </si>
  <si>
    <t>No</t>
  </si>
  <si>
    <t>IR9-11</t>
  </si>
  <si>
    <t>North IRL</t>
  </si>
  <si>
    <t>U</t>
  </si>
  <si>
    <t>8140 U</t>
  </si>
  <si>
    <t>1400 U</t>
  </si>
  <si>
    <t>A</t>
  </si>
  <si>
    <t>1900 A</t>
  </si>
  <si>
    <t>8140 A</t>
  </si>
  <si>
    <t>C</t>
  </si>
  <si>
    <t>8140 C</t>
  </si>
  <si>
    <t>1900 C</t>
  </si>
  <si>
    <t>1300 U</t>
  </si>
  <si>
    <t>1400 C</t>
  </si>
  <si>
    <t>Melbourne AP</t>
  </si>
  <si>
    <t>Eau Gallie</t>
  </si>
  <si>
    <t>4130 A</t>
  </si>
  <si>
    <t>B/D</t>
  </si>
  <si>
    <t>4130 B/D</t>
  </si>
  <si>
    <t>1700 A</t>
  </si>
  <si>
    <t>8140 B/D</t>
  </si>
  <si>
    <t>1900 B/D</t>
  </si>
  <si>
    <t>1920 B/D</t>
  </si>
  <si>
    <t>1200 C</t>
  </si>
  <si>
    <t>4130 C</t>
  </si>
  <si>
    <t>4340 A</t>
  </si>
  <si>
    <t>4340 C</t>
  </si>
  <si>
    <t>1800 A</t>
  </si>
  <si>
    <t>1800 C</t>
  </si>
  <si>
    <t>1800 B/D</t>
  </si>
  <si>
    <t>1400 B/D</t>
  </si>
  <si>
    <t>1920 A</t>
  </si>
  <si>
    <t>1400 A</t>
  </si>
  <si>
    <t>1920 C</t>
  </si>
  <si>
    <t>1200 B/D</t>
  </si>
  <si>
    <t>1200 A</t>
  </si>
  <si>
    <t>Melbourne FS</t>
  </si>
  <si>
    <t>1550 C</t>
  </si>
  <si>
    <t>1700 C</t>
  </si>
  <si>
    <t>1100 C</t>
  </si>
  <si>
    <t>4110 C</t>
  </si>
  <si>
    <t>1300 A</t>
  </si>
  <si>
    <t>1300 C</t>
  </si>
  <si>
    <t>1100 A</t>
  </si>
  <si>
    <t>4200 A</t>
  </si>
  <si>
    <t>6120 B/D</t>
  </si>
  <si>
    <t>6120 A</t>
  </si>
  <si>
    <t>5300 A</t>
  </si>
  <si>
    <t>1840 A</t>
  </si>
  <si>
    <t>3100 A</t>
  </si>
  <si>
    <t>W</t>
  </si>
  <si>
    <t>1840 W</t>
  </si>
  <si>
    <t>8140 W</t>
  </si>
  <si>
    <t>5100 A</t>
  </si>
  <si>
    <t>D</t>
  </si>
  <si>
    <t>3200 D</t>
  </si>
  <si>
    <t>4340 D</t>
  </si>
  <si>
    <t>8140 D</t>
  </si>
  <si>
    <t>3200 A</t>
  </si>
  <si>
    <t>1200 D</t>
  </si>
  <si>
    <t>1300 B/D</t>
  </si>
  <si>
    <t>6460 B/D</t>
  </si>
  <si>
    <t>8130 A</t>
  </si>
  <si>
    <t>1400 D</t>
  </si>
  <si>
    <t>1300 D</t>
  </si>
  <si>
    <t>6460 C</t>
  </si>
  <si>
    <t>3200 W</t>
  </si>
  <si>
    <t>6460 A</t>
  </si>
  <si>
    <t>1100 D</t>
  </si>
  <si>
    <t>Melbourne NWSO</t>
  </si>
  <si>
    <t>3200 U</t>
  </si>
  <si>
    <t>Crane Creek</t>
  </si>
  <si>
    <t>1840 U</t>
  </si>
  <si>
    <t>Kiwanis Park</t>
  </si>
  <si>
    <t>IR6-7</t>
  </si>
  <si>
    <t>IRL North</t>
  </si>
  <si>
    <t>IR8</t>
  </si>
  <si>
    <t>Titusville</t>
  </si>
  <si>
    <t>5100 W</t>
  </si>
  <si>
    <t>1550 W</t>
  </si>
  <si>
    <t>1840 C</t>
  </si>
  <si>
    <t>3100 B/D</t>
  </si>
  <si>
    <t>3100 C</t>
  </si>
  <si>
    <t>5100 C</t>
  </si>
  <si>
    <t>TN EMC</t>
  </si>
  <si>
    <t>TP EMC</t>
  </si>
  <si>
    <t>Annual Runoff (m3)</t>
  </si>
  <si>
    <t>TN Load (lbs/yr)</t>
  </si>
  <si>
    <t>TP Load (lbs/yr)</t>
  </si>
  <si>
    <t>TP Factor</t>
  </si>
  <si>
    <t>Adjusted TP (lbs/yr)</t>
  </si>
  <si>
    <t>PLSM TP</t>
  </si>
  <si>
    <t>TMDL TP</t>
  </si>
  <si>
    <t>IR1-3</t>
  </si>
  <si>
    <t>IR4</t>
  </si>
  <si>
    <t>IR5</t>
  </si>
  <si>
    <t>EMC TN</t>
  </si>
  <si>
    <t>EMC TP</t>
  </si>
  <si>
    <t>15% of Required Reductions</t>
  </si>
  <si>
    <t>Reduction Remaining</t>
  </si>
  <si>
    <t>credit</t>
  </si>
</sst>
</file>

<file path=xl/styles.xml><?xml version="1.0" encoding="utf-8"?>
<styleSheet xmlns="http://schemas.openxmlformats.org/spreadsheetml/2006/main">
  <numFmts count="6">
    <numFmt numFmtId="164" formatCode="0.0%"/>
    <numFmt numFmtId="165" formatCode="0.0"/>
    <numFmt numFmtId="166" formatCode="#,##0.0"/>
    <numFmt numFmtId="167" formatCode="0.00000000000"/>
    <numFmt numFmtId="168" formatCode="0.000000"/>
    <numFmt numFmtId="169" formatCode="0.00000000000000000"/>
  </numFmts>
  <fonts count="2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8">
    <xf numFmtId="0" fontId="0" fillId="0" borderId="0" xfId="0"/>
    <xf numFmtId="0" fontId="21" fillId="0" borderId="1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wrapText="1"/>
    </xf>
    <xf numFmtId="0" fontId="20" fillId="0" borderId="0" xfId="0" applyFont="1" applyBorder="1"/>
    <xf numFmtId="0" fontId="21" fillId="0" borderId="0" xfId="0" applyFont="1" applyFill="1" applyBorder="1" applyAlignment="1">
      <alignment wrapText="1"/>
    </xf>
    <xf numFmtId="0" fontId="20" fillId="0" borderId="1" xfId="0" applyFont="1" applyBorder="1" applyAlignment="1">
      <alignment horizontal="center" wrapText="1"/>
    </xf>
    <xf numFmtId="0" fontId="22" fillId="33" borderId="2" xfId="0" applyFont="1" applyFill="1" applyBorder="1" applyAlignment="1">
      <alignment horizontal="center" wrapText="1"/>
    </xf>
    <xf numFmtId="0" fontId="22" fillId="33" borderId="1" xfId="0" applyFont="1" applyFill="1" applyBorder="1" applyAlignment="1">
      <alignment horizontal="center" wrapText="1"/>
    </xf>
    <xf numFmtId="164" fontId="18" fillId="33" borderId="1" xfId="0" applyNumberFormat="1" applyFont="1" applyFill="1" applyBorder="1" applyAlignment="1">
      <alignment horizontal="center" wrapText="1"/>
    </xf>
    <xf numFmtId="164" fontId="0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164" fontId="20" fillId="0" borderId="1" xfId="0" applyNumberFormat="1" applyFont="1" applyBorder="1"/>
    <xf numFmtId="0" fontId="20" fillId="0" borderId="0" xfId="0" applyFont="1" applyBorder="1" applyAlignment="1">
      <alignment wrapText="1"/>
    </xf>
    <xf numFmtId="166" fontId="20" fillId="0" borderId="1" xfId="0" applyNumberFormat="1" applyFont="1" applyBorder="1"/>
    <xf numFmtId="3" fontId="21" fillId="0" borderId="0" xfId="0" applyNumberFormat="1" applyFont="1" applyFill="1" applyBorder="1" applyAlignment="1">
      <alignment wrapText="1"/>
    </xf>
    <xf numFmtId="166" fontId="20" fillId="0" borderId="0" xfId="0" applyNumberFormat="1" applyFont="1" applyBorder="1"/>
    <xf numFmtId="0" fontId="21" fillId="0" borderId="1" xfId="0" applyFont="1" applyFill="1" applyBorder="1" applyAlignment="1">
      <alignment horizontal="right" wrapText="1"/>
    </xf>
    <xf numFmtId="166" fontId="0" fillId="0" borderId="0" xfId="0" applyNumberFormat="1"/>
    <xf numFmtId="0" fontId="23" fillId="0" borderId="0" xfId="0" applyFont="1"/>
    <xf numFmtId="3" fontId="20" fillId="0" borderId="1" xfId="0" applyNumberFormat="1" applyFont="1" applyBorder="1" applyAlignment="1">
      <alignment horizontal="right"/>
    </xf>
    <xf numFmtId="166" fontId="18" fillId="33" borderId="1" xfId="0" applyNumberFormat="1" applyFont="1" applyFill="1" applyBorder="1" applyAlignment="1">
      <alignment horizontal="center" wrapText="1"/>
    </xf>
    <xf numFmtId="166" fontId="18" fillId="0" borderId="0" xfId="0" applyNumberFormat="1" applyFont="1" applyAlignment="1">
      <alignment horizontal="right"/>
    </xf>
    <xf numFmtId="166" fontId="18" fillId="0" borderId="0" xfId="0" applyNumberFormat="1" applyFont="1" applyFill="1" applyBorder="1" applyAlignment="1">
      <alignment horizontal="right"/>
    </xf>
    <xf numFmtId="166" fontId="21" fillId="0" borderId="1" xfId="0" applyNumberFormat="1" applyFont="1" applyFill="1" applyBorder="1" applyAlignment="1">
      <alignment horizontal="right" wrapText="1"/>
    </xf>
    <xf numFmtId="166" fontId="0" fillId="0" borderId="0" xfId="0" applyNumberFormat="1" applyFont="1" applyAlignment="1">
      <alignment horizontal="right"/>
    </xf>
    <xf numFmtId="3" fontId="18" fillId="33" borderId="1" xfId="0" applyNumberFormat="1" applyFont="1" applyFill="1" applyBorder="1" applyAlignment="1">
      <alignment horizontal="center" wrapText="1"/>
    </xf>
    <xf numFmtId="3" fontId="21" fillId="0" borderId="1" xfId="0" applyNumberFormat="1" applyFont="1" applyFill="1" applyBorder="1" applyAlignment="1">
      <alignment horizontal="right" wrapText="1"/>
    </xf>
    <xf numFmtId="3" fontId="20" fillId="0" borderId="0" xfId="0" applyNumberFormat="1" applyFont="1" applyBorder="1"/>
    <xf numFmtId="3" fontId="20" fillId="0" borderId="1" xfId="0" applyNumberFormat="1" applyFont="1" applyBorder="1"/>
    <xf numFmtId="1" fontId="0" fillId="0" borderId="0" xfId="0" applyNumberFormat="1"/>
    <xf numFmtId="2" fontId="0" fillId="0" borderId="0" xfId="0" applyNumberFormat="1"/>
    <xf numFmtId="165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" fontId="0" fillId="0" borderId="0" xfId="0" applyNumberFormat="1" applyAlignment="1">
      <alignment horizontal="center" wrapText="1"/>
    </xf>
    <xf numFmtId="0" fontId="18" fillId="34" borderId="1" xfId="0" applyFont="1" applyFill="1" applyBorder="1" applyAlignment="1">
      <alignment horizontal="center"/>
    </xf>
    <xf numFmtId="0" fontId="0" fillId="0" borderId="1" xfId="0" applyBorder="1"/>
    <xf numFmtId="166" fontId="0" fillId="0" borderId="1" xfId="0" applyNumberFormat="1" applyBorder="1"/>
    <xf numFmtId="3" fontId="0" fillId="0" borderId="1" xfId="0" applyNumberFormat="1" applyBorder="1"/>
    <xf numFmtId="166" fontId="22" fillId="33" borderId="2" xfId="0" applyNumberFormat="1" applyFont="1" applyFill="1" applyBorder="1" applyAlignment="1">
      <alignment horizontal="center" wrapText="1"/>
    </xf>
    <xf numFmtId="166" fontId="21" fillId="0" borderId="0" xfId="0" applyNumberFormat="1" applyFont="1" applyFill="1" applyBorder="1" applyAlignment="1">
      <alignment wrapText="1"/>
    </xf>
    <xf numFmtId="168" fontId="23" fillId="0" borderId="0" xfId="0" applyNumberFormat="1" applyFont="1"/>
    <xf numFmtId="3" fontId="24" fillId="0" borderId="0" xfId="0" applyNumberFormat="1" applyFont="1" applyFill="1" applyBorder="1" applyAlignment="1">
      <alignment wrapText="1"/>
    </xf>
    <xf numFmtId="0" fontId="22" fillId="0" borderId="0" xfId="0" applyFont="1" applyBorder="1" applyAlignment="1">
      <alignment horizontal="right"/>
    </xf>
    <xf numFmtId="166" fontId="22" fillId="0" borderId="0" xfId="0" applyNumberFormat="1" applyFont="1" applyBorder="1"/>
    <xf numFmtId="0" fontId="22" fillId="0" borderId="0" xfId="0" applyFont="1" applyBorder="1"/>
  </cellXfs>
  <cellStyles count="57">
    <cellStyle name="20% - Accent1" xfId="18" builtinId="30" customBuiltin="1"/>
    <cellStyle name="20% - Accent1 2" xfId="45"/>
    <cellStyle name="20% - Accent2" xfId="22" builtinId="34" customBuiltin="1"/>
    <cellStyle name="20% - Accent2 2" xfId="47"/>
    <cellStyle name="20% - Accent3" xfId="26" builtinId="38" customBuiltin="1"/>
    <cellStyle name="20% - Accent3 2" xfId="49"/>
    <cellStyle name="20% - Accent4" xfId="30" builtinId="42" customBuiltin="1"/>
    <cellStyle name="20% - Accent4 2" xfId="51"/>
    <cellStyle name="20% - Accent5" xfId="34" builtinId="46" customBuiltin="1"/>
    <cellStyle name="20% - Accent5 2" xfId="53"/>
    <cellStyle name="20% - Accent6" xfId="38" builtinId="50" customBuiltin="1"/>
    <cellStyle name="20% - Accent6 2" xfId="55"/>
    <cellStyle name="40% - Accent1" xfId="19" builtinId="31" customBuiltin="1"/>
    <cellStyle name="40% - Accent1 2" xfId="46"/>
    <cellStyle name="40% - Accent2" xfId="23" builtinId="35" customBuiltin="1"/>
    <cellStyle name="40% - Accent2 2" xfId="48"/>
    <cellStyle name="40% - Accent3" xfId="27" builtinId="39" customBuiltin="1"/>
    <cellStyle name="40% - Accent3 2" xfId="50"/>
    <cellStyle name="40% - Accent4" xfId="31" builtinId="43" customBuiltin="1"/>
    <cellStyle name="40% - Accent4 2" xfId="52"/>
    <cellStyle name="40% - Accent5" xfId="35" builtinId="47" customBuiltin="1"/>
    <cellStyle name="40% - Accent5 2" xfId="54"/>
    <cellStyle name="40% - Accent6" xfId="39" builtinId="51" customBuiltin="1"/>
    <cellStyle name="40% - Accent6 2" xfId="56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3" xfId="43"/>
    <cellStyle name="Note 2" xfId="42"/>
    <cellStyle name="Note 3" xfId="44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tabSelected="1" zoomScaleNormal="100" zoomScaleSheetLayoutView="75" workbookViewId="0">
      <pane ySplit="1" topLeftCell="A14" activePane="bottomLeft" state="frozen"/>
      <selection pane="bottomLeft" activeCell="I25" sqref="I25"/>
    </sheetView>
  </sheetViews>
  <sheetFormatPr defaultRowHeight="15"/>
  <cols>
    <col min="1" max="1" width="10.28515625" style="3" customWidth="1"/>
    <col min="2" max="2" width="27" style="3" customWidth="1"/>
    <col min="3" max="3" width="16.85546875" style="13" customWidth="1"/>
    <col min="4" max="4" width="10.5703125" style="3" customWidth="1"/>
    <col min="5" max="5" width="8.7109375" style="16" customWidth="1"/>
    <col min="6" max="6" width="13.140625" style="28" customWidth="1"/>
    <col min="7" max="7" width="13.5703125" style="3" customWidth="1"/>
    <col min="8" max="8" width="11.140625" style="28" customWidth="1"/>
    <col min="9" max="9" width="13.7109375" style="16" customWidth="1"/>
    <col min="10" max="10" width="13" style="3" customWidth="1"/>
    <col min="11" max="11" width="10.5703125" style="16" customWidth="1"/>
    <col min="12" max="16384" width="9.140625" style="3"/>
  </cols>
  <sheetData>
    <row r="1" spans="1:11" s="2" customFormat="1" ht="30">
      <c r="A1" s="6" t="s">
        <v>0</v>
      </c>
      <c r="B1" s="6" t="s">
        <v>5</v>
      </c>
      <c r="C1" s="6" t="s">
        <v>21</v>
      </c>
      <c r="D1" s="7" t="s">
        <v>2</v>
      </c>
      <c r="E1" s="41" t="s">
        <v>1</v>
      </c>
      <c r="F1" s="26" t="s">
        <v>35</v>
      </c>
      <c r="G1" s="8" t="s">
        <v>26</v>
      </c>
      <c r="H1" s="26" t="s">
        <v>27</v>
      </c>
      <c r="I1" s="21" t="s">
        <v>28</v>
      </c>
      <c r="J1" s="8" t="s">
        <v>29</v>
      </c>
      <c r="K1" s="21" t="s">
        <v>30</v>
      </c>
    </row>
    <row r="2" spans="1:11" ht="30">
      <c r="A2" s="1" t="s">
        <v>6</v>
      </c>
      <c r="B2" s="1" t="s">
        <v>36</v>
      </c>
      <c r="C2" s="1" t="s">
        <v>22</v>
      </c>
      <c r="D2" s="1" t="s">
        <v>34</v>
      </c>
      <c r="E2" s="24">
        <f>'3517 01'!AB88</f>
        <v>21.274777097886734</v>
      </c>
      <c r="F2" s="27">
        <f>'3517 01'!AD88</f>
        <v>189</v>
      </c>
      <c r="G2" s="12">
        <v>0.3</v>
      </c>
      <c r="H2" s="29">
        <f>ROUND(F2*G2,0)</f>
        <v>57</v>
      </c>
      <c r="I2" s="14">
        <f>'3517 01'!AG88</f>
        <v>68.399999999999977</v>
      </c>
      <c r="J2" s="12">
        <v>0.5</v>
      </c>
      <c r="K2" s="14">
        <f>ROUND(I2*J2,1)</f>
        <v>34.200000000000003</v>
      </c>
    </row>
    <row r="3" spans="1:11" ht="30">
      <c r="A3" s="1" t="s">
        <v>7</v>
      </c>
      <c r="B3" s="1" t="s">
        <v>37</v>
      </c>
      <c r="C3" s="1" t="s">
        <v>22</v>
      </c>
      <c r="D3" s="1" t="s">
        <v>34</v>
      </c>
      <c r="E3" s="24">
        <f>'3544 01'!AB12</f>
        <v>6.9837834091543076</v>
      </c>
      <c r="F3" s="27">
        <f>'3544 01'!AD12</f>
        <v>85</v>
      </c>
      <c r="G3" s="12">
        <v>0.3</v>
      </c>
      <c r="H3" s="29">
        <f t="shared" ref="H3:H17" si="0">ROUND(F3*G3,0)</f>
        <v>26</v>
      </c>
      <c r="I3" s="14">
        <f>'3544 01'!AG12</f>
        <v>27.200000000000003</v>
      </c>
      <c r="J3" s="12">
        <v>0.5</v>
      </c>
      <c r="K3" s="14">
        <f t="shared" ref="K3:K17" si="1">ROUND(I3*J3,1)</f>
        <v>13.6</v>
      </c>
    </row>
    <row r="4" spans="1:11" ht="30">
      <c r="A4" s="1" t="s">
        <v>8</v>
      </c>
      <c r="B4" s="1" t="s">
        <v>38</v>
      </c>
      <c r="C4" s="1" t="s">
        <v>23</v>
      </c>
      <c r="D4" s="1" t="s">
        <v>34</v>
      </c>
      <c r="E4" s="24">
        <f>'3501 01'!AB107</f>
        <v>17.102993300594406</v>
      </c>
      <c r="F4" s="27">
        <f>'3501 01'!AD107</f>
        <v>127</v>
      </c>
      <c r="G4" s="12">
        <v>0.3</v>
      </c>
      <c r="H4" s="29">
        <f t="shared" si="0"/>
        <v>38</v>
      </c>
      <c r="I4" s="14">
        <f>'3501 01'!AG107</f>
        <v>44.800000000000026</v>
      </c>
      <c r="J4" s="12">
        <v>0.5</v>
      </c>
      <c r="K4" s="14">
        <f t="shared" si="1"/>
        <v>22.4</v>
      </c>
    </row>
    <row r="5" spans="1:11" ht="30">
      <c r="A5" s="1" t="s">
        <v>9</v>
      </c>
      <c r="B5" s="1" t="s">
        <v>39</v>
      </c>
      <c r="C5" s="1" t="s">
        <v>23</v>
      </c>
      <c r="D5" s="1" t="s">
        <v>34</v>
      </c>
      <c r="E5" s="24">
        <f>'3501 02A'!AB74</f>
        <v>12.569842563633195</v>
      </c>
      <c r="F5" s="27">
        <f>'3501 02A'!AD74</f>
        <v>118</v>
      </c>
      <c r="G5" s="12">
        <v>0.3</v>
      </c>
      <c r="H5" s="29">
        <f t="shared" si="0"/>
        <v>35</v>
      </c>
      <c r="I5" s="14">
        <f>'3501 02A'!AG74</f>
        <v>38.400000000000013</v>
      </c>
      <c r="J5" s="12">
        <v>0.5</v>
      </c>
      <c r="K5" s="14">
        <f t="shared" si="1"/>
        <v>19.2</v>
      </c>
    </row>
    <row r="6" spans="1:11" ht="30">
      <c r="A6" s="1" t="s">
        <v>10</v>
      </c>
      <c r="B6" s="1" t="s">
        <v>41</v>
      </c>
      <c r="C6" s="1" t="s">
        <v>23</v>
      </c>
      <c r="D6" s="1" t="s">
        <v>34</v>
      </c>
      <c r="E6" s="24">
        <f>'3501 02B'!AB25</f>
        <v>4.831190234168468</v>
      </c>
      <c r="F6" s="27">
        <f>'3501 02B'!AD25</f>
        <v>32</v>
      </c>
      <c r="G6" s="12">
        <v>0.3</v>
      </c>
      <c r="H6" s="29">
        <f t="shared" si="0"/>
        <v>10</v>
      </c>
      <c r="I6" s="14">
        <f>'3501 02B'!AG25</f>
        <v>10.299999999999999</v>
      </c>
      <c r="J6" s="12">
        <v>0.5</v>
      </c>
      <c r="K6" s="14">
        <f t="shared" si="1"/>
        <v>5.2</v>
      </c>
    </row>
    <row r="7" spans="1:11" ht="30">
      <c r="A7" s="1" t="s">
        <v>11</v>
      </c>
      <c r="B7" s="1" t="s">
        <v>40</v>
      </c>
      <c r="C7" s="1" t="s">
        <v>23</v>
      </c>
      <c r="D7" s="1" t="s">
        <v>34</v>
      </c>
      <c r="E7" s="24">
        <f>'3501 03'!AB35</f>
        <v>8.4030131760871694</v>
      </c>
      <c r="F7" s="27">
        <f>'3501 03'!AD35</f>
        <v>61</v>
      </c>
      <c r="G7" s="12">
        <v>0.3</v>
      </c>
      <c r="H7" s="29">
        <f t="shared" si="0"/>
        <v>18</v>
      </c>
      <c r="I7" s="14">
        <f>'3501 03'!AG35</f>
        <v>20.800000000000004</v>
      </c>
      <c r="J7" s="12">
        <v>0.5</v>
      </c>
      <c r="K7" s="14">
        <f t="shared" si="1"/>
        <v>10.4</v>
      </c>
    </row>
    <row r="8" spans="1:11" ht="30">
      <c r="A8" s="1" t="s">
        <v>12</v>
      </c>
      <c r="B8" s="1" t="s">
        <v>42</v>
      </c>
      <c r="C8" s="1" t="s">
        <v>24</v>
      </c>
      <c r="D8" s="1" t="s">
        <v>34</v>
      </c>
      <c r="E8" s="24">
        <f>'3501 04'!AB50</f>
        <v>7.8749622713462673</v>
      </c>
      <c r="F8" s="27">
        <f>'3501 04'!AD50</f>
        <v>55</v>
      </c>
      <c r="G8" s="12">
        <v>0.3</v>
      </c>
      <c r="H8" s="29">
        <f t="shared" si="0"/>
        <v>17</v>
      </c>
      <c r="I8" s="14">
        <f>'3501 04'!AG50</f>
        <v>17.500000000000004</v>
      </c>
      <c r="J8" s="12">
        <v>0.5</v>
      </c>
      <c r="K8" s="14">
        <f t="shared" si="1"/>
        <v>8.8000000000000007</v>
      </c>
    </row>
    <row r="9" spans="1:11" ht="30">
      <c r="A9" s="1" t="s">
        <v>13</v>
      </c>
      <c r="B9" s="1" t="s">
        <v>43</v>
      </c>
      <c r="C9" s="1" t="s">
        <v>23</v>
      </c>
      <c r="D9" s="1" t="s">
        <v>34</v>
      </c>
      <c r="E9" s="24">
        <f>'3549 01'!AB53</f>
        <v>9.8864490121216644</v>
      </c>
      <c r="F9" s="27">
        <f>'3549 01'!AD53</f>
        <v>92</v>
      </c>
      <c r="G9" s="12">
        <v>0.3</v>
      </c>
      <c r="H9" s="29">
        <f t="shared" si="0"/>
        <v>28</v>
      </c>
      <c r="I9" s="14">
        <f>'3549 01'!AG53</f>
        <v>28.4</v>
      </c>
      <c r="J9" s="12">
        <v>0.5</v>
      </c>
      <c r="K9" s="14">
        <f t="shared" si="1"/>
        <v>14.2</v>
      </c>
    </row>
    <row r="10" spans="1:11" ht="30">
      <c r="A10" s="1" t="s">
        <v>14</v>
      </c>
      <c r="B10" s="1" t="s">
        <v>44</v>
      </c>
      <c r="C10" s="1" t="s">
        <v>23</v>
      </c>
      <c r="D10" s="1" t="s">
        <v>34</v>
      </c>
      <c r="E10" s="24">
        <f>'3549 02'!AB85</f>
        <v>18.909205188062739</v>
      </c>
      <c r="F10" s="27">
        <f>'3549 02'!AD85</f>
        <v>112</v>
      </c>
      <c r="G10" s="12">
        <v>0.3</v>
      </c>
      <c r="H10" s="29">
        <f t="shared" si="0"/>
        <v>34</v>
      </c>
      <c r="I10" s="14">
        <f>'3549 02'!AG85</f>
        <v>36.300000000000033</v>
      </c>
      <c r="J10" s="12">
        <v>0.5</v>
      </c>
      <c r="K10" s="14">
        <f t="shared" si="1"/>
        <v>18.2</v>
      </c>
    </row>
    <row r="11" spans="1:11" ht="30">
      <c r="A11" s="1" t="s">
        <v>15</v>
      </c>
      <c r="B11" s="1" t="s">
        <v>45</v>
      </c>
      <c r="C11" s="1" t="s">
        <v>23</v>
      </c>
      <c r="D11" s="1" t="s">
        <v>34</v>
      </c>
      <c r="E11" s="24">
        <f>'3549 03'!AB56</f>
        <v>11.214094759824212</v>
      </c>
      <c r="F11" s="27">
        <f>'3549 03'!AD56</f>
        <v>106</v>
      </c>
      <c r="G11" s="12">
        <v>0.3</v>
      </c>
      <c r="H11" s="29">
        <f t="shared" si="0"/>
        <v>32</v>
      </c>
      <c r="I11" s="14">
        <f>'3549 03'!AG56</f>
        <v>33.000000000000007</v>
      </c>
      <c r="J11" s="12">
        <v>0.5</v>
      </c>
      <c r="K11" s="14">
        <f t="shared" si="1"/>
        <v>16.5</v>
      </c>
    </row>
    <row r="12" spans="1:11" ht="30">
      <c r="A12" s="1" t="s">
        <v>16</v>
      </c>
      <c r="B12" s="1" t="s">
        <v>46</v>
      </c>
      <c r="C12" s="1" t="s">
        <v>23</v>
      </c>
      <c r="D12" s="1" t="s">
        <v>34</v>
      </c>
      <c r="E12" s="24">
        <f>'3549 04'!AB12</f>
        <v>3.4395104212913177</v>
      </c>
      <c r="F12" s="27">
        <f>'3549 04'!AD12</f>
        <v>46</v>
      </c>
      <c r="G12" s="12">
        <v>0.3</v>
      </c>
      <c r="H12" s="29">
        <f t="shared" si="0"/>
        <v>14</v>
      </c>
      <c r="I12" s="14">
        <f>'3549 04'!AG12</f>
        <v>14</v>
      </c>
      <c r="J12" s="12">
        <v>0.5</v>
      </c>
      <c r="K12" s="14">
        <f t="shared" si="1"/>
        <v>7</v>
      </c>
    </row>
    <row r="13" spans="1:11" ht="30">
      <c r="A13" s="1" t="s">
        <v>17</v>
      </c>
      <c r="B13" s="1" t="s">
        <v>47</v>
      </c>
      <c r="C13" s="1" t="s">
        <v>23</v>
      </c>
      <c r="D13" s="1" t="s">
        <v>34</v>
      </c>
      <c r="E13" s="24">
        <f>'3549 05'!AB20</f>
        <v>3.3903257859918687</v>
      </c>
      <c r="F13" s="27">
        <f>'3549 05'!AD20</f>
        <v>38</v>
      </c>
      <c r="G13" s="12">
        <v>0.3</v>
      </c>
      <c r="H13" s="29">
        <f t="shared" si="0"/>
        <v>11</v>
      </c>
      <c r="I13" s="14">
        <f>'3549 05'!AG20</f>
        <v>12</v>
      </c>
      <c r="J13" s="12">
        <v>0.5</v>
      </c>
      <c r="K13" s="14">
        <f t="shared" si="1"/>
        <v>6</v>
      </c>
    </row>
    <row r="14" spans="1:11" ht="30">
      <c r="A14" s="1" t="s">
        <v>18</v>
      </c>
      <c r="B14" s="1" t="s">
        <v>48</v>
      </c>
      <c r="C14" s="1" t="s">
        <v>24</v>
      </c>
      <c r="D14" s="1" t="s">
        <v>34</v>
      </c>
      <c r="E14" s="24">
        <f>'3514 01'!AB13</f>
        <v>1.4972157548035143</v>
      </c>
      <c r="F14" s="27">
        <f>'3514 01'!AD13</f>
        <v>14</v>
      </c>
      <c r="G14" s="12">
        <v>0.3</v>
      </c>
      <c r="H14" s="29">
        <f t="shared" si="0"/>
        <v>4</v>
      </c>
      <c r="I14" s="14">
        <f>'3514 01'!AG13</f>
        <v>4.7</v>
      </c>
      <c r="J14" s="12">
        <v>0.5</v>
      </c>
      <c r="K14" s="14">
        <f t="shared" si="1"/>
        <v>2.4</v>
      </c>
    </row>
    <row r="15" spans="1:11" ht="30">
      <c r="A15" s="1" t="s">
        <v>19</v>
      </c>
      <c r="B15" s="1" t="s">
        <v>49</v>
      </c>
      <c r="C15" s="1" t="s">
        <v>23</v>
      </c>
      <c r="D15" s="1" t="s">
        <v>34</v>
      </c>
      <c r="E15" s="24">
        <f>'3514 02'!AB26</f>
        <v>5.880582293398831</v>
      </c>
      <c r="F15" s="27">
        <f>'3514 02'!AD26</f>
        <v>59</v>
      </c>
      <c r="G15" s="12">
        <v>0.3</v>
      </c>
      <c r="H15" s="29">
        <f t="shared" si="0"/>
        <v>18</v>
      </c>
      <c r="I15" s="14">
        <f>'3514 02'!AG26</f>
        <v>14.999999999999998</v>
      </c>
      <c r="J15" s="12">
        <v>0.5</v>
      </c>
      <c r="K15" s="14">
        <f t="shared" si="1"/>
        <v>7.5</v>
      </c>
    </row>
    <row r="16" spans="1:11" ht="30">
      <c r="A16" s="1" t="s">
        <v>20</v>
      </c>
      <c r="B16" s="1" t="s">
        <v>50</v>
      </c>
      <c r="C16" s="1" t="s">
        <v>23</v>
      </c>
      <c r="D16" s="1" t="s">
        <v>34</v>
      </c>
      <c r="E16" s="24">
        <f>'3518 01'!AB67</f>
        <v>9.9492898034169848</v>
      </c>
      <c r="F16" s="27">
        <f>'3518 01'!AD67</f>
        <v>149</v>
      </c>
      <c r="G16" s="12">
        <v>0.3</v>
      </c>
      <c r="H16" s="29">
        <f t="shared" si="0"/>
        <v>45</v>
      </c>
      <c r="I16" s="14">
        <f>'3518 01'!AG67</f>
        <v>42.100000000000016</v>
      </c>
      <c r="J16" s="12">
        <v>0.5</v>
      </c>
      <c r="K16" s="14">
        <f t="shared" si="1"/>
        <v>21.1</v>
      </c>
    </row>
    <row r="17" spans="1:12" ht="30">
      <c r="A17" s="1" t="s">
        <v>52</v>
      </c>
      <c r="B17" s="5" t="s">
        <v>51</v>
      </c>
      <c r="C17" s="5" t="s">
        <v>23</v>
      </c>
      <c r="D17" s="1" t="s">
        <v>34</v>
      </c>
      <c r="E17" s="24">
        <f>'3505 01'!AH17</f>
        <v>2.3228907494681148</v>
      </c>
      <c r="F17" s="27">
        <f>'3505 01'!AJ17</f>
        <v>19</v>
      </c>
      <c r="G17" s="12">
        <v>0.3</v>
      </c>
      <c r="H17" s="29">
        <f t="shared" si="0"/>
        <v>6</v>
      </c>
      <c r="I17" s="14">
        <f>'3505 01'!AM17</f>
        <v>6.8</v>
      </c>
      <c r="J17" s="12">
        <v>0.5</v>
      </c>
      <c r="K17" s="14">
        <f t="shared" si="1"/>
        <v>3.4</v>
      </c>
    </row>
    <row r="18" spans="1:12" ht="60">
      <c r="A18" s="1" t="s">
        <v>53</v>
      </c>
      <c r="B18" s="5" t="s">
        <v>4</v>
      </c>
      <c r="C18" s="5" t="s">
        <v>25</v>
      </c>
      <c r="D18" s="1" t="s">
        <v>34</v>
      </c>
      <c r="E18" s="24" t="s">
        <v>3</v>
      </c>
      <c r="F18" s="27">
        <v>8636</v>
      </c>
      <c r="G18" s="12">
        <v>0.01</v>
      </c>
      <c r="H18" s="29">
        <f>ROUND(F18*G18,0)</f>
        <v>86</v>
      </c>
      <c r="I18" s="14">
        <v>2795.6</v>
      </c>
      <c r="J18" s="12">
        <v>0.01</v>
      </c>
      <c r="K18" s="14">
        <f>ROUND(I18*J18,1)</f>
        <v>28</v>
      </c>
    </row>
    <row r="19" spans="1:12">
      <c r="A19" s="1" t="s">
        <v>54</v>
      </c>
      <c r="B19" s="5" t="s">
        <v>55</v>
      </c>
      <c r="C19" s="5" t="s">
        <v>55</v>
      </c>
      <c r="D19" s="1" t="s">
        <v>34</v>
      </c>
      <c r="E19" s="24" t="s">
        <v>3</v>
      </c>
      <c r="F19" s="27" t="s">
        <v>3</v>
      </c>
      <c r="G19" s="17" t="s">
        <v>3</v>
      </c>
      <c r="H19" s="20">
        <f>ROUND('Street Sweeping'!A20,0)</f>
        <v>1179</v>
      </c>
      <c r="I19" s="24" t="s">
        <v>3</v>
      </c>
      <c r="J19" s="17" t="s">
        <v>3</v>
      </c>
      <c r="K19" s="14">
        <f>ROUND('Street Sweeping'!A24,1)</f>
        <v>754.6</v>
      </c>
    </row>
    <row r="20" spans="1:12">
      <c r="D20" s="4"/>
      <c r="E20" s="42"/>
      <c r="F20" s="15"/>
    </row>
    <row r="21" spans="1:12">
      <c r="D21" s="4"/>
      <c r="E21" s="42"/>
      <c r="F21" s="15"/>
      <c r="G21" s="9"/>
      <c r="H21" s="11" t="s">
        <v>31</v>
      </c>
      <c r="I21" s="25"/>
      <c r="J21" s="9"/>
      <c r="K21" s="22" t="s">
        <v>32</v>
      </c>
    </row>
    <row r="22" spans="1:12">
      <c r="D22" s="4"/>
      <c r="E22" s="42"/>
      <c r="F22" s="15"/>
      <c r="G22" s="10" t="s">
        <v>33</v>
      </c>
      <c r="H22" s="11">
        <f>SUM(H2:H19)</f>
        <v>1658</v>
      </c>
      <c r="I22" s="25"/>
      <c r="J22" s="9"/>
      <c r="K22" s="23">
        <f>SUM(K2:K19)</f>
        <v>992.7</v>
      </c>
    </row>
    <row r="23" spans="1:12">
      <c r="A23" s="4"/>
      <c r="B23" s="4"/>
      <c r="C23" s="4"/>
      <c r="D23" s="4"/>
      <c r="E23" s="42"/>
      <c r="F23" s="44"/>
      <c r="G23" s="45" t="s">
        <v>189</v>
      </c>
      <c r="H23" s="46">
        <v>649.70000000000005</v>
      </c>
      <c r="I23" s="46"/>
      <c r="J23" s="47"/>
      <c r="K23" s="46">
        <v>318.89999999999998</v>
      </c>
      <c r="L23" s="47"/>
    </row>
    <row r="24" spans="1:12">
      <c r="A24" s="4"/>
      <c r="B24" s="4"/>
      <c r="C24" s="4"/>
      <c r="D24" s="4"/>
      <c r="E24" s="42"/>
      <c r="F24" s="44"/>
      <c r="G24" s="45" t="s">
        <v>190</v>
      </c>
      <c r="H24" s="46">
        <f>H23-H22</f>
        <v>-1008.3</v>
      </c>
      <c r="I24" s="46" t="s">
        <v>191</v>
      </c>
      <c r="J24" s="47"/>
      <c r="K24" s="46">
        <f>K23-K22</f>
        <v>-673.80000000000007</v>
      </c>
      <c r="L24" s="47" t="s">
        <v>191</v>
      </c>
    </row>
    <row r="25" spans="1:12">
      <c r="A25" s="4"/>
      <c r="B25" s="4"/>
      <c r="C25" s="4"/>
      <c r="D25" s="4"/>
      <c r="E25" s="42"/>
      <c r="F25" s="15"/>
    </row>
    <row r="26" spans="1:12">
      <c r="A26" s="4"/>
      <c r="B26" s="4"/>
      <c r="C26" s="4"/>
      <c r="D26" s="4"/>
      <c r="E26" s="42"/>
      <c r="F26" s="15"/>
    </row>
    <row r="27" spans="1:12">
      <c r="A27" s="4"/>
      <c r="B27" s="4"/>
      <c r="C27" s="4"/>
      <c r="D27" s="4"/>
      <c r="E27" s="42"/>
      <c r="F27" s="15"/>
    </row>
    <row r="28" spans="1:12">
      <c r="A28" s="4"/>
      <c r="B28" s="4"/>
      <c r="C28" s="4"/>
      <c r="D28" s="4"/>
      <c r="E28" s="42"/>
      <c r="F28" s="15"/>
    </row>
    <row r="29" spans="1:12">
      <c r="A29" s="4"/>
      <c r="B29" s="4"/>
      <c r="C29" s="4"/>
      <c r="D29" s="4"/>
      <c r="E29" s="42"/>
      <c r="F29" s="15"/>
    </row>
    <row r="30" spans="1:12">
      <c r="A30" s="4"/>
      <c r="B30" s="4"/>
      <c r="C30" s="4"/>
      <c r="D30" s="4"/>
      <c r="E30" s="42"/>
      <c r="F30" s="15"/>
    </row>
    <row r="31" spans="1:12">
      <c r="A31" s="4"/>
      <c r="B31" s="4"/>
      <c r="C31" s="4"/>
      <c r="D31" s="4"/>
      <c r="E31" s="42"/>
      <c r="F31" s="15"/>
    </row>
    <row r="32" spans="1:12">
      <c r="A32" s="4"/>
      <c r="B32" s="4"/>
      <c r="C32" s="4"/>
      <c r="D32" s="4"/>
      <c r="E32" s="42"/>
      <c r="F32" s="15"/>
    </row>
    <row r="33" spans="1:6">
      <c r="A33" s="4"/>
      <c r="B33" s="4"/>
      <c r="C33" s="4"/>
      <c r="D33" s="4"/>
      <c r="E33" s="42"/>
      <c r="F33" s="15"/>
    </row>
    <row r="34" spans="1:6">
      <c r="A34" s="4"/>
      <c r="B34" s="4"/>
      <c r="C34" s="4"/>
      <c r="D34" s="4"/>
      <c r="E34" s="42"/>
      <c r="F34" s="15"/>
    </row>
    <row r="35" spans="1:6">
      <c r="A35" s="4"/>
      <c r="B35" s="4"/>
      <c r="C35" s="4"/>
      <c r="D35" s="4"/>
      <c r="E35" s="42"/>
      <c r="F35" s="15"/>
    </row>
    <row r="36" spans="1:6">
      <c r="A36" s="4"/>
      <c r="B36" s="4"/>
      <c r="C36" s="4"/>
      <c r="D36" s="4"/>
      <c r="E36" s="42"/>
      <c r="F36" s="15"/>
    </row>
    <row r="37" spans="1:6">
      <c r="A37" s="4"/>
      <c r="B37" s="4"/>
      <c r="C37" s="4"/>
      <c r="D37" s="4"/>
      <c r="E37" s="42"/>
      <c r="F37" s="15"/>
    </row>
    <row r="38" spans="1:6">
      <c r="A38" s="4"/>
      <c r="B38" s="4"/>
      <c r="C38" s="4"/>
      <c r="D38" s="4"/>
      <c r="E38" s="42"/>
      <c r="F38" s="15"/>
    </row>
    <row r="39" spans="1:6">
      <c r="A39" s="4"/>
      <c r="B39" s="4"/>
      <c r="C39" s="4"/>
      <c r="D39" s="4"/>
      <c r="E39" s="42"/>
      <c r="F39" s="15"/>
    </row>
    <row r="40" spans="1:6">
      <c r="A40" s="4"/>
      <c r="B40" s="4"/>
      <c r="C40" s="4"/>
      <c r="D40" s="4"/>
      <c r="E40" s="42"/>
      <c r="F40" s="15"/>
    </row>
    <row r="41" spans="1:6">
      <c r="A41" s="4"/>
      <c r="B41" s="4"/>
      <c r="C41" s="4"/>
      <c r="D41" s="4"/>
      <c r="E41" s="42"/>
      <c r="F41" s="15"/>
    </row>
    <row r="42" spans="1:6">
      <c r="A42" s="4"/>
      <c r="B42" s="4"/>
      <c r="C42" s="4"/>
      <c r="D42" s="4"/>
      <c r="E42" s="42"/>
      <c r="F42" s="15"/>
    </row>
    <row r="43" spans="1:6">
      <c r="A43" s="4"/>
      <c r="B43" s="4"/>
      <c r="C43" s="4"/>
      <c r="D43" s="4"/>
      <c r="E43" s="42"/>
      <c r="F43" s="15"/>
    </row>
    <row r="44" spans="1:6">
      <c r="A44" s="4"/>
      <c r="B44" s="4"/>
      <c r="C44" s="4"/>
      <c r="D44" s="4"/>
      <c r="E44" s="42"/>
      <c r="F44" s="15"/>
    </row>
    <row r="45" spans="1:6">
      <c r="A45" s="4"/>
      <c r="B45" s="4"/>
      <c r="C45" s="4"/>
      <c r="D45" s="4"/>
      <c r="E45" s="42"/>
      <c r="F45" s="15"/>
    </row>
    <row r="46" spans="1:6">
      <c r="A46" s="4"/>
      <c r="B46" s="4"/>
      <c r="C46" s="4"/>
      <c r="D46" s="4"/>
      <c r="E46" s="42"/>
      <c r="F46" s="15"/>
    </row>
    <row r="47" spans="1:6">
      <c r="A47" s="4"/>
      <c r="B47" s="4"/>
      <c r="C47" s="4"/>
      <c r="D47" s="4"/>
      <c r="E47" s="42"/>
      <c r="F47" s="15"/>
    </row>
    <row r="48" spans="1:6">
      <c r="A48" s="4"/>
      <c r="B48" s="4"/>
      <c r="C48" s="4"/>
      <c r="D48" s="4"/>
      <c r="E48" s="42"/>
      <c r="F48" s="15"/>
    </row>
    <row r="49" spans="1:6">
      <c r="A49" s="4"/>
      <c r="B49" s="4"/>
      <c r="C49" s="4"/>
      <c r="D49" s="4"/>
      <c r="E49" s="42"/>
      <c r="F49" s="15"/>
    </row>
    <row r="50" spans="1:6">
      <c r="A50" s="4"/>
      <c r="B50" s="4"/>
      <c r="C50" s="4"/>
      <c r="D50" s="4"/>
      <c r="E50" s="42"/>
      <c r="F50" s="15"/>
    </row>
    <row r="51" spans="1:6">
      <c r="A51" s="4"/>
      <c r="B51" s="4"/>
      <c r="C51" s="4"/>
      <c r="D51" s="4"/>
      <c r="E51" s="42"/>
      <c r="F51" s="15"/>
    </row>
    <row r="52" spans="1:6">
      <c r="A52" s="4"/>
      <c r="B52" s="4"/>
      <c r="C52" s="4"/>
      <c r="D52" s="4"/>
      <c r="E52" s="42"/>
      <c r="F52" s="15"/>
    </row>
    <row r="53" spans="1:6">
      <c r="A53" s="4"/>
      <c r="B53" s="4"/>
      <c r="C53" s="4"/>
      <c r="D53" s="4"/>
      <c r="E53" s="42"/>
      <c r="F53" s="15"/>
    </row>
    <row r="54" spans="1:6">
      <c r="A54" s="4"/>
      <c r="B54" s="4"/>
      <c r="C54" s="4"/>
      <c r="D54" s="4"/>
      <c r="E54" s="42"/>
      <c r="F54" s="15"/>
    </row>
    <row r="55" spans="1:6">
      <c r="A55" s="4"/>
      <c r="B55" s="4"/>
      <c r="C55" s="4"/>
      <c r="D55" s="4"/>
      <c r="E55" s="42"/>
      <c r="F55" s="15"/>
    </row>
    <row r="56" spans="1:6">
      <c r="A56" s="4"/>
      <c r="B56" s="4"/>
      <c r="C56" s="4"/>
      <c r="D56" s="4"/>
      <c r="E56" s="42"/>
      <c r="F56" s="15"/>
    </row>
    <row r="57" spans="1:6">
      <c r="A57" s="4"/>
      <c r="B57" s="4"/>
      <c r="C57" s="4"/>
      <c r="D57" s="4"/>
      <c r="E57" s="42"/>
      <c r="F57" s="15"/>
    </row>
    <row r="58" spans="1:6">
      <c r="A58" s="4"/>
      <c r="B58" s="4"/>
      <c r="C58" s="4"/>
      <c r="D58" s="4"/>
      <c r="E58" s="42"/>
      <c r="F58" s="15"/>
    </row>
    <row r="59" spans="1:6">
      <c r="A59" s="4"/>
      <c r="B59" s="4"/>
      <c r="C59" s="4"/>
      <c r="D59" s="4"/>
      <c r="E59" s="42"/>
      <c r="F59" s="15"/>
    </row>
    <row r="60" spans="1:6">
      <c r="A60" s="4"/>
      <c r="B60" s="4"/>
      <c r="C60" s="4"/>
      <c r="D60" s="4"/>
      <c r="E60" s="42"/>
      <c r="F60" s="15"/>
    </row>
    <row r="61" spans="1:6">
      <c r="A61" s="4"/>
      <c r="B61" s="4"/>
      <c r="C61" s="4"/>
      <c r="D61" s="4"/>
      <c r="E61" s="42"/>
      <c r="F61" s="15"/>
    </row>
    <row r="62" spans="1:6">
      <c r="A62" s="4"/>
      <c r="B62" s="4"/>
      <c r="C62" s="4"/>
      <c r="D62" s="4"/>
      <c r="E62" s="42"/>
      <c r="F62" s="15"/>
    </row>
    <row r="63" spans="1:6">
      <c r="A63" s="4"/>
      <c r="B63" s="4"/>
      <c r="C63" s="4"/>
      <c r="D63" s="4"/>
      <c r="E63" s="42"/>
      <c r="F63" s="15"/>
    </row>
    <row r="64" spans="1:6">
      <c r="A64" s="4"/>
      <c r="B64" s="4"/>
      <c r="C64" s="4"/>
      <c r="D64" s="4"/>
      <c r="E64" s="42"/>
      <c r="F64" s="15"/>
    </row>
    <row r="65" spans="1:6">
      <c r="A65" s="4"/>
      <c r="B65" s="4"/>
      <c r="C65" s="4"/>
      <c r="D65" s="4"/>
      <c r="E65" s="42"/>
      <c r="F65" s="15"/>
    </row>
    <row r="66" spans="1:6">
      <c r="A66" s="4"/>
      <c r="B66" s="4"/>
      <c r="C66" s="4"/>
      <c r="D66" s="4"/>
      <c r="E66" s="42"/>
      <c r="F66" s="15"/>
    </row>
    <row r="67" spans="1:6">
      <c r="A67" s="4"/>
      <c r="B67" s="4"/>
      <c r="C67" s="4"/>
      <c r="D67" s="4"/>
      <c r="E67" s="42"/>
      <c r="F67" s="15"/>
    </row>
    <row r="68" spans="1:6">
      <c r="A68" s="4"/>
      <c r="B68" s="4"/>
      <c r="C68" s="4"/>
      <c r="D68" s="4"/>
      <c r="E68" s="42"/>
      <c r="F68" s="15"/>
    </row>
    <row r="69" spans="1:6">
      <c r="A69" s="4"/>
      <c r="B69" s="4"/>
      <c r="C69" s="4"/>
      <c r="D69" s="4"/>
      <c r="E69" s="42"/>
      <c r="F69" s="15"/>
    </row>
    <row r="70" spans="1:6">
      <c r="A70" s="4"/>
      <c r="B70" s="4"/>
      <c r="C70" s="4"/>
      <c r="D70" s="4"/>
      <c r="E70" s="42"/>
      <c r="F70" s="15"/>
    </row>
    <row r="71" spans="1:6">
      <c r="A71" s="4"/>
      <c r="B71" s="4"/>
      <c r="C71" s="4"/>
      <c r="D71" s="4"/>
      <c r="E71" s="42"/>
      <c r="F71" s="15"/>
    </row>
    <row r="72" spans="1:6">
      <c r="A72" s="4"/>
      <c r="B72" s="4"/>
      <c r="C72" s="4"/>
      <c r="D72" s="4"/>
      <c r="E72" s="42"/>
      <c r="F72" s="15"/>
    </row>
    <row r="73" spans="1:6">
      <c r="A73" s="4"/>
      <c r="B73" s="4"/>
      <c r="C73" s="4"/>
      <c r="D73" s="4"/>
      <c r="E73" s="42"/>
      <c r="F73" s="15"/>
    </row>
    <row r="74" spans="1:6">
      <c r="A74" s="4"/>
      <c r="B74" s="4"/>
      <c r="C74" s="4"/>
      <c r="D74" s="4"/>
      <c r="E74" s="42"/>
      <c r="F74" s="15"/>
    </row>
    <row r="75" spans="1:6">
      <c r="A75" s="4"/>
      <c r="B75" s="4"/>
      <c r="C75" s="4"/>
      <c r="D75" s="4"/>
      <c r="E75" s="42"/>
      <c r="F75" s="15"/>
    </row>
    <row r="76" spans="1:6">
      <c r="A76" s="4"/>
      <c r="B76" s="4"/>
      <c r="C76" s="4"/>
      <c r="D76" s="4"/>
      <c r="E76" s="42"/>
      <c r="F76" s="15"/>
    </row>
    <row r="77" spans="1:6">
      <c r="A77" s="4"/>
      <c r="B77" s="4"/>
      <c r="C77" s="4"/>
      <c r="D77" s="4"/>
      <c r="E77" s="42"/>
      <c r="F77" s="15"/>
    </row>
    <row r="78" spans="1:6">
      <c r="A78" s="4"/>
      <c r="B78" s="4"/>
      <c r="C78" s="4"/>
      <c r="D78" s="4"/>
      <c r="E78" s="42"/>
      <c r="F78" s="15"/>
    </row>
    <row r="79" spans="1:6">
      <c r="A79" s="4"/>
      <c r="B79" s="4"/>
      <c r="C79" s="4"/>
      <c r="D79" s="4"/>
      <c r="E79" s="42"/>
      <c r="F79" s="15"/>
    </row>
  </sheetData>
  <phoneticPr fontId="3" type="noConversion"/>
  <printOptions gridLines="1"/>
  <pageMargins left="0.5" right="0.25" top="1" bottom="1" header="0.5" footer="0.5"/>
  <pageSetup scale="83" fitToWidth="0" fitToHeight="0" orientation="landscape" blackAndWhite="1" r:id="rId1"/>
  <headerFooter alignWithMargins="0">
    <oddHeader>&amp;C&amp;"Arial,Bold"North IRL Project Zone B
FDOT District 5 Projects</oddHeader>
    <oddFooter>&amp;CPage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AG85"/>
  <sheetViews>
    <sheetView topLeftCell="J1" workbookViewId="0">
      <pane ySplit="1" topLeftCell="A50" activePane="bottomLeft" state="frozen"/>
      <selection activeCell="J1" sqref="J1"/>
      <selection pane="bottomLeft" activeCell="AC1" sqref="AC1:AG2"/>
    </sheetView>
  </sheetViews>
  <sheetFormatPr defaultRowHeight="12.75"/>
  <cols>
    <col min="1" max="1" width="12.7109375" style="30" bestFit="1" customWidth="1"/>
    <col min="2" max="2" width="11.28515625" style="30" bestFit="1" customWidth="1"/>
    <col min="3" max="3" width="12.5703125" style="30" bestFit="1" customWidth="1"/>
    <col min="4" max="4" width="10.28515625" style="31" bestFit="1" customWidth="1"/>
    <col min="5" max="5" width="10" style="30" bestFit="1" customWidth="1"/>
    <col min="6" max="6" width="11" style="30" bestFit="1" customWidth="1"/>
    <col min="7" max="7" width="10.5703125" style="32" bestFit="1" customWidth="1"/>
    <col min="8" max="8" width="8.42578125" style="30" bestFit="1" customWidth="1"/>
    <col min="9" max="9" width="11.42578125" style="30" bestFit="1" customWidth="1"/>
    <col min="10" max="10" width="12" style="30" bestFit="1" customWidth="1"/>
    <col min="11" max="11" width="16.7109375" style="33" bestFit="1" customWidth="1"/>
    <col min="12" max="12" width="17.85546875" style="33" bestFit="1" customWidth="1"/>
    <col min="13" max="14" width="7" style="31" bestFit="1" customWidth="1"/>
    <col min="15" max="16" width="6" style="30" bestFit="1" customWidth="1"/>
    <col min="17" max="17" width="12.5703125" style="34" bestFit="1" customWidth="1"/>
    <col min="18" max="18" width="11.5703125" style="34" bestFit="1" customWidth="1"/>
    <col min="19" max="19" width="10" style="30" bestFit="1" customWidth="1"/>
    <col min="20" max="20" width="10.85546875" style="30" bestFit="1" customWidth="1"/>
    <col min="21" max="21" width="14" style="34" bestFit="1" customWidth="1"/>
    <col min="22" max="22" width="13.42578125" style="34" bestFit="1" customWidth="1"/>
    <col min="23" max="24" width="8.5703125" style="34" bestFit="1" customWidth="1"/>
    <col min="25" max="26" width="8.5703125" style="34" customWidth="1"/>
    <col min="27" max="27" width="8.5703125" style="34" bestFit="1" customWidth="1"/>
    <col min="28" max="28" width="20.85546875" style="35" bestFit="1" customWidth="1"/>
    <col min="29" max="29" width="13.140625" customWidth="1"/>
    <col min="33" max="33" width="12.28515625" customWidth="1"/>
  </cols>
  <sheetData>
    <row r="1" spans="1:33" ht="25.5">
      <c r="A1" s="30" t="s">
        <v>64</v>
      </c>
      <c r="B1" s="30" t="s">
        <v>65</v>
      </c>
      <c r="C1" s="30" t="s">
        <v>66</v>
      </c>
      <c r="D1" s="31" t="s">
        <v>67</v>
      </c>
      <c r="E1" s="30" t="s">
        <v>68</v>
      </c>
      <c r="F1" s="30" t="s">
        <v>69</v>
      </c>
      <c r="G1" s="32" t="s">
        <v>70</v>
      </c>
      <c r="H1" s="30" t="s">
        <v>71</v>
      </c>
      <c r="I1" s="30" t="s">
        <v>72</v>
      </c>
      <c r="J1" s="30" t="s">
        <v>73</v>
      </c>
      <c r="K1" s="33" t="s">
        <v>74</v>
      </c>
      <c r="L1" s="33" t="s">
        <v>75</v>
      </c>
      <c r="M1" s="31" t="s">
        <v>76</v>
      </c>
      <c r="N1" s="31" t="s">
        <v>77</v>
      </c>
      <c r="O1" s="30" t="s">
        <v>78</v>
      </c>
      <c r="P1" s="30" t="s">
        <v>79</v>
      </c>
      <c r="Q1" s="34" t="s">
        <v>80</v>
      </c>
      <c r="R1" s="34" t="s">
        <v>81</v>
      </c>
      <c r="S1" s="30" t="s">
        <v>82</v>
      </c>
      <c r="T1" s="30" t="s">
        <v>83</v>
      </c>
      <c r="U1" s="34" t="s">
        <v>84</v>
      </c>
      <c r="V1" s="34" t="s">
        <v>85</v>
      </c>
      <c r="W1" s="34" t="s">
        <v>86</v>
      </c>
      <c r="X1" s="34" t="s">
        <v>87</v>
      </c>
      <c r="Y1" s="43" t="s">
        <v>175</v>
      </c>
      <c r="Z1" s="43" t="s">
        <v>176</v>
      </c>
      <c r="AA1" s="34" t="s">
        <v>88</v>
      </c>
      <c r="AB1" s="35" t="s">
        <v>89</v>
      </c>
      <c r="AC1" s="36" t="s">
        <v>177</v>
      </c>
      <c r="AD1" s="36" t="s">
        <v>178</v>
      </c>
      <c r="AE1" s="36" t="s">
        <v>179</v>
      </c>
      <c r="AF1" s="36" t="s">
        <v>180</v>
      </c>
      <c r="AG1" s="36" t="s">
        <v>181</v>
      </c>
    </row>
    <row r="2" spans="1:33">
      <c r="A2" s="30" t="s">
        <v>105</v>
      </c>
      <c r="B2" s="30">
        <v>10</v>
      </c>
      <c r="C2" s="30" t="s">
        <v>127</v>
      </c>
      <c r="D2" s="31">
        <v>37.82</v>
      </c>
      <c r="E2" s="30" t="s">
        <v>91</v>
      </c>
      <c r="F2" s="30">
        <v>1234</v>
      </c>
      <c r="G2" s="32">
        <v>105</v>
      </c>
      <c r="H2" s="30" t="s">
        <v>92</v>
      </c>
      <c r="I2" s="30" t="s">
        <v>93</v>
      </c>
      <c r="J2" s="30">
        <v>6883</v>
      </c>
      <c r="K2" s="33">
        <v>545.58400387500001</v>
      </c>
      <c r="L2" s="33">
        <v>10325.453596400001</v>
      </c>
      <c r="M2" s="31">
        <v>13.28</v>
      </c>
      <c r="N2" s="31">
        <v>3.42</v>
      </c>
      <c r="O2" s="30">
        <v>59865</v>
      </c>
      <c r="P2" s="30">
        <v>58262</v>
      </c>
      <c r="Q2" s="34">
        <v>59865</v>
      </c>
      <c r="R2" s="34">
        <v>1400</v>
      </c>
      <c r="S2" s="30" t="s">
        <v>97</v>
      </c>
      <c r="T2" s="30" t="s">
        <v>123</v>
      </c>
      <c r="U2" s="34">
        <v>48.29</v>
      </c>
      <c r="V2" s="34">
        <v>1</v>
      </c>
      <c r="W2" s="34">
        <v>1.93</v>
      </c>
      <c r="X2" s="34">
        <v>0.497</v>
      </c>
      <c r="Y2" s="34">
        <f>W2</f>
        <v>1.93</v>
      </c>
      <c r="Z2" s="34">
        <f>X2</f>
        <v>0.497</v>
      </c>
      <c r="AA2" s="34">
        <v>0.88600000000000001</v>
      </c>
      <c r="AB2" s="35">
        <v>9.7928139586384202E-2</v>
      </c>
      <c r="AC2">
        <f>ROUND(AB2*AA2*U2*102.79,0)</f>
        <v>431</v>
      </c>
      <c r="AD2">
        <f>ROUND(Y2*AC2*0.002205,0)</f>
        <v>2</v>
      </c>
      <c r="AE2">
        <f>ROUND(Z2*AC2*0.002205,1)</f>
        <v>0.5</v>
      </c>
      <c r="AF2">
        <f>'TP Factors'!$D$7</f>
        <v>1.0291758621024898</v>
      </c>
      <c r="AG2">
        <f>ROUND(AE2*AF2,1)</f>
        <v>0.5</v>
      </c>
    </row>
    <row r="3" spans="1:33">
      <c r="A3" s="30" t="s">
        <v>105</v>
      </c>
      <c r="B3" s="30">
        <v>10</v>
      </c>
      <c r="C3" s="30" t="s">
        <v>127</v>
      </c>
      <c r="D3" s="31">
        <v>37.82</v>
      </c>
      <c r="E3" s="30" t="s">
        <v>91</v>
      </c>
      <c r="F3" s="30">
        <v>3456</v>
      </c>
      <c r="G3" s="32">
        <v>3</v>
      </c>
      <c r="H3" s="30" t="s">
        <v>92</v>
      </c>
      <c r="I3" s="30" t="s">
        <v>93</v>
      </c>
      <c r="J3" s="30">
        <v>158</v>
      </c>
      <c r="K3" s="33">
        <v>98.654927408000006</v>
      </c>
      <c r="L3" s="33">
        <v>526.71646274499994</v>
      </c>
      <c r="M3" s="31">
        <v>0.19</v>
      </c>
      <c r="N3" s="31">
        <v>0.01</v>
      </c>
      <c r="O3" s="30">
        <v>60942</v>
      </c>
      <c r="P3" s="30">
        <v>59298</v>
      </c>
      <c r="Q3" s="34">
        <v>60942</v>
      </c>
      <c r="R3" s="34">
        <v>3200</v>
      </c>
      <c r="S3" s="30" t="s">
        <v>145</v>
      </c>
      <c r="T3" s="30" t="s">
        <v>146</v>
      </c>
      <c r="U3" s="34">
        <v>48.29</v>
      </c>
      <c r="V3" s="34">
        <v>1</v>
      </c>
      <c r="W3" s="34">
        <v>1.2</v>
      </c>
      <c r="X3" s="34">
        <v>6.4000000000000001E-2</v>
      </c>
      <c r="Y3" s="34">
        <f t="shared" ref="Y3:Y58" si="0">W3</f>
        <v>1.2</v>
      </c>
      <c r="Z3" s="34">
        <f t="shared" ref="Z3:Z58" si="1">X3</f>
        <v>6.4000000000000001E-2</v>
      </c>
      <c r="AA3" s="34">
        <v>0.4</v>
      </c>
      <c r="AB3" s="35">
        <v>6.1348241155784598E-2</v>
      </c>
      <c r="AC3">
        <f t="shared" ref="AC3:AC66" si="2">ROUND(AB3*AA3*U3*102.79,0)</f>
        <v>122</v>
      </c>
      <c r="AD3">
        <f t="shared" ref="AD3:AD66" si="3">ROUND(Y3*AC3*0.002205,0)</f>
        <v>0</v>
      </c>
      <c r="AE3">
        <f t="shared" ref="AE3:AE66" si="4">ROUND(Z3*AC3*0.002205,1)</f>
        <v>0</v>
      </c>
      <c r="AF3">
        <f>'TP Factors'!$D$7</f>
        <v>1.0291758621024898</v>
      </c>
      <c r="AG3">
        <f t="shared" ref="AG3:AG66" si="5">ROUND(AE3*AF3,1)</f>
        <v>0</v>
      </c>
    </row>
    <row r="4" spans="1:33">
      <c r="A4" s="30" t="s">
        <v>105</v>
      </c>
      <c r="B4" s="30">
        <v>10</v>
      </c>
      <c r="C4" s="30" t="s">
        <v>127</v>
      </c>
      <c r="D4" s="31">
        <v>37.82</v>
      </c>
      <c r="E4" s="30" t="s">
        <v>91</v>
      </c>
      <c r="F4" s="30">
        <v>3456</v>
      </c>
      <c r="G4" s="32">
        <v>3</v>
      </c>
      <c r="H4" s="30" t="s">
        <v>92</v>
      </c>
      <c r="I4" s="30" t="s">
        <v>93</v>
      </c>
      <c r="J4" s="30">
        <v>175</v>
      </c>
      <c r="K4" s="33">
        <v>131.90227253500001</v>
      </c>
      <c r="L4" s="33">
        <v>582.71587651699997</v>
      </c>
      <c r="M4" s="31">
        <v>0.21</v>
      </c>
      <c r="N4" s="31">
        <v>0.01</v>
      </c>
      <c r="O4" s="30">
        <v>60948</v>
      </c>
      <c r="P4" s="30">
        <v>59304</v>
      </c>
      <c r="Q4" s="34">
        <v>60948</v>
      </c>
      <c r="R4" s="34">
        <v>3200</v>
      </c>
      <c r="S4" s="30" t="s">
        <v>145</v>
      </c>
      <c r="T4" s="30" t="s">
        <v>146</v>
      </c>
      <c r="U4" s="34">
        <v>48.29</v>
      </c>
      <c r="V4" s="34">
        <v>1</v>
      </c>
      <c r="W4" s="34">
        <v>1.2</v>
      </c>
      <c r="X4" s="34">
        <v>6.4000000000000001E-2</v>
      </c>
      <c r="Y4" s="34">
        <f t="shared" si="0"/>
        <v>1.2</v>
      </c>
      <c r="Z4" s="34">
        <f t="shared" si="1"/>
        <v>6.4000000000000001E-2</v>
      </c>
      <c r="AA4" s="34">
        <v>0.4</v>
      </c>
      <c r="AB4" s="35">
        <v>4.5356676928236597E-2</v>
      </c>
      <c r="AC4">
        <f t="shared" si="2"/>
        <v>90</v>
      </c>
      <c r="AD4">
        <f t="shared" si="3"/>
        <v>0</v>
      </c>
      <c r="AE4">
        <f t="shared" si="4"/>
        <v>0</v>
      </c>
      <c r="AF4">
        <f>'TP Factors'!$D$7</f>
        <v>1.0291758621024898</v>
      </c>
      <c r="AG4">
        <f t="shared" si="5"/>
        <v>0</v>
      </c>
    </row>
    <row r="5" spans="1:33">
      <c r="A5" s="30" t="s">
        <v>105</v>
      </c>
      <c r="B5" s="30">
        <v>10</v>
      </c>
      <c r="C5" s="30" t="s">
        <v>127</v>
      </c>
      <c r="D5" s="31">
        <v>37.82</v>
      </c>
      <c r="E5" s="30" t="s">
        <v>91</v>
      </c>
      <c r="F5" s="30">
        <v>3456</v>
      </c>
      <c r="G5" s="32">
        <v>3</v>
      </c>
      <c r="H5" s="30" t="s">
        <v>92</v>
      </c>
      <c r="I5" s="30" t="s">
        <v>93</v>
      </c>
      <c r="J5" s="30">
        <v>103</v>
      </c>
      <c r="K5" s="33">
        <v>210.35643726699999</v>
      </c>
      <c r="L5" s="33">
        <v>1343.76924594</v>
      </c>
      <c r="M5" s="31">
        <v>7.0000000000000007E-2</v>
      </c>
      <c r="N5" s="31">
        <v>0.01</v>
      </c>
      <c r="O5" s="30">
        <v>60950</v>
      </c>
      <c r="P5" s="30">
        <v>59306</v>
      </c>
      <c r="Q5" s="34">
        <v>60950</v>
      </c>
      <c r="R5" s="34">
        <v>4340</v>
      </c>
      <c r="S5" s="30" t="s">
        <v>97</v>
      </c>
      <c r="T5" s="30" t="s">
        <v>116</v>
      </c>
      <c r="U5" s="34">
        <v>48.29</v>
      </c>
      <c r="V5" s="34">
        <v>1</v>
      </c>
      <c r="W5" s="34">
        <v>0.7</v>
      </c>
      <c r="X5" s="34">
        <v>0.09</v>
      </c>
      <c r="Y5" s="34">
        <f t="shared" si="0"/>
        <v>0.7</v>
      </c>
      <c r="Z5" s="34">
        <f t="shared" si="1"/>
        <v>0.09</v>
      </c>
      <c r="AA5" s="34">
        <v>0.10199999999999999</v>
      </c>
      <c r="AB5" s="35">
        <v>0.104366095290129</v>
      </c>
      <c r="AC5">
        <f t="shared" si="2"/>
        <v>53</v>
      </c>
      <c r="AD5">
        <f t="shared" si="3"/>
        <v>0</v>
      </c>
      <c r="AE5">
        <f t="shared" si="4"/>
        <v>0</v>
      </c>
      <c r="AF5">
        <f>'TP Factors'!$D$7</f>
        <v>1.0291758621024898</v>
      </c>
      <c r="AG5">
        <f t="shared" si="5"/>
        <v>0</v>
      </c>
    </row>
    <row r="6" spans="1:33">
      <c r="A6" s="30" t="s">
        <v>105</v>
      </c>
      <c r="B6" s="30">
        <v>10</v>
      </c>
      <c r="C6" s="30" t="s">
        <v>127</v>
      </c>
      <c r="D6" s="31">
        <v>37.82</v>
      </c>
      <c r="E6" s="30" t="s">
        <v>91</v>
      </c>
      <c r="F6" s="30">
        <v>1234</v>
      </c>
      <c r="G6" s="32">
        <v>13</v>
      </c>
      <c r="H6" s="30" t="s">
        <v>92</v>
      </c>
      <c r="I6" s="30" t="s">
        <v>93</v>
      </c>
      <c r="J6" s="30">
        <v>81</v>
      </c>
      <c r="K6" s="33">
        <v>186.806838446</v>
      </c>
      <c r="L6" s="33">
        <v>619.24638060300003</v>
      </c>
      <c r="M6" s="31">
        <v>0.15</v>
      </c>
      <c r="N6" s="31">
        <v>0.02</v>
      </c>
      <c r="O6" s="30">
        <v>60961</v>
      </c>
      <c r="P6" s="30">
        <v>59317</v>
      </c>
      <c r="Q6" s="34">
        <v>60961</v>
      </c>
      <c r="R6" s="34">
        <v>1100</v>
      </c>
      <c r="S6" s="30" t="s">
        <v>97</v>
      </c>
      <c r="T6" s="30" t="s">
        <v>134</v>
      </c>
      <c r="U6" s="34">
        <v>48.29</v>
      </c>
      <c r="V6" s="34">
        <v>1</v>
      </c>
      <c r="W6" s="34">
        <v>1.85</v>
      </c>
      <c r="X6" s="34">
        <v>0.22</v>
      </c>
      <c r="Y6" s="34">
        <f t="shared" si="0"/>
        <v>1.85</v>
      </c>
      <c r="Z6" s="34">
        <f t="shared" si="1"/>
        <v>0.22</v>
      </c>
      <c r="AA6" s="34">
        <v>0.17399999999999999</v>
      </c>
      <c r="AB6" s="35">
        <v>6.7200392865510203E-2</v>
      </c>
      <c r="AC6">
        <f t="shared" si="2"/>
        <v>58</v>
      </c>
      <c r="AD6">
        <f t="shared" si="3"/>
        <v>0</v>
      </c>
      <c r="AE6">
        <f t="shared" si="4"/>
        <v>0</v>
      </c>
      <c r="AF6">
        <f>'TP Factors'!$D$7</f>
        <v>1.0291758621024898</v>
      </c>
      <c r="AG6">
        <f t="shared" si="5"/>
        <v>0</v>
      </c>
    </row>
    <row r="7" spans="1:33">
      <c r="A7" s="30" t="s">
        <v>105</v>
      </c>
      <c r="B7" s="30">
        <v>10</v>
      </c>
      <c r="C7" s="30" t="s">
        <v>127</v>
      </c>
      <c r="D7" s="31">
        <v>37.82</v>
      </c>
      <c r="E7" s="30" t="s">
        <v>91</v>
      </c>
      <c r="F7" s="30">
        <v>1234</v>
      </c>
      <c r="G7" s="32">
        <v>29</v>
      </c>
      <c r="H7" s="30" t="s">
        <v>92</v>
      </c>
      <c r="I7" s="30" t="s">
        <v>93</v>
      </c>
      <c r="J7" s="30">
        <v>2205</v>
      </c>
      <c r="K7" s="33">
        <v>513.503177198</v>
      </c>
      <c r="L7" s="33">
        <v>13321.736232699999</v>
      </c>
      <c r="M7" s="31">
        <v>4.92</v>
      </c>
      <c r="N7" s="31">
        <v>0.7</v>
      </c>
      <c r="O7" s="30">
        <v>60964</v>
      </c>
      <c r="P7" s="30">
        <v>59320</v>
      </c>
      <c r="Q7" s="34">
        <v>60964</v>
      </c>
      <c r="R7" s="34">
        <v>1200</v>
      </c>
      <c r="S7" s="30" t="s">
        <v>97</v>
      </c>
      <c r="T7" s="30" t="s">
        <v>126</v>
      </c>
      <c r="U7" s="34">
        <v>48.29</v>
      </c>
      <c r="V7" s="34">
        <v>1</v>
      </c>
      <c r="W7" s="34">
        <v>2.23</v>
      </c>
      <c r="X7" s="34">
        <v>0.316</v>
      </c>
      <c r="Y7" s="34">
        <f t="shared" si="0"/>
        <v>2.23</v>
      </c>
      <c r="Z7" s="34">
        <f t="shared" si="1"/>
        <v>0.316</v>
      </c>
      <c r="AA7" s="34">
        <v>0.22</v>
      </c>
      <c r="AB7" s="35">
        <v>0.18154297216215301</v>
      </c>
      <c r="AC7">
        <f t="shared" si="2"/>
        <v>198</v>
      </c>
      <c r="AD7">
        <f t="shared" si="3"/>
        <v>1</v>
      </c>
      <c r="AE7">
        <f t="shared" si="4"/>
        <v>0.1</v>
      </c>
      <c r="AF7">
        <f>'TP Factors'!$D$7</f>
        <v>1.0291758621024898</v>
      </c>
      <c r="AG7">
        <f t="shared" si="5"/>
        <v>0.1</v>
      </c>
    </row>
    <row r="8" spans="1:33">
      <c r="A8" s="30" t="s">
        <v>105</v>
      </c>
      <c r="B8" s="30">
        <v>10</v>
      </c>
      <c r="C8" s="30" t="s">
        <v>127</v>
      </c>
      <c r="D8" s="31">
        <v>37.82</v>
      </c>
      <c r="E8" s="30" t="s">
        <v>91</v>
      </c>
      <c r="F8" s="30">
        <v>3456</v>
      </c>
      <c r="G8" s="32">
        <v>3</v>
      </c>
      <c r="H8" s="30" t="s">
        <v>92</v>
      </c>
      <c r="I8" s="30" t="s">
        <v>93</v>
      </c>
      <c r="J8" s="30">
        <v>589</v>
      </c>
      <c r="K8" s="33">
        <v>471.21117607100001</v>
      </c>
      <c r="L8" s="33">
        <v>7670.8374271299999</v>
      </c>
      <c r="M8" s="31">
        <v>0.41</v>
      </c>
      <c r="N8" s="31">
        <v>0.05</v>
      </c>
      <c r="O8" s="30">
        <v>61343</v>
      </c>
      <c r="P8" s="30">
        <v>59672</v>
      </c>
      <c r="Q8" s="34">
        <v>61343</v>
      </c>
      <c r="R8" s="34">
        <v>4340</v>
      </c>
      <c r="S8" s="30" t="s">
        <v>97</v>
      </c>
      <c r="T8" s="30" t="s">
        <v>116</v>
      </c>
      <c r="U8" s="34">
        <v>48.29</v>
      </c>
      <c r="V8" s="34">
        <v>1</v>
      </c>
      <c r="W8" s="34">
        <v>0.7</v>
      </c>
      <c r="X8" s="34">
        <v>0.09</v>
      </c>
      <c r="Y8" s="34">
        <f t="shared" si="0"/>
        <v>0.7</v>
      </c>
      <c r="Z8" s="34">
        <f t="shared" si="1"/>
        <v>0.09</v>
      </c>
      <c r="AA8" s="34">
        <v>0.10199999999999999</v>
      </c>
      <c r="AB8" s="35">
        <v>5.3345152141081303E-3</v>
      </c>
      <c r="AC8">
        <f t="shared" si="2"/>
        <v>3</v>
      </c>
      <c r="AD8">
        <f t="shared" si="3"/>
        <v>0</v>
      </c>
      <c r="AE8">
        <f t="shared" si="4"/>
        <v>0</v>
      </c>
      <c r="AF8">
        <f>'TP Factors'!$D$7</f>
        <v>1.0291758621024898</v>
      </c>
      <c r="AG8">
        <f t="shared" si="5"/>
        <v>0</v>
      </c>
    </row>
    <row r="9" spans="1:33">
      <c r="A9" s="30" t="s">
        <v>105</v>
      </c>
      <c r="B9" s="30">
        <v>10</v>
      </c>
      <c r="C9" s="30" t="s">
        <v>127</v>
      </c>
      <c r="D9" s="31">
        <v>37.82</v>
      </c>
      <c r="E9" s="30" t="s">
        <v>91</v>
      </c>
      <c r="F9" s="30">
        <v>3456</v>
      </c>
      <c r="G9" s="32">
        <v>3</v>
      </c>
      <c r="H9" s="30" t="s">
        <v>92</v>
      </c>
      <c r="I9" s="30" t="s">
        <v>93</v>
      </c>
      <c r="J9" s="30">
        <v>487</v>
      </c>
      <c r="K9" s="33">
        <v>253.53507772099999</v>
      </c>
      <c r="L9" s="33">
        <v>1568.2031488499999</v>
      </c>
      <c r="M9" s="31">
        <v>0.34</v>
      </c>
      <c r="N9" s="31">
        <v>0.04</v>
      </c>
      <c r="O9" s="30">
        <v>61357</v>
      </c>
      <c r="P9" s="30">
        <v>59686</v>
      </c>
      <c r="Q9" s="34">
        <v>61357</v>
      </c>
      <c r="R9" s="34">
        <v>4340</v>
      </c>
      <c r="S9" s="30" t="s">
        <v>145</v>
      </c>
      <c r="T9" s="30" t="s">
        <v>147</v>
      </c>
      <c r="U9" s="34">
        <v>48.29</v>
      </c>
      <c r="V9" s="34">
        <v>1</v>
      </c>
      <c r="W9" s="34">
        <v>0.7</v>
      </c>
      <c r="X9" s="34">
        <v>0.09</v>
      </c>
      <c r="Y9" s="34">
        <f t="shared" si="0"/>
        <v>0.7</v>
      </c>
      <c r="Z9" s="34">
        <f t="shared" si="1"/>
        <v>0.09</v>
      </c>
      <c r="AA9" s="34">
        <v>0.41299999999999998</v>
      </c>
      <c r="AB9" s="35">
        <v>0.38668788194846698</v>
      </c>
      <c r="AC9">
        <f t="shared" si="2"/>
        <v>793</v>
      </c>
      <c r="AD9">
        <f t="shared" si="3"/>
        <v>1</v>
      </c>
      <c r="AE9">
        <f t="shared" si="4"/>
        <v>0.2</v>
      </c>
      <c r="AF9">
        <f>'TP Factors'!$D$7</f>
        <v>1.0291758621024898</v>
      </c>
      <c r="AG9">
        <f t="shared" si="5"/>
        <v>0.2</v>
      </c>
    </row>
    <row r="10" spans="1:33">
      <c r="A10" s="30" t="s">
        <v>105</v>
      </c>
      <c r="B10" s="30">
        <v>10</v>
      </c>
      <c r="C10" s="30" t="s">
        <v>127</v>
      </c>
      <c r="D10" s="31">
        <v>37.82</v>
      </c>
      <c r="E10" s="30" t="s">
        <v>91</v>
      </c>
      <c r="F10" s="30">
        <v>1234</v>
      </c>
      <c r="G10" s="32">
        <v>45</v>
      </c>
      <c r="H10" s="30" t="s">
        <v>92</v>
      </c>
      <c r="I10" s="30" t="s">
        <v>93</v>
      </c>
      <c r="J10" s="30">
        <v>889</v>
      </c>
      <c r="K10" s="33">
        <v>206.98492365800001</v>
      </c>
      <c r="L10" s="33">
        <v>1389.80292151</v>
      </c>
      <c r="M10" s="31">
        <v>1.07</v>
      </c>
      <c r="N10" s="31">
        <v>0.43</v>
      </c>
      <c r="O10" s="30">
        <v>61376</v>
      </c>
      <c r="P10" s="30">
        <v>59705</v>
      </c>
      <c r="Q10" s="34">
        <v>61376</v>
      </c>
      <c r="R10" s="34">
        <v>8140</v>
      </c>
      <c r="S10" s="30" t="s">
        <v>145</v>
      </c>
      <c r="T10" s="30" t="s">
        <v>148</v>
      </c>
      <c r="U10" s="34">
        <v>48.29</v>
      </c>
      <c r="V10" s="34">
        <v>1</v>
      </c>
      <c r="W10" s="34">
        <v>1.2</v>
      </c>
      <c r="X10" s="34">
        <v>0.48</v>
      </c>
      <c r="Y10" s="34">
        <f t="shared" si="0"/>
        <v>1.2</v>
      </c>
      <c r="Z10" s="34">
        <f t="shared" si="1"/>
        <v>0.48</v>
      </c>
      <c r="AA10" s="34">
        <v>0.85</v>
      </c>
      <c r="AB10" s="35">
        <v>0.343426407337866</v>
      </c>
      <c r="AC10">
        <f t="shared" si="2"/>
        <v>1449</v>
      </c>
      <c r="AD10">
        <f t="shared" si="3"/>
        <v>4</v>
      </c>
      <c r="AE10">
        <f t="shared" si="4"/>
        <v>1.5</v>
      </c>
      <c r="AF10">
        <f>'TP Factors'!$D$7</f>
        <v>1.0291758621024898</v>
      </c>
      <c r="AG10">
        <f t="shared" si="5"/>
        <v>1.5</v>
      </c>
    </row>
    <row r="11" spans="1:33">
      <c r="A11" s="30" t="s">
        <v>105</v>
      </c>
      <c r="B11" s="30">
        <v>10</v>
      </c>
      <c r="C11" s="30" t="s">
        <v>127</v>
      </c>
      <c r="D11" s="31">
        <v>37.82</v>
      </c>
      <c r="E11" s="30" t="s">
        <v>91</v>
      </c>
      <c r="F11" s="30">
        <v>3456</v>
      </c>
      <c r="G11" s="32">
        <v>3</v>
      </c>
      <c r="H11" s="30" t="s">
        <v>92</v>
      </c>
      <c r="I11" s="30" t="s">
        <v>93</v>
      </c>
      <c r="J11" s="30">
        <v>30</v>
      </c>
      <c r="K11" s="33">
        <v>51.418637679699998</v>
      </c>
      <c r="L11" s="33">
        <v>96.8716883126</v>
      </c>
      <c r="M11" s="31">
        <v>0.02</v>
      </c>
      <c r="N11" s="31">
        <v>0</v>
      </c>
      <c r="O11" s="30">
        <v>61392</v>
      </c>
      <c r="P11" s="30">
        <v>59721</v>
      </c>
      <c r="Q11" s="34">
        <v>61392</v>
      </c>
      <c r="R11" s="34">
        <v>4340</v>
      </c>
      <c r="S11" s="30" t="s">
        <v>145</v>
      </c>
      <c r="T11" s="30" t="s">
        <v>147</v>
      </c>
      <c r="U11" s="34">
        <v>48.29</v>
      </c>
      <c r="V11" s="34">
        <v>1</v>
      </c>
      <c r="W11" s="34">
        <v>0.7</v>
      </c>
      <c r="X11" s="34">
        <v>0.09</v>
      </c>
      <c r="Y11" s="34">
        <f t="shared" si="0"/>
        <v>0.7</v>
      </c>
      <c r="Z11" s="34">
        <f t="shared" si="1"/>
        <v>0.09</v>
      </c>
      <c r="AA11" s="34">
        <v>0.41299999999999998</v>
      </c>
      <c r="AB11" s="35">
        <v>2.39374197435883E-2</v>
      </c>
      <c r="AC11">
        <f t="shared" si="2"/>
        <v>49</v>
      </c>
      <c r="AD11">
        <f t="shared" si="3"/>
        <v>0</v>
      </c>
      <c r="AE11">
        <f t="shared" si="4"/>
        <v>0</v>
      </c>
      <c r="AF11">
        <f>'TP Factors'!$D$7</f>
        <v>1.0291758621024898</v>
      </c>
      <c r="AG11">
        <f t="shared" si="5"/>
        <v>0</v>
      </c>
    </row>
    <row r="12" spans="1:33">
      <c r="A12" s="30" t="s">
        <v>105</v>
      </c>
      <c r="B12" s="30">
        <v>10</v>
      </c>
      <c r="C12" s="30" t="s">
        <v>127</v>
      </c>
      <c r="D12" s="31">
        <v>37.82</v>
      </c>
      <c r="E12" s="30" t="s">
        <v>91</v>
      </c>
      <c r="F12" s="30">
        <v>3456</v>
      </c>
      <c r="G12" s="32">
        <v>3</v>
      </c>
      <c r="H12" s="30" t="s">
        <v>92</v>
      </c>
      <c r="I12" s="30" t="s">
        <v>93</v>
      </c>
      <c r="J12" s="30">
        <v>518</v>
      </c>
      <c r="K12" s="33">
        <v>187.586013095</v>
      </c>
      <c r="L12" s="33">
        <v>2226.6788750000001</v>
      </c>
      <c r="M12" s="31">
        <v>0.36</v>
      </c>
      <c r="N12" s="31">
        <v>0.05</v>
      </c>
      <c r="O12" s="30">
        <v>61400</v>
      </c>
      <c r="P12" s="30">
        <v>59729</v>
      </c>
      <c r="Q12" s="34">
        <v>61400</v>
      </c>
      <c r="R12" s="34">
        <v>4340</v>
      </c>
      <c r="S12" s="30" t="s">
        <v>100</v>
      </c>
      <c r="T12" s="30" t="s">
        <v>117</v>
      </c>
      <c r="U12" s="34">
        <v>48.29</v>
      </c>
      <c r="V12" s="34">
        <v>1</v>
      </c>
      <c r="W12" s="34">
        <v>0.7</v>
      </c>
      <c r="X12" s="34">
        <v>0.09</v>
      </c>
      <c r="Y12" s="34">
        <f t="shared" si="0"/>
        <v>0.7</v>
      </c>
      <c r="Z12" s="34">
        <f t="shared" si="1"/>
        <v>0.09</v>
      </c>
      <c r="AA12" s="34">
        <v>0.309</v>
      </c>
      <c r="AB12" s="35">
        <v>3.07502287191329E-2</v>
      </c>
      <c r="AC12">
        <f t="shared" si="2"/>
        <v>47</v>
      </c>
      <c r="AD12">
        <f t="shared" si="3"/>
        <v>0</v>
      </c>
      <c r="AE12">
        <f t="shared" si="4"/>
        <v>0</v>
      </c>
      <c r="AF12">
        <f>'TP Factors'!$D$7</f>
        <v>1.0291758621024898</v>
      </c>
      <c r="AG12">
        <f t="shared" si="5"/>
        <v>0</v>
      </c>
    </row>
    <row r="13" spans="1:33">
      <c r="A13" s="30" t="s">
        <v>105</v>
      </c>
      <c r="B13" s="30">
        <v>10</v>
      </c>
      <c r="C13" s="30" t="s">
        <v>127</v>
      </c>
      <c r="D13" s="31">
        <v>37.82</v>
      </c>
      <c r="E13" s="30" t="s">
        <v>91</v>
      </c>
      <c r="F13" s="30">
        <v>3456</v>
      </c>
      <c r="G13" s="32">
        <v>3</v>
      </c>
      <c r="H13" s="30" t="s">
        <v>92</v>
      </c>
      <c r="I13" s="30" t="s">
        <v>93</v>
      </c>
      <c r="J13" s="30">
        <v>801</v>
      </c>
      <c r="K13" s="33">
        <v>317.82757303199998</v>
      </c>
      <c r="L13" s="33">
        <v>2579.2987959699999</v>
      </c>
      <c r="M13" s="31">
        <v>0.56000000000000005</v>
      </c>
      <c r="N13" s="31">
        <v>7.0000000000000007E-2</v>
      </c>
      <c r="O13" s="30">
        <v>61402</v>
      </c>
      <c r="P13" s="30">
        <v>59731</v>
      </c>
      <c r="Q13" s="34">
        <v>61402</v>
      </c>
      <c r="R13" s="34">
        <v>4340</v>
      </c>
      <c r="S13" s="30" t="s">
        <v>145</v>
      </c>
      <c r="T13" s="30" t="s">
        <v>147</v>
      </c>
      <c r="U13" s="34">
        <v>48.29</v>
      </c>
      <c r="V13" s="34">
        <v>1</v>
      </c>
      <c r="W13" s="34">
        <v>0.7</v>
      </c>
      <c r="X13" s="34">
        <v>0.09</v>
      </c>
      <c r="Y13" s="34">
        <f t="shared" si="0"/>
        <v>0.7</v>
      </c>
      <c r="Z13" s="34">
        <f t="shared" si="1"/>
        <v>0.09</v>
      </c>
      <c r="AA13" s="34">
        <v>0.41299999999999998</v>
      </c>
      <c r="AB13" s="35">
        <v>0.105150043524115</v>
      </c>
      <c r="AC13">
        <f t="shared" si="2"/>
        <v>216</v>
      </c>
      <c r="AD13">
        <f t="shared" si="3"/>
        <v>0</v>
      </c>
      <c r="AE13">
        <f t="shared" si="4"/>
        <v>0</v>
      </c>
      <c r="AF13">
        <f>'TP Factors'!$D$7</f>
        <v>1.0291758621024898</v>
      </c>
      <c r="AG13">
        <f t="shared" si="5"/>
        <v>0</v>
      </c>
    </row>
    <row r="14" spans="1:33">
      <c r="A14" s="30" t="s">
        <v>105</v>
      </c>
      <c r="B14" s="30">
        <v>10</v>
      </c>
      <c r="C14" s="30" t="s">
        <v>127</v>
      </c>
      <c r="D14" s="31">
        <v>37.82</v>
      </c>
      <c r="E14" s="30" t="s">
        <v>91</v>
      </c>
      <c r="F14" s="30">
        <v>3456</v>
      </c>
      <c r="G14" s="32">
        <v>3</v>
      </c>
      <c r="H14" s="30" t="s">
        <v>92</v>
      </c>
      <c r="I14" s="30" t="s">
        <v>93</v>
      </c>
      <c r="J14" s="30">
        <v>303</v>
      </c>
      <c r="K14" s="33">
        <v>135.07611082299999</v>
      </c>
      <c r="L14" s="33">
        <v>976.42603016099997</v>
      </c>
      <c r="M14" s="31">
        <v>0.21</v>
      </c>
      <c r="N14" s="31">
        <v>0.03</v>
      </c>
      <c r="O14" s="30">
        <v>61412</v>
      </c>
      <c r="P14" s="30">
        <v>59739</v>
      </c>
      <c r="Q14" s="34">
        <v>61412</v>
      </c>
      <c r="R14" s="34">
        <v>4340</v>
      </c>
      <c r="S14" s="30" t="s">
        <v>145</v>
      </c>
      <c r="T14" s="30" t="s">
        <v>147</v>
      </c>
      <c r="U14" s="34">
        <v>48.29</v>
      </c>
      <c r="V14" s="34">
        <v>1</v>
      </c>
      <c r="W14" s="34">
        <v>0.7</v>
      </c>
      <c r="X14" s="34">
        <v>0.09</v>
      </c>
      <c r="Y14" s="34">
        <f t="shared" si="0"/>
        <v>0.7</v>
      </c>
      <c r="Z14" s="34">
        <f t="shared" si="1"/>
        <v>0.09</v>
      </c>
      <c r="AA14" s="34">
        <v>0.41299999999999998</v>
      </c>
      <c r="AB14" s="35">
        <v>0.21828035530572301</v>
      </c>
      <c r="AC14">
        <f t="shared" si="2"/>
        <v>447</v>
      </c>
      <c r="AD14">
        <f t="shared" si="3"/>
        <v>1</v>
      </c>
      <c r="AE14">
        <f t="shared" si="4"/>
        <v>0.1</v>
      </c>
      <c r="AF14">
        <f>'TP Factors'!$D$7</f>
        <v>1.0291758621024898</v>
      </c>
      <c r="AG14">
        <f t="shared" si="5"/>
        <v>0.1</v>
      </c>
    </row>
    <row r="15" spans="1:33">
      <c r="A15" s="30" t="s">
        <v>105</v>
      </c>
      <c r="B15" s="30">
        <v>10</v>
      </c>
      <c r="C15" s="30" t="s">
        <v>127</v>
      </c>
      <c r="D15" s="31">
        <v>37.82</v>
      </c>
      <c r="E15" s="30" t="s">
        <v>91</v>
      </c>
      <c r="F15" s="30">
        <v>1234</v>
      </c>
      <c r="G15" s="32">
        <v>45</v>
      </c>
      <c r="H15" s="30" t="s">
        <v>92</v>
      </c>
      <c r="I15" s="30" t="s">
        <v>93</v>
      </c>
      <c r="J15" s="30">
        <v>22</v>
      </c>
      <c r="K15" s="33">
        <v>30.381664352000001</v>
      </c>
      <c r="L15" s="33">
        <v>33.8215787886</v>
      </c>
      <c r="M15" s="31">
        <v>0.03</v>
      </c>
      <c r="N15" s="31">
        <v>0.01</v>
      </c>
      <c r="O15" s="30">
        <v>61413</v>
      </c>
      <c r="P15" s="30">
        <v>59740</v>
      </c>
      <c r="Q15" s="34">
        <v>61413</v>
      </c>
      <c r="R15" s="34">
        <v>8140</v>
      </c>
      <c r="S15" s="30" t="s">
        <v>145</v>
      </c>
      <c r="T15" s="30" t="s">
        <v>148</v>
      </c>
      <c r="U15" s="34">
        <v>48.29</v>
      </c>
      <c r="V15" s="34">
        <v>1</v>
      </c>
      <c r="W15" s="34">
        <v>1.2</v>
      </c>
      <c r="X15" s="34">
        <v>0.48</v>
      </c>
      <c r="Y15" s="34">
        <f t="shared" si="0"/>
        <v>1.2</v>
      </c>
      <c r="Z15" s="34">
        <f t="shared" si="1"/>
        <v>0.48</v>
      </c>
      <c r="AA15" s="34">
        <v>0.85</v>
      </c>
      <c r="AB15" s="35">
        <v>8.3574606974203096E-3</v>
      </c>
      <c r="AC15">
        <f t="shared" si="2"/>
        <v>35</v>
      </c>
      <c r="AD15">
        <f t="shared" si="3"/>
        <v>0</v>
      </c>
      <c r="AE15">
        <f t="shared" si="4"/>
        <v>0</v>
      </c>
      <c r="AF15">
        <f>'TP Factors'!$D$7</f>
        <v>1.0291758621024898</v>
      </c>
      <c r="AG15">
        <f t="shared" si="5"/>
        <v>0</v>
      </c>
    </row>
    <row r="16" spans="1:33">
      <c r="A16" s="30" t="s">
        <v>105</v>
      </c>
      <c r="B16" s="30">
        <v>10</v>
      </c>
      <c r="C16" s="30" t="s">
        <v>127</v>
      </c>
      <c r="D16" s="31">
        <v>37.82</v>
      </c>
      <c r="E16" s="30" t="s">
        <v>91</v>
      </c>
      <c r="F16" s="30">
        <v>3456</v>
      </c>
      <c r="G16" s="32">
        <v>3</v>
      </c>
      <c r="H16" s="30" t="s">
        <v>92</v>
      </c>
      <c r="I16" s="30" t="s">
        <v>93</v>
      </c>
      <c r="J16" s="30">
        <v>16</v>
      </c>
      <c r="K16" s="33">
        <v>36.463740636700003</v>
      </c>
      <c r="L16" s="33">
        <v>50.338368587799998</v>
      </c>
      <c r="M16" s="31">
        <v>0.01</v>
      </c>
      <c r="N16" s="31">
        <v>0</v>
      </c>
      <c r="O16" s="30">
        <v>61415</v>
      </c>
      <c r="P16" s="30">
        <v>59742</v>
      </c>
      <c r="Q16" s="34">
        <v>61415</v>
      </c>
      <c r="R16" s="34">
        <v>4340</v>
      </c>
      <c r="S16" s="30" t="s">
        <v>145</v>
      </c>
      <c r="T16" s="30" t="s">
        <v>147</v>
      </c>
      <c r="U16" s="34">
        <v>48.29</v>
      </c>
      <c r="V16" s="34">
        <v>1</v>
      </c>
      <c r="W16" s="34">
        <v>0.7</v>
      </c>
      <c r="X16" s="34">
        <v>0.09</v>
      </c>
      <c r="Y16" s="34">
        <f t="shared" si="0"/>
        <v>0.7</v>
      </c>
      <c r="Z16" s="34">
        <f t="shared" si="1"/>
        <v>0.09</v>
      </c>
      <c r="AA16" s="34">
        <v>0.41299999999999998</v>
      </c>
      <c r="AB16" s="35">
        <v>1.24095200760539E-2</v>
      </c>
      <c r="AC16">
        <f t="shared" si="2"/>
        <v>25</v>
      </c>
      <c r="AD16">
        <f t="shared" si="3"/>
        <v>0</v>
      </c>
      <c r="AE16">
        <f t="shared" si="4"/>
        <v>0</v>
      </c>
      <c r="AF16">
        <f>'TP Factors'!$D$7</f>
        <v>1.0291758621024898</v>
      </c>
      <c r="AG16">
        <f t="shared" si="5"/>
        <v>0</v>
      </c>
    </row>
    <row r="17" spans="1:33">
      <c r="A17" s="30" t="s">
        <v>105</v>
      </c>
      <c r="B17" s="30">
        <v>10</v>
      </c>
      <c r="C17" s="30" t="s">
        <v>127</v>
      </c>
      <c r="D17" s="31">
        <v>37.82</v>
      </c>
      <c r="E17" s="30" t="s">
        <v>91</v>
      </c>
      <c r="F17" s="30">
        <v>3456</v>
      </c>
      <c r="G17" s="32">
        <v>3</v>
      </c>
      <c r="H17" s="30" t="s">
        <v>92</v>
      </c>
      <c r="I17" s="30" t="s">
        <v>93</v>
      </c>
      <c r="J17" s="30">
        <v>780</v>
      </c>
      <c r="K17" s="33">
        <v>758.54949826300003</v>
      </c>
      <c r="L17" s="33">
        <v>10157.347048899999</v>
      </c>
      <c r="M17" s="31">
        <v>0.55000000000000004</v>
      </c>
      <c r="N17" s="31">
        <v>7.0000000000000007E-2</v>
      </c>
      <c r="O17" s="30">
        <v>61422</v>
      </c>
      <c r="P17" s="30">
        <v>59748</v>
      </c>
      <c r="Q17" s="34">
        <v>61422</v>
      </c>
      <c r="R17" s="34">
        <v>4340</v>
      </c>
      <c r="S17" s="30" t="s">
        <v>97</v>
      </c>
      <c r="T17" s="30" t="s">
        <v>116</v>
      </c>
      <c r="U17" s="34">
        <v>48.29</v>
      </c>
      <c r="V17" s="34">
        <v>1</v>
      </c>
      <c r="W17" s="34">
        <v>0.7</v>
      </c>
      <c r="X17" s="34">
        <v>0.09</v>
      </c>
      <c r="Y17" s="34">
        <f t="shared" si="0"/>
        <v>0.7</v>
      </c>
      <c r="Z17" s="34">
        <f t="shared" si="1"/>
        <v>0.09</v>
      </c>
      <c r="AA17" s="34">
        <v>0.10199999999999999</v>
      </c>
      <c r="AB17" s="35">
        <v>0.17245559115394399</v>
      </c>
      <c r="AC17">
        <f t="shared" si="2"/>
        <v>87</v>
      </c>
      <c r="AD17">
        <f t="shared" si="3"/>
        <v>0</v>
      </c>
      <c r="AE17">
        <f t="shared" si="4"/>
        <v>0</v>
      </c>
      <c r="AF17">
        <f>'TP Factors'!$D$7</f>
        <v>1.0291758621024898</v>
      </c>
      <c r="AG17">
        <f t="shared" si="5"/>
        <v>0</v>
      </c>
    </row>
    <row r="18" spans="1:33">
      <c r="A18" s="30" t="s">
        <v>105</v>
      </c>
      <c r="B18" s="30">
        <v>10</v>
      </c>
      <c r="C18" s="30" t="s">
        <v>127</v>
      </c>
      <c r="D18" s="31">
        <v>37.82</v>
      </c>
      <c r="E18" s="30" t="s">
        <v>91</v>
      </c>
      <c r="F18" s="30">
        <v>3456</v>
      </c>
      <c r="G18" s="32">
        <v>3</v>
      </c>
      <c r="H18" s="30" t="s">
        <v>92</v>
      </c>
      <c r="I18" s="30" t="s">
        <v>93</v>
      </c>
      <c r="J18" s="30">
        <v>146</v>
      </c>
      <c r="K18" s="33">
        <v>127.219191591</v>
      </c>
      <c r="L18" s="33">
        <v>468.78381915900002</v>
      </c>
      <c r="M18" s="31">
        <v>0.1</v>
      </c>
      <c r="N18" s="31">
        <v>0.01</v>
      </c>
      <c r="O18" s="30">
        <v>61423</v>
      </c>
      <c r="P18" s="30">
        <v>59749</v>
      </c>
      <c r="Q18" s="34">
        <v>61423</v>
      </c>
      <c r="R18" s="34">
        <v>4340</v>
      </c>
      <c r="S18" s="30" t="s">
        <v>145</v>
      </c>
      <c r="T18" s="30" t="s">
        <v>147</v>
      </c>
      <c r="U18" s="34">
        <v>48.29</v>
      </c>
      <c r="V18" s="34">
        <v>1</v>
      </c>
      <c r="W18" s="34">
        <v>0.7</v>
      </c>
      <c r="X18" s="34">
        <v>0.09</v>
      </c>
      <c r="Y18" s="34">
        <f t="shared" si="0"/>
        <v>0.7</v>
      </c>
      <c r="Z18" s="34">
        <f t="shared" si="1"/>
        <v>0.09</v>
      </c>
      <c r="AA18" s="34">
        <v>0.41299999999999998</v>
      </c>
      <c r="AB18" s="35">
        <v>0.11583854109416</v>
      </c>
      <c r="AC18">
        <f t="shared" si="2"/>
        <v>237</v>
      </c>
      <c r="AD18">
        <f t="shared" si="3"/>
        <v>0</v>
      </c>
      <c r="AE18">
        <f t="shared" si="4"/>
        <v>0</v>
      </c>
      <c r="AF18">
        <f>'TP Factors'!$D$7</f>
        <v>1.0291758621024898</v>
      </c>
      <c r="AG18">
        <f t="shared" si="5"/>
        <v>0</v>
      </c>
    </row>
    <row r="19" spans="1:33">
      <c r="A19" s="30" t="s">
        <v>105</v>
      </c>
      <c r="B19" s="30">
        <v>10</v>
      </c>
      <c r="C19" s="30" t="s">
        <v>127</v>
      </c>
      <c r="D19" s="31">
        <v>37.82</v>
      </c>
      <c r="E19" s="30" t="s">
        <v>91</v>
      </c>
      <c r="F19" s="30">
        <v>1234</v>
      </c>
      <c r="G19" s="32">
        <v>45</v>
      </c>
      <c r="H19" s="30" t="s">
        <v>92</v>
      </c>
      <c r="I19" s="30" t="s">
        <v>93</v>
      </c>
      <c r="J19" s="30">
        <v>58</v>
      </c>
      <c r="K19" s="33">
        <v>48.953765066099997</v>
      </c>
      <c r="L19" s="33">
        <v>90.735711803900003</v>
      </c>
      <c r="M19" s="31">
        <v>7.0000000000000007E-2</v>
      </c>
      <c r="N19" s="31">
        <v>0.03</v>
      </c>
      <c r="O19" s="30">
        <v>61425</v>
      </c>
      <c r="P19" s="30">
        <v>59751</v>
      </c>
      <c r="Q19" s="34">
        <v>61425</v>
      </c>
      <c r="R19" s="34">
        <v>8140</v>
      </c>
      <c r="S19" s="30" t="s">
        <v>145</v>
      </c>
      <c r="T19" s="30" t="s">
        <v>148</v>
      </c>
      <c r="U19" s="34">
        <v>48.29</v>
      </c>
      <c r="V19" s="34">
        <v>1</v>
      </c>
      <c r="W19" s="34">
        <v>1.2</v>
      </c>
      <c r="X19" s="34">
        <v>0.48</v>
      </c>
      <c r="Y19" s="34">
        <f t="shared" si="0"/>
        <v>1.2</v>
      </c>
      <c r="Z19" s="34">
        <f t="shared" si="1"/>
        <v>0.48</v>
      </c>
      <c r="AA19" s="34">
        <v>0.85</v>
      </c>
      <c r="AB19" s="35">
        <v>2.2421192993968601E-2</v>
      </c>
      <c r="AC19">
        <f t="shared" si="2"/>
        <v>95</v>
      </c>
      <c r="AD19">
        <f t="shared" si="3"/>
        <v>0</v>
      </c>
      <c r="AE19">
        <f t="shared" si="4"/>
        <v>0.1</v>
      </c>
      <c r="AF19">
        <f>'TP Factors'!$D$7</f>
        <v>1.0291758621024898</v>
      </c>
      <c r="AG19">
        <f t="shared" si="5"/>
        <v>0.1</v>
      </c>
    </row>
    <row r="20" spans="1:33">
      <c r="A20" s="30" t="s">
        <v>105</v>
      </c>
      <c r="B20" s="30">
        <v>10</v>
      </c>
      <c r="C20" s="30" t="s">
        <v>127</v>
      </c>
      <c r="D20" s="31">
        <v>37.82</v>
      </c>
      <c r="E20" s="30" t="s">
        <v>91</v>
      </c>
      <c r="F20" s="30">
        <v>3456</v>
      </c>
      <c r="G20" s="32">
        <v>3</v>
      </c>
      <c r="H20" s="30" t="s">
        <v>92</v>
      </c>
      <c r="I20" s="30" t="s">
        <v>93</v>
      </c>
      <c r="J20" s="30">
        <v>132</v>
      </c>
      <c r="K20" s="33">
        <v>96.780838973900003</v>
      </c>
      <c r="L20" s="33">
        <v>424.82005188699998</v>
      </c>
      <c r="M20" s="31">
        <v>0.09</v>
      </c>
      <c r="N20" s="31">
        <v>0.01</v>
      </c>
      <c r="O20" s="30">
        <v>61439</v>
      </c>
      <c r="P20" s="30">
        <v>59763</v>
      </c>
      <c r="Q20" s="34">
        <v>61439</v>
      </c>
      <c r="R20" s="34">
        <v>4340</v>
      </c>
      <c r="S20" s="30" t="s">
        <v>145</v>
      </c>
      <c r="T20" s="30" t="s">
        <v>147</v>
      </c>
      <c r="U20" s="34">
        <v>48.29</v>
      </c>
      <c r="V20" s="34">
        <v>1</v>
      </c>
      <c r="W20" s="34">
        <v>0.7</v>
      </c>
      <c r="X20" s="34">
        <v>0.09</v>
      </c>
      <c r="Y20" s="34">
        <f t="shared" si="0"/>
        <v>0.7</v>
      </c>
      <c r="Z20" s="34">
        <f t="shared" si="1"/>
        <v>0.09</v>
      </c>
      <c r="AA20" s="34">
        <v>0.41299999999999998</v>
      </c>
      <c r="AB20" s="35">
        <v>5.8275934577536902E-2</v>
      </c>
      <c r="AC20">
        <f t="shared" si="2"/>
        <v>119</v>
      </c>
      <c r="AD20">
        <f t="shared" si="3"/>
        <v>0</v>
      </c>
      <c r="AE20">
        <f t="shared" si="4"/>
        <v>0</v>
      </c>
      <c r="AF20">
        <f>'TP Factors'!$D$7</f>
        <v>1.0291758621024898</v>
      </c>
      <c r="AG20">
        <f t="shared" si="5"/>
        <v>0</v>
      </c>
    </row>
    <row r="21" spans="1:33">
      <c r="A21" s="30" t="s">
        <v>105</v>
      </c>
      <c r="B21" s="30">
        <v>10</v>
      </c>
      <c r="C21" s="30" t="s">
        <v>127</v>
      </c>
      <c r="D21" s="31">
        <v>37.82</v>
      </c>
      <c r="E21" s="30" t="s">
        <v>91</v>
      </c>
      <c r="F21" s="30">
        <v>3456</v>
      </c>
      <c r="G21" s="32">
        <v>3</v>
      </c>
      <c r="H21" s="30" t="s">
        <v>92</v>
      </c>
      <c r="I21" s="30" t="s">
        <v>93</v>
      </c>
      <c r="J21" s="30">
        <v>19</v>
      </c>
      <c r="K21" s="33">
        <v>75.876665169000006</v>
      </c>
      <c r="L21" s="33">
        <v>242.19024937099999</v>
      </c>
      <c r="M21" s="31">
        <v>0.01</v>
      </c>
      <c r="N21" s="31">
        <v>0</v>
      </c>
      <c r="O21" s="30">
        <v>61447</v>
      </c>
      <c r="P21" s="30">
        <v>59770</v>
      </c>
      <c r="Q21" s="34">
        <v>61447</v>
      </c>
      <c r="R21" s="34">
        <v>4340</v>
      </c>
      <c r="S21" s="30" t="s">
        <v>97</v>
      </c>
      <c r="T21" s="30" t="s">
        <v>116</v>
      </c>
      <c r="U21" s="34">
        <v>48.29</v>
      </c>
      <c r="V21" s="34">
        <v>1</v>
      </c>
      <c r="W21" s="34">
        <v>0.7</v>
      </c>
      <c r="X21" s="34">
        <v>0.09</v>
      </c>
      <c r="Y21" s="34">
        <f t="shared" si="0"/>
        <v>0.7</v>
      </c>
      <c r="Z21" s="34">
        <f t="shared" si="1"/>
        <v>0.09</v>
      </c>
      <c r="AA21" s="34">
        <v>0.10199999999999999</v>
      </c>
      <c r="AB21" s="35">
        <v>5.8058348089743098E-2</v>
      </c>
      <c r="AC21">
        <f t="shared" si="2"/>
        <v>29</v>
      </c>
      <c r="AD21">
        <f t="shared" si="3"/>
        <v>0</v>
      </c>
      <c r="AE21">
        <f t="shared" si="4"/>
        <v>0</v>
      </c>
      <c r="AF21">
        <f>'TP Factors'!$D$7</f>
        <v>1.0291758621024898</v>
      </c>
      <c r="AG21">
        <f t="shared" si="5"/>
        <v>0</v>
      </c>
    </row>
    <row r="22" spans="1:33">
      <c r="A22" s="30" t="s">
        <v>105</v>
      </c>
      <c r="B22" s="30">
        <v>10</v>
      </c>
      <c r="C22" s="30" t="s">
        <v>127</v>
      </c>
      <c r="D22" s="31">
        <v>37.82</v>
      </c>
      <c r="E22" s="30" t="s">
        <v>91</v>
      </c>
      <c r="F22" s="30">
        <v>3456</v>
      </c>
      <c r="G22" s="32">
        <v>3</v>
      </c>
      <c r="H22" s="30" t="s">
        <v>92</v>
      </c>
      <c r="I22" s="30" t="s">
        <v>93</v>
      </c>
      <c r="J22" s="30">
        <v>450</v>
      </c>
      <c r="K22" s="33">
        <v>370.87119295399998</v>
      </c>
      <c r="L22" s="33">
        <v>5868.8409274200003</v>
      </c>
      <c r="M22" s="31">
        <v>0.31</v>
      </c>
      <c r="N22" s="31">
        <v>0.04</v>
      </c>
      <c r="O22" s="30">
        <v>61451</v>
      </c>
      <c r="P22" s="30">
        <v>59774</v>
      </c>
      <c r="Q22" s="34">
        <v>61451</v>
      </c>
      <c r="R22" s="34">
        <v>4340</v>
      </c>
      <c r="S22" s="30" t="s">
        <v>97</v>
      </c>
      <c r="T22" s="30" t="s">
        <v>116</v>
      </c>
      <c r="U22" s="34">
        <v>48.29</v>
      </c>
      <c r="V22" s="34">
        <v>1</v>
      </c>
      <c r="W22" s="34">
        <v>0.7</v>
      </c>
      <c r="X22" s="34">
        <v>0.09</v>
      </c>
      <c r="Y22" s="34">
        <f t="shared" si="0"/>
        <v>0.7</v>
      </c>
      <c r="Z22" s="34">
        <f t="shared" si="1"/>
        <v>0.09</v>
      </c>
      <c r="AA22" s="34">
        <v>0.10199999999999999</v>
      </c>
      <c r="AB22" s="35">
        <v>0.11823655548603</v>
      </c>
      <c r="AC22">
        <f t="shared" si="2"/>
        <v>60</v>
      </c>
      <c r="AD22">
        <f t="shared" si="3"/>
        <v>0</v>
      </c>
      <c r="AE22">
        <f t="shared" si="4"/>
        <v>0</v>
      </c>
      <c r="AF22">
        <f>'TP Factors'!$D$7</f>
        <v>1.0291758621024898</v>
      </c>
      <c r="AG22">
        <f t="shared" si="5"/>
        <v>0</v>
      </c>
    </row>
    <row r="23" spans="1:33">
      <c r="A23" s="30" t="s">
        <v>105</v>
      </c>
      <c r="B23" s="30">
        <v>10</v>
      </c>
      <c r="C23" s="30" t="s">
        <v>127</v>
      </c>
      <c r="D23" s="31">
        <v>37.82</v>
      </c>
      <c r="E23" s="30" t="s">
        <v>91</v>
      </c>
      <c r="F23" s="30">
        <v>3456</v>
      </c>
      <c r="G23" s="32">
        <v>3</v>
      </c>
      <c r="H23" s="30" t="s">
        <v>92</v>
      </c>
      <c r="I23" s="30" t="s">
        <v>93</v>
      </c>
      <c r="J23" s="30">
        <v>1</v>
      </c>
      <c r="K23" s="33">
        <v>8.5935534203799993</v>
      </c>
      <c r="L23" s="33">
        <v>2.2055781988900001</v>
      </c>
      <c r="M23" s="31">
        <v>0</v>
      </c>
      <c r="N23" s="31">
        <v>0</v>
      </c>
      <c r="O23" s="30">
        <v>61464</v>
      </c>
      <c r="P23" s="30">
        <v>59787</v>
      </c>
      <c r="Q23" s="34">
        <v>61464</v>
      </c>
      <c r="R23" s="34">
        <v>4340</v>
      </c>
      <c r="S23" s="30" t="s">
        <v>145</v>
      </c>
      <c r="T23" s="30" t="s">
        <v>147</v>
      </c>
      <c r="U23" s="34">
        <v>48.29</v>
      </c>
      <c r="V23" s="34">
        <v>1</v>
      </c>
      <c r="W23" s="34">
        <v>0.7</v>
      </c>
      <c r="X23" s="34">
        <v>0.09</v>
      </c>
      <c r="Y23" s="34">
        <f t="shared" si="0"/>
        <v>0.7</v>
      </c>
      <c r="Z23" s="34">
        <f t="shared" si="1"/>
        <v>0.09</v>
      </c>
      <c r="AA23" s="34">
        <v>0.41299999999999998</v>
      </c>
      <c r="AB23" s="35">
        <v>5.4500806229564004E-4</v>
      </c>
      <c r="AC23">
        <f t="shared" si="2"/>
        <v>1</v>
      </c>
      <c r="AD23">
        <f t="shared" si="3"/>
        <v>0</v>
      </c>
      <c r="AE23">
        <f t="shared" si="4"/>
        <v>0</v>
      </c>
      <c r="AF23">
        <f>'TP Factors'!$D$7</f>
        <v>1.0291758621024898</v>
      </c>
      <c r="AG23">
        <f t="shared" si="5"/>
        <v>0</v>
      </c>
    </row>
    <row r="24" spans="1:33">
      <c r="A24" s="30" t="s">
        <v>105</v>
      </c>
      <c r="B24" s="30">
        <v>10</v>
      </c>
      <c r="C24" s="30" t="s">
        <v>127</v>
      </c>
      <c r="D24" s="31">
        <v>37.82</v>
      </c>
      <c r="E24" s="30" t="s">
        <v>91</v>
      </c>
      <c r="F24" s="30">
        <v>1234</v>
      </c>
      <c r="G24" s="32">
        <v>45</v>
      </c>
      <c r="H24" s="30" t="s">
        <v>92</v>
      </c>
      <c r="I24" s="30" t="s">
        <v>93</v>
      </c>
      <c r="J24" s="30">
        <v>6</v>
      </c>
      <c r="K24" s="33">
        <v>12.9839586777</v>
      </c>
      <c r="L24" s="33">
        <v>8.5731203741899993</v>
      </c>
      <c r="M24" s="31">
        <v>0.01</v>
      </c>
      <c r="N24" s="31">
        <v>0</v>
      </c>
      <c r="O24" s="30">
        <v>61465</v>
      </c>
      <c r="P24" s="30">
        <v>59788</v>
      </c>
      <c r="Q24" s="34">
        <v>61465</v>
      </c>
      <c r="R24" s="34">
        <v>8140</v>
      </c>
      <c r="S24" s="30" t="s">
        <v>145</v>
      </c>
      <c r="T24" s="30" t="s">
        <v>148</v>
      </c>
      <c r="U24" s="34">
        <v>48.29</v>
      </c>
      <c r="V24" s="34">
        <v>1</v>
      </c>
      <c r="W24" s="34">
        <v>1.2</v>
      </c>
      <c r="X24" s="34">
        <v>0.48</v>
      </c>
      <c r="Y24" s="34">
        <f t="shared" si="0"/>
        <v>1.2</v>
      </c>
      <c r="Z24" s="34">
        <f t="shared" si="1"/>
        <v>0.48</v>
      </c>
      <c r="AA24" s="34">
        <v>0.85</v>
      </c>
      <c r="AB24" s="35">
        <v>2.1184557057854201E-3</v>
      </c>
      <c r="AC24">
        <f t="shared" si="2"/>
        <v>9</v>
      </c>
      <c r="AD24">
        <f t="shared" si="3"/>
        <v>0</v>
      </c>
      <c r="AE24">
        <f t="shared" si="4"/>
        <v>0</v>
      </c>
      <c r="AF24">
        <f>'TP Factors'!$D$7</f>
        <v>1.0291758621024898</v>
      </c>
      <c r="AG24">
        <f t="shared" si="5"/>
        <v>0</v>
      </c>
    </row>
    <row r="25" spans="1:33">
      <c r="A25" s="30" t="s">
        <v>105</v>
      </c>
      <c r="B25" s="30">
        <v>10</v>
      </c>
      <c r="C25" s="30" t="s">
        <v>127</v>
      </c>
      <c r="D25" s="31">
        <v>37.82</v>
      </c>
      <c r="E25" s="30" t="s">
        <v>91</v>
      </c>
      <c r="F25" s="30">
        <v>3456</v>
      </c>
      <c r="G25" s="32">
        <v>3</v>
      </c>
      <c r="H25" s="30" t="s">
        <v>92</v>
      </c>
      <c r="I25" s="30" t="s">
        <v>93</v>
      </c>
      <c r="J25" s="30">
        <v>1</v>
      </c>
      <c r="K25" s="33">
        <v>18.084076243199998</v>
      </c>
      <c r="L25" s="33">
        <v>12.31426566</v>
      </c>
      <c r="M25" s="31">
        <v>0</v>
      </c>
      <c r="N25" s="31">
        <v>0</v>
      </c>
      <c r="O25" s="30">
        <v>61467</v>
      </c>
      <c r="P25" s="30">
        <v>59790</v>
      </c>
      <c r="Q25" s="34">
        <v>61467</v>
      </c>
      <c r="R25" s="34">
        <v>4340</v>
      </c>
      <c r="S25" s="30" t="s">
        <v>97</v>
      </c>
      <c r="T25" s="30" t="s">
        <v>116</v>
      </c>
      <c r="U25" s="34">
        <v>48.29</v>
      </c>
      <c r="V25" s="34">
        <v>1</v>
      </c>
      <c r="W25" s="34">
        <v>0.7</v>
      </c>
      <c r="X25" s="34">
        <v>0.09</v>
      </c>
      <c r="Y25" s="34">
        <f t="shared" si="0"/>
        <v>0.7</v>
      </c>
      <c r="Z25" s="34">
        <f t="shared" si="1"/>
        <v>0.09</v>
      </c>
      <c r="AA25" s="34">
        <v>0.10199999999999999</v>
      </c>
      <c r="AB25" s="35">
        <v>3.0429091418137299E-3</v>
      </c>
      <c r="AC25">
        <f t="shared" si="2"/>
        <v>2</v>
      </c>
      <c r="AD25">
        <f t="shared" si="3"/>
        <v>0</v>
      </c>
      <c r="AE25">
        <f t="shared" si="4"/>
        <v>0</v>
      </c>
      <c r="AF25">
        <f>'TP Factors'!$D$7</f>
        <v>1.0291758621024898</v>
      </c>
      <c r="AG25">
        <f t="shared" si="5"/>
        <v>0</v>
      </c>
    </row>
    <row r="26" spans="1:33">
      <c r="A26" s="30" t="s">
        <v>105</v>
      </c>
      <c r="B26" s="30">
        <v>10</v>
      </c>
      <c r="C26" s="30" t="s">
        <v>127</v>
      </c>
      <c r="D26" s="31">
        <v>37.82</v>
      </c>
      <c r="E26" s="30" t="s">
        <v>91</v>
      </c>
      <c r="F26" s="30">
        <v>1234</v>
      </c>
      <c r="G26" s="32">
        <v>45</v>
      </c>
      <c r="H26" s="30" t="s">
        <v>92</v>
      </c>
      <c r="I26" s="30" t="s">
        <v>93</v>
      </c>
      <c r="J26" s="30">
        <v>1</v>
      </c>
      <c r="K26" s="33">
        <v>9.3495128055199999</v>
      </c>
      <c r="L26" s="33">
        <v>2.4341601922899998</v>
      </c>
      <c r="M26" s="31">
        <v>0</v>
      </c>
      <c r="N26" s="31">
        <v>0</v>
      </c>
      <c r="O26" s="30">
        <v>61469</v>
      </c>
      <c r="P26" s="30">
        <v>59792</v>
      </c>
      <c r="Q26" s="34">
        <v>61469</v>
      </c>
      <c r="R26" s="34">
        <v>8140</v>
      </c>
      <c r="S26" s="30" t="s">
        <v>97</v>
      </c>
      <c r="T26" s="30" t="s">
        <v>99</v>
      </c>
      <c r="U26" s="34">
        <v>48.29</v>
      </c>
      <c r="V26" s="34">
        <v>1</v>
      </c>
      <c r="W26" s="34">
        <v>1.2</v>
      </c>
      <c r="X26" s="34">
        <v>0.48</v>
      </c>
      <c r="Y26" s="34">
        <f t="shared" si="0"/>
        <v>1.2</v>
      </c>
      <c r="Z26" s="34">
        <f t="shared" si="1"/>
        <v>0.48</v>
      </c>
      <c r="AA26" s="34">
        <v>0.63</v>
      </c>
      <c r="AB26" s="35">
        <v>6.0149167651177E-4</v>
      </c>
      <c r="AC26">
        <f t="shared" si="2"/>
        <v>2</v>
      </c>
      <c r="AD26">
        <f t="shared" si="3"/>
        <v>0</v>
      </c>
      <c r="AE26">
        <f t="shared" si="4"/>
        <v>0</v>
      </c>
      <c r="AF26">
        <f>'TP Factors'!$D$7</f>
        <v>1.0291758621024898</v>
      </c>
      <c r="AG26">
        <f t="shared" si="5"/>
        <v>0</v>
      </c>
    </row>
    <row r="27" spans="1:33">
      <c r="A27" s="30" t="s">
        <v>105</v>
      </c>
      <c r="B27" s="30">
        <v>10</v>
      </c>
      <c r="C27" s="30" t="s">
        <v>127</v>
      </c>
      <c r="D27" s="31">
        <v>37.82</v>
      </c>
      <c r="E27" s="30" t="s">
        <v>91</v>
      </c>
      <c r="F27" s="30">
        <v>3456</v>
      </c>
      <c r="G27" s="32">
        <v>3</v>
      </c>
      <c r="H27" s="30" t="s">
        <v>92</v>
      </c>
      <c r="I27" s="30" t="s">
        <v>93</v>
      </c>
      <c r="J27" s="30">
        <v>7</v>
      </c>
      <c r="K27" s="33">
        <v>51.645857663699999</v>
      </c>
      <c r="L27" s="33">
        <v>91.647961633999998</v>
      </c>
      <c r="M27" s="31">
        <v>0</v>
      </c>
      <c r="N27" s="31">
        <v>0</v>
      </c>
      <c r="O27" s="30">
        <v>61474</v>
      </c>
      <c r="P27" s="30">
        <v>59797</v>
      </c>
      <c r="Q27" s="34">
        <v>61474</v>
      </c>
      <c r="R27" s="34">
        <v>4340</v>
      </c>
      <c r="S27" s="30" t="s">
        <v>97</v>
      </c>
      <c r="T27" s="30" t="s">
        <v>116</v>
      </c>
      <c r="U27" s="34">
        <v>48.29</v>
      </c>
      <c r="V27" s="34">
        <v>1</v>
      </c>
      <c r="W27" s="34">
        <v>0.7</v>
      </c>
      <c r="X27" s="34">
        <v>0.09</v>
      </c>
      <c r="Y27" s="34">
        <f t="shared" si="0"/>
        <v>0.7</v>
      </c>
      <c r="Z27" s="34">
        <f t="shared" si="1"/>
        <v>0.09</v>
      </c>
      <c r="AA27" s="34">
        <v>0.10199999999999999</v>
      </c>
      <c r="AB27" s="35">
        <v>2.26466139363573E-2</v>
      </c>
      <c r="AC27">
        <f t="shared" si="2"/>
        <v>11</v>
      </c>
      <c r="AD27">
        <f t="shared" si="3"/>
        <v>0</v>
      </c>
      <c r="AE27">
        <f t="shared" si="4"/>
        <v>0</v>
      </c>
      <c r="AF27">
        <f>'TP Factors'!$D$7</f>
        <v>1.0291758621024898</v>
      </c>
      <c r="AG27">
        <f t="shared" si="5"/>
        <v>0</v>
      </c>
    </row>
    <row r="28" spans="1:33">
      <c r="A28" s="30" t="s">
        <v>105</v>
      </c>
      <c r="B28" s="30">
        <v>10</v>
      </c>
      <c r="C28" s="30" t="s">
        <v>127</v>
      </c>
      <c r="D28" s="31">
        <v>37.82</v>
      </c>
      <c r="E28" s="30" t="s">
        <v>91</v>
      </c>
      <c r="F28" s="30">
        <v>1234</v>
      </c>
      <c r="G28" s="32">
        <v>45</v>
      </c>
      <c r="H28" s="30" t="s">
        <v>92</v>
      </c>
      <c r="I28" s="30" t="s">
        <v>93</v>
      </c>
      <c r="J28" s="30">
        <v>72</v>
      </c>
      <c r="K28" s="33">
        <v>63.3742418434</v>
      </c>
      <c r="L28" s="33">
        <v>152.066792849</v>
      </c>
      <c r="M28" s="31">
        <v>0.09</v>
      </c>
      <c r="N28" s="31">
        <v>0.03</v>
      </c>
      <c r="O28" s="30">
        <v>61475</v>
      </c>
      <c r="P28" s="30">
        <v>59798</v>
      </c>
      <c r="Q28" s="34">
        <v>61475</v>
      </c>
      <c r="R28" s="34">
        <v>8140</v>
      </c>
      <c r="S28" s="30" t="s">
        <v>97</v>
      </c>
      <c r="T28" s="30" t="s">
        <v>99</v>
      </c>
      <c r="U28" s="34">
        <v>48.29</v>
      </c>
      <c r="V28" s="34">
        <v>1</v>
      </c>
      <c r="W28" s="34">
        <v>1.2</v>
      </c>
      <c r="X28" s="34">
        <v>0.48</v>
      </c>
      <c r="Y28" s="34">
        <f t="shared" si="0"/>
        <v>1.2</v>
      </c>
      <c r="Z28" s="34">
        <f t="shared" si="1"/>
        <v>0.48</v>
      </c>
      <c r="AA28" s="34">
        <v>0.63</v>
      </c>
      <c r="AB28" s="35">
        <v>3.7576372546834901E-2</v>
      </c>
      <c r="AC28">
        <f t="shared" si="2"/>
        <v>118</v>
      </c>
      <c r="AD28">
        <f t="shared" si="3"/>
        <v>0</v>
      </c>
      <c r="AE28">
        <f t="shared" si="4"/>
        <v>0.1</v>
      </c>
      <c r="AF28">
        <f>'TP Factors'!$D$7</f>
        <v>1.0291758621024898</v>
      </c>
      <c r="AG28">
        <f t="shared" si="5"/>
        <v>0.1</v>
      </c>
    </row>
    <row r="29" spans="1:33">
      <c r="A29" s="30" t="s">
        <v>105</v>
      </c>
      <c r="B29" s="30">
        <v>10</v>
      </c>
      <c r="C29" s="30" t="s">
        <v>127</v>
      </c>
      <c r="D29" s="31">
        <v>37.82</v>
      </c>
      <c r="E29" s="30" t="s">
        <v>91</v>
      </c>
      <c r="F29" s="30">
        <v>3456</v>
      </c>
      <c r="G29" s="32">
        <v>3</v>
      </c>
      <c r="H29" s="30" t="s">
        <v>92</v>
      </c>
      <c r="I29" s="30" t="s">
        <v>93</v>
      </c>
      <c r="J29" s="30">
        <v>66</v>
      </c>
      <c r="K29" s="33">
        <v>131.28799907000001</v>
      </c>
      <c r="L29" s="33">
        <v>858.53812481800003</v>
      </c>
      <c r="M29" s="31">
        <v>0.05</v>
      </c>
      <c r="N29" s="31">
        <v>0.01</v>
      </c>
      <c r="O29" s="30">
        <v>61485</v>
      </c>
      <c r="P29" s="30">
        <v>59807</v>
      </c>
      <c r="Q29" s="34">
        <v>61485</v>
      </c>
      <c r="R29" s="34">
        <v>4340</v>
      </c>
      <c r="S29" s="30" t="s">
        <v>97</v>
      </c>
      <c r="T29" s="30" t="s">
        <v>116</v>
      </c>
      <c r="U29" s="34">
        <v>48.29</v>
      </c>
      <c r="V29" s="34">
        <v>1</v>
      </c>
      <c r="W29" s="34">
        <v>0.7</v>
      </c>
      <c r="X29" s="34">
        <v>0.09</v>
      </c>
      <c r="Y29" s="34">
        <f t="shared" si="0"/>
        <v>0.7</v>
      </c>
      <c r="Z29" s="34">
        <f t="shared" si="1"/>
        <v>0.09</v>
      </c>
      <c r="AA29" s="34">
        <v>0.10199999999999999</v>
      </c>
      <c r="AB29" s="35">
        <v>0.20323890898726499</v>
      </c>
      <c r="AC29">
        <f t="shared" si="2"/>
        <v>103</v>
      </c>
      <c r="AD29">
        <f t="shared" si="3"/>
        <v>0</v>
      </c>
      <c r="AE29">
        <f t="shared" si="4"/>
        <v>0</v>
      </c>
      <c r="AF29">
        <f>'TP Factors'!$D$7</f>
        <v>1.0291758621024898</v>
      </c>
      <c r="AG29">
        <f t="shared" si="5"/>
        <v>0</v>
      </c>
    </row>
    <row r="30" spans="1:33">
      <c r="A30" s="30" t="s">
        <v>105</v>
      </c>
      <c r="B30" s="30">
        <v>10</v>
      </c>
      <c r="C30" s="30" t="s">
        <v>127</v>
      </c>
      <c r="D30" s="31">
        <v>37.82</v>
      </c>
      <c r="E30" s="30" t="s">
        <v>91</v>
      </c>
      <c r="F30" s="30">
        <v>1234</v>
      </c>
      <c r="G30" s="32">
        <v>105</v>
      </c>
      <c r="H30" s="30" t="s">
        <v>92</v>
      </c>
      <c r="I30" s="30" t="s">
        <v>93</v>
      </c>
      <c r="J30" s="30">
        <v>3054</v>
      </c>
      <c r="K30" s="33">
        <v>375.70843995400003</v>
      </c>
      <c r="L30" s="33">
        <v>4582.3768398100001</v>
      </c>
      <c r="M30" s="31">
        <v>5.89</v>
      </c>
      <c r="N30" s="31">
        <v>1.52</v>
      </c>
      <c r="O30" s="30">
        <v>61493</v>
      </c>
      <c r="P30" s="30">
        <v>59814</v>
      </c>
      <c r="Q30" s="34">
        <v>61493</v>
      </c>
      <c r="R30" s="34">
        <v>1400</v>
      </c>
      <c r="S30" s="30" t="s">
        <v>97</v>
      </c>
      <c r="T30" s="30" t="s">
        <v>123</v>
      </c>
      <c r="U30" s="34">
        <v>48.29</v>
      </c>
      <c r="V30" s="34">
        <v>1</v>
      </c>
      <c r="W30" s="34">
        <v>1.93</v>
      </c>
      <c r="X30" s="34">
        <v>0.497</v>
      </c>
      <c r="Y30" s="34">
        <f t="shared" si="0"/>
        <v>1.93</v>
      </c>
      <c r="Z30" s="34">
        <f t="shared" si="1"/>
        <v>0.497</v>
      </c>
      <c r="AA30" s="34">
        <v>0.88600000000000001</v>
      </c>
      <c r="AB30" s="35">
        <v>0.45612552891448399</v>
      </c>
      <c r="AC30">
        <f t="shared" si="2"/>
        <v>2006</v>
      </c>
      <c r="AD30">
        <f t="shared" si="3"/>
        <v>9</v>
      </c>
      <c r="AE30">
        <f t="shared" si="4"/>
        <v>2.2000000000000002</v>
      </c>
      <c r="AF30">
        <f>'TP Factors'!$D$7</f>
        <v>1.0291758621024898</v>
      </c>
      <c r="AG30">
        <f t="shared" si="5"/>
        <v>2.2999999999999998</v>
      </c>
    </row>
    <row r="31" spans="1:33">
      <c r="A31" s="30" t="s">
        <v>105</v>
      </c>
      <c r="B31" s="30">
        <v>10</v>
      </c>
      <c r="C31" s="30" t="s">
        <v>127</v>
      </c>
      <c r="D31" s="31">
        <v>37.82</v>
      </c>
      <c r="E31" s="30" t="s">
        <v>91</v>
      </c>
      <c r="F31" s="30">
        <v>1234</v>
      </c>
      <c r="G31" s="32">
        <v>13</v>
      </c>
      <c r="H31" s="30" t="s">
        <v>92</v>
      </c>
      <c r="I31" s="30" t="s">
        <v>93</v>
      </c>
      <c r="J31" s="30">
        <v>3947</v>
      </c>
      <c r="K31" s="33">
        <v>1260.99274184</v>
      </c>
      <c r="L31" s="33">
        <v>30150.1252155</v>
      </c>
      <c r="M31" s="31">
        <v>7.3</v>
      </c>
      <c r="N31" s="31">
        <v>0.87</v>
      </c>
      <c r="O31" s="30">
        <v>61560</v>
      </c>
      <c r="P31" s="30">
        <v>59878</v>
      </c>
      <c r="Q31" s="34">
        <v>61560</v>
      </c>
      <c r="R31" s="34">
        <v>1100</v>
      </c>
      <c r="S31" s="30" t="s">
        <v>97</v>
      </c>
      <c r="T31" s="30" t="s">
        <v>134</v>
      </c>
      <c r="U31" s="34">
        <v>48.29</v>
      </c>
      <c r="V31" s="34">
        <v>1</v>
      </c>
      <c r="W31" s="34">
        <v>1.85</v>
      </c>
      <c r="X31" s="34">
        <v>0.22</v>
      </c>
      <c r="Y31" s="34">
        <f t="shared" si="0"/>
        <v>1.85</v>
      </c>
      <c r="Z31" s="34">
        <f t="shared" si="1"/>
        <v>0.22</v>
      </c>
      <c r="AA31" s="34">
        <v>0.17399999999999999</v>
      </c>
      <c r="AB31" s="35">
        <v>1.50983078629392</v>
      </c>
      <c r="AC31">
        <f t="shared" si="2"/>
        <v>1304</v>
      </c>
      <c r="AD31">
        <f t="shared" si="3"/>
        <v>5</v>
      </c>
      <c r="AE31">
        <f t="shared" si="4"/>
        <v>0.6</v>
      </c>
      <c r="AF31">
        <f>'TP Factors'!$D$7</f>
        <v>1.0291758621024898</v>
      </c>
      <c r="AG31">
        <f t="shared" si="5"/>
        <v>0.6</v>
      </c>
    </row>
    <row r="32" spans="1:33">
      <c r="A32" s="30" t="s">
        <v>105</v>
      </c>
      <c r="B32" s="30">
        <v>10</v>
      </c>
      <c r="C32" s="30" t="s">
        <v>127</v>
      </c>
      <c r="D32" s="31">
        <v>37.82</v>
      </c>
      <c r="E32" s="30" t="s">
        <v>91</v>
      </c>
      <c r="F32" s="30">
        <v>3456</v>
      </c>
      <c r="G32" s="32">
        <v>3</v>
      </c>
      <c r="H32" s="30" t="s">
        <v>92</v>
      </c>
      <c r="I32" s="30" t="s">
        <v>93</v>
      </c>
      <c r="J32" s="30">
        <v>32</v>
      </c>
      <c r="K32" s="33">
        <v>83.261965940699994</v>
      </c>
      <c r="L32" s="33">
        <v>410.24320193400001</v>
      </c>
      <c r="M32" s="31">
        <v>0.02</v>
      </c>
      <c r="N32" s="31">
        <v>0</v>
      </c>
      <c r="O32" s="30">
        <v>61615</v>
      </c>
      <c r="P32" s="30">
        <v>59931</v>
      </c>
      <c r="Q32" s="34">
        <v>61615</v>
      </c>
      <c r="R32" s="34">
        <v>4340</v>
      </c>
      <c r="S32" s="30" t="s">
        <v>97</v>
      </c>
      <c r="T32" s="30" t="s">
        <v>116</v>
      </c>
      <c r="U32" s="34">
        <v>48.29</v>
      </c>
      <c r="V32" s="34">
        <v>1</v>
      </c>
      <c r="W32" s="34">
        <v>0.7</v>
      </c>
      <c r="X32" s="34">
        <v>0.09</v>
      </c>
      <c r="Y32" s="34">
        <f t="shared" si="0"/>
        <v>0.7</v>
      </c>
      <c r="Z32" s="34">
        <f t="shared" si="1"/>
        <v>0.09</v>
      </c>
      <c r="AA32" s="34">
        <v>0.10199999999999999</v>
      </c>
      <c r="AB32" s="35">
        <v>0.10093048370744701</v>
      </c>
      <c r="AC32">
        <f t="shared" si="2"/>
        <v>51</v>
      </c>
      <c r="AD32">
        <f t="shared" si="3"/>
        <v>0</v>
      </c>
      <c r="AE32">
        <f t="shared" si="4"/>
        <v>0</v>
      </c>
      <c r="AF32">
        <f>'TP Factors'!$D$7</f>
        <v>1.0291758621024898</v>
      </c>
      <c r="AG32">
        <f t="shared" si="5"/>
        <v>0</v>
      </c>
    </row>
    <row r="33" spans="1:33">
      <c r="A33" s="30" t="s">
        <v>105</v>
      </c>
      <c r="B33" s="30">
        <v>10</v>
      </c>
      <c r="C33" s="30" t="s">
        <v>127</v>
      </c>
      <c r="D33" s="31">
        <v>37.82</v>
      </c>
      <c r="E33" s="30" t="s">
        <v>91</v>
      </c>
      <c r="F33" s="30">
        <v>3456</v>
      </c>
      <c r="G33" s="32">
        <v>3</v>
      </c>
      <c r="H33" s="30" t="s">
        <v>92</v>
      </c>
      <c r="I33" s="30" t="s">
        <v>93</v>
      </c>
      <c r="J33" s="30">
        <v>151</v>
      </c>
      <c r="K33" s="33">
        <v>185.12596166899999</v>
      </c>
      <c r="L33" s="33">
        <v>1969.0024779099999</v>
      </c>
      <c r="M33" s="31">
        <v>0.11</v>
      </c>
      <c r="N33" s="31">
        <v>0.01</v>
      </c>
      <c r="O33" s="30">
        <v>62611</v>
      </c>
      <c r="P33" s="30">
        <v>60877</v>
      </c>
      <c r="Q33" s="34">
        <v>62611</v>
      </c>
      <c r="R33" s="34">
        <v>4340</v>
      </c>
      <c r="S33" s="30" t="s">
        <v>97</v>
      </c>
      <c r="T33" s="30" t="s">
        <v>116</v>
      </c>
      <c r="U33" s="34">
        <v>48.29</v>
      </c>
      <c r="V33" s="34">
        <v>1</v>
      </c>
      <c r="W33" s="34">
        <v>0.7</v>
      </c>
      <c r="X33" s="34">
        <v>0.09</v>
      </c>
      <c r="Y33" s="34">
        <f t="shared" si="0"/>
        <v>0.7</v>
      </c>
      <c r="Z33" s="34">
        <f t="shared" si="1"/>
        <v>0.09</v>
      </c>
      <c r="AA33" s="34">
        <v>0.10199999999999999</v>
      </c>
      <c r="AB33" s="35">
        <v>2.1243192609411701E-3</v>
      </c>
      <c r="AC33">
        <f t="shared" si="2"/>
        <v>1</v>
      </c>
      <c r="AD33">
        <f t="shared" si="3"/>
        <v>0</v>
      </c>
      <c r="AE33">
        <f t="shared" si="4"/>
        <v>0</v>
      </c>
      <c r="AF33">
        <f>'TP Factors'!$D$7</f>
        <v>1.0291758621024898</v>
      </c>
      <c r="AG33">
        <f t="shared" si="5"/>
        <v>0</v>
      </c>
    </row>
    <row r="34" spans="1:33">
      <c r="A34" s="30" t="s">
        <v>105</v>
      </c>
      <c r="B34" s="30">
        <v>10</v>
      </c>
      <c r="C34" s="30" t="s">
        <v>127</v>
      </c>
      <c r="D34" s="31">
        <v>37.82</v>
      </c>
      <c r="E34" s="30" t="s">
        <v>91</v>
      </c>
      <c r="F34" s="30">
        <v>3456</v>
      </c>
      <c r="G34" s="32">
        <v>3</v>
      </c>
      <c r="H34" s="30" t="s">
        <v>92</v>
      </c>
      <c r="I34" s="30" t="s">
        <v>93</v>
      </c>
      <c r="J34" s="30">
        <v>4</v>
      </c>
      <c r="K34" s="33">
        <v>54.653480068699999</v>
      </c>
      <c r="L34" s="33">
        <v>100.762234017</v>
      </c>
      <c r="M34" s="31">
        <v>0</v>
      </c>
      <c r="N34" s="31">
        <v>0</v>
      </c>
      <c r="O34" s="30">
        <v>62643</v>
      </c>
      <c r="P34" s="30">
        <v>60906</v>
      </c>
      <c r="Q34" s="34">
        <v>62643</v>
      </c>
      <c r="R34" s="34">
        <v>3200</v>
      </c>
      <c r="S34" s="30" t="s">
        <v>97</v>
      </c>
      <c r="T34" s="30" t="s">
        <v>149</v>
      </c>
      <c r="U34" s="34">
        <v>48.29</v>
      </c>
      <c r="V34" s="34">
        <v>1</v>
      </c>
      <c r="W34" s="34">
        <v>1.2</v>
      </c>
      <c r="X34" s="34">
        <v>6.4000000000000001E-2</v>
      </c>
      <c r="Y34" s="34">
        <f t="shared" si="0"/>
        <v>1.2</v>
      </c>
      <c r="Z34" s="34">
        <f t="shared" si="1"/>
        <v>6.4000000000000001E-2</v>
      </c>
      <c r="AA34" s="34">
        <v>0.06</v>
      </c>
      <c r="AB34" s="35">
        <v>2.4898790678057298E-2</v>
      </c>
      <c r="AC34">
        <f t="shared" si="2"/>
        <v>7</v>
      </c>
      <c r="AD34">
        <f t="shared" si="3"/>
        <v>0</v>
      </c>
      <c r="AE34">
        <f t="shared" si="4"/>
        <v>0</v>
      </c>
      <c r="AF34">
        <f>'TP Factors'!$D$7</f>
        <v>1.0291758621024898</v>
      </c>
      <c r="AG34">
        <f t="shared" si="5"/>
        <v>0</v>
      </c>
    </row>
    <row r="35" spans="1:33">
      <c r="A35" s="30" t="s">
        <v>105</v>
      </c>
      <c r="B35" s="30">
        <v>10</v>
      </c>
      <c r="C35" s="30" t="s">
        <v>127</v>
      </c>
      <c r="D35" s="31">
        <v>37.82</v>
      </c>
      <c r="E35" s="30" t="s">
        <v>91</v>
      </c>
      <c r="F35" s="30">
        <v>1234</v>
      </c>
      <c r="G35" s="32">
        <v>105</v>
      </c>
      <c r="H35" s="30" t="s">
        <v>92</v>
      </c>
      <c r="I35" s="30" t="s">
        <v>93</v>
      </c>
      <c r="J35" s="30">
        <v>1961</v>
      </c>
      <c r="K35" s="33">
        <v>217.80327917599999</v>
      </c>
      <c r="L35" s="33">
        <v>2941.8827858</v>
      </c>
      <c r="M35" s="31">
        <v>3.78</v>
      </c>
      <c r="N35" s="31">
        <v>0.97</v>
      </c>
      <c r="O35" s="30">
        <v>62648</v>
      </c>
      <c r="P35" s="30">
        <v>60909</v>
      </c>
      <c r="Q35" s="34">
        <v>62648</v>
      </c>
      <c r="R35" s="34">
        <v>1400</v>
      </c>
      <c r="S35" s="30" t="s">
        <v>97</v>
      </c>
      <c r="T35" s="30" t="s">
        <v>123</v>
      </c>
      <c r="U35" s="34">
        <v>48.29</v>
      </c>
      <c r="V35" s="34">
        <v>1</v>
      </c>
      <c r="W35" s="34">
        <v>1.93</v>
      </c>
      <c r="X35" s="34">
        <v>0.497</v>
      </c>
      <c r="Y35" s="34">
        <f t="shared" si="0"/>
        <v>1.93</v>
      </c>
      <c r="Z35" s="34">
        <f t="shared" si="1"/>
        <v>0.497</v>
      </c>
      <c r="AA35" s="34">
        <v>0.88600000000000001</v>
      </c>
      <c r="AB35" s="35">
        <v>4.1140341576061203E-2</v>
      </c>
      <c r="AC35">
        <f t="shared" si="2"/>
        <v>181</v>
      </c>
      <c r="AD35">
        <f t="shared" si="3"/>
        <v>1</v>
      </c>
      <c r="AE35">
        <f t="shared" si="4"/>
        <v>0.2</v>
      </c>
      <c r="AF35">
        <f>'TP Factors'!$D$7</f>
        <v>1.0291758621024898</v>
      </c>
      <c r="AG35">
        <f t="shared" si="5"/>
        <v>0.2</v>
      </c>
    </row>
    <row r="36" spans="1:33">
      <c r="A36" s="30" t="s">
        <v>105</v>
      </c>
      <c r="B36" s="30">
        <v>10</v>
      </c>
      <c r="C36" s="30" t="s">
        <v>127</v>
      </c>
      <c r="D36" s="31">
        <v>37.82</v>
      </c>
      <c r="E36" s="30" t="s">
        <v>91</v>
      </c>
      <c r="F36" s="30">
        <v>1234</v>
      </c>
      <c r="G36" s="32">
        <v>29</v>
      </c>
      <c r="H36" s="30" t="s">
        <v>92</v>
      </c>
      <c r="I36" s="30" t="s">
        <v>93</v>
      </c>
      <c r="J36" s="30">
        <v>284</v>
      </c>
      <c r="K36" s="33">
        <v>158.54372125800001</v>
      </c>
      <c r="L36" s="33">
        <v>797.18266479900001</v>
      </c>
      <c r="M36" s="31">
        <v>0.63</v>
      </c>
      <c r="N36" s="31">
        <v>0.09</v>
      </c>
      <c r="O36" s="30">
        <v>63783</v>
      </c>
      <c r="P36" s="30">
        <v>61972</v>
      </c>
      <c r="Q36" s="34">
        <v>63783</v>
      </c>
      <c r="R36" s="34">
        <v>1200</v>
      </c>
      <c r="S36" s="30" t="s">
        <v>145</v>
      </c>
      <c r="T36" s="30" t="s">
        <v>150</v>
      </c>
      <c r="U36" s="34">
        <v>48.29</v>
      </c>
      <c r="V36" s="34">
        <v>1</v>
      </c>
      <c r="W36" s="34">
        <v>2.23</v>
      </c>
      <c r="X36" s="34">
        <v>0.316</v>
      </c>
      <c r="Y36" s="34">
        <f t="shared" si="0"/>
        <v>2.23</v>
      </c>
      <c r="Z36" s="34">
        <f t="shared" si="1"/>
        <v>0.316</v>
      </c>
      <c r="AA36" s="34">
        <v>0.47299999999999998</v>
      </c>
      <c r="AB36" s="35">
        <v>3.5009673459585902E-2</v>
      </c>
      <c r="AC36">
        <f t="shared" si="2"/>
        <v>82</v>
      </c>
      <c r="AD36">
        <f t="shared" si="3"/>
        <v>0</v>
      </c>
      <c r="AE36">
        <f t="shared" si="4"/>
        <v>0.1</v>
      </c>
      <c r="AF36">
        <f>'TP Factors'!$D$7</f>
        <v>1.0291758621024898</v>
      </c>
      <c r="AG36">
        <f t="shared" si="5"/>
        <v>0.1</v>
      </c>
    </row>
    <row r="37" spans="1:33">
      <c r="A37" s="30" t="s">
        <v>105</v>
      </c>
      <c r="B37" s="30">
        <v>10</v>
      </c>
      <c r="C37" s="30" t="s">
        <v>127</v>
      </c>
      <c r="D37" s="31">
        <v>37.82</v>
      </c>
      <c r="E37" s="30" t="s">
        <v>91</v>
      </c>
      <c r="F37" s="30">
        <v>1234</v>
      </c>
      <c r="G37" s="32">
        <v>45</v>
      </c>
      <c r="H37" s="30" t="s">
        <v>92</v>
      </c>
      <c r="I37" s="30" t="s">
        <v>93</v>
      </c>
      <c r="J37" s="30">
        <v>5916</v>
      </c>
      <c r="K37" s="33">
        <v>815.78206380500001</v>
      </c>
      <c r="L37" s="33">
        <v>9251.1239143500006</v>
      </c>
      <c r="M37" s="31">
        <v>7.1</v>
      </c>
      <c r="N37" s="31">
        <v>2.84</v>
      </c>
      <c r="O37" s="30">
        <v>63862</v>
      </c>
      <c r="P37" s="30">
        <v>62050</v>
      </c>
      <c r="Q37" s="34">
        <v>63862</v>
      </c>
      <c r="R37" s="34">
        <v>8140</v>
      </c>
      <c r="S37" s="30" t="s">
        <v>145</v>
      </c>
      <c r="T37" s="30" t="s">
        <v>148</v>
      </c>
      <c r="U37" s="34">
        <v>48.29</v>
      </c>
      <c r="V37" s="34">
        <v>1</v>
      </c>
      <c r="W37" s="34">
        <v>1.2</v>
      </c>
      <c r="X37" s="34">
        <v>0.48</v>
      </c>
      <c r="Y37" s="34">
        <f t="shared" si="0"/>
        <v>1.2</v>
      </c>
      <c r="Z37" s="34">
        <f t="shared" si="1"/>
        <v>0.48</v>
      </c>
      <c r="AA37" s="34">
        <v>0.85</v>
      </c>
      <c r="AB37" s="35">
        <v>0.239160284023024</v>
      </c>
      <c r="AC37">
        <f t="shared" si="2"/>
        <v>1009</v>
      </c>
      <c r="AD37">
        <f t="shared" si="3"/>
        <v>3</v>
      </c>
      <c r="AE37">
        <f t="shared" si="4"/>
        <v>1.1000000000000001</v>
      </c>
      <c r="AF37">
        <f>'TP Factors'!$D$7</f>
        <v>1.0291758621024898</v>
      </c>
      <c r="AG37">
        <f t="shared" si="5"/>
        <v>1.1000000000000001</v>
      </c>
    </row>
    <row r="38" spans="1:33">
      <c r="A38" s="30" t="s">
        <v>105</v>
      </c>
      <c r="B38" s="30">
        <v>10</v>
      </c>
      <c r="C38" s="30" t="s">
        <v>127</v>
      </c>
      <c r="D38" s="31">
        <v>37.82</v>
      </c>
      <c r="E38" s="30" t="s">
        <v>91</v>
      </c>
      <c r="F38" s="30">
        <v>3456</v>
      </c>
      <c r="G38" s="32">
        <v>3</v>
      </c>
      <c r="H38" s="30" t="s">
        <v>92</v>
      </c>
      <c r="I38" s="30" t="s">
        <v>93</v>
      </c>
      <c r="J38" s="30">
        <v>112</v>
      </c>
      <c r="K38" s="33">
        <v>87.817744508299995</v>
      </c>
      <c r="L38" s="33">
        <v>372.36388743700002</v>
      </c>
      <c r="M38" s="31">
        <v>0.13</v>
      </c>
      <c r="N38" s="31">
        <v>0.01</v>
      </c>
      <c r="O38" s="30">
        <v>63984</v>
      </c>
      <c r="P38" s="30">
        <v>62168</v>
      </c>
      <c r="Q38" s="34">
        <v>63984</v>
      </c>
      <c r="R38" s="34">
        <v>3200</v>
      </c>
      <c r="S38" s="30" t="s">
        <v>145</v>
      </c>
      <c r="T38" s="30" t="s">
        <v>146</v>
      </c>
      <c r="U38" s="34">
        <v>48.29</v>
      </c>
      <c r="V38" s="34">
        <v>1</v>
      </c>
      <c r="W38" s="34">
        <v>1.2</v>
      </c>
      <c r="X38" s="34">
        <v>6.4000000000000001E-2</v>
      </c>
      <c r="Y38" s="34">
        <f t="shared" si="0"/>
        <v>1.2</v>
      </c>
      <c r="Z38" s="34">
        <f t="shared" si="1"/>
        <v>6.4000000000000001E-2</v>
      </c>
      <c r="AA38" s="34">
        <v>0.4</v>
      </c>
      <c r="AB38" s="35">
        <v>2.4341248871631301E-2</v>
      </c>
      <c r="AC38">
        <f t="shared" si="2"/>
        <v>48</v>
      </c>
      <c r="AD38">
        <f t="shared" si="3"/>
        <v>0</v>
      </c>
      <c r="AE38">
        <f t="shared" si="4"/>
        <v>0</v>
      </c>
      <c r="AF38">
        <f>'TP Factors'!$D$7</f>
        <v>1.0291758621024898</v>
      </c>
      <c r="AG38">
        <f t="shared" si="5"/>
        <v>0</v>
      </c>
    </row>
    <row r="39" spans="1:33">
      <c r="A39" s="30" t="s">
        <v>105</v>
      </c>
      <c r="B39" s="30">
        <v>10</v>
      </c>
      <c r="C39" s="30" t="s">
        <v>127</v>
      </c>
      <c r="D39" s="31">
        <v>37.82</v>
      </c>
      <c r="E39" s="30" t="s">
        <v>91</v>
      </c>
      <c r="F39" s="30">
        <v>3456</v>
      </c>
      <c r="G39" s="32">
        <v>3</v>
      </c>
      <c r="H39" s="30" t="s">
        <v>92</v>
      </c>
      <c r="I39" s="30" t="s">
        <v>93</v>
      </c>
      <c r="J39" s="30">
        <v>255</v>
      </c>
      <c r="K39" s="33">
        <v>158.93024842</v>
      </c>
      <c r="L39" s="33">
        <v>847.77877854300004</v>
      </c>
      <c r="M39" s="31">
        <v>0.31</v>
      </c>
      <c r="N39" s="31">
        <v>0.02</v>
      </c>
      <c r="O39" s="30">
        <v>63987</v>
      </c>
      <c r="P39" s="30">
        <v>62171</v>
      </c>
      <c r="Q39" s="34">
        <v>63987</v>
      </c>
      <c r="R39" s="34">
        <v>3200</v>
      </c>
      <c r="S39" s="30" t="s">
        <v>145</v>
      </c>
      <c r="T39" s="30" t="s">
        <v>146</v>
      </c>
      <c r="U39" s="34">
        <v>48.29</v>
      </c>
      <c r="V39" s="34">
        <v>1</v>
      </c>
      <c r="W39" s="34">
        <v>1.2</v>
      </c>
      <c r="X39" s="34">
        <v>6.4000000000000001E-2</v>
      </c>
      <c r="Y39" s="34">
        <f t="shared" si="0"/>
        <v>1.2</v>
      </c>
      <c r="Z39" s="34">
        <f t="shared" si="1"/>
        <v>6.4000000000000001E-2</v>
      </c>
      <c r="AA39" s="34">
        <v>0.4</v>
      </c>
      <c r="AB39" s="35">
        <v>7.9631495262599203E-2</v>
      </c>
      <c r="AC39">
        <f t="shared" si="2"/>
        <v>158</v>
      </c>
      <c r="AD39">
        <f t="shared" si="3"/>
        <v>0</v>
      </c>
      <c r="AE39">
        <f t="shared" si="4"/>
        <v>0</v>
      </c>
      <c r="AF39">
        <f>'TP Factors'!$D$7</f>
        <v>1.0291758621024898</v>
      </c>
      <c r="AG39">
        <f t="shared" si="5"/>
        <v>0</v>
      </c>
    </row>
    <row r="40" spans="1:33">
      <c r="A40" s="30" t="s">
        <v>105</v>
      </c>
      <c r="B40" s="30">
        <v>10</v>
      </c>
      <c r="C40" s="30" t="s">
        <v>127</v>
      </c>
      <c r="D40" s="31">
        <v>37.82</v>
      </c>
      <c r="E40" s="30" t="s">
        <v>91</v>
      </c>
      <c r="F40" s="30">
        <v>3456</v>
      </c>
      <c r="G40" s="32">
        <v>3</v>
      </c>
      <c r="H40" s="30" t="s">
        <v>92</v>
      </c>
      <c r="I40" s="30" t="s">
        <v>93</v>
      </c>
      <c r="J40" s="30">
        <v>126</v>
      </c>
      <c r="K40" s="33">
        <v>102.046654238</v>
      </c>
      <c r="L40" s="33">
        <v>406.628433465</v>
      </c>
      <c r="M40" s="31">
        <v>0.09</v>
      </c>
      <c r="N40" s="31">
        <v>0.01</v>
      </c>
      <c r="O40" s="30">
        <v>64009</v>
      </c>
      <c r="P40" s="30">
        <v>62193</v>
      </c>
      <c r="Q40" s="34">
        <v>64009</v>
      </c>
      <c r="R40" s="34">
        <v>4340</v>
      </c>
      <c r="S40" s="30" t="s">
        <v>145</v>
      </c>
      <c r="T40" s="30" t="s">
        <v>147</v>
      </c>
      <c r="U40" s="34">
        <v>48.29</v>
      </c>
      <c r="V40" s="34">
        <v>1</v>
      </c>
      <c r="W40" s="34">
        <v>0.7</v>
      </c>
      <c r="X40" s="34">
        <v>0.09</v>
      </c>
      <c r="Y40" s="34">
        <f t="shared" si="0"/>
        <v>0.7</v>
      </c>
      <c r="Z40" s="34">
        <f t="shared" si="1"/>
        <v>0.09</v>
      </c>
      <c r="AA40" s="34">
        <v>0.41299999999999998</v>
      </c>
      <c r="AB40" s="35">
        <v>8.7010172611151196E-2</v>
      </c>
      <c r="AC40">
        <f t="shared" si="2"/>
        <v>178</v>
      </c>
      <c r="AD40">
        <f t="shared" si="3"/>
        <v>0</v>
      </c>
      <c r="AE40">
        <f t="shared" si="4"/>
        <v>0</v>
      </c>
      <c r="AF40">
        <f>'TP Factors'!$D$7</f>
        <v>1.0291758621024898</v>
      </c>
      <c r="AG40">
        <f t="shared" si="5"/>
        <v>0</v>
      </c>
    </row>
    <row r="41" spans="1:33">
      <c r="A41" s="30" t="s">
        <v>105</v>
      </c>
      <c r="B41" s="30">
        <v>10</v>
      </c>
      <c r="C41" s="30" t="s">
        <v>127</v>
      </c>
      <c r="D41" s="31">
        <v>37.82</v>
      </c>
      <c r="E41" s="30" t="s">
        <v>91</v>
      </c>
      <c r="F41" s="30">
        <v>3456</v>
      </c>
      <c r="G41" s="32">
        <v>3</v>
      </c>
      <c r="H41" s="30" t="s">
        <v>92</v>
      </c>
      <c r="I41" s="30" t="s">
        <v>93</v>
      </c>
      <c r="J41" s="30">
        <v>131</v>
      </c>
      <c r="K41" s="33">
        <v>259.15485578200003</v>
      </c>
      <c r="L41" s="33">
        <v>1710.9725288899999</v>
      </c>
      <c r="M41" s="31">
        <v>0.09</v>
      </c>
      <c r="N41" s="31">
        <v>0.01</v>
      </c>
      <c r="O41" s="30">
        <v>64057</v>
      </c>
      <c r="P41" s="30">
        <v>62241</v>
      </c>
      <c r="Q41" s="34">
        <v>64057</v>
      </c>
      <c r="R41" s="34">
        <v>4340</v>
      </c>
      <c r="S41" s="30" t="s">
        <v>97</v>
      </c>
      <c r="T41" s="30" t="s">
        <v>116</v>
      </c>
      <c r="U41" s="34">
        <v>48.29</v>
      </c>
      <c r="V41" s="34">
        <v>1</v>
      </c>
      <c r="W41" s="34">
        <v>0.7</v>
      </c>
      <c r="X41" s="34">
        <v>0.09</v>
      </c>
      <c r="Y41" s="34">
        <f t="shared" si="0"/>
        <v>0.7</v>
      </c>
      <c r="Z41" s="34">
        <f t="shared" si="1"/>
        <v>0.09</v>
      </c>
      <c r="AA41" s="34">
        <v>0.10199999999999999</v>
      </c>
      <c r="AB41" s="35">
        <v>0.118253452098534</v>
      </c>
      <c r="AC41">
        <f t="shared" si="2"/>
        <v>60</v>
      </c>
      <c r="AD41">
        <f t="shared" si="3"/>
        <v>0</v>
      </c>
      <c r="AE41">
        <f t="shared" si="4"/>
        <v>0</v>
      </c>
      <c r="AF41">
        <f>'TP Factors'!$D$7</f>
        <v>1.0291758621024898</v>
      </c>
      <c r="AG41">
        <f t="shared" si="5"/>
        <v>0</v>
      </c>
    </row>
    <row r="42" spans="1:33">
      <c r="A42" s="30" t="s">
        <v>105</v>
      </c>
      <c r="B42" s="30">
        <v>10</v>
      </c>
      <c r="C42" s="30" t="s">
        <v>127</v>
      </c>
      <c r="D42" s="31">
        <v>37.82</v>
      </c>
      <c r="E42" s="30" t="s">
        <v>91</v>
      </c>
      <c r="F42" s="30">
        <v>3456</v>
      </c>
      <c r="G42" s="32">
        <v>3</v>
      </c>
      <c r="H42" s="30" t="s">
        <v>92</v>
      </c>
      <c r="I42" s="30" t="s">
        <v>93</v>
      </c>
      <c r="J42" s="30">
        <v>0</v>
      </c>
      <c r="K42" s="33">
        <v>10.631956478399999</v>
      </c>
      <c r="L42" s="33">
        <v>2.81321681931</v>
      </c>
      <c r="M42" s="31">
        <v>0</v>
      </c>
      <c r="N42" s="31">
        <v>0</v>
      </c>
      <c r="O42" s="30">
        <v>64060</v>
      </c>
      <c r="P42" s="30">
        <v>62244</v>
      </c>
      <c r="Q42" s="34">
        <v>64060</v>
      </c>
      <c r="R42" s="34">
        <v>4340</v>
      </c>
      <c r="S42" s="30" t="s">
        <v>97</v>
      </c>
      <c r="T42" s="30" t="s">
        <v>116</v>
      </c>
      <c r="U42" s="34">
        <v>48.29</v>
      </c>
      <c r="V42" s="34">
        <v>1</v>
      </c>
      <c r="W42" s="34">
        <v>0.7</v>
      </c>
      <c r="X42" s="34">
        <v>0.09</v>
      </c>
      <c r="Y42" s="34">
        <f t="shared" si="0"/>
        <v>0.7</v>
      </c>
      <c r="Z42" s="34">
        <f t="shared" si="1"/>
        <v>0.09</v>
      </c>
      <c r="AA42" s="34">
        <v>0.10199999999999999</v>
      </c>
      <c r="AB42" s="35">
        <v>6.9515823489128001E-4</v>
      </c>
      <c r="AC42">
        <f t="shared" si="2"/>
        <v>0</v>
      </c>
      <c r="AD42">
        <f t="shared" si="3"/>
        <v>0</v>
      </c>
      <c r="AE42">
        <f t="shared" si="4"/>
        <v>0</v>
      </c>
      <c r="AF42">
        <f>'TP Factors'!$D$7</f>
        <v>1.0291758621024898</v>
      </c>
      <c r="AG42">
        <f t="shared" si="5"/>
        <v>0</v>
      </c>
    </row>
    <row r="43" spans="1:33">
      <c r="A43" s="30" t="s">
        <v>105</v>
      </c>
      <c r="B43" s="30">
        <v>10</v>
      </c>
      <c r="C43" s="30" t="s">
        <v>127</v>
      </c>
      <c r="D43" s="31">
        <v>37.82</v>
      </c>
      <c r="E43" s="30" t="s">
        <v>91</v>
      </c>
      <c r="F43" s="30">
        <v>3456</v>
      </c>
      <c r="G43" s="32">
        <v>3</v>
      </c>
      <c r="H43" s="30" t="s">
        <v>92</v>
      </c>
      <c r="I43" s="30" t="s">
        <v>93</v>
      </c>
      <c r="J43" s="30">
        <v>1846</v>
      </c>
      <c r="K43" s="33">
        <v>1213.59127569</v>
      </c>
      <c r="L43" s="33">
        <v>24056.903435299999</v>
      </c>
      <c r="M43" s="31">
        <v>1.29</v>
      </c>
      <c r="N43" s="31">
        <v>0.17</v>
      </c>
      <c r="O43" s="30">
        <v>64079</v>
      </c>
      <c r="P43" s="30">
        <v>62263</v>
      </c>
      <c r="Q43" s="34">
        <v>64079</v>
      </c>
      <c r="R43" s="34">
        <v>4340</v>
      </c>
      <c r="S43" s="30" t="s">
        <v>97</v>
      </c>
      <c r="T43" s="30" t="s">
        <v>116</v>
      </c>
      <c r="U43" s="34">
        <v>48.29</v>
      </c>
      <c r="V43" s="34">
        <v>1</v>
      </c>
      <c r="W43" s="34">
        <v>0.7</v>
      </c>
      <c r="X43" s="34">
        <v>0.09</v>
      </c>
      <c r="Y43" s="34">
        <f t="shared" si="0"/>
        <v>0.7</v>
      </c>
      <c r="Z43" s="34">
        <f t="shared" si="1"/>
        <v>0.09</v>
      </c>
      <c r="AA43" s="34">
        <v>0.10199999999999999</v>
      </c>
      <c r="AB43" s="35">
        <v>0.94702448722844901</v>
      </c>
      <c r="AC43">
        <f t="shared" si="2"/>
        <v>479</v>
      </c>
      <c r="AD43">
        <f t="shared" si="3"/>
        <v>1</v>
      </c>
      <c r="AE43">
        <f t="shared" si="4"/>
        <v>0.1</v>
      </c>
      <c r="AF43">
        <f>'TP Factors'!$D$7</f>
        <v>1.0291758621024898</v>
      </c>
      <c r="AG43">
        <f t="shared" si="5"/>
        <v>0.1</v>
      </c>
    </row>
    <row r="44" spans="1:33">
      <c r="A44" s="30" t="s">
        <v>105</v>
      </c>
      <c r="B44" s="30">
        <v>10</v>
      </c>
      <c r="C44" s="30" t="s">
        <v>127</v>
      </c>
      <c r="D44" s="31">
        <v>37.82</v>
      </c>
      <c r="E44" s="30" t="s">
        <v>91</v>
      </c>
      <c r="F44" s="30">
        <v>3456</v>
      </c>
      <c r="G44" s="32">
        <v>3</v>
      </c>
      <c r="H44" s="30" t="s">
        <v>92</v>
      </c>
      <c r="I44" s="30" t="s">
        <v>93</v>
      </c>
      <c r="J44" s="30">
        <v>25</v>
      </c>
      <c r="K44" s="33">
        <v>88.515543515399997</v>
      </c>
      <c r="L44" s="33">
        <v>325.50999906700002</v>
      </c>
      <c r="M44" s="31">
        <v>0.02</v>
      </c>
      <c r="N44" s="31">
        <v>0</v>
      </c>
      <c r="O44" s="30">
        <v>64088</v>
      </c>
      <c r="P44" s="30">
        <v>62272</v>
      </c>
      <c r="Q44" s="34">
        <v>64088</v>
      </c>
      <c r="R44" s="34">
        <v>4340</v>
      </c>
      <c r="S44" s="30" t="s">
        <v>97</v>
      </c>
      <c r="T44" s="30" t="s">
        <v>116</v>
      </c>
      <c r="U44" s="34">
        <v>48.29</v>
      </c>
      <c r="V44" s="34">
        <v>1</v>
      </c>
      <c r="W44" s="34">
        <v>0.7</v>
      </c>
      <c r="X44" s="34">
        <v>0.09</v>
      </c>
      <c r="Y44" s="34">
        <f t="shared" si="0"/>
        <v>0.7</v>
      </c>
      <c r="Z44" s="34">
        <f t="shared" si="1"/>
        <v>0.09</v>
      </c>
      <c r="AA44" s="34">
        <v>0.10199999999999999</v>
      </c>
      <c r="AB44" s="35">
        <v>5.1583302037487698E-2</v>
      </c>
      <c r="AC44">
        <f t="shared" si="2"/>
        <v>26</v>
      </c>
      <c r="AD44">
        <f t="shared" si="3"/>
        <v>0</v>
      </c>
      <c r="AE44">
        <f t="shared" si="4"/>
        <v>0</v>
      </c>
      <c r="AF44">
        <f>'TP Factors'!$D$7</f>
        <v>1.0291758621024898</v>
      </c>
      <c r="AG44">
        <f t="shared" si="5"/>
        <v>0</v>
      </c>
    </row>
    <row r="45" spans="1:33">
      <c r="A45" s="30" t="s">
        <v>105</v>
      </c>
      <c r="B45" s="30">
        <v>10</v>
      </c>
      <c r="C45" s="30" t="s">
        <v>127</v>
      </c>
      <c r="D45" s="31">
        <v>37.82</v>
      </c>
      <c r="E45" s="30" t="s">
        <v>91</v>
      </c>
      <c r="F45" s="30">
        <v>1234</v>
      </c>
      <c r="G45" s="32">
        <v>13</v>
      </c>
      <c r="H45" s="30" t="s">
        <v>92</v>
      </c>
      <c r="I45" s="30" t="s">
        <v>93</v>
      </c>
      <c r="J45" s="30">
        <v>10170</v>
      </c>
      <c r="K45" s="33">
        <v>1621.0304675100001</v>
      </c>
      <c r="L45" s="33">
        <v>77687.546132899995</v>
      </c>
      <c r="M45" s="31">
        <v>18.809999999999999</v>
      </c>
      <c r="N45" s="31">
        <v>2.2400000000000002</v>
      </c>
      <c r="O45" s="30">
        <v>64129</v>
      </c>
      <c r="P45" s="30">
        <v>62309</v>
      </c>
      <c r="Q45" s="34">
        <v>64129</v>
      </c>
      <c r="R45" s="34">
        <v>1100</v>
      </c>
      <c r="S45" s="30" t="s">
        <v>97</v>
      </c>
      <c r="T45" s="30" t="s">
        <v>134</v>
      </c>
      <c r="U45" s="34">
        <v>48.29</v>
      </c>
      <c r="V45" s="34">
        <v>1</v>
      </c>
      <c r="W45" s="34">
        <v>1.85</v>
      </c>
      <c r="X45" s="34">
        <v>0.22</v>
      </c>
      <c r="Y45" s="34">
        <f t="shared" si="0"/>
        <v>1.85</v>
      </c>
      <c r="Z45" s="34">
        <f t="shared" si="1"/>
        <v>0.22</v>
      </c>
      <c r="AA45" s="34">
        <v>0.17399999999999999</v>
      </c>
      <c r="AB45" s="35">
        <v>1.2329673193675901</v>
      </c>
      <c r="AC45">
        <f t="shared" si="2"/>
        <v>1065</v>
      </c>
      <c r="AD45">
        <f t="shared" si="3"/>
        <v>4</v>
      </c>
      <c r="AE45">
        <f t="shared" si="4"/>
        <v>0.5</v>
      </c>
      <c r="AF45">
        <f>'TP Factors'!$D$7</f>
        <v>1.0291758621024898</v>
      </c>
      <c r="AG45">
        <f t="shared" si="5"/>
        <v>0.5</v>
      </c>
    </row>
    <row r="46" spans="1:33">
      <c r="A46" s="30" t="s">
        <v>105</v>
      </c>
      <c r="B46" s="30">
        <v>10</v>
      </c>
      <c r="C46" s="30" t="s">
        <v>127</v>
      </c>
      <c r="D46" s="31">
        <v>37.82</v>
      </c>
      <c r="E46" s="30" t="s">
        <v>91</v>
      </c>
      <c r="F46" s="30">
        <v>1234</v>
      </c>
      <c r="G46" s="32">
        <v>45</v>
      </c>
      <c r="H46" s="30" t="s">
        <v>92</v>
      </c>
      <c r="I46" s="30" t="s">
        <v>93</v>
      </c>
      <c r="J46" s="30">
        <v>10064</v>
      </c>
      <c r="K46" s="33">
        <v>1906.3639611399999</v>
      </c>
      <c r="L46" s="33">
        <v>21234.1265241</v>
      </c>
      <c r="M46" s="31">
        <v>12.08</v>
      </c>
      <c r="N46" s="31">
        <v>4.83</v>
      </c>
      <c r="O46" s="30">
        <v>64148</v>
      </c>
      <c r="P46" s="30">
        <v>62328</v>
      </c>
      <c r="Q46" s="34">
        <v>64148</v>
      </c>
      <c r="R46" s="34">
        <v>8140</v>
      </c>
      <c r="S46" s="30" t="s">
        <v>97</v>
      </c>
      <c r="T46" s="30" t="s">
        <v>99</v>
      </c>
      <c r="U46" s="34">
        <v>48.29</v>
      </c>
      <c r="V46" s="34">
        <v>1</v>
      </c>
      <c r="W46" s="34">
        <v>1.2</v>
      </c>
      <c r="X46" s="34">
        <v>0.48</v>
      </c>
      <c r="Y46" s="34">
        <f t="shared" si="0"/>
        <v>1.2</v>
      </c>
      <c r="Z46" s="34">
        <f t="shared" si="1"/>
        <v>0.48</v>
      </c>
      <c r="AA46" s="34">
        <v>0.63</v>
      </c>
      <c r="AB46" s="35">
        <v>5.2470459466080799</v>
      </c>
      <c r="AC46">
        <f t="shared" si="2"/>
        <v>16408</v>
      </c>
      <c r="AD46">
        <f t="shared" si="3"/>
        <v>43</v>
      </c>
      <c r="AE46">
        <f t="shared" si="4"/>
        <v>17.399999999999999</v>
      </c>
      <c r="AF46">
        <f>'TP Factors'!$D$7</f>
        <v>1.0291758621024898</v>
      </c>
      <c r="AG46">
        <f t="shared" si="5"/>
        <v>17.899999999999999</v>
      </c>
    </row>
    <row r="47" spans="1:33">
      <c r="A47" s="30" t="s">
        <v>105</v>
      </c>
      <c r="B47" s="30">
        <v>10</v>
      </c>
      <c r="C47" s="30" t="s">
        <v>127</v>
      </c>
      <c r="D47" s="31">
        <v>37.82</v>
      </c>
      <c r="E47" s="30" t="s">
        <v>91</v>
      </c>
      <c r="F47" s="30">
        <v>3456</v>
      </c>
      <c r="G47" s="32">
        <v>3</v>
      </c>
      <c r="H47" s="30" t="s">
        <v>92</v>
      </c>
      <c r="I47" s="30" t="s">
        <v>93</v>
      </c>
      <c r="J47" s="30">
        <v>48</v>
      </c>
      <c r="K47" s="33">
        <v>107.375437722</v>
      </c>
      <c r="L47" s="33">
        <v>619.95327587300005</v>
      </c>
      <c r="M47" s="31">
        <v>0.03</v>
      </c>
      <c r="N47" s="31">
        <v>0</v>
      </c>
      <c r="O47" s="30">
        <v>64218</v>
      </c>
      <c r="P47" s="30">
        <v>62392</v>
      </c>
      <c r="Q47" s="34">
        <v>64218</v>
      </c>
      <c r="R47" s="34">
        <v>4340</v>
      </c>
      <c r="S47" s="30" t="s">
        <v>97</v>
      </c>
      <c r="T47" s="30" t="s">
        <v>116</v>
      </c>
      <c r="U47" s="34">
        <v>48.29</v>
      </c>
      <c r="V47" s="34">
        <v>1</v>
      </c>
      <c r="W47" s="34">
        <v>0.7</v>
      </c>
      <c r="X47" s="34">
        <v>0.09</v>
      </c>
      <c r="Y47" s="34">
        <f t="shared" si="0"/>
        <v>0.7</v>
      </c>
      <c r="Z47" s="34">
        <f t="shared" si="1"/>
        <v>0.09</v>
      </c>
      <c r="AA47" s="34">
        <v>0.10199999999999999</v>
      </c>
      <c r="AB47" s="35">
        <v>0.12678480918843599</v>
      </c>
      <c r="AC47">
        <f t="shared" si="2"/>
        <v>64</v>
      </c>
      <c r="AD47">
        <f t="shared" si="3"/>
        <v>0</v>
      </c>
      <c r="AE47">
        <f t="shared" si="4"/>
        <v>0</v>
      </c>
      <c r="AF47">
        <f>'TP Factors'!$D$7</f>
        <v>1.0291758621024898</v>
      </c>
      <c r="AG47">
        <f t="shared" si="5"/>
        <v>0</v>
      </c>
    </row>
    <row r="48" spans="1:33">
      <c r="A48" s="30" t="s">
        <v>105</v>
      </c>
      <c r="B48" s="30">
        <v>10</v>
      </c>
      <c r="C48" s="30" t="s">
        <v>127</v>
      </c>
      <c r="D48" s="31">
        <v>37.82</v>
      </c>
      <c r="E48" s="30" t="s">
        <v>91</v>
      </c>
      <c r="F48" s="30">
        <v>1234</v>
      </c>
      <c r="G48" s="32">
        <v>105</v>
      </c>
      <c r="H48" s="30" t="s">
        <v>92</v>
      </c>
      <c r="I48" s="30" t="s">
        <v>93</v>
      </c>
      <c r="J48" s="30">
        <v>278</v>
      </c>
      <c r="K48" s="33">
        <v>106.89736333800001</v>
      </c>
      <c r="L48" s="33">
        <v>416.364779021</v>
      </c>
      <c r="M48" s="31">
        <v>0.54</v>
      </c>
      <c r="N48" s="31">
        <v>0.14000000000000001</v>
      </c>
      <c r="O48" s="30">
        <v>64308</v>
      </c>
      <c r="P48" s="30">
        <v>62473</v>
      </c>
      <c r="Q48" s="34">
        <v>64308</v>
      </c>
      <c r="R48" s="34">
        <v>1400</v>
      </c>
      <c r="S48" s="30" t="s">
        <v>97</v>
      </c>
      <c r="T48" s="30" t="s">
        <v>123</v>
      </c>
      <c r="U48" s="34">
        <v>48.29</v>
      </c>
      <c r="V48" s="34">
        <v>1</v>
      </c>
      <c r="W48" s="34">
        <v>1.93</v>
      </c>
      <c r="X48" s="34">
        <v>0.497</v>
      </c>
      <c r="Y48" s="34">
        <f t="shared" si="0"/>
        <v>1.93</v>
      </c>
      <c r="Z48" s="34">
        <f t="shared" si="1"/>
        <v>0.497</v>
      </c>
      <c r="AA48" s="34">
        <v>0.88600000000000001</v>
      </c>
      <c r="AB48" s="35">
        <v>0.102885566010506</v>
      </c>
      <c r="AC48">
        <f t="shared" si="2"/>
        <v>452</v>
      </c>
      <c r="AD48">
        <f t="shared" si="3"/>
        <v>2</v>
      </c>
      <c r="AE48">
        <f t="shared" si="4"/>
        <v>0.5</v>
      </c>
      <c r="AF48">
        <f>'TP Factors'!$D$7</f>
        <v>1.0291758621024898</v>
      </c>
      <c r="AG48">
        <f t="shared" si="5"/>
        <v>0.5</v>
      </c>
    </row>
    <row r="49" spans="1:33">
      <c r="A49" s="30" t="s">
        <v>105</v>
      </c>
      <c r="B49" s="30">
        <v>10</v>
      </c>
      <c r="C49" s="30" t="s">
        <v>127</v>
      </c>
      <c r="D49" s="31">
        <v>37.82</v>
      </c>
      <c r="E49" s="30" t="s">
        <v>91</v>
      </c>
      <c r="F49" s="30">
        <v>3456</v>
      </c>
      <c r="G49" s="32">
        <v>3</v>
      </c>
      <c r="H49" s="30" t="s">
        <v>92</v>
      </c>
      <c r="I49" s="30" t="s">
        <v>93</v>
      </c>
      <c r="J49" s="30">
        <v>62</v>
      </c>
      <c r="K49" s="33">
        <v>116.764928446</v>
      </c>
      <c r="L49" s="33">
        <v>808.949080116</v>
      </c>
      <c r="M49" s="31">
        <v>0.04</v>
      </c>
      <c r="N49" s="31">
        <v>0.01</v>
      </c>
      <c r="O49" s="30">
        <v>64417</v>
      </c>
      <c r="P49" s="30">
        <v>62580</v>
      </c>
      <c r="Q49" s="34">
        <v>64417</v>
      </c>
      <c r="R49" s="34">
        <v>4340</v>
      </c>
      <c r="S49" s="30" t="s">
        <v>97</v>
      </c>
      <c r="T49" s="30" t="s">
        <v>116</v>
      </c>
      <c r="U49" s="34">
        <v>48.29</v>
      </c>
      <c r="V49" s="34">
        <v>1</v>
      </c>
      <c r="W49" s="34">
        <v>0.7</v>
      </c>
      <c r="X49" s="34">
        <v>0.09</v>
      </c>
      <c r="Y49" s="34">
        <f t="shared" si="0"/>
        <v>0.7</v>
      </c>
      <c r="Z49" s="34">
        <f t="shared" si="1"/>
        <v>0.09</v>
      </c>
      <c r="AA49" s="34">
        <v>0.10199999999999999</v>
      </c>
      <c r="AB49" s="35">
        <v>0.167278804855617</v>
      </c>
      <c r="AC49">
        <f t="shared" si="2"/>
        <v>85</v>
      </c>
      <c r="AD49">
        <f t="shared" si="3"/>
        <v>0</v>
      </c>
      <c r="AE49">
        <f t="shared" si="4"/>
        <v>0</v>
      </c>
      <c r="AF49">
        <f>'TP Factors'!$D$7</f>
        <v>1.0291758621024898</v>
      </c>
      <c r="AG49">
        <f t="shared" si="5"/>
        <v>0</v>
      </c>
    </row>
    <row r="50" spans="1:33">
      <c r="A50" s="30" t="s">
        <v>105</v>
      </c>
      <c r="B50" s="30">
        <v>10</v>
      </c>
      <c r="C50" s="30" t="s">
        <v>127</v>
      </c>
      <c r="D50" s="31">
        <v>37.82</v>
      </c>
      <c r="E50" s="30" t="s">
        <v>91</v>
      </c>
      <c r="F50" s="30">
        <v>3456</v>
      </c>
      <c r="G50" s="32">
        <v>3</v>
      </c>
      <c r="H50" s="30" t="s">
        <v>92</v>
      </c>
      <c r="I50" s="30" t="s">
        <v>93</v>
      </c>
      <c r="J50" s="30">
        <v>329</v>
      </c>
      <c r="K50" s="33">
        <v>563.64971171699995</v>
      </c>
      <c r="L50" s="33">
        <v>7292.6865980000002</v>
      </c>
      <c r="M50" s="31">
        <v>0.39</v>
      </c>
      <c r="N50" s="31">
        <v>0.02</v>
      </c>
      <c r="O50" s="30">
        <v>64440</v>
      </c>
      <c r="P50" s="30">
        <v>62599</v>
      </c>
      <c r="Q50" s="34">
        <v>64440</v>
      </c>
      <c r="R50" s="34">
        <v>3200</v>
      </c>
      <c r="S50" s="30" t="s">
        <v>97</v>
      </c>
      <c r="T50" s="30" t="s">
        <v>149</v>
      </c>
      <c r="U50" s="34">
        <v>48.29</v>
      </c>
      <c r="V50" s="34">
        <v>1</v>
      </c>
      <c r="W50" s="34">
        <v>1.2</v>
      </c>
      <c r="X50" s="34">
        <v>6.4000000000000001E-2</v>
      </c>
      <c r="Y50" s="34">
        <f t="shared" si="0"/>
        <v>1.2</v>
      </c>
      <c r="Z50" s="34">
        <f t="shared" si="1"/>
        <v>6.4000000000000001E-2</v>
      </c>
      <c r="AA50" s="34">
        <v>0.06</v>
      </c>
      <c r="AB50" s="35">
        <v>5.2196404685613602E-2</v>
      </c>
      <c r="AC50">
        <f t="shared" si="2"/>
        <v>16</v>
      </c>
      <c r="AD50">
        <f t="shared" si="3"/>
        <v>0</v>
      </c>
      <c r="AE50">
        <f t="shared" si="4"/>
        <v>0</v>
      </c>
      <c r="AF50">
        <f>'TP Factors'!$D$7</f>
        <v>1.0291758621024898</v>
      </c>
      <c r="AG50">
        <f t="shared" si="5"/>
        <v>0</v>
      </c>
    </row>
    <row r="51" spans="1:33">
      <c r="A51" s="30" t="s">
        <v>105</v>
      </c>
      <c r="B51" s="30">
        <v>10</v>
      </c>
      <c r="C51" s="30" t="s">
        <v>127</v>
      </c>
      <c r="D51" s="31">
        <v>37.82</v>
      </c>
      <c r="E51" s="30" t="s">
        <v>91</v>
      </c>
      <c r="F51" s="30">
        <v>1234</v>
      </c>
      <c r="G51" s="32">
        <v>29</v>
      </c>
      <c r="H51" s="30" t="s">
        <v>92</v>
      </c>
      <c r="I51" s="30" t="s">
        <v>93</v>
      </c>
      <c r="J51" s="30">
        <v>6338</v>
      </c>
      <c r="K51" s="33">
        <v>1011.44049134</v>
      </c>
      <c r="L51" s="33">
        <v>38294.202657900001</v>
      </c>
      <c r="M51" s="31">
        <v>14.13</v>
      </c>
      <c r="N51" s="31">
        <v>2</v>
      </c>
      <c r="O51" s="30">
        <v>64484</v>
      </c>
      <c r="P51" s="30">
        <v>62640</v>
      </c>
      <c r="Q51" s="34">
        <v>64484</v>
      </c>
      <c r="R51" s="34">
        <v>1200</v>
      </c>
      <c r="S51" s="30" t="s">
        <v>97</v>
      </c>
      <c r="T51" s="30" t="s">
        <v>126</v>
      </c>
      <c r="U51" s="34">
        <v>48.29</v>
      </c>
      <c r="V51" s="34">
        <v>1</v>
      </c>
      <c r="W51" s="34">
        <v>2.23</v>
      </c>
      <c r="X51" s="34">
        <v>0.316</v>
      </c>
      <c r="Y51" s="34">
        <f t="shared" si="0"/>
        <v>2.23</v>
      </c>
      <c r="Z51" s="34">
        <f t="shared" si="1"/>
        <v>0.316</v>
      </c>
      <c r="AA51" s="34">
        <v>0.22</v>
      </c>
      <c r="AB51" s="35">
        <v>0.308589994485782</v>
      </c>
      <c r="AC51">
        <f t="shared" si="2"/>
        <v>337</v>
      </c>
      <c r="AD51">
        <f t="shared" si="3"/>
        <v>2</v>
      </c>
      <c r="AE51">
        <f t="shared" si="4"/>
        <v>0.2</v>
      </c>
      <c r="AF51">
        <f>'TP Factors'!$D$7</f>
        <v>1.0291758621024898</v>
      </c>
      <c r="AG51">
        <f t="shared" si="5"/>
        <v>0.2</v>
      </c>
    </row>
    <row r="52" spans="1:33">
      <c r="A52" s="30" t="s">
        <v>105</v>
      </c>
      <c r="B52" s="30">
        <v>10</v>
      </c>
      <c r="C52" s="30" t="s">
        <v>127</v>
      </c>
      <c r="D52" s="31">
        <v>37.82</v>
      </c>
      <c r="E52" s="30" t="s">
        <v>91</v>
      </c>
      <c r="F52" s="30">
        <v>1234</v>
      </c>
      <c r="G52" s="32">
        <v>13</v>
      </c>
      <c r="H52" s="30" t="s">
        <v>92</v>
      </c>
      <c r="I52" s="30" t="s">
        <v>93</v>
      </c>
      <c r="J52" s="30">
        <v>15</v>
      </c>
      <c r="K52" s="33">
        <v>57.541766712399998</v>
      </c>
      <c r="L52" s="33">
        <v>112.630867411</v>
      </c>
      <c r="M52" s="31">
        <v>0.03</v>
      </c>
      <c r="N52" s="31">
        <v>0</v>
      </c>
      <c r="O52" s="30">
        <v>64495</v>
      </c>
      <c r="P52" s="30">
        <v>62650</v>
      </c>
      <c r="Q52" s="34">
        <v>64495</v>
      </c>
      <c r="R52" s="34">
        <v>1100</v>
      </c>
      <c r="S52" s="30" t="s">
        <v>97</v>
      </c>
      <c r="T52" s="30" t="s">
        <v>134</v>
      </c>
      <c r="U52" s="34">
        <v>48.29</v>
      </c>
      <c r="V52" s="34">
        <v>1</v>
      </c>
      <c r="W52" s="34">
        <v>1.85</v>
      </c>
      <c r="X52" s="34">
        <v>0.22</v>
      </c>
      <c r="Y52" s="34">
        <f t="shared" si="0"/>
        <v>1.85</v>
      </c>
      <c r="Z52" s="34">
        <f t="shared" si="1"/>
        <v>0.22</v>
      </c>
      <c r="AA52" s="34">
        <v>0.17399999999999999</v>
      </c>
      <c r="AB52" s="35">
        <v>2.7831582134860301E-2</v>
      </c>
      <c r="AC52">
        <f t="shared" si="2"/>
        <v>24</v>
      </c>
      <c r="AD52">
        <f t="shared" si="3"/>
        <v>0</v>
      </c>
      <c r="AE52">
        <f t="shared" si="4"/>
        <v>0</v>
      </c>
      <c r="AF52">
        <f>'TP Factors'!$D$7</f>
        <v>1.0291758621024898</v>
      </c>
      <c r="AG52">
        <f t="shared" si="5"/>
        <v>0</v>
      </c>
    </row>
    <row r="53" spans="1:33">
      <c r="A53" s="30" t="s">
        <v>105</v>
      </c>
      <c r="B53" s="30">
        <v>10</v>
      </c>
      <c r="C53" s="30" t="s">
        <v>127</v>
      </c>
      <c r="D53" s="31">
        <v>37.82</v>
      </c>
      <c r="E53" s="30" t="s">
        <v>91</v>
      </c>
      <c r="F53" s="30">
        <v>1234</v>
      </c>
      <c r="G53" s="32">
        <v>13</v>
      </c>
      <c r="H53" s="30" t="s">
        <v>92</v>
      </c>
      <c r="I53" s="30" t="s">
        <v>93</v>
      </c>
      <c r="J53" s="30">
        <v>0</v>
      </c>
      <c r="K53" s="33">
        <v>2.8312434200599998</v>
      </c>
      <c r="L53" s="33">
        <v>0.206174566743</v>
      </c>
      <c r="M53" s="31">
        <v>0</v>
      </c>
      <c r="N53" s="31">
        <v>0</v>
      </c>
      <c r="O53" s="30">
        <v>64498</v>
      </c>
      <c r="P53" s="30">
        <v>62653</v>
      </c>
      <c r="Q53" s="34">
        <v>64498</v>
      </c>
      <c r="R53" s="34">
        <v>1100</v>
      </c>
      <c r="S53" s="30" t="s">
        <v>97</v>
      </c>
      <c r="T53" s="30" t="s">
        <v>134</v>
      </c>
      <c r="U53" s="34">
        <v>48.29</v>
      </c>
      <c r="V53" s="34">
        <v>1</v>
      </c>
      <c r="W53" s="34">
        <v>1.85</v>
      </c>
      <c r="X53" s="34">
        <v>0.22</v>
      </c>
      <c r="Y53" s="34">
        <f t="shared" si="0"/>
        <v>1.85</v>
      </c>
      <c r="Z53" s="34">
        <f t="shared" si="1"/>
        <v>0.22</v>
      </c>
      <c r="AA53" s="34">
        <v>0.17399999999999999</v>
      </c>
      <c r="AB53" s="35">
        <v>5.0946641421950001E-5</v>
      </c>
      <c r="AC53">
        <f t="shared" si="2"/>
        <v>0</v>
      </c>
      <c r="AD53">
        <f t="shared" si="3"/>
        <v>0</v>
      </c>
      <c r="AE53">
        <f t="shared" si="4"/>
        <v>0</v>
      </c>
      <c r="AF53">
        <f>'TP Factors'!$D$7</f>
        <v>1.0291758621024898</v>
      </c>
      <c r="AG53">
        <f t="shared" si="5"/>
        <v>0</v>
      </c>
    </row>
    <row r="54" spans="1:33">
      <c r="A54" s="30" t="s">
        <v>105</v>
      </c>
      <c r="B54" s="30">
        <v>10</v>
      </c>
      <c r="C54" s="30" t="s">
        <v>127</v>
      </c>
      <c r="D54" s="31">
        <v>37.82</v>
      </c>
      <c r="E54" s="30" t="s">
        <v>91</v>
      </c>
      <c r="F54" s="30">
        <v>1234</v>
      </c>
      <c r="G54" s="32">
        <v>13</v>
      </c>
      <c r="H54" s="30" t="s">
        <v>92</v>
      </c>
      <c r="I54" s="30" t="s">
        <v>93</v>
      </c>
      <c r="J54" s="30">
        <v>156</v>
      </c>
      <c r="K54" s="33">
        <v>331.40092817099998</v>
      </c>
      <c r="L54" s="33">
        <v>1195.3219553399999</v>
      </c>
      <c r="M54" s="31">
        <v>0.28999999999999998</v>
      </c>
      <c r="N54" s="31">
        <v>0.03</v>
      </c>
      <c r="O54" s="30">
        <v>64500</v>
      </c>
      <c r="P54" s="30">
        <v>62655</v>
      </c>
      <c r="Q54" s="34">
        <v>64500</v>
      </c>
      <c r="R54" s="34">
        <v>1100</v>
      </c>
      <c r="S54" s="30" t="s">
        <v>97</v>
      </c>
      <c r="T54" s="30" t="s">
        <v>134</v>
      </c>
      <c r="U54" s="34">
        <v>48.29</v>
      </c>
      <c r="V54" s="34">
        <v>1</v>
      </c>
      <c r="W54" s="34">
        <v>1.85</v>
      </c>
      <c r="X54" s="34">
        <v>0.22</v>
      </c>
      <c r="Y54" s="34">
        <f t="shared" si="0"/>
        <v>1.85</v>
      </c>
      <c r="Z54" s="34">
        <f t="shared" si="1"/>
        <v>0.22</v>
      </c>
      <c r="AA54" s="34">
        <v>0.17399999999999999</v>
      </c>
      <c r="AB54" s="35">
        <v>2.46787965721064E-2</v>
      </c>
      <c r="AC54">
        <f t="shared" si="2"/>
        <v>21</v>
      </c>
      <c r="AD54">
        <f t="shared" si="3"/>
        <v>0</v>
      </c>
      <c r="AE54">
        <f t="shared" si="4"/>
        <v>0</v>
      </c>
      <c r="AF54">
        <f>'TP Factors'!$D$7</f>
        <v>1.0291758621024898</v>
      </c>
      <c r="AG54">
        <f t="shared" si="5"/>
        <v>0</v>
      </c>
    </row>
    <row r="55" spans="1:33">
      <c r="A55" s="30" t="s">
        <v>105</v>
      </c>
      <c r="B55" s="30">
        <v>10</v>
      </c>
      <c r="C55" s="30" t="s">
        <v>127</v>
      </c>
      <c r="D55" s="31">
        <v>37.82</v>
      </c>
      <c r="E55" s="30" t="s">
        <v>91</v>
      </c>
      <c r="F55" s="30">
        <v>1234</v>
      </c>
      <c r="G55" s="32">
        <v>45</v>
      </c>
      <c r="H55" s="30" t="s">
        <v>92</v>
      </c>
      <c r="I55" s="30" t="s">
        <v>93</v>
      </c>
      <c r="J55" s="30">
        <v>11668</v>
      </c>
      <c r="K55" s="33">
        <v>2351.5410805500001</v>
      </c>
      <c r="L55" s="33">
        <v>24617.3919035</v>
      </c>
      <c r="M55" s="31">
        <v>14</v>
      </c>
      <c r="N55" s="31">
        <v>5.6</v>
      </c>
      <c r="O55" s="30">
        <v>64508</v>
      </c>
      <c r="P55" s="30">
        <v>62663</v>
      </c>
      <c r="Q55" s="34">
        <v>64508</v>
      </c>
      <c r="R55" s="34">
        <v>8140</v>
      </c>
      <c r="S55" s="30" t="s">
        <v>97</v>
      </c>
      <c r="T55" s="30" t="s">
        <v>99</v>
      </c>
      <c r="U55" s="34">
        <v>48.29</v>
      </c>
      <c r="V55" s="34">
        <v>1</v>
      </c>
      <c r="W55" s="34">
        <v>1.2</v>
      </c>
      <c r="X55" s="34">
        <v>0.48</v>
      </c>
      <c r="Y55" s="34">
        <f t="shared" si="0"/>
        <v>1.2</v>
      </c>
      <c r="Z55" s="34">
        <f t="shared" si="1"/>
        <v>0.48</v>
      </c>
      <c r="AA55" s="34">
        <v>0.63</v>
      </c>
      <c r="AB55" s="35">
        <v>1.4439646385220599</v>
      </c>
      <c r="AC55">
        <f t="shared" si="2"/>
        <v>4515</v>
      </c>
      <c r="AD55">
        <f t="shared" si="3"/>
        <v>12</v>
      </c>
      <c r="AE55">
        <f t="shared" si="4"/>
        <v>4.8</v>
      </c>
      <c r="AF55">
        <f>'TP Factors'!$D$7</f>
        <v>1.0291758621024898</v>
      </c>
      <c r="AG55">
        <f t="shared" si="5"/>
        <v>4.9000000000000004</v>
      </c>
    </row>
    <row r="56" spans="1:33">
      <c r="A56" s="30" t="s">
        <v>105</v>
      </c>
      <c r="B56" s="30">
        <v>10</v>
      </c>
      <c r="C56" s="30" t="s">
        <v>127</v>
      </c>
      <c r="D56" s="31">
        <v>37.82</v>
      </c>
      <c r="E56" s="30" t="s">
        <v>91</v>
      </c>
      <c r="F56" s="30">
        <v>3456</v>
      </c>
      <c r="G56" s="32">
        <v>3</v>
      </c>
      <c r="H56" s="30" t="s">
        <v>92</v>
      </c>
      <c r="I56" s="30" t="s">
        <v>93</v>
      </c>
      <c r="J56" s="30">
        <v>2422</v>
      </c>
      <c r="K56" s="33">
        <v>776.09211346100005</v>
      </c>
      <c r="L56" s="33">
        <v>31558.157875500001</v>
      </c>
      <c r="M56" s="31">
        <v>1.7</v>
      </c>
      <c r="N56" s="31">
        <v>0.22</v>
      </c>
      <c r="O56" s="30">
        <v>64509</v>
      </c>
      <c r="P56" s="30">
        <v>62664</v>
      </c>
      <c r="Q56" s="34">
        <v>64509</v>
      </c>
      <c r="R56" s="34">
        <v>4340</v>
      </c>
      <c r="S56" s="30" t="s">
        <v>97</v>
      </c>
      <c r="T56" s="30" t="s">
        <v>116</v>
      </c>
      <c r="U56" s="34">
        <v>48.29</v>
      </c>
      <c r="V56" s="34">
        <v>1</v>
      </c>
      <c r="W56" s="34">
        <v>0.7</v>
      </c>
      <c r="X56" s="34">
        <v>0.09</v>
      </c>
      <c r="Y56" s="34">
        <f t="shared" si="0"/>
        <v>0.7</v>
      </c>
      <c r="Z56" s="34">
        <f t="shared" si="1"/>
        <v>0.09</v>
      </c>
      <c r="AA56" s="34">
        <v>0.10199999999999999</v>
      </c>
      <c r="AB56" s="35">
        <v>0.49889202108478897</v>
      </c>
      <c r="AC56">
        <f t="shared" si="2"/>
        <v>253</v>
      </c>
      <c r="AD56">
        <f t="shared" si="3"/>
        <v>0</v>
      </c>
      <c r="AE56">
        <f t="shared" si="4"/>
        <v>0.1</v>
      </c>
      <c r="AF56">
        <f>'TP Factors'!$D$7</f>
        <v>1.0291758621024898</v>
      </c>
      <c r="AG56">
        <f t="shared" si="5"/>
        <v>0.1</v>
      </c>
    </row>
    <row r="57" spans="1:33">
      <c r="A57" s="30" t="s">
        <v>105</v>
      </c>
      <c r="B57" s="30">
        <v>10</v>
      </c>
      <c r="C57" s="30" t="s">
        <v>127</v>
      </c>
      <c r="D57" s="31">
        <v>37.82</v>
      </c>
      <c r="E57" s="30" t="s">
        <v>91</v>
      </c>
      <c r="F57" s="30">
        <v>3456</v>
      </c>
      <c r="G57" s="32">
        <v>3</v>
      </c>
      <c r="H57" s="30" t="s">
        <v>92</v>
      </c>
      <c r="I57" s="30" t="s">
        <v>93</v>
      </c>
      <c r="J57" s="30">
        <v>449</v>
      </c>
      <c r="K57" s="33">
        <v>678.348359684</v>
      </c>
      <c r="L57" s="33">
        <v>9951.7646295699997</v>
      </c>
      <c r="M57" s="31">
        <v>0.54</v>
      </c>
      <c r="N57" s="31">
        <v>0.03</v>
      </c>
      <c r="O57" s="30">
        <v>64549</v>
      </c>
      <c r="P57" s="30">
        <v>62704</v>
      </c>
      <c r="Q57" s="34">
        <v>64549</v>
      </c>
      <c r="R57" s="34">
        <v>3200</v>
      </c>
      <c r="S57" s="30" t="s">
        <v>97</v>
      </c>
      <c r="T57" s="30" t="s">
        <v>149</v>
      </c>
      <c r="U57" s="34">
        <v>48.29</v>
      </c>
      <c r="V57" s="34">
        <v>1</v>
      </c>
      <c r="W57" s="34">
        <v>1.2</v>
      </c>
      <c r="X57" s="34">
        <v>6.4000000000000001E-2</v>
      </c>
      <c r="Y57" s="34">
        <f t="shared" si="0"/>
        <v>1.2</v>
      </c>
      <c r="Z57" s="34">
        <f t="shared" si="1"/>
        <v>6.4000000000000001E-2</v>
      </c>
      <c r="AA57" s="34">
        <v>0.06</v>
      </c>
      <c r="AB57" s="35">
        <v>0.39223421324242402</v>
      </c>
      <c r="AC57">
        <f t="shared" si="2"/>
        <v>117</v>
      </c>
      <c r="AD57">
        <f t="shared" si="3"/>
        <v>0</v>
      </c>
      <c r="AE57">
        <f t="shared" si="4"/>
        <v>0</v>
      </c>
      <c r="AF57">
        <f>'TP Factors'!$D$7</f>
        <v>1.0291758621024898</v>
      </c>
      <c r="AG57">
        <f t="shared" si="5"/>
        <v>0</v>
      </c>
    </row>
    <row r="58" spans="1:33">
      <c r="A58" s="30" t="s">
        <v>105</v>
      </c>
      <c r="B58" s="30">
        <v>10</v>
      </c>
      <c r="C58" s="30" t="s">
        <v>127</v>
      </c>
      <c r="D58" s="31">
        <v>37.82</v>
      </c>
      <c r="E58" s="30" t="s">
        <v>91</v>
      </c>
      <c r="F58" s="30">
        <v>1234</v>
      </c>
      <c r="G58" s="32">
        <v>105</v>
      </c>
      <c r="H58" s="30" t="s">
        <v>92</v>
      </c>
      <c r="I58" s="30" t="s">
        <v>93</v>
      </c>
      <c r="J58" s="30">
        <v>504</v>
      </c>
      <c r="K58" s="33">
        <v>206.711323666</v>
      </c>
      <c r="L58" s="33">
        <v>755.59558422299995</v>
      </c>
      <c r="M58" s="31">
        <v>0.97</v>
      </c>
      <c r="N58" s="31">
        <v>0.25</v>
      </c>
      <c r="O58" s="30">
        <v>64585</v>
      </c>
      <c r="P58" s="30">
        <v>62740</v>
      </c>
      <c r="Q58" s="34">
        <v>64585</v>
      </c>
      <c r="R58" s="34">
        <v>1400</v>
      </c>
      <c r="S58" s="30" t="s">
        <v>97</v>
      </c>
      <c r="T58" s="30" t="s">
        <v>123</v>
      </c>
      <c r="U58" s="34">
        <v>48.29</v>
      </c>
      <c r="V58" s="34">
        <v>1</v>
      </c>
      <c r="W58" s="34">
        <v>1.93</v>
      </c>
      <c r="X58" s="34">
        <v>0.497</v>
      </c>
      <c r="Y58" s="34">
        <f t="shared" si="0"/>
        <v>1.93</v>
      </c>
      <c r="Z58" s="34">
        <f t="shared" si="1"/>
        <v>0.497</v>
      </c>
      <c r="AA58" s="34">
        <v>0.88600000000000001</v>
      </c>
      <c r="AB58" s="35">
        <v>0.12519931178944901</v>
      </c>
      <c r="AC58">
        <f t="shared" si="2"/>
        <v>551</v>
      </c>
      <c r="AD58">
        <f t="shared" si="3"/>
        <v>2</v>
      </c>
      <c r="AE58">
        <f t="shared" si="4"/>
        <v>0.6</v>
      </c>
      <c r="AF58">
        <f>'TP Factors'!$D$7</f>
        <v>1.0291758621024898</v>
      </c>
      <c r="AG58">
        <f t="shared" si="5"/>
        <v>0.6</v>
      </c>
    </row>
    <row r="59" spans="1:33">
      <c r="A59" s="30" t="s">
        <v>105</v>
      </c>
      <c r="B59" s="30">
        <v>10</v>
      </c>
      <c r="C59" s="30" t="s">
        <v>127</v>
      </c>
      <c r="D59" s="31">
        <v>37.82</v>
      </c>
      <c r="E59" s="30" t="s">
        <v>91</v>
      </c>
      <c r="F59" s="30">
        <v>1234</v>
      </c>
      <c r="G59" s="32">
        <v>45</v>
      </c>
      <c r="H59" s="30" t="s">
        <v>92</v>
      </c>
      <c r="I59" s="30" t="s">
        <v>93</v>
      </c>
      <c r="J59" s="30">
        <v>615</v>
      </c>
      <c r="K59" s="33">
        <v>149.11987676800001</v>
      </c>
      <c r="L59" s="33">
        <v>961.06640332500001</v>
      </c>
      <c r="M59" s="31">
        <v>0.52</v>
      </c>
      <c r="N59" s="31">
        <v>0.15</v>
      </c>
      <c r="O59" s="30">
        <v>61358</v>
      </c>
      <c r="P59" s="30">
        <v>59687</v>
      </c>
      <c r="Q59" s="34">
        <v>61358</v>
      </c>
      <c r="R59" s="34">
        <v>8140</v>
      </c>
      <c r="S59" s="30" t="s">
        <v>145</v>
      </c>
      <c r="T59" s="30" t="s">
        <v>148</v>
      </c>
      <c r="U59" s="34">
        <v>48.29</v>
      </c>
      <c r="V59" s="34">
        <v>0</v>
      </c>
      <c r="W59" s="34">
        <v>1.2</v>
      </c>
      <c r="X59" s="34">
        <v>0.48</v>
      </c>
      <c r="Y59" s="34">
        <f>W59*0.7</f>
        <v>0.84</v>
      </c>
      <c r="Z59" s="34">
        <f>X59*0.5</f>
        <v>0.24</v>
      </c>
      <c r="AA59" s="34">
        <v>0.85</v>
      </c>
      <c r="AB59" s="35">
        <v>0.237483730268265</v>
      </c>
      <c r="AC59">
        <f t="shared" si="2"/>
        <v>1002</v>
      </c>
      <c r="AD59">
        <f t="shared" si="3"/>
        <v>2</v>
      </c>
      <c r="AE59">
        <f t="shared" si="4"/>
        <v>0.5</v>
      </c>
      <c r="AF59">
        <f>'TP Factors'!$D$7</f>
        <v>1.0291758621024898</v>
      </c>
      <c r="AG59">
        <f t="shared" si="5"/>
        <v>0.5</v>
      </c>
    </row>
    <row r="60" spans="1:33">
      <c r="A60" s="30" t="s">
        <v>105</v>
      </c>
      <c r="B60" s="30">
        <v>10</v>
      </c>
      <c r="C60" s="30" t="s">
        <v>127</v>
      </c>
      <c r="D60" s="31">
        <v>37.82</v>
      </c>
      <c r="E60" s="30" t="s">
        <v>91</v>
      </c>
      <c r="F60" s="30">
        <v>1234</v>
      </c>
      <c r="G60" s="32">
        <v>45</v>
      </c>
      <c r="H60" s="30" t="s">
        <v>92</v>
      </c>
      <c r="I60" s="30" t="s">
        <v>93</v>
      </c>
      <c r="J60" s="30">
        <v>1327</v>
      </c>
      <c r="K60" s="33">
        <v>219.48549816400001</v>
      </c>
      <c r="L60" s="33">
        <v>2074.7797583199999</v>
      </c>
      <c r="M60" s="31">
        <v>1.1100000000000001</v>
      </c>
      <c r="N60" s="31">
        <v>0.32</v>
      </c>
      <c r="O60" s="30">
        <v>61414</v>
      </c>
      <c r="P60" s="30">
        <v>59741</v>
      </c>
      <c r="Q60" s="34">
        <v>61414</v>
      </c>
      <c r="R60" s="34">
        <v>8140</v>
      </c>
      <c r="S60" s="30" t="s">
        <v>145</v>
      </c>
      <c r="T60" s="30" t="s">
        <v>148</v>
      </c>
      <c r="U60" s="34">
        <v>48.29</v>
      </c>
      <c r="V60" s="34">
        <v>0</v>
      </c>
      <c r="W60" s="34">
        <v>1.2</v>
      </c>
      <c r="X60" s="34">
        <v>0.48</v>
      </c>
      <c r="Y60" s="34">
        <f t="shared" ref="Y60:Y84" si="6">W60*0.7</f>
        <v>0.84</v>
      </c>
      <c r="Z60" s="34">
        <f t="shared" ref="Z60:Z84" si="7">X60*0.5</f>
        <v>0.24</v>
      </c>
      <c r="AA60" s="34">
        <v>0.85</v>
      </c>
      <c r="AB60" s="35">
        <v>0.51268719286722597</v>
      </c>
      <c r="AC60">
        <f t="shared" si="2"/>
        <v>2163</v>
      </c>
      <c r="AD60">
        <f t="shared" si="3"/>
        <v>4</v>
      </c>
      <c r="AE60">
        <f t="shared" si="4"/>
        <v>1.1000000000000001</v>
      </c>
      <c r="AF60">
        <f>'TP Factors'!$D$7</f>
        <v>1.0291758621024898</v>
      </c>
      <c r="AG60">
        <f t="shared" si="5"/>
        <v>1.1000000000000001</v>
      </c>
    </row>
    <row r="61" spans="1:33">
      <c r="A61" s="30" t="s">
        <v>105</v>
      </c>
      <c r="B61" s="30">
        <v>10</v>
      </c>
      <c r="C61" s="30" t="s">
        <v>127</v>
      </c>
      <c r="D61" s="31">
        <v>37.82</v>
      </c>
      <c r="E61" s="30" t="s">
        <v>91</v>
      </c>
      <c r="F61" s="30">
        <v>1234</v>
      </c>
      <c r="G61" s="32">
        <v>45</v>
      </c>
      <c r="H61" s="30" t="s">
        <v>92</v>
      </c>
      <c r="I61" s="30" t="s">
        <v>93</v>
      </c>
      <c r="J61" s="30">
        <v>690</v>
      </c>
      <c r="K61" s="33">
        <v>187.304842377</v>
      </c>
      <c r="L61" s="33">
        <v>1456.0741033199999</v>
      </c>
      <c r="M61" s="31">
        <v>0.57999999999999996</v>
      </c>
      <c r="N61" s="31">
        <v>0.17</v>
      </c>
      <c r="O61" s="30">
        <v>61470</v>
      </c>
      <c r="P61" s="30">
        <v>59793</v>
      </c>
      <c r="Q61" s="34">
        <v>61470</v>
      </c>
      <c r="R61" s="34">
        <v>8140</v>
      </c>
      <c r="S61" s="30" t="s">
        <v>97</v>
      </c>
      <c r="T61" s="30" t="s">
        <v>99</v>
      </c>
      <c r="U61" s="34">
        <v>48.29</v>
      </c>
      <c r="V61" s="34">
        <v>0</v>
      </c>
      <c r="W61" s="34">
        <v>1.2</v>
      </c>
      <c r="X61" s="34">
        <v>0.48</v>
      </c>
      <c r="Y61" s="34">
        <f t="shared" si="6"/>
        <v>0.84</v>
      </c>
      <c r="Z61" s="34">
        <f t="shared" si="7"/>
        <v>0.24</v>
      </c>
      <c r="AA61" s="34">
        <v>0.63</v>
      </c>
      <c r="AB61" s="35">
        <v>0.35980230753670001</v>
      </c>
      <c r="AC61">
        <f t="shared" si="2"/>
        <v>1125</v>
      </c>
      <c r="AD61">
        <f t="shared" si="3"/>
        <v>2</v>
      </c>
      <c r="AE61">
        <f t="shared" si="4"/>
        <v>0.6</v>
      </c>
      <c r="AF61">
        <f>'TP Factors'!$D$7</f>
        <v>1.0291758621024898</v>
      </c>
      <c r="AG61">
        <f t="shared" si="5"/>
        <v>0.6</v>
      </c>
    </row>
    <row r="62" spans="1:33">
      <c r="A62" s="30" t="s">
        <v>105</v>
      </c>
      <c r="B62" s="30">
        <v>10</v>
      </c>
      <c r="C62" s="30" t="s">
        <v>127</v>
      </c>
      <c r="D62" s="31">
        <v>37.82</v>
      </c>
      <c r="E62" s="30" t="s">
        <v>91</v>
      </c>
      <c r="F62" s="30">
        <v>1234</v>
      </c>
      <c r="G62" s="32">
        <v>45</v>
      </c>
      <c r="H62" s="30" t="s">
        <v>92</v>
      </c>
      <c r="I62" s="30" t="s">
        <v>93</v>
      </c>
      <c r="J62" s="30">
        <v>31</v>
      </c>
      <c r="K62" s="33">
        <v>39.4305537141</v>
      </c>
      <c r="L62" s="33">
        <v>64.698579445799993</v>
      </c>
      <c r="M62" s="31">
        <v>0.03</v>
      </c>
      <c r="N62" s="31">
        <v>0.01</v>
      </c>
      <c r="O62" s="30">
        <v>61473</v>
      </c>
      <c r="P62" s="30">
        <v>59796</v>
      </c>
      <c r="Q62" s="34">
        <v>61473</v>
      </c>
      <c r="R62" s="34">
        <v>8140</v>
      </c>
      <c r="S62" s="30" t="s">
        <v>97</v>
      </c>
      <c r="T62" s="30" t="s">
        <v>99</v>
      </c>
      <c r="U62" s="34">
        <v>48.29</v>
      </c>
      <c r="V62" s="34">
        <v>0</v>
      </c>
      <c r="W62" s="34">
        <v>1.2</v>
      </c>
      <c r="X62" s="34">
        <v>0.48</v>
      </c>
      <c r="Y62" s="34">
        <f t="shared" si="6"/>
        <v>0.84</v>
      </c>
      <c r="Z62" s="34">
        <f t="shared" si="7"/>
        <v>0.24</v>
      </c>
      <c r="AA62" s="34">
        <v>0.63</v>
      </c>
      <c r="AB62" s="35">
        <v>1.5987303203626301E-2</v>
      </c>
      <c r="AC62">
        <f t="shared" si="2"/>
        <v>50</v>
      </c>
      <c r="AD62">
        <f t="shared" si="3"/>
        <v>0</v>
      </c>
      <c r="AE62">
        <f t="shared" si="4"/>
        <v>0</v>
      </c>
      <c r="AF62">
        <f>'TP Factors'!$D$7</f>
        <v>1.0291758621024898</v>
      </c>
      <c r="AG62">
        <f t="shared" si="5"/>
        <v>0</v>
      </c>
    </row>
    <row r="63" spans="1:33">
      <c r="A63" s="30" t="s">
        <v>105</v>
      </c>
      <c r="B63" s="30">
        <v>10</v>
      </c>
      <c r="C63" s="30" t="s">
        <v>127</v>
      </c>
      <c r="D63" s="31">
        <v>37.82</v>
      </c>
      <c r="E63" s="30" t="s">
        <v>91</v>
      </c>
      <c r="F63" s="30">
        <v>1234</v>
      </c>
      <c r="G63" s="32">
        <v>105</v>
      </c>
      <c r="H63" s="30" t="s">
        <v>92</v>
      </c>
      <c r="I63" s="30" t="s">
        <v>93</v>
      </c>
      <c r="J63" s="30">
        <v>8377</v>
      </c>
      <c r="K63" s="33">
        <v>563.88832847599997</v>
      </c>
      <c r="L63" s="33">
        <v>12567.118863600001</v>
      </c>
      <c r="M63" s="31">
        <v>11.32</v>
      </c>
      <c r="N63" s="31">
        <v>2.08</v>
      </c>
      <c r="O63" s="30">
        <v>61534</v>
      </c>
      <c r="P63" s="30">
        <v>59852</v>
      </c>
      <c r="Q63" s="34">
        <v>61534</v>
      </c>
      <c r="R63" s="34">
        <v>1400</v>
      </c>
      <c r="S63" s="30" t="s">
        <v>97</v>
      </c>
      <c r="T63" s="30" t="s">
        <v>123</v>
      </c>
      <c r="U63" s="34">
        <v>48.29</v>
      </c>
      <c r="V63" s="34">
        <v>0</v>
      </c>
      <c r="W63" s="34">
        <v>1.93</v>
      </c>
      <c r="X63" s="34">
        <v>0.497</v>
      </c>
      <c r="Y63" s="34">
        <f t="shared" si="6"/>
        <v>1.351</v>
      </c>
      <c r="Z63" s="34">
        <f t="shared" si="7"/>
        <v>0.2485</v>
      </c>
      <c r="AA63" s="34">
        <v>0.88600000000000001</v>
      </c>
      <c r="AB63" s="35">
        <v>0.28745037242471699</v>
      </c>
      <c r="AC63">
        <f t="shared" si="2"/>
        <v>1264</v>
      </c>
      <c r="AD63">
        <f t="shared" si="3"/>
        <v>4</v>
      </c>
      <c r="AE63">
        <f t="shared" si="4"/>
        <v>0.7</v>
      </c>
      <c r="AF63">
        <f>'TP Factors'!$D$7</f>
        <v>1.0291758621024898</v>
      </c>
      <c r="AG63">
        <f t="shared" si="5"/>
        <v>0.7</v>
      </c>
    </row>
    <row r="64" spans="1:33">
      <c r="A64" s="30" t="s">
        <v>105</v>
      </c>
      <c r="B64" s="30">
        <v>10</v>
      </c>
      <c r="C64" s="30" t="s">
        <v>127</v>
      </c>
      <c r="D64" s="31">
        <v>37.82</v>
      </c>
      <c r="E64" s="30" t="s">
        <v>91</v>
      </c>
      <c r="F64" s="30">
        <v>1234</v>
      </c>
      <c r="G64" s="32">
        <v>45</v>
      </c>
      <c r="H64" s="30" t="s">
        <v>92</v>
      </c>
      <c r="I64" s="30" t="s">
        <v>93</v>
      </c>
      <c r="J64" s="30">
        <v>53</v>
      </c>
      <c r="K64" s="33">
        <v>56.265237081599999</v>
      </c>
      <c r="L64" s="33">
        <v>112.100155328</v>
      </c>
      <c r="M64" s="31">
        <v>0.04</v>
      </c>
      <c r="N64" s="31">
        <v>0.01</v>
      </c>
      <c r="O64" s="30">
        <v>61549</v>
      </c>
      <c r="P64" s="30">
        <v>59867</v>
      </c>
      <c r="Q64" s="34">
        <v>61549</v>
      </c>
      <c r="R64" s="34">
        <v>8140</v>
      </c>
      <c r="S64" s="30" t="s">
        <v>97</v>
      </c>
      <c r="T64" s="30" t="s">
        <v>99</v>
      </c>
      <c r="U64" s="34">
        <v>48.29</v>
      </c>
      <c r="V64" s="34">
        <v>0</v>
      </c>
      <c r="W64" s="34">
        <v>1.2</v>
      </c>
      <c r="X64" s="34">
        <v>0.48</v>
      </c>
      <c r="Y64" s="34">
        <f t="shared" si="6"/>
        <v>0.84</v>
      </c>
      <c r="Z64" s="34">
        <f t="shared" si="7"/>
        <v>0.24</v>
      </c>
      <c r="AA64" s="34">
        <v>0.63</v>
      </c>
      <c r="AB64" s="35">
        <v>2.77004408447451E-2</v>
      </c>
      <c r="AC64">
        <f t="shared" si="2"/>
        <v>87</v>
      </c>
      <c r="AD64">
        <f t="shared" si="3"/>
        <v>0</v>
      </c>
      <c r="AE64">
        <f t="shared" si="4"/>
        <v>0</v>
      </c>
      <c r="AF64">
        <f>'TP Factors'!$D$7</f>
        <v>1.0291758621024898</v>
      </c>
      <c r="AG64">
        <f t="shared" si="5"/>
        <v>0</v>
      </c>
    </row>
    <row r="65" spans="1:33">
      <c r="A65" s="30" t="s">
        <v>105</v>
      </c>
      <c r="B65" s="30">
        <v>10</v>
      </c>
      <c r="C65" s="30" t="s">
        <v>127</v>
      </c>
      <c r="D65" s="31">
        <v>37.82</v>
      </c>
      <c r="E65" s="30" t="s">
        <v>91</v>
      </c>
      <c r="F65" s="30">
        <v>1234</v>
      </c>
      <c r="G65" s="32">
        <v>13</v>
      </c>
      <c r="H65" s="30" t="s">
        <v>92</v>
      </c>
      <c r="I65" s="30" t="s">
        <v>93</v>
      </c>
      <c r="J65" s="30">
        <v>40</v>
      </c>
      <c r="K65" s="33">
        <v>93.452074123000003</v>
      </c>
      <c r="L65" s="33">
        <v>305.07708737199999</v>
      </c>
      <c r="M65" s="31">
        <v>0.05</v>
      </c>
      <c r="N65" s="31">
        <v>0</v>
      </c>
      <c r="O65" s="30">
        <v>61558</v>
      </c>
      <c r="P65" s="30">
        <v>59876</v>
      </c>
      <c r="Q65" s="34">
        <v>61558</v>
      </c>
      <c r="R65" s="34">
        <v>1100</v>
      </c>
      <c r="S65" s="30" t="s">
        <v>97</v>
      </c>
      <c r="T65" s="30" t="s">
        <v>134</v>
      </c>
      <c r="U65" s="34">
        <v>48.29</v>
      </c>
      <c r="V65" s="34">
        <v>0</v>
      </c>
      <c r="W65" s="34">
        <v>1.85</v>
      </c>
      <c r="X65" s="34">
        <v>0.22</v>
      </c>
      <c r="Y65" s="34">
        <f t="shared" si="6"/>
        <v>1.2949999999999999</v>
      </c>
      <c r="Z65" s="34">
        <f t="shared" si="7"/>
        <v>0.11</v>
      </c>
      <c r="AA65" s="34">
        <v>0.17399999999999999</v>
      </c>
      <c r="AB65" s="35">
        <v>6.2167827164031797E-2</v>
      </c>
      <c r="AC65">
        <f t="shared" si="2"/>
        <v>54</v>
      </c>
      <c r="AD65">
        <f t="shared" si="3"/>
        <v>0</v>
      </c>
      <c r="AE65">
        <f t="shared" si="4"/>
        <v>0</v>
      </c>
      <c r="AF65">
        <f>'TP Factors'!$D$7</f>
        <v>1.0291758621024898</v>
      </c>
      <c r="AG65">
        <f t="shared" si="5"/>
        <v>0</v>
      </c>
    </row>
    <row r="66" spans="1:33">
      <c r="A66" s="30" t="s">
        <v>105</v>
      </c>
      <c r="B66" s="30">
        <v>10</v>
      </c>
      <c r="C66" s="30" t="s">
        <v>127</v>
      </c>
      <c r="D66" s="31">
        <v>37.82</v>
      </c>
      <c r="E66" s="30" t="s">
        <v>91</v>
      </c>
      <c r="F66" s="30">
        <v>1234</v>
      </c>
      <c r="G66" s="32">
        <v>13</v>
      </c>
      <c r="H66" s="30" t="s">
        <v>92</v>
      </c>
      <c r="I66" s="30" t="s">
        <v>93</v>
      </c>
      <c r="J66" s="30">
        <v>1351</v>
      </c>
      <c r="K66" s="33">
        <v>556.260309334</v>
      </c>
      <c r="L66" s="33">
        <v>10322.8417066</v>
      </c>
      <c r="M66" s="31">
        <v>1.75</v>
      </c>
      <c r="N66" s="31">
        <v>0.15</v>
      </c>
      <c r="O66" s="30">
        <v>61567</v>
      </c>
      <c r="P66" s="30">
        <v>59885</v>
      </c>
      <c r="Q66" s="34">
        <v>61567</v>
      </c>
      <c r="R66" s="34">
        <v>1100</v>
      </c>
      <c r="S66" s="30" t="s">
        <v>97</v>
      </c>
      <c r="T66" s="30" t="s">
        <v>134</v>
      </c>
      <c r="U66" s="34">
        <v>48.29</v>
      </c>
      <c r="V66" s="34">
        <v>0</v>
      </c>
      <c r="W66" s="34">
        <v>1.85</v>
      </c>
      <c r="X66" s="34">
        <v>0.22</v>
      </c>
      <c r="Y66" s="34">
        <f t="shared" si="6"/>
        <v>1.2949999999999999</v>
      </c>
      <c r="Z66" s="34">
        <f t="shared" si="7"/>
        <v>0.11</v>
      </c>
      <c r="AA66" s="34">
        <v>0.17399999999999999</v>
      </c>
      <c r="AB66" s="35">
        <v>7.4820086859240895E-2</v>
      </c>
      <c r="AC66">
        <f t="shared" si="2"/>
        <v>65</v>
      </c>
      <c r="AD66">
        <f t="shared" si="3"/>
        <v>0</v>
      </c>
      <c r="AE66">
        <f t="shared" si="4"/>
        <v>0</v>
      </c>
      <c r="AF66">
        <f>'TP Factors'!$D$7</f>
        <v>1.0291758621024898</v>
      </c>
      <c r="AG66">
        <f t="shared" si="5"/>
        <v>0</v>
      </c>
    </row>
    <row r="67" spans="1:33">
      <c r="A67" s="30" t="s">
        <v>105</v>
      </c>
      <c r="B67" s="30">
        <v>10</v>
      </c>
      <c r="C67" s="30" t="s">
        <v>127</v>
      </c>
      <c r="D67" s="31">
        <v>37.82</v>
      </c>
      <c r="E67" s="30" t="s">
        <v>91</v>
      </c>
      <c r="F67" s="30">
        <v>1234</v>
      </c>
      <c r="G67" s="32">
        <v>13</v>
      </c>
      <c r="H67" s="30" t="s">
        <v>92</v>
      </c>
      <c r="I67" s="30" t="s">
        <v>93</v>
      </c>
      <c r="J67" s="30">
        <v>655</v>
      </c>
      <c r="K67" s="33">
        <v>446.72611979700002</v>
      </c>
      <c r="L67" s="33">
        <v>5005.8570756400004</v>
      </c>
      <c r="M67" s="31">
        <v>0.85</v>
      </c>
      <c r="N67" s="31">
        <v>7.0000000000000007E-2</v>
      </c>
      <c r="O67" s="30">
        <v>61606</v>
      </c>
      <c r="P67" s="30">
        <v>59922</v>
      </c>
      <c r="Q67" s="34">
        <v>61606</v>
      </c>
      <c r="R67" s="34">
        <v>1100</v>
      </c>
      <c r="S67" s="30" t="s">
        <v>97</v>
      </c>
      <c r="T67" s="30" t="s">
        <v>134</v>
      </c>
      <c r="U67" s="34">
        <v>48.29</v>
      </c>
      <c r="V67" s="34">
        <v>0</v>
      </c>
      <c r="W67" s="34">
        <v>1.85</v>
      </c>
      <c r="X67" s="34">
        <v>0.22</v>
      </c>
      <c r="Y67" s="34">
        <f t="shared" si="6"/>
        <v>1.2949999999999999</v>
      </c>
      <c r="Z67" s="34">
        <f t="shared" si="7"/>
        <v>0.11</v>
      </c>
      <c r="AA67" s="34">
        <v>0.17399999999999999</v>
      </c>
      <c r="AB67" s="35">
        <v>7.25909727802486E-3</v>
      </c>
      <c r="AC67">
        <f t="shared" ref="AC67:AC84" si="8">ROUND(AB67*AA67*U67*102.79,0)</f>
        <v>6</v>
      </c>
      <c r="AD67">
        <f t="shared" ref="AD67:AD84" si="9">ROUND(Y67*AC67*0.002205,0)</f>
        <v>0</v>
      </c>
      <c r="AE67">
        <f t="shared" ref="AE67:AE84" si="10">ROUND(Z67*AC67*0.002205,1)</f>
        <v>0</v>
      </c>
      <c r="AF67">
        <f>'TP Factors'!$D$7</f>
        <v>1.0291758621024898</v>
      </c>
      <c r="AG67">
        <f t="shared" ref="AG67:AG84" si="11">ROUND(AE67*AF67,1)</f>
        <v>0</v>
      </c>
    </row>
    <row r="68" spans="1:33">
      <c r="A68" s="30" t="s">
        <v>105</v>
      </c>
      <c r="B68" s="30">
        <v>10</v>
      </c>
      <c r="C68" s="30" t="s">
        <v>127</v>
      </c>
      <c r="D68" s="31">
        <v>37.82</v>
      </c>
      <c r="E68" s="30" t="s">
        <v>91</v>
      </c>
      <c r="F68" s="30">
        <v>1234</v>
      </c>
      <c r="G68" s="32">
        <v>13</v>
      </c>
      <c r="H68" s="30" t="s">
        <v>92</v>
      </c>
      <c r="I68" s="30" t="s">
        <v>93</v>
      </c>
      <c r="J68" s="30">
        <v>170</v>
      </c>
      <c r="K68" s="33">
        <v>181.38411802300001</v>
      </c>
      <c r="L68" s="33">
        <v>1299.78005005</v>
      </c>
      <c r="M68" s="31">
        <v>0.22</v>
      </c>
      <c r="N68" s="31">
        <v>0.02</v>
      </c>
      <c r="O68" s="30">
        <v>61612</v>
      </c>
      <c r="P68" s="30">
        <v>59928</v>
      </c>
      <c r="Q68" s="34">
        <v>61612</v>
      </c>
      <c r="R68" s="34">
        <v>1100</v>
      </c>
      <c r="S68" s="30" t="s">
        <v>97</v>
      </c>
      <c r="T68" s="30" t="s">
        <v>134</v>
      </c>
      <c r="U68" s="34">
        <v>48.29</v>
      </c>
      <c r="V68" s="34">
        <v>0</v>
      </c>
      <c r="W68" s="34">
        <v>1.85</v>
      </c>
      <c r="X68" s="34">
        <v>0.22</v>
      </c>
      <c r="Y68" s="34">
        <f t="shared" si="6"/>
        <v>1.2949999999999999</v>
      </c>
      <c r="Z68" s="34">
        <f t="shared" si="7"/>
        <v>0.11</v>
      </c>
      <c r="AA68" s="34">
        <v>0.17399999999999999</v>
      </c>
      <c r="AB68" s="35">
        <v>0.14165889501895501</v>
      </c>
      <c r="AC68">
        <f t="shared" si="8"/>
        <v>122</v>
      </c>
      <c r="AD68">
        <f t="shared" si="9"/>
        <v>0</v>
      </c>
      <c r="AE68">
        <f t="shared" si="10"/>
        <v>0</v>
      </c>
      <c r="AF68">
        <f>'TP Factors'!$D$7</f>
        <v>1.0291758621024898</v>
      </c>
      <c r="AG68">
        <f t="shared" si="11"/>
        <v>0</v>
      </c>
    </row>
    <row r="69" spans="1:33">
      <c r="A69" s="30" t="s">
        <v>105</v>
      </c>
      <c r="B69" s="30">
        <v>10</v>
      </c>
      <c r="C69" s="30" t="s">
        <v>127</v>
      </c>
      <c r="D69" s="31">
        <v>37.82</v>
      </c>
      <c r="E69" s="30" t="s">
        <v>91</v>
      </c>
      <c r="F69" s="30">
        <v>1234</v>
      </c>
      <c r="G69" s="32">
        <v>45</v>
      </c>
      <c r="H69" s="30" t="s">
        <v>92</v>
      </c>
      <c r="I69" s="30" t="s">
        <v>93</v>
      </c>
      <c r="J69" s="30">
        <v>8</v>
      </c>
      <c r="K69" s="33">
        <v>22.099259264800001</v>
      </c>
      <c r="L69" s="33">
        <v>16.474941045200001</v>
      </c>
      <c r="M69" s="31">
        <v>0.01</v>
      </c>
      <c r="N69" s="31">
        <v>0</v>
      </c>
      <c r="O69" s="30">
        <v>61613</v>
      </c>
      <c r="P69" s="30">
        <v>59929</v>
      </c>
      <c r="Q69" s="34">
        <v>61613</v>
      </c>
      <c r="R69" s="34">
        <v>8140</v>
      </c>
      <c r="S69" s="30" t="s">
        <v>97</v>
      </c>
      <c r="T69" s="30" t="s">
        <v>99</v>
      </c>
      <c r="U69" s="34">
        <v>48.29</v>
      </c>
      <c r="V69" s="34">
        <v>0</v>
      </c>
      <c r="W69" s="34">
        <v>1.2</v>
      </c>
      <c r="X69" s="34">
        <v>0.48</v>
      </c>
      <c r="Y69" s="34">
        <f t="shared" si="6"/>
        <v>0.84</v>
      </c>
      <c r="Z69" s="34">
        <f t="shared" si="7"/>
        <v>0.24</v>
      </c>
      <c r="AA69" s="34">
        <v>0.63</v>
      </c>
      <c r="AB69" s="35">
        <v>4.0710303058702803E-3</v>
      </c>
      <c r="AC69">
        <f t="shared" si="8"/>
        <v>13</v>
      </c>
      <c r="AD69">
        <f t="shared" si="9"/>
        <v>0</v>
      </c>
      <c r="AE69">
        <f t="shared" si="10"/>
        <v>0</v>
      </c>
      <c r="AF69">
        <f>'TP Factors'!$D$7</f>
        <v>1.0291758621024898</v>
      </c>
      <c r="AG69">
        <f t="shared" si="11"/>
        <v>0</v>
      </c>
    </row>
    <row r="70" spans="1:33">
      <c r="A70" s="30" t="s">
        <v>105</v>
      </c>
      <c r="B70" s="30">
        <v>10</v>
      </c>
      <c r="C70" s="30" t="s">
        <v>127</v>
      </c>
      <c r="D70" s="31">
        <v>37.82</v>
      </c>
      <c r="E70" s="30" t="s">
        <v>91</v>
      </c>
      <c r="F70" s="30">
        <v>1234</v>
      </c>
      <c r="G70" s="32">
        <v>45</v>
      </c>
      <c r="H70" s="30" t="s">
        <v>92</v>
      </c>
      <c r="I70" s="30" t="s">
        <v>93</v>
      </c>
      <c r="J70" s="30">
        <v>238</v>
      </c>
      <c r="K70" s="33">
        <v>98.0113173636</v>
      </c>
      <c r="L70" s="33">
        <v>502.21037451000001</v>
      </c>
      <c r="M70" s="31">
        <v>0.2</v>
      </c>
      <c r="N70" s="31">
        <v>0.06</v>
      </c>
      <c r="O70" s="30">
        <v>61654</v>
      </c>
      <c r="P70" s="30">
        <v>59969</v>
      </c>
      <c r="Q70" s="34">
        <v>61654</v>
      </c>
      <c r="R70" s="34">
        <v>8140</v>
      </c>
      <c r="S70" s="30" t="s">
        <v>97</v>
      </c>
      <c r="T70" s="30" t="s">
        <v>99</v>
      </c>
      <c r="U70" s="34">
        <v>48.29</v>
      </c>
      <c r="V70" s="34">
        <v>0</v>
      </c>
      <c r="W70" s="34">
        <v>1.2</v>
      </c>
      <c r="X70" s="34">
        <v>0.48</v>
      </c>
      <c r="Y70" s="34">
        <f t="shared" si="6"/>
        <v>0.84</v>
      </c>
      <c r="Z70" s="34">
        <f t="shared" si="7"/>
        <v>0.24</v>
      </c>
      <c r="AA70" s="34">
        <v>0.63</v>
      </c>
      <c r="AB70" s="35">
        <v>0.124098389769927</v>
      </c>
      <c r="AC70">
        <f t="shared" si="8"/>
        <v>388</v>
      </c>
      <c r="AD70">
        <f t="shared" si="9"/>
        <v>1</v>
      </c>
      <c r="AE70">
        <f t="shared" si="10"/>
        <v>0.2</v>
      </c>
      <c r="AF70">
        <f>'TP Factors'!$D$7</f>
        <v>1.0291758621024898</v>
      </c>
      <c r="AG70">
        <f t="shared" si="11"/>
        <v>0.2</v>
      </c>
    </row>
    <row r="71" spans="1:33">
      <c r="A71" s="30" t="s">
        <v>105</v>
      </c>
      <c r="B71" s="30">
        <v>10</v>
      </c>
      <c r="C71" s="30" t="s">
        <v>127</v>
      </c>
      <c r="D71" s="31">
        <v>37.82</v>
      </c>
      <c r="E71" s="30" t="s">
        <v>91</v>
      </c>
      <c r="F71" s="30">
        <v>1234</v>
      </c>
      <c r="G71" s="32">
        <v>105</v>
      </c>
      <c r="H71" s="30" t="s">
        <v>92</v>
      </c>
      <c r="I71" s="30" t="s">
        <v>93</v>
      </c>
      <c r="J71" s="30">
        <v>639</v>
      </c>
      <c r="K71" s="33">
        <v>192.82416203299999</v>
      </c>
      <c r="L71" s="33">
        <v>958.13388872300004</v>
      </c>
      <c r="M71" s="31">
        <v>0.86</v>
      </c>
      <c r="N71" s="31">
        <v>0.16</v>
      </c>
      <c r="O71" s="30">
        <v>61671</v>
      </c>
      <c r="P71" s="30">
        <v>59986</v>
      </c>
      <c r="Q71" s="34">
        <v>61671</v>
      </c>
      <c r="R71" s="34">
        <v>1400</v>
      </c>
      <c r="S71" s="30" t="s">
        <v>97</v>
      </c>
      <c r="T71" s="30" t="s">
        <v>123</v>
      </c>
      <c r="U71" s="34">
        <v>48.29</v>
      </c>
      <c r="V71" s="34">
        <v>0</v>
      </c>
      <c r="W71" s="34">
        <v>1.93</v>
      </c>
      <c r="X71" s="34">
        <v>0.497</v>
      </c>
      <c r="Y71" s="34">
        <f t="shared" si="6"/>
        <v>1.351</v>
      </c>
      <c r="Z71" s="34">
        <f t="shared" si="7"/>
        <v>0.2485</v>
      </c>
      <c r="AA71" s="34">
        <v>0.88600000000000001</v>
      </c>
      <c r="AB71" s="35">
        <v>5.4317706246708397E-2</v>
      </c>
      <c r="AC71">
        <f t="shared" si="8"/>
        <v>239</v>
      </c>
      <c r="AD71">
        <f t="shared" si="9"/>
        <v>1</v>
      </c>
      <c r="AE71">
        <f t="shared" si="10"/>
        <v>0.1</v>
      </c>
      <c r="AF71">
        <f>'TP Factors'!$D$7</f>
        <v>1.0291758621024898</v>
      </c>
      <c r="AG71">
        <f t="shared" si="11"/>
        <v>0.1</v>
      </c>
    </row>
    <row r="72" spans="1:33">
      <c r="A72" s="30" t="s">
        <v>105</v>
      </c>
      <c r="B72" s="30">
        <v>10</v>
      </c>
      <c r="C72" s="30" t="s">
        <v>127</v>
      </c>
      <c r="D72" s="31">
        <v>37.82</v>
      </c>
      <c r="E72" s="30" t="s">
        <v>91</v>
      </c>
      <c r="F72" s="30">
        <v>1234</v>
      </c>
      <c r="G72" s="32">
        <v>45</v>
      </c>
      <c r="H72" s="30" t="s">
        <v>92</v>
      </c>
      <c r="I72" s="30" t="s">
        <v>93</v>
      </c>
      <c r="J72" s="30">
        <v>408</v>
      </c>
      <c r="K72" s="33">
        <v>105.720750091</v>
      </c>
      <c r="L72" s="33">
        <v>637.84464556499995</v>
      </c>
      <c r="M72" s="31">
        <v>0.34</v>
      </c>
      <c r="N72" s="31">
        <v>0.1</v>
      </c>
      <c r="O72" s="30">
        <v>63983</v>
      </c>
      <c r="P72" s="30">
        <v>62167</v>
      </c>
      <c r="Q72" s="34">
        <v>63983</v>
      </c>
      <c r="R72" s="34">
        <v>8140</v>
      </c>
      <c r="S72" s="30" t="s">
        <v>145</v>
      </c>
      <c r="T72" s="30" t="s">
        <v>148</v>
      </c>
      <c r="U72" s="34">
        <v>48.29</v>
      </c>
      <c r="V72" s="34">
        <v>0</v>
      </c>
      <c r="W72" s="34">
        <v>1.2</v>
      </c>
      <c r="X72" s="34">
        <v>0.48</v>
      </c>
      <c r="Y72" s="34">
        <f t="shared" si="6"/>
        <v>0.84</v>
      </c>
      <c r="Z72" s="34">
        <f t="shared" si="7"/>
        <v>0.24</v>
      </c>
      <c r="AA72" s="34">
        <v>0.85</v>
      </c>
      <c r="AB72" s="35">
        <v>6.2639116971246495E-2</v>
      </c>
      <c r="AC72">
        <f t="shared" si="8"/>
        <v>264</v>
      </c>
      <c r="AD72">
        <f t="shared" si="9"/>
        <v>0</v>
      </c>
      <c r="AE72">
        <f t="shared" si="10"/>
        <v>0.1</v>
      </c>
      <c r="AF72">
        <f>'TP Factors'!$D$7</f>
        <v>1.0291758621024898</v>
      </c>
      <c r="AG72">
        <f t="shared" si="11"/>
        <v>0.1</v>
      </c>
    </row>
    <row r="73" spans="1:33">
      <c r="A73" s="30" t="s">
        <v>105</v>
      </c>
      <c r="B73" s="30">
        <v>10</v>
      </c>
      <c r="C73" s="30" t="s">
        <v>127</v>
      </c>
      <c r="D73" s="31">
        <v>37.82</v>
      </c>
      <c r="E73" s="30" t="s">
        <v>91</v>
      </c>
      <c r="F73" s="30">
        <v>1234</v>
      </c>
      <c r="G73" s="32">
        <v>45</v>
      </c>
      <c r="H73" s="30" t="s">
        <v>92</v>
      </c>
      <c r="I73" s="30" t="s">
        <v>93</v>
      </c>
      <c r="J73" s="30">
        <v>282</v>
      </c>
      <c r="K73" s="33">
        <v>95.197165222099997</v>
      </c>
      <c r="L73" s="33">
        <v>441.42348303199998</v>
      </c>
      <c r="M73" s="31">
        <v>0.24</v>
      </c>
      <c r="N73" s="31">
        <v>7.0000000000000007E-2</v>
      </c>
      <c r="O73" s="30">
        <v>64031</v>
      </c>
      <c r="P73" s="30">
        <v>62215</v>
      </c>
      <c r="Q73" s="34">
        <v>64031</v>
      </c>
      <c r="R73" s="34">
        <v>8140</v>
      </c>
      <c r="S73" s="30" t="s">
        <v>145</v>
      </c>
      <c r="T73" s="30" t="s">
        <v>148</v>
      </c>
      <c r="U73" s="34">
        <v>48.29</v>
      </c>
      <c r="V73" s="34">
        <v>0</v>
      </c>
      <c r="W73" s="34">
        <v>1.2</v>
      </c>
      <c r="X73" s="34">
        <v>0.48</v>
      </c>
      <c r="Y73" s="34">
        <f t="shared" si="6"/>
        <v>0.84</v>
      </c>
      <c r="Z73" s="34">
        <f t="shared" si="7"/>
        <v>0.24</v>
      </c>
      <c r="AA73" s="34">
        <v>0.85</v>
      </c>
      <c r="AB73" s="35">
        <v>0.109077681864083</v>
      </c>
      <c r="AC73">
        <f t="shared" si="8"/>
        <v>460</v>
      </c>
      <c r="AD73">
        <f t="shared" si="9"/>
        <v>1</v>
      </c>
      <c r="AE73">
        <f t="shared" si="10"/>
        <v>0.2</v>
      </c>
      <c r="AF73">
        <f>'TP Factors'!$D$7</f>
        <v>1.0291758621024898</v>
      </c>
      <c r="AG73">
        <f t="shared" si="11"/>
        <v>0.2</v>
      </c>
    </row>
    <row r="74" spans="1:33">
      <c r="A74" s="30" t="s">
        <v>105</v>
      </c>
      <c r="B74" s="30">
        <v>10</v>
      </c>
      <c r="C74" s="30" t="s">
        <v>127</v>
      </c>
      <c r="D74" s="31">
        <v>37.82</v>
      </c>
      <c r="E74" s="30" t="s">
        <v>91</v>
      </c>
      <c r="F74" s="30">
        <v>1234</v>
      </c>
      <c r="G74" s="32">
        <v>45</v>
      </c>
      <c r="H74" s="30" t="s">
        <v>92</v>
      </c>
      <c r="I74" s="30" t="s">
        <v>93</v>
      </c>
      <c r="J74" s="30">
        <v>71</v>
      </c>
      <c r="K74" s="33">
        <v>64.785760253500001</v>
      </c>
      <c r="L74" s="33">
        <v>149.24127467299999</v>
      </c>
      <c r="M74" s="31">
        <v>0.06</v>
      </c>
      <c r="N74" s="31">
        <v>0.02</v>
      </c>
      <c r="O74" s="30">
        <v>64070</v>
      </c>
      <c r="P74" s="30">
        <v>62254</v>
      </c>
      <c r="Q74" s="34">
        <v>64070</v>
      </c>
      <c r="R74" s="34">
        <v>8140</v>
      </c>
      <c r="S74" s="30" t="s">
        <v>97</v>
      </c>
      <c r="T74" s="30" t="s">
        <v>99</v>
      </c>
      <c r="U74" s="34">
        <v>48.29</v>
      </c>
      <c r="V74" s="34">
        <v>0</v>
      </c>
      <c r="W74" s="34">
        <v>1.2</v>
      </c>
      <c r="X74" s="34">
        <v>0.48</v>
      </c>
      <c r="Y74" s="34">
        <f t="shared" si="6"/>
        <v>0.84</v>
      </c>
      <c r="Z74" s="34">
        <f t="shared" si="7"/>
        <v>0.24</v>
      </c>
      <c r="AA74" s="34">
        <v>0.63</v>
      </c>
      <c r="AB74" s="35">
        <v>3.6878174599520003E-2</v>
      </c>
      <c r="AC74">
        <f t="shared" si="8"/>
        <v>115</v>
      </c>
      <c r="AD74">
        <f t="shared" si="9"/>
        <v>0</v>
      </c>
      <c r="AE74">
        <f t="shared" si="10"/>
        <v>0.1</v>
      </c>
      <c r="AF74">
        <f>'TP Factors'!$D$7</f>
        <v>1.0291758621024898</v>
      </c>
      <c r="AG74">
        <f t="shared" si="11"/>
        <v>0.1</v>
      </c>
    </row>
    <row r="75" spans="1:33">
      <c r="A75" s="30" t="s">
        <v>105</v>
      </c>
      <c r="B75" s="30">
        <v>10</v>
      </c>
      <c r="C75" s="30" t="s">
        <v>127</v>
      </c>
      <c r="D75" s="31">
        <v>37.82</v>
      </c>
      <c r="E75" s="30" t="s">
        <v>91</v>
      </c>
      <c r="F75" s="30">
        <v>1234</v>
      </c>
      <c r="G75" s="32">
        <v>45</v>
      </c>
      <c r="H75" s="30" t="s">
        <v>92</v>
      </c>
      <c r="I75" s="30" t="s">
        <v>93</v>
      </c>
      <c r="J75" s="30">
        <v>186</v>
      </c>
      <c r="K75" s="33">
        <v>93.0179303635</v>
      </c>
      <c r="L75" s="33">
        <v>391.63014863699999</v>
      </c>
      <c r="M75" s="31">
        <v>0.16</v>
      </c>
      <c r="N75" s="31">
        <v>0.04</v>
      </c>
      <c r="O75" s="30">
        <v>64219</v>
      </c>
      <c r="P75" s="30">
        <v>62393</v>
      </c>
      <c r="Q75" s="34">
        <v>64219</v>
      </c>
      <c r="R75" s="34">
        <v>8140</v>
      </c>
      <c r="S75" s="30" t="s">
        <v>97</v>
      </c>
      <c r="T75" s="30" t="s">
        <v>99</v>
      </c>
      <c r="U75" s="34">
        <v>48.29</v>
      </c>
      <c r="V75" s="34">
        <v>0</v>
      </c>
      <c r="W75" s="34">
        <v>1.2</v>
      </c>
      <c r="X75" s="34">
        <v>0.48</v>
      </c>
      <c r="Y75" s="34">
        <f t="shared" si="6"/>
        <v>0.84</v>
      </c>
      <c r="Z75" s="34">
        <f t="shared" si="7"/>
        <v>0.24</v>
      </c>
      <c r="AA75" s="34">
        <v>0.63</v>
      </c>
      <c r="AB75" s="35">
        <v>9.6773530175231798E-2</v>
      </c>
      <c r="AC75">
        <f t="shared" si="8"/>
        <v>303</v>
      </c>
      <c r="AD75">
        <f t="shared" si="9"/>
        <v>1</v>
      </c>
      <c r="AE75">
        <f t="shared" si="10"/>
        <v>0.2</v>
      </c>
      <c r="AF75">
        <f>'TP Factors'!$D$7</f>
        <v>1.0291758621024898</v>
      </c>
      <c r="AG75">
        <f t="shared" si="11"/>
        <v>0.2</v>
      </c>
    </row>
    <row r="76" spans="1:33">
      <c r="A76" s="30" t="s">
        <v>105</v>
      </c>
      <c r="B76" s="30">
        <v>10</v>
      </c>
      <c r="C76" s="30" t="s">
        <v>127</v>
      </c>
      <c r="D76" s="31">
        <v>37.82</v>
      </c>
      <c r="E76" s="30" t="s">
        <v>91</v>
      </c>
      <c r="F76" s="30">
        <v>1234</v>
      </c>
      <c r="G76" s="32">
        <v>45</v>
      </c>
      <c r="H76" s="30" t="s">
        <v>92</v>
      </c>
      <c r="I76" s="30" t="s">
        <v>93</v>
      </c>
      <c r="J76" s="30">
        <v>154</v>
      </c>
      <c r="K76" s="33">
        <v>86.927923849799996</v>
      </c>
      <c r="L76" s="33">
        <v>324.69106548600001</v>
      </c>
      <c r="M76" s="31">
        <v>0.13</v>
      </c>
      <c r="N76" s="31">
        <v>0.04</v>
      </c>
      <c r="O76" s="30">
        <v>64378</v>
      </c>
      <c r="P76" s="30">
        <v>62541</v>
      </c>
      <c r="Q76" s="34">
        <v>64378</v>
      </c>
      <c r="R76" s="34">
        <v>8140</v>
      </c>
      <c r="S76" s="30" t="s">
        <v>97</v>
      </c>
      <c r="T76" s="30" t="s">
        <v>99</v>
      </c>
      <c r="U76" s="34">
        <v>48.29</v>
      </c>
      <c r="V76" s="34">
        <v>0</v>
      </c>
      <c r="W76" s="34">
        <v>1.2</v>
      </c>
      <c r="X76" s="34">
        <v>0.48</v>
      </c>
      <c r="Y76" s="34">
        <f t="shared" si="6"/>
        <v>0.84</v>
      </c>
      <c r="Z76" s="34">
        <f t="shared" si="7"/>
        <v>0.24</v>
      </c>
      <c r="AA76" s="34">
        <v>0.63</v>
      </c>
      <c r="AB76" s="35">
        <v>8.0232588661489704E-2</v>
      </c>
      <c r="AC76">
        <f t="shared" si="8"/>
        <v>251</v>
      </c>
      <c r="AD76">
        <f t="shared" si="9"/>
        <v>0</v>
      </c>
      <c r="AE76">
        <f t="shared" si="10"/>
        <v>0.1</v>
      </c>
      <c r="AF76">
        <f>'TP Factors'!$D$7</f>
        <v>1.0291758621024898</v>
      </c>
      <c r="AG76">
        <f t="shared" si="11"/>
        <v>0.1</v>
      </c>
    </row>
    <row r="77" spans="1:33">
      <c r="A77" s="30" t="s">
        <v>105</v>
      </c>
      <c r="B77" s="30">
        <v>10</v>
      </c>
      <c r="C77" s="30" t="s">
        <v>127</v>
      </c>
      <c r="D77" s="31">
        <v>37.82</v>
      </c>
      <c r="E77" s="30" t="s">
        <v>91</v>
      </c>
      <c r="F77" s="30">
        <v>1234</v>
      </c>
      <c r="G77" s="32">
        <v>45</v>
      </c>
      <c r="H77" s="30" t="s">
        <v>92</v>
      </c>
      <c r="I77" s="30" t="s">
        <v>93</v>
      </c>
      <c r="J77" s="30">
        <v>96</v>
      </c>
      <c r="K77" s="33">
        <v>77.509850223499996</v>
      </c>
      <c r="L77" s="33">
        <v>202.68302735399999</v>
      </c>
      <c r="M77" s="31">
        <v>0.08</v>
      </c>
      <c r="N77" s="31">
        <v>0.02</v>
      </c>
      <c r="O77" s="30">
        <v>64418</v>
      </c>
      <c r="P77" s="30">
        <v>62581</v>
      </c>
      <c r="Q77" s="34">
        <v>64418</v>
      </c>
      <c r="R77" s="34">
        <v>8140</v>
      </c>
      <c r="S77" s="30" t="s">
        <v>97</v>
      </c>
      <c r="T77" s="30" t="s">
        <v>99</v>
      </c>
      <c r="U77" s="34">
        <v>48.29</v>
      </c>
      <c r="V77" s="34">
        <v>0</v>
      </c>
      <c r="W77" s="34">
        <v>1.2</v>
      </c>
      <c r="X77" s="34">
        <v>0.48</v>
      </c>
      <c r="Y77" s="34">
        <f t="shared" si="6"/>
        <v>0.84</v>
      </c>
      <c r="Z77" s="34">
        <f t="shared" si="7"/>
        <v>0.24</v>
      </c>
      <c r="AA77" s="34">
        <v>0.63</v>
      </c>
      <c r="AB77" s="35">
        <v>5.0083866458132703E-2</v>
      </c>
      <c r="AC77">
        <f t="shared" si="8"/>
        <v>157</v>
      </c>
      <c r="AD77">
        <f t="shared" si="9"/>
        <v>0</v>
      </c>
      <c r="AE77">
        <f t="shared" si="10"/>
        <v>0.1</v>
      </c>
      <c r="AF77">
        <f>'TP Factors'!$D$7</f>
        <v>1.0291758621024898</v>
      </c>
      <c r="AG77">
        <f t="shared" si="11"/>
        <v>0.1</v>
      </c>
    </row>
    <row r="78" spans="1:33">
      <c r="A78" s="30" t="s">
        <v>105</v>
      </c>
      <c r="B78" s="30">
        <v>10</v>
      </c>
      <c r="C78" s="30" t="s">
        <v>127</v>
      </c>
      <c r="D78" s="31">
        <v>37.82</v>
      </c>
      <c r="E78" s="30" t="s">
        <v>91</v>
      </c>
      <c r="F78" s="30">
        <v>1234</v>
      </c>
      <c r="G78" s="32">
        <v>13</v>
      </c>
      <c r="H78" s="30" t="s">
        <v>92</v>
      </c>
      <c r="I78" s="30" t="s">
        <v>93</v>
      </c>
      <c r="J78" s="30">
        <v>236</v>
      </c>
      <c r="K78" s="33">
        <v>179.77872839899999</v>
      </c>
      <c r="L78" s="33">
        <v>1801.5325869999999</v>
      </c>
      <c r="M78" s="31">
        <v>0.31</v>
      </c>
      <c r="N78" s="31">
        <v>0.03</v>
      </c>
      <c r="O78" s="30">
        <v>64468</v>
      </c>
      <c r="P78" s="30">
        <v>62624</v>
      </c>
      <c r="Q78" s="34">
        <v>64468</v>
      </c>
      <c r="R78" s="34">
        <v>1100</v>
      </c>
      <c r="S78" s="30" t="s">
        <v>97</v>
      </c>
      <c r="T78" s="30" t="s">
        <v>134</v>
      </c>
      <c r="U78" s="34">
        <v>48.29</v>
      </c>
      <c r="V78" s="34">
        <v>0</v>
      </c>
      <c r="W78" s="34">
        <v>1.85</v>
      </c>
      <c r="X78" s="34">
        <v>0.22</v>
      </c>
      <c r="Y78" s="34">
        <f t="shared" si="6"/>
        <v>1.2949999999999999</v>
      </c>
      <c r="Z78" s="34">
        <f t="shared" si="7"/>
        <v>0.11</v>
      </c>
      <c r="AA78" s="34">
        <v>0.17399999999999999</v>
      </c>
      <c r="AB78" s="35">
        <v>0.29285519032512702</v>
      </c>
      <c r="AC78">
        <f t="shared" si="8"/>
        <v>253</v>
      </c>
      <c r="AD78">
        <f t="shared" si="9"/>
        <v>1</v>
      </c>
      <c r="AE78">
        <f t="shared" si="10"/>
        <v>0.1</v>
      </c>
      <c r="AF78">
        <f>'TP Factors'!$D$7</f>
        <v>1.0291758621024898</v>
      </c>
      <c r="AG78">
        <f t="shared" si="11"/>
        <v>0.1</v>
      </c>
    </row>
    <row r="79" spans="1:33">
      <c r="A79" s="30" t="s">
        <v>105</v>
      </c>
      <c r="B79" s="30">
        <v>10</v>
      </c>
      <c r="C79" s="30" t="s">
        <v>127</v>
      </c>
      <c r="D79" s="31">
        <v>37.82</v>
      </c>
      <c r="E79" s="30" t="s">
        <v>91</v>
      </c>
      <c r="F79" s="30">
        <v>1234</v>
      </c>
      <c r="G79" s="32">
        <v>45</v>
      </c>
      <c r="H79" s="30" t="s">
        <v>92</v>
      </c>
      <c r="I79" s="30" t="s">
        <v>93</v>
      </c>
      <c r="J79" s="30">
        <v>105</v>
      </c>
      <c r="K79" s="33">
        <v>80.215996663699997</v>
      </c>
      <c r="L79" s="33">
        <v>221.73162794199999</v>
      </c>
      <c r="M79" s="31">
        <v>0.09</v>
      </c>
      <c r="N79" s="31">
        <v>0.03</v>
      </c>
      <c r="O79" s="30">
        <v>64469</v>
      </c>
      <c r="P79" s="30">
        <v>62625</v>
      </c>
      <c r="Q79" s="34">
        <v>64469</v>
      </c>
      <c r="R79" s="34">
        <v>8140</v>
      </c>
      <c r="S79" s="30" t="s">
        <v>97</v>
      </c>
      <c r="T79" s="30" t="s">
        <v>99</v>
      </c>
      <c r="U79" s="34">
        <v>48.29</v>
      </c>
      <c r="V79" s="34">
        <v>0</v>
      </c>
      <c r="W79" s="34">
        <v>1.2</v>
      </c>
      <c r="X79" s="34">
        <v>0.48</v>
      </c>
      <c r="Y79" s="34">
        <f t="shared" si="6"/>
        <v>0.84</v>
      </c>
      <c r="Z79" s="34">
        <f t="shared" si="7"/>
        <v>0.24</v>
      </c>
      <c r="AA79" s="34">
        <v>0.63</v>
      </c>
      <c r="AB79" s="35">
        <v>5.4790859341017503E-2</v>
      </c>
      <c r="AC79">
        <f t="shared" si="8"/>
        <v>171</v>
      </c>
      <c r="AD79">
        <f t="shared" si="9"/>
        <v>0</v>
      </c>
      <c r="AE79">
        <f t="shared" si="10"/>
        <v>0.1</v>
      </c>
      <c r="AF79">
        <f>'TP Factors'!$D$7</f>
        <v>1.0291758621024898</v>
      </c>
      <c r="AG79">
        <f t="shared" si="11"/>
        <v>0.1</v>
      </c>
    </row>
    <row r="80" spans="1:33">
      <c r="A80" s="30" t="s">
        <v>105</v>
      </c>
      <c r="B80" s="30">
        <v>10</v>
      </c>
      <c r="C80" s="30" t="s">
        <v>127</v>
      </c>
      <c r="D80" s="31">
        <v>37.82</v>
      </c>
      <c r="E80" s="30" t="s">
        <v>91</v>
      </c>
      <c r="F80" s="30">
        <v>1234</v>
      </c>
      <c r="G80" s="32">
        <v>13</v>
      </c>
      <c r="H80" s="30" t="s">
        <v>92</v>
      </c>
      <c r="I80" s="30" t="s">
        <v>93</v>
      </c>
      <c r="J80" s="30">
        <v>14</v>
      </c>
      <c r="K80" s="33">
        <v>43.117082796699997</v>
      </c>
      <c r="L80" s="33">
        <v>106.098263747</v>
      </c>
      <c r="M80" s="31">
        <v>0.02</v>
      </c>
      <c r="N80" s="31">
        <v>0</v>
      </c>
      <c r="O80" s="30">
        <v>64501</v>
      </c>
      <c r="P80" s="30">
        <v>62656</v>
      </c>
      <c r="Q80" s="34">
        <v>64501</v>
      </c>
      <c r="R80" s="34">
        <v>1100</v>
      </c>
      <c r="S80" s="30" t="s">
        <v>97</v>
      </c>
      <c r="T80" s="30" t="s">
        <v>134</v>
      </c>
      <c r="U80" s="34">
        <v>48.29</v>
      </c>
      <c r="V80" s="34">
        <v>0</v>
      </c>
      <c r="W80" s="34">
        <v>1.85</v>
      </c>
      <c r="X80" s="34">
        <v>0.22</v>
      </c>
      <c r="Y80" s="34">
        <f t="shared" si="6"/>
        <v>1.2949999999999999</v>
      </c>
      <c r="Z80" s="34">
        <f t="shared" si="7"/>
        <v>0.11</v>
      </c>
      <c r="AA80" s="34">
        <v>0.17399999999999999</v>
      </c>
      <c r="AB80" s="35">
        <v>2.62173470662912E-2</v>
      </c>
      <c r="AC80">
        <f t="shared" si="8"/>
        <v>23</v>
      </c>
      <c r="AD80">
        <f t="shared" si="9"/>
        <v>0</v>
      </c>
      <c r="AE80">
        <f t="shared" si="10"/>
        <v>0</v>
      </c>
      <c r="AF80">
        <f>'TP Factors'!$D$7</f>
        <v>1.0291758621024898</v>
      </c>
      <c r="AG80">
        <f t="shared" si="11"/>
        <v>0</v>
      </c>
    </row>
    <row r="81" spans="1:33">
      <c r="A81" s="30" t="s">
        <v>105</v>
      </c>
      <c r="B81" s="30">
        <v>10</v>
      </c>
      <c r="C81" s="30" t="s">
        <v>127</v>
      </c>
      <c r="D81" s="31">
        <v>37.82</v>
      </c>
      <c r="E81" s="30" t="s">
        <v>91</v>
      </c>
      <c r="F81" s="30">
        <v>1234</v>
      </c>
      <c r="G81" s="32">
        <v>13</v>
      </c>
      <c r="H81" s="30" t="s">
        <v>92</v>
      </c>
      <c r="I81" s="30" t="s">
        <v>93</v>
      </c>
      <c r="J81" s="30">
        <v>2</v>
      </c>
      <c r="K81" s="33">
        <v>21.283212058499998</v>
      </c>
      <c r="L81" s="33">
        <v>11.0850107224</v>
      </c>
      <c r="M81" s="31">
        <v>0</v>
      </c>
      <c r="N81" s="31">
        <v>0</v>
      </c>
      <c r="O81" s="30">
        <v>64502</v>
      </c>
      <c r="P81" s="30">
        <v>62657</v>
      </c>
      <c r="Q81" s="34">
        <v>64502</v>
      </c>
      <c r="R81" s="34">
        <v>1100</v>
      </c>
      <c r="S81" s="30" t="s">
        <v>97</v>
      </c>
      <c r="T81" s="30" t="s">
        <v>134</v>
      </c>
      <c r="U81" s="34">
        <v>48.29</v>
      </c>
      <c r="V81" s="34">
        <v>0</v>
      </c>
      <c r="W81" s="34">
        <v>1.85</v>
      </c>
      <c r="X81" s="34">
        <v>0.22</v>
      </c>
      <c r="Y81" s="34">
        <f t="shared" si="6"/>
        <v>1.2949999999999999</v>
      </c>
      <c r="Z81" s="34">
        <f t="shared" si="7"/>
        <v>0.11</v>
      </c>
      <c r="AA81" s="34">
        <v>0.17399999999999999</v>
      </c>
      <c r="AB81" s="35">
        <v>2.7391548472821201E-3</v>
      </c>
      <c r="AC81">
        <f t="shared" si="8"/>
        <v>2</v>
      </c>
      <c r="AD81">
        <f t="shared" si="9"/>
        <v>0</v>
      </c>
      <c r="AE81">
        <f t="shared" si="10"/>
        <v>0</v>
      </c>
      <c r="AF81">
        <f>'TP Factors'!$D$7</f>
        <v>1.0291758621024898</v>
      </c>
      <c r="AG81">
        <f t="shared" si="11"/>
        <v>0</v>
      </c>
    </row>
    <row r="82" spans="1:33">
      <c r="A82" s="30" t="s">
        <v>105</v>
      </c>
      <c r="B82" s="30">
        <v>10</v>
      </c>
      <c r="C82" s="30" t="s">
        <v>127</v>
      </c>
      <c r="D82" s="31">
        <v>37.82</v>
      </c>
      <c r="E82" s="30" t="s">
        <v>91</v>
      </c>
      <c r="F82" s="30">
        <v>1234</v>
      </c>
      <c r="G82" s="32">
        <v>45</v>
      </c>
      <c r="H82" s="30" t="s">
        <v>92</v>
      </c>
      <c r="I82" s="30" t="s">
        <v>93</v>
      </c>
      <c r="J82" s="30">
        <v>46</v>
      </c>
      <c r="K82" s="33">
        <v>50.919261473399999</v>
      </c>
      <c r="L82" s="33">
        <v>96.646694456800006</v>
      </c>
      <c r="M82" s="31">
        <v>0.04</v>
      </c>
      <c r="N82" s="31">
        <v>0.01</v>
      </c>
      <c r="O82" s="30">
        <v>64503</v>
      </c>
      <c r="P82" s="30">
        <v>62658</v>
      </c>
      <c r="Q82" s="34">
        <v>64503</v>
      </c>
      <c r="R82" s="34">
        <v>8140</v>
      </c>
      <c r="S82" s="30" t="s">
        <v>97</v>
      </c>
      <c r="T82" s="30" t="s">
        <v>99</v>
      </c>
      <c r="U82" s="34">
        <v>48.29</v>
      </c>
      <c r="V82" s="34">
        <v>0</v>
      </c>
      <c r="W82" s="34">
        <v>1.2</v>
      </c>
      <c r="X82" s="34">
        <v>0.48</v>
      </c>
      <c r="Y82" s="34">
        <f t="shared" si="6"/>
        <v>0.84</v>
      </c>
      <c r="Z82" s="34">
        <f t="shared" si="7"/>
        <v>0.24</v>
      </c>
      <c r="AA82" s="34">
        <v>0.63</v>
      </c>
      <c r="AB82" s="35">
        <v>2.38818227721363E-2</v>
      </c>
      <c r="AC82">
        <f t="shared" si="8"/>
        <v>75</v>
      </c>
      <c r="AD82">
        <f t="shared" si="9"/>
        <v>0</v>
      </c>
      <c r="AE82">
        <f t="shared" si="10"/>
        <v>0</v>
      </c>
      <c r="AF82">
        <f>'TP Factors'!$D$7</f>
        <v>1.0291758621024898</v>
      </c>
      <c r="AG82">
        <f t="shared" si="11"/>
        <v>0</v>
      </c>
    </row>
    <row r="83" spans="1:33">
      <c r="A83" s="30" t="s">
        <v>105</v>
      </c>
      <c r="B83" s="30">
        <v>10</v>
      </c>
      <c r="C83" s="30" t="s">
        <v>127</v>
      </c>
      <c r="D83" s="31">
        <v>37.82</v>
      </c>
      <c r="E83" s="30" t="s">
        <v>91</v>
      </c>
      <c r="F83" s="30">
        <v>1234</v>
      </c>
      <c r="G83" s="32">
        <v>45</v>
      </c>
      <c r="H83" s="30" t="s">
        <v>92</v>
      </c>
      <c r="I83" s="30" t="s">
        <v>93</v>
      </c>
      <c r="J83" s="30">
        <v>184</v>
      </c>
      <c r="K83" s="33">
        <v>88.644299706400005</v>
      </c>
      <c r="L83" s="33">
        <v>387.51025363500003</v>
      </c>
      <c r="M83" s="31">
        <v>0.15</v>
      </c>
      <c r="N83" s="31">
        <v>0.04</v>
      </c>
      <c r="O83" s="30">
        <v>64507</v>
      </c>
      <c r="P83" s="30">
        <v>62662</v>
      </c>
      <c r="Q83" s="34">
        <v>64507</v>
      </c>
      <c r="R83" s="34">
        <v>8140</v>
      </c>
      <c r="S83" s="30" t="s">
        <v>97</v>
      </c>
      <c r="T83" s="30" t="s">
        <v>99</v>
      </c>
      <c r="U83" s="34">
        <v>48.29</v>
      </c>
      <c r="V83" s="34">
        <v>0</v>
      </c>
      <c r="W83" s="34">
        <v>1.2</v>
      </c>
      <c r="X83" s="34">
        <v>0.48</v>
      </c>
      <c r="Y83" s="34">
        <f t="shared" si="6"/>
        <v>0.84</v>
      </c>
      <c r="Z83" s="34">
        <f t="shared" si="7"/>
        <v>0.24</v>
      </c>
      <c r="AA83" s="34">
        <v>0.63</v>
      </c>
      <c r="AB83" s="35">
        <v>9.5755486021046499E-2</v>
      </c>
      <c r="AC83">
        <f t="shared" si="8"/>
        <v>299</v>
      </c>
      <c r="AD83">
        <f t="shared" si="9"/>
        <v>1</v>
      </c>
      <c r="AE83">
        <f t="shared" si="10"/>
        <v>0.2</v>
      </c>
      <c r="AF83">
        <f>'TP Factors'!$D$7</f>
        <v>1.0291758621024898</v>
      </c>
      <c r="AG83">
        <f t="shared" si="11"/>
        <v>0.2</v>
      </c>
    </row>
    <row r="84" spans="1:33">
      <c r="A84" s="30" t="s">
        <v>105</v>
      </c>
      <c r="B84" s="30">
        <v>10</v>
      </c>
      <c r="C84" s="30" t="s">
        <v>127</v>
      </c>
      <c r="D84" s="31">
        <v>37.82</v>
      </c>
      <c r="E84" s="30" t="s">
        <v>91</v>
      </c>
      <c r="F84" s="30">
        <v>1234</v>
      </c>
      <c r="G84" s="32">
        <v>45</v>
      </c>
      <c r="H84" s="30" t="s">
        <v>92</v>
      </c>
      <c r="I84" s="30" t="s">
        <v>93</v>
      </c>
      <c r="J84" s="30">
        <v>177</v>
      </c>
      <c r="K84" s="33">
        <v>105.21408033500001</v>
      </c>
      <c r="L84" s="33">
        <v>373.46092708399999</v>
      </c>
      <c r="M84" s="31">
        <v>0.15</v>
      </c>
      <c r="N84" s="31">
        <v>0.04</v>
      </c>
      <c r="O84" s="30">
        <v>64550</v>
      </c>
      <c r="P84" s="30">
        <v>62705</v>
      </c>
      <c r="Q84" s="34">
        <v>64550</v>
      </c>
      <c r="R84" s="34">
        <v>8140</v>
      </c>
      <c r="S84" s="30" t="s">
        <v>97</v>
      </c>
      <c r="T84" s="30" t="s">
        <v>99</v>
      </c>
      <c r="U84" s="34">
        <v>48.29</v>
      </c>
      <c r="V84" s="34">
        <v>0</v>
      </c>
      <c r="W84" s="34">
        <v>1.2</v>
      </c>
      <c r="X84" s="34">
        <v>0.48</v>
      </c>
      <c r="Y84" s="34">
        <f t="shared" si="6"/>
        <v>0.84</v>
      </c>
      <c r="Z84" s="34">
        <f t="shared" si="7"/>
        <v>0.24</v>
      </c>
      <c r="AA84" s="34">
        <v>0.63</v>
      </c>
      <c r="AB84" s="35">
        <v>9.2283835718177207E-2</v>
      </c>
      <c r="AC84">
        <f t="shared" si="8"/>
        <v>289</v>
      </c>
      <c r="AD84">
        <f t="shared" si="9"/>
        <v>1</v>
      </c>
      <c r="AE84">
        <f t="shared" si="10"/>
        <v>0.2</v>
      </c>
      <c r="AF84">
        <f>'TP Factors'!$D$7</f>
        <v>1.0291758621024898</v>
      </c>
      <c r="AG84">
        <f t="shared" si="11"/>
        <v>0.2</v>
      </c>
    </row>
    <row r="85" spans="1:33">
      <c r="AB85" s="35">
        <f>SUM(AB2:AB84)</f>
        <v>18.909205188062739</v>
      </c>
      <c r="AD85">
        <f>SUM(AD2:AD84)</f>
        <v>112</v>
      </c>
      <c r="AG85">
        <f>SUM(AG2:AG84)</f>
        <v>36.300000000000033</v>
      </c>
    </row>
  </sheetData>
  <sortState ref="A2:Z84">
    <sortCondition descending="1" ref="V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G56"/>
  <sheetViews>
    <sheetView topLeftCell="S1" workbookViewId="0">
      <pane ySplit="1" topLeftCell="A2" activePane="bottomLeft" state="frozen"/>
      <selection activeCell="L1" sqref="L1"/>
      <selection pane="bottomLeft" activeCell="AC1" sqref="AC1:AG2"/>
    </sheetView>
  </sheetViews>
  <sheetFormatPr defaultRowHeight="12.75"/>
  <cols>
    <col min="1" max="1" width="12.7109375" style="30" bestFit="1" customWidth="1"/>
    <col min="2" max="2" width="11.28515625" style="30" bestFit="1" customWidth="1"/>
    <col min="3" max="3" width="12.5703125" style="30" bestFit="1" customWidth="1"/>
    <col min="4" max="4" width="10.28515625" style="31" bestFit="1" customWidth="1"/>
    <col min="5" max="5" width="10" style="30" bestFit="1" customWidth="1"/>
    <col min="6" max="6" width="11" style="30" bestFit="1" customWidth="1"/>
    <col min="7" max="7" width="10.5703125" style="32" bestFit="1" customWidth="1"/>
    <col min="8" max="8" width="8.42578125" style="30" bestFit="1" customWidth="1"/>
    <col min="9" max="9" width="11.42578125" style="30" bestFit="1" customWidth="1"/>
    <col min="10" max="10" width="12" style="30" bestFit="1" customWidth="1"/>
    <col min="11" max="11" width="15.7109375" style="33" bestFit="1" customWidth="1"/>
    <col min="12" max="12" width="17.85546875" style="33" bestFit="1" customWidth="1"/>
    <col min="13" max="14" width="7" style="31" bestFit="1" customWidth="1"/>
    <col min="15" max="16" width="6" style="30" bestFit="1" customWidth="1"/>
    <col min="17" max="17" width="12.5703125" style="34" bestFit="1" customWidth="1"/>
    <col min="18" max="18" width="11.5703125" style="34" bestFit="1" customWidth="1"/>
    <col min="19" max="19" width="10" style="30" bestFit="1" customWidth="1"/>
    <col min="20" max="20" width="10.85546875" style="30" bestFit="1" customWidth="1"/>
    <col min="21" max="21" width="14" style="34" bestFit="1" customWidth="1"/>
    <col min="22" max="22" width="13.42578125" style="34" bestFit="1" customWidth="1"/>
    <col min="23" max="24" width="8.5703125" style="34" bestFit="1" customWidth="1"/>
    <col min="25" max="26" width="8.5703125" style="34" customWidth="1"/>
    <col min="27" max="27" width="8.5703125" style="34" bestFit="1" customWidth="1"/>
    <col min="28" max="28" width="20.85546875" style="35" bestFit="1" customWidth="1"/>
    <col min="29" max="29" width="14" customWidth="1"/>
    <col min="33" max="33" width="11.85546875" customWidth="1"/>
  </cols>
  <sheetData>
    <row r="1" spans="1:33" ht="25.5">
      <c r="A1" s="30" t="s">
        <v>64</v>
      </c>
      <c r="B1" s="30" t="s">
        <v>65</v>
      </c>
      <c r="C1" s="30" t="s">
        <v>66</v>
      </c>
      <c r="D1" s="31" t="s">
        <v>67</v>
      </c>
      <c r="E1" s="30" t="s">
        <v>68</v>
      </c>
      <c r="F1" s="30" t="s">
        <v>69</v>
      </c>
      <c r="G1" s="32" t="s">
        <v>70</v>
      </c>
      <c r="H1" s="30" t="s">
        <v>71</v>
      </c>
      <c r="I1" s="30" t="s">
        <v>72</v>
      </c>
      <c r="J1" s="30" t="s">
        <v>73</v>
      </c>
      <c r="K1" s="33" t="s">
        <v>74</v>
      </c>
      <c r="L1" s="33" t="s">
        <v>75</v>
      </c>
      <c r="M1" s="31" t="s">
        <v>76</v>
      </c>
      <c r="N1" s="31" t="s">
        <v>77</v>
      </c>
      <c r="O1" s="30" t="s">
        <v>78</v>
      </c>
      <c r="P1" s="30" t="s">
        <v>79</v>
      </c>
      <c r="Q1" s="34" t="s">
        <v>80</v>
      </c>
      <c r="R1" s="34" t="s">
        <v>81</v>
      </c>
      <c r="S1" s="30" t="s">
        <v>82</v>
      </c>
      <c r="T1" s="30" t="s">
        <v>83</v>
      </c>
      <c r="U1" s="34" t="s">
        <v>84</v>
      </c>
      <c r="V1" s="34" t="s">
        <v>85</v>
      </c>
      <c r="W1" s="34" t="s">
        <v>86</v>
      </c>
      <c r="X1" s="34" t="s">
        <v>87</v>
      </c>
      <c r="Y1" s="43" t="s">
        <v>175</v>
      </c>
      <c r="Z1" s="43" t="s">
        <v>176</v>
      </c>
      <c r="AA1" s="34" t="s">
        <v>88</v>
      </c>
      <c r="AB1" s="35" t="s">
        <v>89</v>
      </c>
      <c r="AC1" s="36" t="s">
        <v>177</v>
      </c>
      <c r="AD1" s="36" t="s">
        <v>178</v>
      </c>
      <c r="AE1" s="36" t="s">
        <v>179</v>
      </c>
      <c r="AF1" s="36" t="s">
        <v>180</v>
      </c>
      <c r="AG1" s="36" t="s">
        <v>181</v>
      </c>
    </row>
    <row r="2" spans="1:33">
      <c r="A2" s="30" t="s">
        <v>105</v>
      </c>
      <c r="B2" s="30">
        <v>10</v>
      </c>
      <c r="C2" s="30" t="s">
        <v>127</v>
      </c>
      <c r="D2" s="31">
        <v>37.82</v>
      </c>
      <c r="E2" s="30" t="s">
        <v>91</v>
      </c>
      <c r="F2" s="30">
        <v>1234</v>
      </c>
      <c r="G2" s="32">
        <v>102.5</v>
      </c>
      <c r="H2" s="30" t="s">
        <v>92</v>
      </c>
      <c r="I2" s="30" t="s">
        <v>93</v>
      </c>
      <c r="J2" s="30">
        <v>45</v>
      </c>
      <c r="K2" s="33">
        <v>54.265920481800002</v>
      </c>
      <c r="L2" s="33">
        <v>89.621065324699998</v>
      </c>
      <c r="M2" s="31">
        <v>0.09</v>
      </c>
      <c r="N2" s="31">
        <v>0.02</v>
      </c>
      <c r="O2" s="30">
        <v>60928</v>
      </c>
      <c r="P2" s="30">
        <v>59284</v>
      </c>
      <c r="Q2" s="34">
        <v>60928</v>
      </c>
      <c r="R2" s="34">
        <v>1300</v>
      </c>
      <c r="S2" s="30" t="s">
        <v>108</v>
      </c>
      <c r="T2" s="30" t="s">
        <v>151</v>
      </c>
      <c r="U2" s="34">
        <v>48.29</v>
      </c>
      <c r="V2" s="34">
        <v>1</v>
      </c>
      <c r="W2" s="34">
        <v>2.1</v>
      </c>
      <c r="X2" s="34">
        <v>0.51600000000000001</v>
      </c>
      <c r="Y2" s="34">
        <f>W2</f>
        <v>2.1</v>
      </c>
      <c r="Z2" s="34">
        <f>X2</f>
        <v>0.51600000000000001</v>
      </c>
      <c r="AA2" s="34">
        <v>0.66200000000000003</v>
      </c>
      <c r="AB2" s="35">
        <v>2.2145758942598001E-2</v>
      </c>
      <c r="AC2">
        <f>ROUND(AB2*AA2*U2*102.79,0)</f>
        <v>73</v>
      </c>
      <c r="AD2">
        <f>ROUND(Y2*AC2*0.002205,0)</f>
        <v>0</v>
      </c>
      <c r="AE2">
        <f>ROUND(Z2*AC2*0.002205,1)</f>
        <v>0.1</v>
      </c>
      <c r="AF2">
        <f>'TP Factors'!$D$7</f>
        <v>1.0291758621024898</v>
      </c>
      <c r="AG2">
        <f>ROUND(AE2*AF2,1)</f>
        <v>0.1</v>
      </c>
    </row>
    <row r="3" spans="1:33">
      <c r="A3" s="30" t="s">
        <v>105</v>
      </c>
      <c r="B3" s="30">
        <v>10</v>
      </c>
      <c r="C3" s="30" t="s">
        <v>127</v>
      </c>
      <c r="D3" s="31">
        <v>37.82</v>
      </c>
      <c r="E3" s="30" t="s">
        <v>91</v>
      </c>
      <c r="F3" s="30">
        <v>1234</v>
      </c>
      <c r="G3" s="32">
        <v>102.5</v>
      </c>
      <c r="H3" s="30" t="s">
        <v>92</v>
      </c>
      <c r="I3" s="30" t="s">
        <v>93</v>
      </c>
      <c r="J3" s="30">
        <v>13761</v>
      </c>
      <c r="K3" s="33">
        <v>964.78928521099999</v>
      </c>
      <c r="L3" s="33">
        <v>26431.5647135</v>
      </c>
      <c r="M3" s="31">
        <v>28.9</v>
      </c>
      <c r="N3" s="31">
        <v>7.1</v>
      </c>
      <c r="O3" s="30">
        <v>61042</v>
      </c>
      <c r="P3" s="30">
        <v>59392</v>
      </c>
      <c r="Q3" s="34">
        <v>61042</v>
      </c>
      <c r="R3" s="34">
        <v>1300</v>
      </c>
      <c r="S3" s="30" t="s">
        <v>100</v>
      </c>
      <c r="T3" s="30" t="s">
        <v>133</v>
      </c>
      <c r="U3" s="34">
        <v>48.29</v>
      </c>
      <c r="V3" s="34">
        <v>1</v>
      </c>
      <c r="W3" s="34">
        <v>2.1</v>
      </c>
      <c r="X3" s="34">
        <v>0.51600000000000001</v>
      </c>
      <c r="Y3" s="34">
        <f t="shared" ref="Y3:Y11" si="0">W3</f>
        <v>2.1</v>
      </c>
      <c r="Z3" s="34">
        <f t="shared" ref="Z3:Z11" si="1">X3</f>
        <v>0.51600000000000001</v>
      </c>
      <c r="AA3" s="34">
        <v>0.69199999999999995</v>
      </c>
      <c r="AB3" s="35">
        <v>0.31247912878112599</v>
      </c>
      <c r="AC3">
        <f t="shared" ref="AC3:AC55" si="2">ROUND(AB3*AA3*U3*102.79,0)</f>
        <v>1073</v>
      </c>
      <c r="AD3">
        <f t="shared" ref="AD3:AD55" si="3">ROUND(Y3*AC3*0.002205,0)</f>
        <v>5</v>
      </c>
      <c r="AE3">
        <f t="shared" ref="AE3:AE55" si="4">ROUND(Z3*AC3*0.002205,1)</f>
        <v>1.2</v>
      </c>
      <c r="AF3">
        <f>'TP Factors'!$D$7</f>
        <v>1.0291758621024898</v>
      </c>
      <c r="AG3">
        <f t="shared" ref="AG3:AG55" si="5">ROUND(AE3*AF3,1)</f>
        <v>1.2</v>
      </c>
    </row>
    <row r="4" spans="1:33">
      <c r="A4" s="30" t="s">
        <v>105</v>
      </c>
      <c r="B4" s="30">
        <v>10</v>
      </c>
      <c r="C4" s="30" t="s">
        <v>127</v>
      </c>
      <c r="D4" s="31">
        <v>37.82</v>
      </c>
      <c r="E4" s="30" t="s">
        <v>91</v>
      </c>
      <c r="F4" s="30">
        <v>1234</v>
      </c>
      <c r="G4" s="32">
        <v>29</v>
      </c>
      <c r="H4" s="30" t="s">
        <v>92</v>
      </c>
      <c r="I4" s="30" t="s">
        <v>93</v>
      </c>
      <c r="J4" s="30">
        <v>554</v>
      </c>
      <c r="K4" s="33">
        <v>216.88052227899999</v>
      </c>
      <c r="L4" s="33">
        <v>2424.2199110000001</v>
      </c>
      <c r="M4" s="31">
        <v>1.24</v>
      </c>
      <c r="N4" s="31">
        <v>0.18</v>
      </c>
      <c r="O4" s="30">
        <v>61137</v>
      </c>
      <c r="P4" s="30">
        <v>59480</v>
      </c>
      <c r="Q4" s="34">
        <v>61137</v>
      </c>
      <c r="R4" s="34">
        <v>1200</v>
      </c>
      <c r="S4" s="30" t="s">
        <v>108</v>
      </c>
      <c r="T4" s="30" t="s">
        <v>125</v>
      </c>
      <c r="U4" s="34">
        <v>48.29</v>
      </c>
      <c r="V4" s="34">
        <v>1</v>
      </c>
      <c r="W4" s="34">
        <v>2.23</v>
      </c>
      <c r="X4" s="34">
        <v>0.316</v>
      </c>
      <c r="Y4" s="34">
        <f t="shared" si="0"/>
        <v>2.23</v>
      </c>
      <c r="Z4" s="34">
        <f t="shared" si="1"/>
        <v>0.316</v>
      </c>
      <c r="AA4" s="34">
        <v>0.30399999999999999</v>
      </c>
      <c r="AB4" s="35">
        <v>2.3820991852591001E-3</v>
      </c>
      <c r="AC4">
        <f t="shared" si="2"/>
        <v>4</v>
      </c>
      <c r="AD4">
        <f t="shared" si="3"/>
        <v>0</v>
      </c>
      <c r="AE4">
        <f t="shared" si="4"/>
        <v>0</v>
      </c>
      <c r="AF4">
        <f>'TP Factors'!$D$7</f>
        <v>1.0291758621024898</v>
      </c>
      <c r="AG4">
        <f t="shared" si="5"/>
        <v>0</v>
      </c>
    </row>
    <row r="5" spans="1:33">
      <c r="A5" s="30" t="s">
        <v>105</v>
      </c>
      <c r="B5" s="30">
        <v>10</v>
      </c>
      <c r="C5" s="30" t="s">
        <v>127</v>
      </c>
      <c r="D5" s="31">
        <v>37.82</v>
      </c>
      <c r="E5" s="30" t="s">
        <v>91</v>
      </c>
      <c r="F5" s="30">
        <v>1234</v>
      </c>
      <c r="G5" s="32">
        <v>45</v>
      </c>
      <c r="H5" s="30" t="s">
        <v>92</v>
      </c>
      <c r="I5" s="30" t="s">
        <v>93</v>
      </c>
      <c r="J5" s="30">
        <v>506</v>
      </c>
      <c r="K5" s="33">
        <v>154.30930734</v>
      </c>
      <c r="L5" s="33">
        <v>956.64182681900002</v>
      </c>
      <c r="M5" s="31">
        <v>0.61</v>
      </c>
      <c r="N5" s="31">
        <v>0.24</v>
      </c>
      <c r="O5" s="30">
        <v>61146</v>
      </c>
      <c r="P5" s="30">
        <v>59488</v>
      </c>
      <c r="Q5" s="34">
        <v>61146</v>
      </c>
      <c r="R5" s="34">
        <v>8140</v>
      </c>
      <c r="S5" s="30" t="s">
        <v>108</v>
      </c>
      <c r="T5" s="30" t="s">
        <v>111</v>
      </c>
      <c r="U5" s="34">
        <v>48.29</v>
      </c>
      <c r="V5" s="34">
        <v>1</v>
      </c>
      <c r="W5" s="34">
        <v>1.2</v>
      </c>
      <c r="X5" s="34">
        <v>0.48</v>
      </c>
      <c r="Y5" s="34">
        <f t="shared" si="0"/>
        <v>1.2</v>
      </c>
      <c r="Z5" s="34">
        <f t="shared" si="1"/>
        <v>0.48</v>
      </c>
      <c r="AA5" s="34">
        <v>0.70299999999999996</v>
      </c>
      <c r="AB5" s="35">
        <v>0.23631398239695101</v>
      </c>
      <c r="AC5">
        <f t="shared" si="2"/>
        <v>825</v>
      </c>
      <c r="AD5">
        <f t="shared" si="3"/>
        <v>2</v>
      </c>
      <c r="AE5">
        <f t="shared" si="4"/>
        <v>0.9</v>
      </c>
      <c r="AF5">
        <f>'TP Factors'!$D$7</f>
        <v>1.0291758621024898</v>
      </c>
      <c r="AG5">
        <f t="shared" si="5"/>
        <v>0.9</v>
      </c>
    </row>
    <row r="6" spans="1:33">
      <c r="A6" s="30" t="s">
        <v>105</v>
      </c>
      <c r="B6" s="30">
        <v>10</v>
      </c>
      <c r="C6" s="30" t="s">
        <v>127</v>
      </c>
      <c r="D6" s="31">
        <v>37.82</v>
      </c>
      <c r="E6" s="30" t="s">
        <v>91</v>
      </c>
      <c r="F6" s="30">
        <v>1234</v>
      </c>
      <c r="G6" s="32">
        <v>29</v>
      </c>
      <c r="H6" s="30" t="s">
        <v>92</v>
      </c>
      <c r="I6" s="30" t="s">
        <v>93</v>
      </c>
      <c r="J6" s="30">
        <v>10</v>
      </c>
      <c r="K6" s="33">
        <v>42.888144401200002</v>
      </c>
      <c r="L6" s="33">
        <v>33.176854518799999</v>
      </c>
      <c r="M6" s="31">
        <v>0.02</v>
      </c>
      <c r="N6" s="31">
        <v>0</v>
      </c>
      <c r="O6" s="30">
        <v>61153</v>
      </c>
      <c r="P6" s="30">
        <v>59495</v>
      </c>
      <c r="Q6" s="34">
        <v>61153</v>
      </c>
      <c r="R6" s="34">
        <v>1200</v>
      </c>
      <c r="S6" s="30" t="s">
        <v>100</v>
      </c>
      <c r="T6" s="30" t="s">
        <v>114</v>
      </c>
      <c r="U6" s="34">
        <v>48.29</v>
      </c>
      <c r="V6" s="34">
        <v>1</v>
      </c>
      <c r="W6" s="34">
        <v>2.23</v>
      </c>
      <c r="X6" s="34">
        <v>0.316</v>
      </c>
      <c r="Y6" s="34">
        <f t="shared" si="0"/>
        <v>2.23</v>
      </c>
      <c r="Z6" s="34">
        <f t="shared" si="1"/>
        <v>0.316</v>
      </c>
      <c r="AA6" s="34">
        <v>0.38900000000000001</v>
      </c>
      <c r="AB6" s="35">
        <v>3.9753193888440999E-3</v>
      </c>
      <c r="AC6">
        <f t="shared" si="2"/>
        <v>8</v>
      </c>
      <c r="AD6">
        <f t="shared" si="3"/>
        <v>0</v>
      </c>
      <c r="AE6">
        <f t="shared" si="4"/>
        <v>0</v>
      </c>
      <c r="AF6">
        <f>'TP Factors'!$D$7</f>
        <v>1.0291758621024898</v>
      </c>
      <c r="AG6">
        <f t="shared" si="5"/>
        <v>0</v>
      </c>
    </row>
    <row r="7" spans="1:33">
      <c r="A7" s="30" t="s">
        <v>105</v>
      </c>
      <c r="B7" s="30">
        <v>10</v>
      </c>
      <c r="C7" s="30" t="s">
        <v>127</v>
      </c>
      <c r="D7" s="31">
        <v>37.82</v>
      </c>
      <c r="E7" s="30" t="s">
        <v>91</v>
      </c>
      <c r="F7" s="30">
        <v>1234</v>
      </c>
      <c r="G7" s="32">
        <v>45</v>
      </c>
      <c r="H7" s="30" t="s">
        <v>92</v>
      </c>
      <c r="I7" s="30" t="s">
        <v>93</v>
      </c>
      <c r="J7" s="30">
        <v>490</v>
      </c>
      <c r="K7" s="33">
        <v>116.670373341</v>
      </c>
      <c r="L7" s="33">
        <v>838.94872482799997</v>
      </c>
      <c r="M7" s="31">
        <v>0.59</v>
      </c>
      <c r="N7" s="31">
        <v>0.24</v>
      </c>
      <c r="O7" s="30">
        <v>61154</v>
      </c>
      <c r="P7" s="30">
        <v>59496</v>
      </c>
      <c r="Q7" s="34">
        <v>61154</v>
      </c>
      <c r="R7" s="34">
        <v>8140</v>
      </c>
      <c r="S7" s="30" t="s">
        <v>100</v>
      </c>
      <c r="T7" s="30" t="s">
        <v>101</v>
      </c>
      <c r="U7" s="34">
        <v>48.29</v>
      </c>
      <c r="V7" s="34">
        <v>1</v>
      </c>
      <c r="W7" s="34">
        <v>1.2</v>
      </c>
      <c r="X7" s="34">
        <v>0.48</v>
      </c>
      <c r="Y7" s="34">
        <f t="shared" si="0"/>
        <v>1.2</v>
      </c>
      <c r="Z7" s="34">
        <f t="shared" si="1"/>
        <v>0.48</v>
      </c>
      <c r="AA7" s="34">
        <v>0.77700000000000002</v>
      </c>
      <c r="AB7" s="35">
        <v>0.207307915454297</v>
      </c>
      <c r="AC7">
        <f t="shared" si="2"/>
        <v>800</v>
      </c>
      <c r="AD7">
        <f t="shared" si="3"/>
        <v>2</v>
      </c>
      <c r="AE7">
        <f t="shared" si="4"/>
        <v>0.8</v>
      </c>
      <c r="AF7">
        <f>'TP Factors'!$D$7</f>
        <v>1.0291758621024898</v>
      </c>
      <c r="AG7">
        <f t="shared" si="5"/>
        <v>0.8</v>
      </c>
    </row>
    <row r="8" spans="1:33">
      <c r="A8" s="30" t="s">
        <v>105</v>
      </c>
      <c r="B8" s="30">
        <v>10</v>
      </c>
      <c r="C8" s="30" t="s">
        <v>127</v>
      </c>
      <c r="D8" s="31">
        <v>37.82</v>
      </c>
      <c r="E8" s="30" t="s">
        <v>91</v>
      </c>
      <c r="F8" s="30">
        <v>3456</v>
      </c>
      <c r="G8" s="32">
        <v>0</v>
      </c>
      <c r="H8" s="30" t="s">
        <v>92</v>
      </c>
      <c r="I8" s="30" t="s">
        <v>93</v>
      </c>
      <c r="J8" s="30">
        <v>1575</v>
      </c>
      <c r="K8" s="33">
        <v>447.32310907200002</v>
      </c>
      <c r="L8" s="33">
        <v>6909.9344562200004</v>
      </c>
      <c r="M8" s="31">
        <v>0</v>
      </c>
      <c r="N8" s="31">
        <v>0</v>
      </c>
      <c r="O8" s="30">
        <v>61165</v>
      </c>
      <c r="P8" s="30">
        <v>59507</v>
      </c>
      <c r="Q8" s="34">
        <v>61165</v>
      </c>
      <c r="R8" s="34">
        <v>6460</v>
      </c>
      <c r="S8" s="30" t="s">
        <v>108</v>
      </c>
      <c r="T8" s="30" t="s">
        <v>152</v>
      </c>
      <c r="U8" s="34">
        <v>48.29</v>
      </c>
      <c r="V8" s="34">
        <v>1</v>
      </c>
      <c r="W8" s="34">
        <v>0</v>
      </c>
      <c r="X8" s="34">
        <v>0</v>
      </c>
      <c r="Y8" s="34">
        <f t="shared" si="0"/>
        <v>0</v>
      </c>
      <c r="Z8" s="34">
        <f t="shared" si="1"/>
        <v>0</v>
      </c>
      <c r="AA8" s="34">
        <v>0.30299999999999999</v>
      </c>
      <c r="AB8" s="35">
        <v>4.9218312201210401E-3</v>
      </c>
      <c r="AC8">
        <f t="shared" si="2"/>
        <v>7</v>
      </c>
      <c r="AD8">
        <f t="shared" si="3"/>
        <v>0</v>
      </c>
      <c r="AE8">
        <f t="shared" si="4"/>
        <v>0</v>
      </c>
      <c r="AF8">
        <f>'TP Factors'!$D$7</f>
        <v>1.0291758621024898</v>
      </c>
      <c r="AG8">
        <f t="shared" si="5"/>
        <v>0</v>
      </c>
    </row>
    <row r="9" spans="1:33">
      <c r="A9" s="30" t="s">
        <v>105</v>
      </c>
      <c r="B9" s="30">
        <v>10</v>
      </c>
      <c r="C9" s="30" t="s">
        <v>127</v>
      </c>
      <c r="D9" s="31">
        <v>37.82</v>
      </c>
      <c r="E9" s="30" t="s">
        <v>91</v>
      </c>
      <c r="F9" s="30">
        <v>3456</v>
      </c>
      <c r="G9" s="32">
        <v>0</v>
      </c>
      <c r="H9" s="30" t="s">
        <v>92</v>
      </c>
      <c r="I9" s="30" t="s">
        <v>93</v>
      </c>
      <c r="J9" s="30">
        <v>2</v>
      </c>
      <c r="K9" s="33">
        <v>74.786293659799995</v>
      </c>
      <c r="L9" s="33">
        <v>11.0711876472</v>
      </c>
      <c r="M9" s="31">
        <v>0</v>
      </c>
      <c r="N9" s="31">
        <v>0</v>
      </c>
      <c r="O9" s="30">
        <v>61166</v>
      </c>
      <c r="P9" s="30">
        <v>59508</v>
      </c>
      <c r="Q9" s="34">
        <v>61166</v>
      </c>
      <c r="R9" s="34">
        <v>6460</v>
      </c>
      <c r="S9" s="30" t="s">
        <v>108</v>
      </c>
      <c r="T9" s="30" t="s">
        <v>152</v>
      </c>
      <c r="U9" s="34">
        <v>48.29</v>
      </c>
      <c r="V9" s="34">
        <v>1</v>
      </c>
      <c r="W9" s="34">
        <v>0</v>
      </c>
      <c r="X9" s="34">
        <v>0</v>
      </c>
      <c r="Y9" s="34">
        <f t="shared" si="0"/>
        <v>0</v>
      </c>
      <c r="Z9" s="34">
        <f t="shared" si="1"/>
        <v>0</v>
      </c>
      <c r="AA9" s="34">
        <v>0.30299999999999999</v>
      </c>
      <c r="AB9" s="35">
        <v>8.9614337210859997E-5</v>
      </c>
      <c r="AC9">
        <f t="shared" si="2"/>
        <v>0</v>
      </c>
      <c r="AD9">
        <f t="shared" si="3"/>
        <v>0</v>
      </c>
      <c r="AE9">
        <f t="shared" si="4"/>
        <v>0</v>
      </c>
      <c r="AF9">
        <f>'TP Factors'!$D$7</f>
        <v>1.0291758621024898</v>
      </c>
      <c r="AG9">
        <f t="shared" si="5"/>
        <v>0</v>
      </c>
    </row>
    <row r="10" spans="1:33">
      <c r="A10" s="30" t="s">
        <v>105</v>
      </c>
      <c r="B10" s="30">
        <v>10</v>
      </c>
      <c r="C10" s="30" t="s">
        <v>127</v>
      </c>
      <c r="D10" s="31">
        <v>37.82</v>
      </c>
      <c r="E10" s="30" t="s">
        <v>91</v>
      </c>
      <c r="F10" s="30">
        <v>1234</v>
      </c>
      <c r="G10" s="32">
        <v>13</v>
      </c>
      <c r="H10" s="30" t="s">
        <v>92</v>
      </c>
      <c r="I10" s="30" t="s">
        <v>93</v>
      </c>
      <c r="J10" s="30">
        <v>248</v>
      </c>
      <c r="K10" s="33">
        <v>274.585346335</v>
      </c>
      <c r="L10" s="33">
        <v>1892.4606397800001</v>
      </c>
      <c r="M10" s="31">
        <v>0.46</v>
      </c>
      <c r="N10" s="31">
        <v>0.05</v>
      </c>
      <c r="O10" s="30">
        <v>61206</v>
      </c>
      <c r="P10" s="30">
        <v>59543</v>
      </c>
      <c r="Q10" s="34">
        <v>61206</v>
      </c>
      <c r="R10" s="34">
        <v>1100</v>
      </c>
      <c r="S10" s="30" t="s">
        <v>97</v>
      </c>
      <c r="T10" s="30" t="s">
        <v>134</v>
      </c>
      <c r="U10" s="34">
        <v>48.29</v>
      </c>
      <c r="V10" s="34">
        <v>1</v>
      </c>
      <c r="W10" s="34">
        <v>1.85</v>
      </c>
      <c r="X10" s="34">
        <v>0.22</v>
      </c>
      <c r="Y10" s="34">
        <f t="shared" si="0"/>
        <v>1.85</v>
      </c>
      <c r="Z10" s="34">
        <f t="shared" si="1"/>
        <v>0.22</v>
      </c>
      <c r="AA10" s="34">
        <v>0.17399999999999999</v>
      </c>
      <c r="AB10" s="35">
        <v>0.18587394452749001</v>
      </c>
      <c r="AC10">
        <f t="shared" si="2"/>
        <v>161</v>
      </c>
      <c r="AD10">
        <f t="shared" si="3"/>
        <v>1</v>
      </c>
      <c r="AE10">
        <f t="shared" si="4"/>
        <v>0.1</v>
      </c>
      <c r="AF10">
        <f>'TP Factors'!$D$7</f>
        <v>1.0291758621024898</v>
      </c>
      <c r="AG10">
        <f t="shared" si="5"/>
        <v>0.1</v>
      </c>
    </row>
    <row r="11" spans="1:33">
      <c r="A11" s="30" t="s">
        <v>105</v>
      </c>
      <c r="B11" s="30">
        <v>10</v>
      </c>
      <c r="C11" s="30" t="s">
        <v>127</v>
      </c>
      <c r="D11" s="31">
        <v>37.82</v>
      </c>
      <c r="E11" s="30" t="s">
        <v>91</v>
      </c>
      <c r="F11" s="30">
        <v>1234</v>
      </c>
      <c r="G11" s="32">
        <v>93.9</v>
      </c>
      <c r="H11" s="30" t="s">
        <v>92</v>
      </c>
      <c r="I11" s="30" t="s">
        <v>93</v>
      </c>
      <c r="J11" s="30">
        <v>3660</v>
      </c>
      <c r="K11" s="33">
        <v>729.27827606699998</v>
      </c>
      <c r="L11" s="33">
        <v>5490.7600359099997</v>
      </c>
      <c r="M11" s="31">
        <v>7.32</v>
      </c>
      <c r="N11" s="31">
        <v>1.57</v>
      </c>
      <c r="O11" s="30">
        <v>61216</v>
      </c>
      <c r="P11" s="30">
        <v>59553</v>
      </c>
      <c r="Q11" s="34">
        <v>61216</v>
      </c>
      <c r="R11" s="34">
        <v>8130</v>
      </c>
      <c r="S11" s="30" t="s">
        <v>97</v>
      </c>
      <c r="T11" s="30" t="s">
        <v>153</v>
      </c>
      <c r="U11" s="34">
        <v>48.29</v>
      </c>
      <c r="V11" s="34">
        <v>1</v>
      </c>
      <c r="W11" s="34">
        <v>2</v>
      </c>
      <c r="X11" s="34">
        <v>0.43</v>
      </c>
      <c r="Y11" s="34">
        <f t="shared" si="0"/>
        <v>2</v>
      </c>
      <c r="Z11" s="34">
        <f t="shared" si="1"/>
        <v>0.43</v>
      </c>
      <c r="AA11" s="34">
        <v>0.88600000000000001</v>
      </c>
      <c r="AB11" s="35">
        <v>0.62617567976129895</v>
      </c>
      <c r="AC11">
        <f t="shared" si="2"/>
        <v>2754</v>
      </c>
      <c r="AD11">
        <f t="shared" si="3"/>
        <v>12</v>
      </c>
      <c r="AE11">
        <f t="shared" si="4"/>
        <v>2.6</v>
      </c>
      <c r="AF11">
        <f>'TP Factors'!$D$7</f>
        <v>1.0291758621024898</v>
      </c>
      <c r="AG11">
        <f t="shared" si="5"/>
        <v>2.7</v>
      </c>
    </row>
    <row r="12" spans="1:33">
      <c r="A12" s="30" t="s">
        <v>105</v>
      </c>
      <c r="B12" s="30">
        <v>10</v>
      </c>
      <c r="C12" s="30" t="s">
        <v>127</v>
      </c>
      <c r="D12" s="31">
        <v>37.82</v>
      </c>
      <c r="E12" s="30" t="s">
        <v>91</v>
      </c>
      <c r="F12" s="30">
        <v>3456</v>
      </c>
      <c r="G12" s="32">
        <v>3</v>
      </c>
      <c r="H12" s="30" t="s">
        <v>92</v>
      </c>
      <c r="I12" s="30" t="s">
        <v>93</v>
      </c>
      <c r="J12" s="30">
        <v>10</v>
      </c>
      <c r="K12" s="33">
        <v>64.182157806299998</v>
      </c>
      <c r="L12" s="33">
        <v>227.03573575600001</v>
      </c>
      <c r="M12" s="31">
        <v>0.01</v>
      </c>
      <c r="N12" s="31">
        <v>0</v>
      </c>
      <c r="O12" s="30">
        <v>61256</v>
      </c>
      <c r="P12" s="30">
        <v>59590</v>
      </c>
      <c r="Q12" s="34">
        <v>61256</v>
      </c>
      <c r="R12" s="34">
        <v>3200</v>
      </c>
      <c r="S12" s="30" t="s">
        <v>97</v>
      </c>
      <c r="T12" s="30" t="s">
        <v>149</v>
      </c>
      <c r="U12" s="34">
        <v>48.29</v>
      </c>
      <c r="V12" s="34">
        <v>1</v>
      </c>
      <c r="W12" s="34">
        <v>1.2</v>
      </c>
      <c r="X12" s="34">
        <v>6.4000000000000001E-2</v>
      </c>
      <c r="Y12" s="34">
        <f t="shared" ref="Y12:Y41" si="6">W12</f>
        <v>1.2</v>
      </c>
      <c r="Z12" s="34">
        <f t="shared" ref="Z12:Z41" si="7">X12</f>
        <v>6.4000000000000001E-2</v>
      </c>
      <c r="AA12" s="34">
        <v>0.06</v>
      </c>
      <c r="AB12" s="35">
        <v>3.02276981996825E-2</v>
      </c>
      <c r="AC12">
        <f t="shared" si="2"/>
        <v>9</v>
      </c>
      <c r="AD12">
        <f t="shared" si="3"/>
        <v>0</v>
      </c>
      <c r="AE12">
        <f t="shared" si="4"/>
        <v>0</v>
      </c>
      <c r="AF12">
        <f>'TP Factors'!$D$7</f>
        <v>1.0291758621024898</v>
      </c>
      <c r="AG12">
        <f t="shared" si="5"/>
        <v>0</v>
      </c>
    </row>
    <row r="13" spans="1:33">
      <c r="A13" s="30" t="s">
        <v>105</v>
      </c>
      <c r="B13" s="30">
        <v>10</v>
      </c>
      <c r="C13" s="30" t="s">
        <v>127</v>
      </c>
      <c r="D13" s="31">
        <v>37.82</v>
      </c>
      <c r="E13" s="30" t="s">
        <v>91</v>
      </c>
      <c r="F13" s="30">
        <v>3456</v>
      </c>
      <c r="G13" s="32">
        <v>3</v>
      </c>
      <c r="H13" s="30" t="s">
        <v>92</v>
      </c>
      <c r="I13" s="30" t="s">
        <v>93</v>
      </c>
      <c r="J13" s="30">
        <v>1264</v>
      </c>
      <c r="K13" s="33">
        <v>658.21482311</v>
      </c>
      <c r="L13" s="33">
        <v>4201.3082188300004</v>
      </c>
      <c r="M13" s="31">
        <v>1.52</v>
      </c>
      <c r="N13" s="31">
        <v>0.08</v>
      </c>
      <c r="O13" s="30">
        <v>61267</v>
      </c>
      <c r="P13" s="30">
        <v>59600</v>
      </c>
      <c r="Q13" s="34">
        <v>61267</v>
      </c>
      <c r="R13" s="34">
        <v>3200</v>
      </c>
      <c r="S13" s="30" t="s">
        <v>145</v>
      </c>
      <c r="T13" s="30" t="s">
        <v>146</v>
      </c>
      <c r="U13" s="34">
        <v>48.29</v>
      </c>
      <c r="V13" s="34">
        <v>1</v>
      </c>
      <c r="W13" s="34">
        <v>1.2</v>
      </c>
      <c r="X13" s="34">
        <v>6.4000000000000001E-2</v>
      </c>
      <c r="Y13" s="34">
        <f t="shared" si="6"/>
        <v>1.2</v>
      </c>
      <c r="Z13" s="34">
        <f t="shared" si="7"/>
        <v>6.4000000000000001E-2</v>
      </c>
      <c r="AA13" s="34">
        <v>0.4</v>
      </c>
      <c r="AB13" s="35">
        <v>0.40608778649740701</v>
      </c>
      <c r="AC13">
        <f t="shared" si="2"/>
        <v>806</v>
      </c>
      <c r="AD13">
        <f t="shared" si="3"/>
        <v>2</v>
      </c>
      <c r="AE13">
        <f t="shared" si="4"/>
        <v>0.1</v>
      </c>
      <c r="AF13">
        <f>'TP Factors'!$D$7</f>
        <v>1.0291758621024898</v>
      </c>
      <c r="AG13">
        <f t="shared" si="5"/>
        <v>0.1</v>
      </c>
    </row>
    <row r="14" spans="1:33">
      <c r="A14" s="30" t="s">
        <v>105</v>
      </c>
      <c r="B14" s="30">
        <v>10</v>
      </c>
      <c r="C14" s="30" t="s">
        <v>127</v>
      </c>
      <c r="D14" s="31">
        <v>37.82</v>
      </c>
      <c r="E14" s="30" t="s">
        <v>91</v>
      </c>
      <c r="F14" s="30">
        <v>3456</v>
      </c>
      <c r="G14" s="32">
        <v>3</v>
      </c>
      <c r="H14" s="30" t="s">
        <v>92</v>
      </c>
      <c r="I14" s="30" t="s">
        <v>93</v>
      </c>
      <c r="J14" s="30">
        <v>22</v>
      </c>
      <c r="K14" s="33">
        <v>36.044077769200001</v>
      </c>
      <c r="L14" s="33">
        <v>72.842470142899998</v>
      </c>
      <c r="M14" s="31">
        <v>0.03</v>
      </c>
      <c r="N14" s="31">
        <v>0</v>
      </c>
      <c r="O14" s="30">
        <v>61269</v>
      </c>
      <c r="P14" s="30">
        <v>59602</v>
      </c>
      <c r="Q14" s="34">
        <v>61269</v>
      </c>
      <c r="R14" s="34">
        <v>3200</v>
      </c>
      <c r="S14" s="30" t="s">
        <v>145</v>
      </c>
      <c r="T14" s="30" t="s">
        <v>146</v>
      </c>
      <c r="U14" s="34">
        <v>48.29</v>
      </c>
      <c r="V14" s="34">
        <v>1</v>
      </c>
      <c r="W14" s="34">
        <v>1.2</v>
      </c>
      <c r="X14" s="34">
        <v>6.4000000000000001E-2</v>
      </c>
      <c r="Y14" s="34">
        <f t="shared" si="6"/>
        <v>1.2</v>
      </c>
      <c r="Z14" s="34">
        <f t="shared" si="7"/>
        <v>6.4000000000000001E-2</v>
      </c>
      <c r="AA14" s="34">
        <v>0.4</v>
      </c>
      <c r="AB14" s="35">
        <v>1.49400966791978E-2</v>
      </c>
      <c r="AC14">
        <f t="shared" si="2"/>
        <v>30</v>
      </c>
      <c r="AD14">
        <f t="shared" si="3"/>
        <v>0</v>
      </c>
      <c r="AE14">
        <f t="shared" si="4"/>
        <v>0</v>
      </c>
      <c r="AF14">
        <f>'TP Factors'!$D$7</f>
        <v>1.0291758621024898</v>
      </c>
      <c r="AG14">
        <f t="shared" si="5"/>
        <v>0</v>
      </c>
    </row>
    <row r="15" spans="1:33">
      <c r="A15" s="30" t="s">
        <v>105</v>
      </c>
      <c r="B15" s="30">
        <v>10</v>
      </c>
      <c r="C15" s="30" t="s">
        <v>127</v>
      </c>
      <c r="D15" s="31">
        <v>37.82</v>
      </c>
      <c r="E15" s="30" t="s">
        <v>91</v>
      </c>
      <c r="F15" s="30">
        <v>1234</v>
      </c>
      <c r="G15" s="32">
        <v>105</v>
      </c>
      <c r="H15" s="30" t="s">
        <v>92</v>
      </c>
      <c r="I15" s="30" t="s">
        <v>93</v>
      </c>
      <c r="J15" s="30">
        <v>990</v>
      </c>
      <c r="K15" s="33">
        <v>228.662846519</v>
      </c>
      <c r="L15" s="33">
        <v>1462.6316974399999</v>
      </c>
      <c r="M15" s="31">
        <v>1.91</v>
      </c>
      <c r="N15" s="31">
        <v>0.49</v>
      </c>
      <c r="O15" s="30">
        <v>61293</v>
      </c>
      <c r="P15" s="30">
        <v>59625</v>
      </c>
      <c r="Q15" s="34">
        <v>61293</v>
      </c>
      <c r="R15" s="34">
        <v>1400</v>
      </c>
      <c r="S15" s="30" t="s">
        <v>145</v>
      </c>
      <c r="T15" s="30" t="s">
        <v>154</v>
      </c>
      <c r="U15" s="34">
        <v>48.29</v>
      </c>
      <c r="V15" s="34">
        <v>1</v>
      </c>
      <c r="W15" s="34">
        <v>1.93</v>
      </c>
      <c r="X15" s="34">
        <v>0.497</v>
      </c>
      <c r="Y15" s="34">
        <f t="shared" si="6"/>
        <v>1.93</v>
      </c>
      <c r="Z15" s="34">
        <f t="shared" si="7"/>
        <v>0.497</v>
      </c>
      <c r="AA15" s="34">
        <v>0.9</v>
      </c>
      <c r="AB15" s="35">
        <v>0.36142271782289398</v>
      </c>
      <c r="AC15">
        <f t="shared" si="2"/>
        <v>1615</v>
      </c>
      <c r="AD15">
        <f t="shared" si="3"/>
        <v>7</v>
      </c>
      <c r="AE15">
        <f t="shared" si="4"/>
        <v>1.8</v>
      </c>
      <c r="AF15">
        <f>'TP Factors'!$D$7</f>
        <v>1.0291758621024898</v>
      </c>
      <c r="AG15">
        <f t="shared" si="5"/>
        <v>1.9</v>
      </c>
    </row>
    <row r="16" spans="1:33">
      <c r="A16" s="30" t="s">
        <v>105</v>
      </c>
      <c r="B16" s="30">
        <v>10</v>
      </c>
      <c r="C16" s="30" t="s">
        <v>127</v>
      </c>
      <c r="D16" s="31">
        <v>37.82</v>
      </c>
      <c r="E16" s="30" t="s">
        <v>91</v>
      </c>
      <c r="F16" s="30">
        <v>1234</v>
      </c>
      <c r="G16" s="32">
        <v>105</v>
      </c>
      <c r="H16" s="30" t="s">
        <v>92</v>
      </c>
      <c r="I16" s="30" t="s">
        <v>93</v>
      </c>
      <c r="J16" s="30">
        <v>2014</v>
      </c>
      <c r="K16" s="33">
        <v>265.15208188999998</v>
      </c>
      <c r="L16" s="33">
        <v>3021.2006004599998</v>
      </c>
      <c r="M16" s="31">
        <v>3.89</v>
      </c>
      <c r="N16" s="31">
        <v>1</v>
      </c>
      <c r="O16" s="30">
        <v>61294</v>
      </c>
      <c r="P16" s="30">
        <v>59626</v>
      </c>
      <c r="Q16" s="34">
        <v>61294</v>
      </c>
      <c r="R16" s="34">
        <v>1400</v>
      </c>
      <c r="S16" s="30" t="s">
        <v>97</v>
      </c>
      <c r="T16" s="30" t="s">
        <v>123</v>
      </c>
      <c r="U16" s="34">
        <v>48.29</v>
      </c>
      <c r="V16" s="34">
        <v>1</v>
      </c>
      <c r="W16" s="34">
        <v>1.93</v>
      </c>
      <c r="X16" s="34">
        <v>0.497</v>
      </c>
      <c r="Y16" s="34">
        <f t="shared" si="6"/>
        <v>1.93</v>
      </c>
      <c r="Z16" s="34">
        <f t="shared" si="7"/>
        <v>0.497</v>
      </c>
      <c r="AA16" s="34">
        <v>0.88600000000000001</v>
      </c>
      <c r="AB16" s="35">
        <v>9.2823802388092999E-2</v>
      </c>
      <c r="AC16">
        <f t="shared" si="2"/>
        <v>408</v>
      </c>
      <c r="AD16">
        <f t="shared" si="3"/>
        <v>2</v>
      </c>
      <c r="AE16">
        <f t="shared" si="4"/>
        <v>0.4</v>
      </c>
      <c r="AF16">
        <f>'TP Factors'!$D$7</f>
        <v>1.0291758621024898</v>
      </c>
      <c r="AG16">
        <f t="shared" si="5"/>
        <v>0.4</v>
      </c>
    </row>
    <row r="17" spans="1:33">
      <c r="A17" s="30" t="s">
        <v>105</v>
      </c>
      <c r="B17" s="30">
        <v>10</v>
      </c>
      <c r="C17" s="30" t="s">
        <v>127</v>
      </c>
      <c r="D17" s="31">
        <v>37.82</v>
      </c>
      <c r="E17" s="30" t="s">
        <v>91</v>
      </c>
      <c r="F17" s="30">
        <v>1234</v>
      </c>
      <c r="G17" s="32">
        <v>45</v>
      </c>
      <c r="H17" s="30" t="s">
        <v>92</v>
      </c>
      <c r="I17" s="30" t="s">
        <v>93</v>
      </c>
      <c r="J17" s="30">
        <v>5852</v>
      </c>
      <c r="K17" s="33">
        <v>892.82304760299996</v>
      </c>
      <c r="L17" s="33">
        <v>10010.0958801</v>
      </c>
      <c r="M17" s="31">
        <v>7.02</v>
      </c>
      <c r="N17" s="31">
        <v>2.81</v>
      </c>
      <c r="O17" s="30">
        <v>62305</v>
      </c>
      <c r="P17" s="30">
        <v>60581</v>
      </c>
      <c r="Q17" s="34">
        <v>62305</v>
      </c>
      <c r="R17" s="34">
        <v>8140</v>
      </c>
      <c r="S17" s="30" t="s">
        <v>100</v>
      </c>
      <c r="T17" s="30" t="s">
        <v>101</v>
      </c>
      <c r="U17" s="34">
        <v>48.29</v>
      </c>
      <c r="V17" s="34">
        <v>1</v>
      </c>
      <c r="W17" s="34">
        <v>1.2</v>
      </c>
      <c r="X17" s="34">
        <v>0.48</v>
      </c>
      <c r="Y17" s="34">
        <f t="shared" si="6"/>
        <v>1.2</v>
      </c>
      <c r="Z17" s="34">
        <f t="shared" si="7"/>
        <v>0.48</v>
      </c>
      <c r="AA17" s="34">
        <v>0.77700000000000002</v>
      </c>
      <c r="AB17" s="35">
        <v>0.207968613338017</v>
      </c>
      <c r="AC17">
        <f t="shared" si="2"/>
        <v>802</v>
      </c>
      <c r="AD17">
        <f t="shared" si="3"/>
        <v>2</v>
      </c>
      <c r="AE17">
        <f t="shared" si="4"/>
        <v>0.8</v>
      </c>
      <c r="AF17">
        <f>'TP Factors'!$D$7</f>
        <v>1.0291758621024898</v>
      </c>
      <c r="AG17">
        <f t="shared" si="5"/>
        <v>0.8</v>
      </c>
    </row>
    <row r="18" spans="1:33">
      <c r="A18" s="30" t="s">
        <v>105</v>
      </c>
      <c r="B18" s="30">
        <v>10</v>
      </c>
      <c r="C18" s="30" t="s">
        <v>127</v>
      </c>
      <c r="D18" s="31">
        <v>37.82</v>
      </c>
      <c r="E18" s="30" t="s">
        <v>91</v>
      </c>
      <c r="F18" s="30">
        <v>1234</v>
      </c>
      <c r="G18" s="32">
        <v>102.5</v>
      </c>
      <c r="H18" s="30" t="s">
        <v>92</v>
      </c>
      <c r="I18" s="30" t="s">
        <v>93</v>
      </c>
      <c r="J18" s="30">
        <v>2221</v>
      </c>
      <c r="K18" s="33">
        <v>402.88440971699998</v>
      </c>
      <c r="L18" s="33">
        <v>4678.1915765100002</v>
      </c>
      <c r="M18" s="31">
        <v>4.66</v>
      </c>
      <c r="N18" s="31">
        <v>1.1499999999999999</v>
      </c>
      <c r="O18" s="30">
        <v>62324</v>
      </c>
      <c r="P18" s="30">
        <v>60600</v>
      </c>
      <c r="Q18" s="34">
        <v>62324</v>
      </c>
      <c r="R18" s="34">
        <v>1300</v>
      </c>
      <c r="S18" s="30" t="s">
        <v>97</v>
      </c>
      <c r="T18" s="30" t="s">
        <v>132</v>
      </c>
      <c r="U18" s="34">
        <v>48.29</v>
      </c>
      <c r="V18" s="34">
        <v>1</v>
      </c>
      <c r="W18" s="34">
        <v>2.1</v>
      </c>
      <c r="X18" s="34">
        <v>0.51600000000000001</v>
      </c>
      <c r="Y18" s="34">
        <f t="shared" si="6"/>
        <v>2.1</v>
      </c>
      <c r="Z18" s="34">
        <f t="shared" si="7"/>
        <v>0.51600000000000001</v>
      </c>
      <c r="AA18" s="34">
        <v>0.63100000000000001</v>
      </c>
      <c r="AB18" s="35">
        <v>6.3816389069796295E-2</v>
      </c>
      <c r="AC18">
        <f t="shared" si="2"/>
        <v>200</v>
      </c>
      <c r="AD18">
        <f t="shared" si="3"/>
        <v>1</v>
      </c>
      <c r="AE18">
        <f t="shared" si="4"/>
        <v>0.2</v>
      </c>
      <c r="AF18">
        <f>'TP Factors'!$D$7</f>
        <v>1.0291758621024898</v>
      </c>
      <c r="AG18">
        <f t="shared" si="5"/>
        <v>0.2</v>
      </c>
    </row>
    <row r="19" spans="1:33">
      <c r="A19" s="30" t="s">
        <v>105</v>
      </c>
      <c r="B19" s="30">
        <v>10</v>
      </c>
      <c r="C19" s="30" t="s">
        <v>127</v>
      </c>
      <c r="D19" s="31">
        <v>37.82</v>
      </c>
      <c r="E19" s="30" t="s">
        <v>91</v>
      </c>
      <c r="F19" s="30">
        <v>1234</v>
      </c>
      <c r="G19" s="32">
        <v>102.5</v>
      </c>
      <c r="H19" s="30" t="s">
        <v>92</v>
      </c>
      <c r="I19" s="30" t="s">
        <v>93</v>
      </c>
      <c r="J19" s="30">
        <v>246</v>
      </c>
      <c r="K19" s="33">
        <v>98.419251824699998</v>
      </c>
      <c r="L19" s="33">
        <v>445.41101981200001</v>
      </c>
      <c r="M19" s="31">
        <v>0.52</v>
      </c>
      <c r="N19" s="31">
        <v>0.13</v>
      </c>
      <c r="O19" s="30">
        <v>62333</v>
      </c>
      <c r="P19" s="30">
        <v>60609</v>
      </c>
      <c r="Q19" s="34">
        <v>62333</v>
      </c>
      <c r="R19" s="34">
        <v>1300</v>
      </c>
      <c r="S19" s="30" t="s">
        <v>145</v>
      </c>
      <c r="T19" s="30" t="s">
        <v>155</v>
      </c>
      <c r="U19" s="34">
        <v>48.29</v>
      </c>
      <c r="V19" s="34">
        <v>1</v>
      </c>
      <c r="W19" s="34">
        <v>2.1</v>
      </c>
      <c r="X19" s="34">
        <v>0.51600000000000001</v>
      </c>
      <c r="Y19" s="34">
        <f t="shared" si="6"/>
        <v>2.1</v>
      </c>
      <c r="Z19" s="34">
        <f t="shared" si="7"/>
        <v>0.51600000000000001</v>
      </c>
      <c r="AA19" s="34">
        <v>0.73299999999999998</v>
      </c>
      <c r="AB19" s="35">
        <v>0.110063019708648</v>
      </c>
      <c r="AC19">
        <f t="shared" si="2"/>
        <v>400</v>
      </c>
      <c r="AD19">
        <f t="shared" si="3"/>
        <v>2</v>
      </c>
      <c r="AE19">
        <f t="shared" si="4"/>
        <v>0.5</v>
      </c>
      <c r="AF19">
        <f>'TP Factors'!$D$7</f>
        <v>1.0291758621024898</v>
      </c>
      <c r="AG19">
        <f t="shared" si="5"/>
        <v>0.5</v>
      </c>
    </row>
    <row r="20" spans="1:33">
      <c r="A20" s="30" t="s">
        <v>105</v>
      </c>
      <c r="B20" s="30">
        <v>10</v>
      </c>
      <c r="C20" s="30" t="s">
        <v>127</v>
      </c>
      <c r="D20" s="31">
        <v>37.82</v>
      </c>
      <c r="E20" s="30" t="s">
        <v>91</v>
      </c>
      <c r="F20" s="30">
        <v>1234</v>
      </c>
      <c r="G20" s="32">
        <v>29</v>
      </c>
      <c r="H20" s="30" t="s">
        <v>92</v>
      </c>
      <c r="I20" s="30" t="s">
        <v>93</v>
      </c>
      <c r="J20" s="30">
        <v>2464</v>
      </c>
      <c r="K20" s="33">
        <v>849.64513135899995</v>
      </c>
      <c r="L20" s="33">
        <v>8418.2505566</v>
      </c>
      <c r="M20" s="31">
        <v>5.49</v>
      </c>
      <c r="N20" s="31">
        <v>0.78</v>
      </c>
      <c r="O20" s="30">
        <v>63596</v>
      </c>
      <c r="P20" s="30">
        <v>61801</v>
      </c>
      <c r="Q20" s="34">
        <v>63596</v>
      </c>
      <c r="R20" s="34">
        <v>1200</v>
      </c>
      <c r="S20" s="30" t="s">
        <v>100</v>
      </c>
      <c r="T20" s="30" t="s">
        <v>114</v>
      </c>
      <c r="U20" s="34">
        <v>48.29</v>
      </c>
      <c r="V20" s="34">
        <v>1</v>
      </c>
      <c r="W20" s="34">
        <v>2.23</v>
      </c>
      <c r="X20" s="34">
        <v>0.316</v>
      </c>
      <c r="Y20" s="34">
        <f t="shared" si="6"/>
        <v>2.23</v>
      </c>
      <c r="Z20" s="34">
        <f t="shared" si="7"/>
        <v>0.316</v>
      </c>
      <c r="AA20" s="34">
        <v>0.38900000000000001</v>
      </c>
      <c r="AB20" s="35">
        <v>1.1282332494362E-3</v>
      </c>
      <c r="AC20">
        <f t="shared" si="2"/>
        <v>2</v>
      </c>
      <c r="AD20">
        <f t="shared" si="3"/>
        <v>0</v>
      </c>
      <c r="AE20">
        <f t="shared" si="4"/>
        <v>0</v>
      </c>
      <c r="AF20">
        <f>'TP Factors'!$D$7</f>
        <v>1.0291758621024898</v>
      </c>
      <c r="AG20">
        <f t="shared" si="5"/>
        <v>0</v>
      </c>
    </row>
    <row r="21" spans="1:33">
      <c r="A21" s="30" t="s">
        <v>105</v>
      </c>
      <c r="B21" s="30">
        <v>10</v>
      </c>
      <c r="C21" s="30" t="s">
        <v>127</v>
      </c>
      <c r="D21" s="31">
        <v>37.82</v>
      </c>
      <c r="E21" s="30" t="s">
        <v>91</v>
      </c>
      <c r="F21" s="30">
        <v>1234</v>
      </c>
      <c r="G21" s="32">
        <v>102.5</v>
      </c>
      <c r="H21" s="30" t="s">
        <v>92</v>
      </c>
      <c r="I21" s="30" t="s">
        <v>93</v>
      </c>
      <c r="J21" s="30">
        <v>0</v>
      </c>
      <c r="K21" s="33">
        <v>1.30913202209</v>
      </c>
      <c r="L21" s="33">
        <v>3.4932532419900001E-3</v>
      </c>
      <c r="M21" s="31">
        <v>0</v>
      </c>
      <c r="N21" s="31">
        <v>0</v>
      </c>
      <c r="O21" s="30">
        <v>63705</v>
      </c>
      <c r="P21" s="30">
        <v>61899</v>
      </c>
      <c r="Q21" s="34">
        <v>63705</v>
      </c>
      <c r="R21" s="34">
        <v>1300</v>
      </c>
      <c r="S21" s="30" t="s">
        <v>108</v>
      </c>
      <c r="T21" s="30" t="s">
        <v>151</v>
      </c>
      <c r="U21" s="34">
        <v>48.29</v>
      </c>
      <c r="V21" s="34">
        <v>1</v>
      </c>
      <c r="W21" s="34">
        <v>2.1</v>
      </c>
      <c r="X21" s="34">
        <v>0.51600000000000001</v>
      </c>
      <c r="Y21" s="34">
        <f t="shared" si="6"/>
        <v>2.1</v>
      </c>
      <c r="Z21" s="34">
        <f t="shared" si="7"/>
        <v>0.51600000000000001</v>
      </c>
      <c r="AA21" s="34">
        <v>0.66200000000000003</v>
      </c>
      <c r="AB21" s="35">
        <v>8.6319807174999997E-7</v>
      </c>
      <c r="AC21">
        <f t="shared" si="2"/>
        <v>0</v>
      </c>
      <c r="AD21">
        <f t="shared" si="3"/>
        <v>0</v>
      </c>
      <c r="AE21">
        <f t="shared" si="4"/>
        <v>0</v>
      </c>
      <c r="AF21">
        <f>'TP Factors'!$D$7</f>
        <v>1.0291758621024898</v>
      </c>
      <c r="AG21">
        <f t="shared" si="5"/>
        <v>0</v>
      </c>
    </row>
    <row r="22" spans="1:33">
      <c r="A22" s="30" t="s">
        <v>105</v>
      </c>
      <c r="B22" s="30">
        <v>10</v>
      </c>
      <c r="C22" s="30" t="s">
        <v>127</v>
      </c>
      <c r="D22" s="31">
        <v>37.82</v>
      </c>
      <c r="E22" s="30" t="s">
        <v>91</v>
      </c>
      <c r="F22" s="30">
        <v>1234</v>
      </c>
      <c r="G22" s="32">
        <v>102.5</v>
      </c>
      <c r="H22" s="30" t="s">
        <v>92</v>
      </c>
      <c r="I22" s="30" t="s">
        <v>93</v>
      </c>
      <c r="J22" s="30">
        <v>2</v>
      </c>
      <c r="K22" s="33">
        <v>45.454006423300001</v>
      </c>
      <c r="L22" s="33">
        <v>4.3093600561000001</v>
      </c>
      <c r="M22" s="31">
        <v>0</v>
      </c>
      <c r="N22" s="31">
        <v>0</v>
      </c>
      <c r="O22" s="30">
        <v>63706</v>
      </c>
      <c r="P22" s="30">
        <v>61900</v>
      </c>
      <c r="Q22" s="34">
        <v>63706</v>
      </c>
      <c r="R22" s="34">
        <v>1300</v>
      </c>
      <c r="S22" s="30" t="s">
        <v>100</v>
      </c>
      <c r="T22" s="30" t="s">
        <v>133</v>
      </c>
      <c r="U22" s="34">
        <v>48.29</v>
      </c>
      <c r="V22" s="34">
        <v>1</v>
      </c>
      <c r="W22" s="34">
        <v>2.1</v>
      </c>
      <c r="X22" s="34">
        <v>0.51600000000000001</v>
      </c>
      <c r="Y22" s="34">
        <f t="shared" si="6"/>
        <v>2.1</v>
      </c>
      <c r="Z22" s="34">
        <f t="shared" si="7"/>
        <v>0.51600000000000001</v>
      </c>
      <c r="AA22" s="34">
        <v>0.69199999999999995</v>
      </c>
      <c r="AB22" s="35">
        <v>1.06486179582889E-3</v>
      </c>
      <c r="AC22">
        <f t="shared" si="2"/>
        <v>4</v>
      </c>
      <c r="AD22">
        <f t="shared" si="3"/>
        <v>0</v>
      </c>
      <c r="AE22">
        <f t="shared" si="4"/>
        <v>0</v>
      </c>
      <c r="AF22">
        <f>'TP Factors'!$D$7</f>
        <v>1.0291758621024898</v>
      </c>
      <c r="AG22">
        <f t="shared" si="5"/>
        <v>0</v>
      </c>
    </row>
    <row r="23" spans="1:33">
      <c r="A23" s="30" t="s">
        <v>105</v>
      </c>
      <c r="B23" s="30">
        <v>10</v>
      </c>
      <c r="C23" s="30" t="s">
        <v>127</v>
      </c>
      <c r="D23" s="31">
        <v>37.82</v>
      </c>
      <c r="E23" s="30" t="s">
        <v>91</v>
      </c>
      <c r="F23" s="30">
        <v>3456</v>
      </c>
      <c r="G23" s="32">
        <v>0</v>
      </c>
      <c r="H23" s="30" t="s">
        <v>92</v>
      </c>
      <c r="I23" s="30" t="s">
        <v>93</v>
      </c>
      <c r="J23" s="30">
        <v>1637</v>
      </c>
      <c r="K23" s="33">
        <v>497.56681488800001</v>
      </c>
      <c r="L23" s="33">
        <v>8181.1128949800004</v>
      </c>
      <c r="M23" s="31">
        <v>0</v>
      </c>
      <c r="N23" s="31">
        <v>0</v>
      </c>
      <c r="O23" s="30">
        <v>63712</v>
      </c>
      <c r="P23" s="30">
        <v>61905</v>
      </c>
      <c r="Q23" s="34">
        <v>63712</v>
      </c>
      <c r="R23" s="34">
        <v>6460</v>
      </c>
      <c r="S23" s="30" t="s">
        <v>100</v>
      </c>
      <c r="T23" s="30" t="s">
        <v>156</v>
      </c>
      <c r="U23" s="34">
        <v>48.29</v>
      </c>
      <c r="V23" s="34">
        <v>1</v>
      </c>
      <c r="W23" s="34">
        <v>0</v>
      </c>
      <c r="X23" s="34">
        <v>0</v>
      </c>
      <c r="Y23" s="34">
        <f t="shared" si="6"/>
        <v>0</v>
      </c>
      <c r="Z23" s="34">
        <f t="shared" si="7"/>
        <v>0</v>
      </c>
      <c r="AA23" s="34">
        <v>0.26600000000000001</v>
      </c>
      <c r="AB23" s="35">
        <v>0.25736113468382898</v>
      </c>
      <c r="AC23">
        <f t="shared" si="2"/>
        <v>340</v>
      </c>
      <c r="AD23">
        <f t="shared" si="3"/>
        <v>0</v>
      </c>
      <c r="AE23">
        <f t="shared" si="4"/>
        <v>0</v>
      </c>
      <c r="AF23">
        <f>'TP Factors'!$D$7</f>
        <v>1.0291758621024898</v>
      </c>
      <c r="AG23">
        <f t="shared" si="5"/>
        <v>0</v>
      </c>
    </row>
    <row r="24" spans="1:33">
      <c r="A24" s="30" t="s">
        <v>105</v>
      </c>
      <c r="B24" s="30">
        <v>10</v>
      </c>
      <c r="C24" s="30" t="s">
        <v>127</v>
      </c>
      <c r="D24" s="31">
        <v>37.82</v>
      </c>
      <c r="E24" s="30" t="s">
        <v>91</v>
      </c>
      <c r="F24" s="30">
        <v>3456</v>
      </c>
      <c r="G24" s="32">
        <v>3</v>
      </c>
      <c r="H24" s="30" t="s">
        <v>92</v>
      </c>
      <c r="I24" s="30" t="s">
        <v>93</v>
      </c>
      <c r="J24" s="30">
        <v>10</v>
      </c>
      <c r="K24" s="33">
        <v>120.031947436</v>
      </c>
      <c r="L24" s="33">
        <v>213.51487913299999</v>
      </c>
      <c r="M24" s="31">
        <v>0.01</v>
      </c>
      <c r="N24" s="31">
        <v>0</v>
      </c>
      <c r="O24" s="30">
        <v>63715</v>
      </c>
      <c r="P24" s="30">
        <v>61907</v>
      </c>
      <c r="Q24" s="34">
        <v>63715</v>
      </c>
      <c r="R24" s="34">
        <v>3200</v>
      </c>
      <c r="S24" s="30" t="s">
        <v>97</v>
      </c>
      <c r="T24" s="30" t="s">
        <v>149</v>
      </c>
      <c r="U24" s="34">
        <v>48.29</v>
      </c>
      <c r="V24" s="34">
        <v>1</v>
      </c>
      <c r="W24" s="34">
        <v>1.2</v>
      </c>
      <c r="X24" s="34">
        <v>6.4000000000000001E-2</v>
      </c>
      <c r="Y24" s="34">
        <f t="shared" si="6"/>
        <v>1.2</v>
      </c>
      <c r="Z24" s="34">
        <f t="shared" si="7"/>
        <v>6.4000000000000001E-2</v>
      </c>
      <c r="AA24" s="34">
        <v>0.06</v>
      </c>
      <c r="AB24" s="35">
        <v>2.6967969564103599E-2</v>
      </c>
      <c r="AC24">
        <f t="shared" si="2"/>
        <v>8</v>
      </c>
      <c r="AD24">
        <f t="shared" si="3"/>
        <v>0</v>
      </c>
      <c r="AE24">
        <f t="shared" si="4"/>
        <v>0</v>
      </c>
      <c r="AF24">
        <f>'TP Factors'!$D$7</f>
        <v>1.0291758621024898</v>
      </c>
      <c r="AG24">
        <f t="shared" si="5"/>
        <v>0</v>
      </c>
    </row>
    <row r="25" spans="1:33">
      <c r="A25" s="30" t="s">
        <v>105</v>
      </c>
      <c r="B25" s="30">
        <v>10</v>
      </c>
      <c r="C25" s="30" t="s">
        <v>127</v>
      </c>
      <c r="D25" s="31">
        <v>37.82</v>
      </c>
      <c r="E25" s="30" t="s">
        <v>91</v>
      </c>
      <c r="F25" s="30">
        <v>3456</v>
      </c>
      <c r="G25" s="32">
        <v>3</v>
      </c>
      <c r="H25" s="30" t="s">
        <v>92</v>
      </c>
      <c r="I25" s="30" t="s">
        <v>93</v>
      </c>
      <c r="J25" s="30">
        <v>109</v>
      </c>
      <c r="K25" s="33">
        <v>131.20928714999999</v>
      </c>
      <c r="L25" s="33">
        <v>627.02652782200005</v>
      </c>
      <c r="M25" s="31">
        <v>0.13</v>
      </c>
      <c r="N25" s="31">
        <v>0.01</v>
      </c>
      <c r="O25" s="30">
        <v>63718</v>
      </c>
      <c r="P25" s="30">
        <v>61910</v>
      </c>
      <c r="Q25" s="34">
        <v>63718</v>
      </c>
      <c r="R25" s="34">
        <v>3200</v>
      </c>
      <c r="S25" s="30" t="s">
        <v>141</v>
      </c>
      <c r="T25" s="30" t="s">
        <v>157</v>
      </c>
      <c r="U25" s="34">
        <v>48.29</v>
      </c>
      <c r="V25" s="34">
        <v>1</v>
      </c>
      <c r="W25" s="34">
        <v>1.2</v>
      </c>
      <c r="X25" s="34">
        <v>6.4000000000000001E-2</v>
      </c>
      <c r="Y25" s="34">
        <f t="shared" si="6"/>
        <v>1.2</v>
      </c>
      <c r="Z25" s="34">
        <f t="shared" si="7"/>
        <v>6.4000000000000001E-2</v>
      </c>
      <c r="AA25" s="34">
        <v>0.23100000000000001</v>
      </c>
      <c r="AB25" s="35">
        <v>5.8097804068372901E-3</v>
      </c>
      <c r="AC25">
        <f t="shared" si="2"/>
        <v>7</v>
      </c>
      <c r="AD25">
        <f t="shared" si="3"/>
        <v>0</v>
      </c>
      <c r="AE25">
        <f t="shared" si="4"/>
        <v>0</v>
      </c>
      <c r="AF25">
        <f>'TP Factors'!$D$7</f>
        <v>1.0291758621024898</v>
      </c>
      <c r="AG25">
        <f t="shared" si="5"/>
        <v>0</v>
      </c>
    </row>
    <row r="26" spans="1:33">
      <c r="A26" s="30" t="s">
        <v>105</v>
      </c>
      <c r="B26" s="30">
        <v>10</v>
      </c>
      <c r="C26" s="30" t="s">
        <v>127</v>
      </c>
      <c r="D26" s="31">
        <v>37.82</v>
      </c>
      <c r="E26" s="30" t="s">
        <v>91</v>
      </c>
      <c r="F26" s="30">
        <v>1234</v>
      </c>
      <c r="G26" s="32">
        <v>45</v>
      </c>
      <c r="H26" s="30" t="s">
        <v>92</v>
      </c>
      <c r="I26" s="30" t="s">
        <v>93</v>
      </c>
      <c r="J26" s="30">
        <v>3812</v>
      </c>
      <c r="K26" s="33">
        <v>856.86694442199996</v>
      </c>
      <c r="L26" s="33">
        <v>8041.9635689500001</v>
      </c>
      <c r="M26" s="31">
        <v>4.57</v>
      </c>
      <c r="N26" s="31">
        <v>1.83</v>
      </c>
      <c r="O26" s="30">
        <v>63719</v>
      </c>
      <c r="P26" s="30">
        <v>61911</v>
      </c>
      <c r="Q26" s="34">
        <v>63719</v>
      </c>
      <c r="R26" s="34">
        <v>8140</v>
      </c>
      <c r="S26" s="30" t="s">
        <v>97</v>
      </c>
      <c r="T26" s="30" t="s">
        <v>99</v>
      </c>
      <c r="U26" s="34">
        <v>48.29</v>
      </c>
      <c r="V26" s="34">
        <v>1</v>
      </c>
      <c r="W26" s="34">
        <v>1.2</v>
      </c>
      <c r="X26" s="34">
        <v>0.48</v>
      </c>
      <c r="Y26" s="34">
        <f t="shared" si="6"/>
        <v>1.2</v>
      </c>
      <c r="Z26" s="34">
        <f t="shared" si="7"/>
        <v>0.48</v>
      </c>
      <c r="AA26" s="34">
        <v>0.63</v>
      </c>
      <c r="AB26" s="35">
        <v>1.9872045266223199</v>
      </c>
      <c r="AC26">
        <f t="shared" si="2"/>
        <v>6214</v>
      </c>
      <c r="AD26">
        <f t="shared" si="3"/>
        <v>16</v>
      </c>
      <c r="AE26">
        <f t="shared" si="4"/>
        <v>6.6</v>
      </c>
      <c r="AF26">
        <f>'TP Factors'!$D$7</f>
        <v>1.0291758621024898</v>
      </c>
      <c r="AG26">
        <f t="shared" si="5"/>
        <v>6.8</v>
      </c>
    </row>
    <row r="27" spans="1:33">
      <c r="A27" s="30" t="s">
        <v>105</v>
      </c>
      <c r="B27" s="30">
        <v>10</v>
      </c>
      <c r="C27" s="30" t="s">
        <v>127</v>
      </c>
      <c r="D27" s="31">
        <v>37.82</v>
      </c>
      <c r="E27" s="30" t="s">
        <v>91</v>
      </c>
      <c r="F27" s="30">
        <v>3456</v>
      </c>
      <c r="G27" s="32">
        <v>0</v>
      </c>
      <c r="H27" s="30" t="s">
        <v>92</v>
      </c>
      <c r="I27" s="30" t="s">
        <v>93</v>
      </c>
      <c r="J27" s="30">
        <v>1998</v>
      </c>
      <c r="K27" s="33">
        <v>539.72104277200003</v>
      </c>
      <c r="L27" s="33">
        <v>13902.1920482</v>
      </c>
      <c r="M27" s="31">
        <v>0</v>
      </c>
      <c r="N27" s="31">
        <v>0</v>
      </c>
      <c r="O27" s="30">
        <v>63725</v>
      </c>
      <c r="P27" s="30">
        <v>61917</v>
      </c>
      <c r="Q27" s="34">
        <v>63725</v>
      </c>
      <c r="R27" s="34">
        <v>6460</v>
      </c>
      <c r="S27" s="30" t="s">
        <v>97</v>
      </c>
      <c r="T27" s="30" t="s">
        <v>158</v>
      </c>
      <c r="U27" s="34">
        <v>48.29</v>
      </c>
      <c r="V27" s="34">
        <v>1</v>
      </c>
      <c r="W27" s="34">
        <v>0</v>
      </c>
      <c r="X27" s="34">
        <v>0</v>
      </c>
      <c r="Y27" s="34">
        <f t="shared" si="6"/>
        <v>0</v>
      </c>
      <c r="Z27" s="34">
        <f t="shared" si="7"/>
        <v>0</v>
      </c>
      <c r="AA27" s="34">
        <v>0.191</v>
      </c>
      <c r="AB27" s="35">
        <v>1.1617944429682701</v>
      </c>
      <c r="AC27">
        <f t="shared" si="2"/>
        <v>1101</v>
      </c>
      <c r="AD27">
        <f t="shared" si="3"/>
        <v>0</v>
      </c>
      <c r="AE27">
        <f t="shared" si="4"/>
        <v>0</v>
      </c>
      <c r="AF27">
        <f>'TP Factors'!$D$7</f>
        <v>1.0291758621024898</v>
      </c>
      <c r="AG27">
        <f t="shared" si="5"/>
        <v>0</v>
      </c>
    </row>
    <row r="28" spans="1:33">
      <c r="A28" s="30" t="s">
        <v>105</v>
      </c>
      <c r="B28" s="30">
        <v>10</v>
      </c>
      <c r="C28" s="30" t="s">
        <v>127</v>
      </c>
      <c r="D28" s="31">
        <v>37.82</v>
      </c>
      <c r="E28" s="30" t="s">
        <v>91</v>
      </c>
      <c r="F28" s="30">
        <v>3456</v>
      </c>
      <c r="G28" s="32">
        <v>3</v>
      </c>
      <c r="H28" s="30" t="s">
        <v>92</v>
      </c>
      <c r="I28" s="30" t="s">
        <v>93</v>
      </c>
      <c r="J28" s="30">
        <v>306</v>
      </c>
      <c r="K28" s="33">
        <v>312.03044816800002</v>
      </c>
      <c r="L28" s="33">
        <v>1763.6609490000001</v>
      </c>
      <c r="M28" s="31">
        <v>0.37</v>
      </c>
      <c r="N28" s="31">
        <v>0.02</v>
      </c>
      <c r="O28" s="30">
        <v>63729</v>
      </c>
      <c r="P28" s="30">
        <v>61921</v>
      </c>
      <c r="Q28" s="34">
        <v>63729</v>
      </c>
      <c r="R28" s="34">
        <v>3200</v>
      </c>
      <c r="S28" s="30" t="s">
        <v>141</v>
      </c>
      <c r="T28" s="30" t="s">
        <v>157</v>
      </c>
      <c r="U28" s="34">
        <v>48.29</v>
      </c>
      <c r="V28" s="34">
        <v>1</v>
      </c>
      <c r="W28" s="34">
        <v>1.2</v>
      </c>
      <c r="X28" s="34">
        <v>6.4000000000000001E-2</v>
      </c>
      <c r="Y28" s="34">
        <f t="shared" si="6"/>
        <v>1.2</v>
      </c>
      <c r="Z28" s="34">
        <f t="shared" si="7"/>
        <v>6.4000000000000001E-2</v>
      </c>
      <c r="AA28" s="34">
        <v>0.23100000000000001</v>
      </c>
      <c r="AB28" s="35">
        <v>4.7848870840262701E-2</v>
      </c>
      <c r="AC28">
        <f t="shared" si="2"/>
        <v>55</v>
      </c>
      <c r="AD28">
        <f t="shared" si="3"/>
        <v>0</v>
      </c>
      <c r="AE28">
        <f t="shared" si="4"/>
        <v>0</v>
      </c>
      <c r="AF28">
        <f>'TP Factors'!$D$7</f>
        <v>1.0291758621024898</v>
      </c>
      <c r="AG28">
        <f t="shared" si="5"/>
        <v>0</v>
      </c>
    </row>
    <row r="29" spans="1:33">
      <c r="A29" s="30" t="s">
        <v>105</v>
      </c>
      <c r="B29" s="30">
        <v>10</v>
      </c>
      <c r="C29" s="30" t="s">
        <v>127</v>
      </c>
      <c r="D29" s="31">
        <v>37.82</v>
      </c>
      <c r="E29" s="30" t="s">
        <v>91</v>
      </c>
      <c r="F29" s="30">
        <v>3456</v>
      </c>
      <c r="G29" s="32">
        <v>3</v>
      </c>
      <c r="H29" s="30" t="s">
        <v>92</v>
      </c>
      <c r="I29" s="30" t="s">
        <v>93</v>
      </c>
      <c r="J29" s="30">
        <v>0</v>
      </c>
      <c r="K29" s="33">
        <v>19.911737612100001</v>
      </c>
      <c r="L29" s="33">
        <v>4.1982085282900004</v>
      </c>
      <c r="M29" s="31">
        <v>0</v>
      </c>
      <c r="N29" s="31">
        <v>0</v>
      </c>
      <c r="O29" s="30">
        <v>63737</v>
      </c>
      <c r="P29" s="30">
        <v>61928</v>
      </c>
      <c r="Q29" s="34">
        <v>63737</v>
      </c>
      <c r="R29" s="34">
        <v>3200</v>
      </c>
      <c r="S29" s="30" t="s">
        <v>97</v>
      </c>
      <c r="T29" s="30" t="s">
        <v>149</v>
      </c>
      <c r="U29" s="34">
        <v>48.29</v>
      </c>
      <c r="V29" s="34">
        <v>1</v>
      </c>
      <c r="W29" s="34">
        <v>1.2</v>
      </c>
      <c r="X29" s="34">
        <v>6.4000000000000001E-2</v>
      </c>
      <c r="Y29" s="34">
        <f t="shared" si="6"/>
        <v>1.2</v>
      </c>
      <c r="Z29" s="34">
        <f t="shared" si="7"/>
        <v>6.4000000000000001E-2</v>
      </c>
      <c r="AA29" s="34">
        <v>0.06</v>
      </c>
      <c r="AB29" s="35">
        <v>1.0373957696640701E-3</v>
      </c>
      <c r="AC29">
        <f t="shared" si="2"/>
        <v>0</v>
      </c>
      <c r="AD29">
        <f t="shared" si="3"/>
        <v>0</v>
      </c>
      <c r="AE29">
        <f t="shared" si="4"/>
        <v>0</v>
      </c>
      <c r="AF29">
        <f>'TP Factors'!$D$7</f>
        <v>1.0291758621024898</v>
      </c>
      <c r="AG29">
        <f t="shared" si="5"/>
        <v>0</v>
      </c>
    </row>
    <row r="30" spans="1:33">
      <c r="A30" s="30" t="s">
        <v>105</v>
      </c>
      <c r="B30" s="30">
        <v>10</v>
      </c>
      <c r="C30" s="30" t="s">
        <v>127</v>
      </c>
      <c r="D30" s="31">
        <v>37.82</v>
      </c>
      <c r="E30" s="30" t="s">
        <v>91</v>
      </c>
      <c r="F30" s="30">
        <v>3456</v>
      </c>
      <c r="G30" s="32">
        <v>3</v>
      </c>
      <c r="H30" s="30" t="s">
        <v>92</v>
      </c>
      <c r="I30" s="30" t="s">
        <v>93</v>
      </c>
      <c r="J30" s="30">
        <v>21</v>
      </c>
      <c r="K30" s="33">
        <v>200.42695580099999</v>
      </c>
      <c r="L30" s="33">
        <v>470.66230375700002</v>
      </c>
      <c r="M30" s="31">
        <v>0.03</v>
      </c>
      <c r="N30" s="31">
        <v>0</v>
      </c>
      <c r="O30" s="30">
        <v>63752</v>
      </c>
      <c r="P30" s="30">
        <v>61941</v>
      </c>
      <c r="Q30" s="34">
        <v>63752</v>
      </c>
      <c r="R30" s="34">
        <v>3200</v>
      </c>
      <c r="S30" s="30" t="s">
        <v>97</v>
      </c>
      <c r="T30" s="30" t="s">
        <v>149</v>
      </c>
      <c r="U30" s="34">
        <v>48.29</v>
      </c>
      <c r="V30" s="34">
        <v>1</v>
      </c>
      <c r="W30" s="34">
        <v>1.2</v>
      </c>
      <c r="X30" s="34">
        <v>6.4000000000000001E-2</v>
      </c>
      <c r="Y30" s="34">
        <f t="shared" si="6"/>
        <v>1.2</v>
      </c>
      <c r="Z30" s="34">
        <f t="shared" si="7"/>
        <v>6.4000000000000001E-2</v>
      </c>
      <c r="AA30" s="34">
        <v>0.06</v>
      </c>
      <c r="AB30" s="35">
        <v>8.4378239162366198E-2</v>
      </c>
      <c r="AC30">
        <f t="shared" si="2"/>
        <v>25</v>
      </c>
      <c r="AD30">
        <f t="shared" si="3"/>
        <v>0</v>
      </c>
      <c r="AE30">
        <f t="shared" si="4"/>
        <v>0</v>
      </c>
      <c r="AF30">
        <f>'TP Factors'!$D$7</f>
        <v>1.0291758621024898</v>
      </c>
      <c r="AG30">
        <f t="shared" si="5"/>
        <v>0</v>
      </c>
    </row>
    <row r="31" spans="1:33">
      <c r="A31" s="30" t="s">
        <v>105</v>
      </c>
      <c r="B31" s="30">
        <v>10</v>
      </c>
      <c r="C31" s="30" t="s">
        <v>127</v>
      </c>
      <c r="D31" s="31">
        <v>37.82</v>
      </c>
      <c r="E31" s="30" t="s">
        <v>91</v>
      </c>
      <c r="F31" s="30">
        <v>3456</v>
      </c>
      <c r="G31" s="32">
        <v>0</v>
      </c>
      <c r="H31" s="30" t="s">
        <v>92</v>
      </c>
      <c r="I31" s="30" t="s">
        <v>93</v>
      </c>
      <c r="J31" s="30">
        <v>66</v>
      </c>
      <c r="K31" s="33">
        <v>94.345947026499999</v>
      </c>
      <c r="L31" s="33">
        <v>455.86120030199999</v>
      </c>
      <c r="M31" s="31">
        <v>0</v>
      </c>
      <c r="N31" s="31">
        <v>0</v>
      </c>
      <c r="O31" s="30">
        <v>63767</v>
      </c>
      <c r="P31" s="30">
        <v>61956</v>
      </c>
      <c r="Q31" s="34">
        <v>63767</v>
      </c>
      <c r="R31" s="34">
        <v>6460</v>
      </c>
      <c r="S31" s="30" t="s">
        <v>97</v>
      </c>
      <c r="T31" s="30" t="s">
        <v>158</v>
      </c>
      <c r="U31" s="34">
        <v>48.29</v>
      </c>
      <c r="V31" s="34">
        <v>1</v>
      </c>
      <c r="W31" s="34">
        <v>0</v>
      </c>
      <c r="X31" s="34">
        <v>0</v>
      </c>
      <c r="Y31" s="34">
        <f t="shared" si="6"/>
        <v>0</v>
      </c>
      <c r="Z31" s="34">
        <f t="shared" si="7"/>
        <v>0</v>
      </c>
      <c r="AA31" s="34">
        <v>0.191</v>
      </c>
      <c r="AB31" s="35">
        <v>0.11264530521721799</v>
      </c>
      <c r="AC31">
        <f t="shared" si="2"/>
        <v>107</v>
      </c>
      <c r="AD31">
        <f t="shared" si="3"/>
        <v>0</v>
      </c>
      <c r="AE31">
        <f t="shared" si="4"/>
        <v>0</v>
      </c>
      <c r="AF31">
        <f>'TP Factors'!$D$7</f>
        <v>1.0291758621024898</v>
      </c>
      <c r="AG31">
        <f t="shared" si="5"/>
        <v>0</v>
      </c>
    </row>
    <row r="32" spans="1:33">
      <c r="A32" s="30" t="s">
        <v>105</v>
      </c>
      <c r="B32" s="30">
        <v>10</v>
      </c>
      <c r="C32" s="30" t="s">
        <v>127</v>
      </c>
      <c r="D32" s="31">
        <v>37.82</v>
      </c>
      <c r="E32" s="30" t="s">
        <v>91</v>
      </c>
      <c r="F32" s="30">
        <v>1234</v>
      </c>
      <c r="G32" s="32">
        <v>29</v>
      </c>
      <c r="H32" s="30" t="s">
        <v>92</v>
      </c>
      <c r="I32" s="30" t="s">
        <v>93</v>
      </c>
      <c r="J32" s="30">
        <v>1223</v>
      </c>
      <c r="K32" s="33">
        <v>540.52576825699998</v>
      </c>
      <c r="L32" s="33">
        <v>7389.4912116599999</v>
      </c>
      <c r="M32" s="31">
        <v>2.73</v>
      </c>
      <c r="N32" s="31">
        <v>0.39</v>
      </c>
      <c r="O32" s="30">
        <v>63782</v>
      </c>
      <c r="P32" s="30">
        <v>61971</v>
      </c>
      <c r="Q32" s="34">
        <v>63782</v>
      </c>
      <c r="R32" s="34">
        <v>1200</v>
      </c>
      <c r="S32" s="30" t="s">
        <v>97</v>
      </c>
      <c r="T32" s="30" t="s">
        <v>126</v>
      </c>
      <c r="U32" s="34">
        <v>48.29</v>
      </c>
      <c r="V32" s="34">
        <v>1</v>
      </c>
      <c r="W32" s="34">
        <v>2.23</v>
      </c>
      <c r="X32" s="34">
        <v>0.316</v>
      </c>
      <c r="Y32" s="34">
        <f t="shared" si="6"/>
        <v>2.23</v>
      </c>
      <c r="Z32" s="34">
        <f t="shared" si="7"/>
        <v>0.316</v>
      </c>
      <c r="AA32" s="34">
        <v>0.22</v>
      </c>
      <c r="AB32" s="35">
        <v>0.102787761339244</v>
      </c>
      <c r="AC32">
        <f t="shared" si="2"/>
        <v>112</v>
      </c>
      <c r="AD32">
        <f t="shared" si="3"/>
        <v>1</v>
      </c>
      <c r="AE32">
        <f t="shared" si="4"/>
        <v>0.1</v>
      </c>
      <c r="AF32">
        <f>'TP Factors'!$D$7</f>
        <v>1.0291758621024898</v>
      </c>
      <c r="AG32">
        <f t="shared" si="5"/>
        <v>0.1</v>
      </c>
    </row>
    <row r="33" spans="1:33">
      <c r="A33" s="30" t="s">
        <v>105</v>
      </c>
      <c r="B33" s="30">
        <v>10</v>
      </c>
      <c r="C33" s="30" t="s">
        <v>127</v>
      </c>
      <c r="D33" s="31">
        <v>37.82</v>
      </c>
      <c r="E33" s="30" t="s">
        <v>91</v>
      </c>
      <c r="F33" s="30">
        <v>1234</v>
      </c>
      <c r="G33" s="32">
        <v>29</v>
      </c>
      <c r="H33" s="30" t="s">
        <v>92</v>
      </c>
      <c r="I33" s="30" t="s">
        <v>93</v>
      </c>
      <c r="J33" s="30">
        <v>284</v>
      </c>
      <c r="K33" s="33">
        <v>158.54372125800001</v>
      </c>
      <c r="L33" s="33">
        <v>797.18266479900001</v>
      </c>
      <c r="M33" s="31">
        <v>0.63</v>
      </c>
      <c r="N33" s="31">
        <v>0.09</v>
      </c>
      <c r="O33" s="30">
        <v>63783</v>
      </c>
      <c r="P33" s="30">
        <v>61972</v>
      </c>
      <c r="Q33" s="34">
        <v>63783</v>
      </c>
      <c r="R33" s="34">
        <v>1200</v>
      </c>
      <c r="S33" s="30" t="s">
        <v>145</v>
      </c>
      <c r="T33" s="30" t="s">
        <v>150</v>
      </c>
      <c r="U33" s="34">
        <v>48.29</v>
      </c>
      <c r="V33" s="34">
        <v>1</v>
      </c>
      <c r="W33" s="34">
        <v>2.23</v>
      </c>
      <c r="X33" s="34">
        <v>0.316</v>
      </c>
      <c r="Y33" s="34">
        <f t="shared" si="6"/>
        <v>2.23</v>
      </c>
      <c r="Z33" s="34">
        <f t="shared" si="7"/>
        <v>0.316</v>
      </c>
      <c r="AA33" s="34">
        <v>0.47299999999999998</v>
      </c>
      <c r="AB33" s="35">
        <v>0.158736241109981</v>
      </c>
      <c r="AC33">
        <f t="shared" si="2"/>
        <v>373</v>
      </c>
      <c r="AD33">
        <f t="shared" si="3"/>
        <v>2</v>
      </c>
      <c r="AE33">
        <f t="shared" si="4"/>
        <v>0.3</v>
      </c>
      <c r="AF33">
        <f>'TP Factors'!$D$7</f>
        <v>1.0291758621024898</v>
      </c>
      <c r="AG33">
        <f t="shared" si="5"/>
        <v>0.3</v>
      </c>
    </row>
    <row r="34" spans="1:33">
      <c r="A34" s="30" t="s">
        <v>105</v>
      </c>
      <c r="B34" s="30">
        <v>10</v>
      </c>
      <c r="C34" s="30" t="s">
        <v>127</v>
      </c>
      <c r="D34" s="31">
        <v>37.82</v>
      </c>
      <c r="E34" s="30" t="s">
        <v>91</v>
      </c>
      <c r="F34" s="30">
        <v>1234</v>
      </c>
      <c r="G34" s="32">
        <v>105</v>
      </c>
      <c r="H34" s="30" t="s">
        <v>92</v>
      </c>
      <c r="I34" s="30" t="s">
        <v>93</v>
      </c>
      <c r="J34" s="30">
        <v>12724</v>
      </c>
      <c r="K34" s="33">
        <v>589.71255172099995</v>
      </c>
      <c r="L34" s="33">
        <v>19089.049064899998</v>
      </c>
      <c r="M34" s="31">
        <v>24.56</v>
      </c>
      <c r="N34" s="31">
        <v>6.32</v>
      </c>
      <c r="O34" s="30">
        <v>63824</v>
      </c>
      <c r="P34" s="30">
        <v>62012</v>
      </c>
      <c r="Q34" s="34">
        <v>63824</v>
      </c>
      <c r="R34" s="34">
        <v>1400</v>
      </c>
      <c r="S34" s="30" t="s">
        <v>97</v>
      </c>
      <c r="T34" s="30" t="s">
        <v>123</v>
      </c>
      <c r="U34" s="34">
        <v>48.29</v>
      </c>
      <c r="V34" s="34">
        <v>1</v>
      </c>
      <c r="W34" s="34">
        <v>1.93</v>
      </c>
      <c r="X34" s="34">
        <v>0.497</v>
      </c>
      <c r="Y34" s="34">
        <f t="shared" si="6"/>
        <v>1.93</v>
      </c>
      <c r="Z34" s="34">
        <f t="shared" si="7"/>
        <v>0.497</v>
      </c>
      <c r="AA34" s="34">
        <v>0.88600000000000001</v>
      </c>
      <c r="AB34" s="35">
        <v>0.84617342372809601</v>
      </c>
      <c r="AC34">
        <f t="shared" si="2"/>
        <v>3721</v>
      </c>
      <c r="AD34">
        <f t="shared" si="3"/>
        <v>16</v>
      </c>
      <c r="AE34">
        <f t="shared" si="4"/>
        <v>4.0999999999999996</v>
      </c>
      <c r="AF34">
        <f>'TP Factors'!$D$7</f>
        <v>1.0291758621024898</v>
      </c>
      <c r="AG34">
        <f t="shared" si="5"/>
        <v>4.2</v>
      </c>
    </row>
    <row r="35" spans="1:33">
      <c r="A35" s="30" t="s">
        <v>105</v>
      </c>
      <c r="B35" s="30">
        <v>10</v>
      </c>
      <c r="C35" s="30" t="s">
        <v>127</v>
      </c>
      <c r="D35" s="31">
        <v>37.82</v>
      </c>
      <c r="E35" s="30" t="s">
        <v>91</v>
      </c>
      <c r="F35" s="30">
        <v>3456</v>
      </c>
      <c r="G35" s="32">
        <v>3</v>
      </c>
      <c r="H35" s="30" t="s">
        <v>92</v>
      </c>
      <c r="I35" s="30" t="s">
        <v>93</v>
      </c>
      <c r="J35" s="30">
        <v>59</v>
      </c>
      <c r="K35" s="33">
        <v>190.584129166</v>
      </c>
      <c r="L35" s="33">
        <v>1302.10279281</v>
      </c>
      <c r="M35" s="31">
        <v>7.0000000000000007E-2</v>
      </c>
      <c r="N35" s="31">
        <v>0</v>
      </c>
      <c r="O35" s="30">
        <v>63837</v>
      </c>
      <c r="P35" s="30">
        <v>62025</v>
      </c>
      <c r="Q35" s="34">
        <v>63837</v>
      </c>
      <c r="R35" s="34">
        <v>3200</v>
      </c>
      <c r="S35" s="30" t="s">
        <v>97</v>
      </c>
      <c r="T35" s="30" t="s">
        <v>149</v>
      </c>
      <c r="U35" s="34">
        <v>48.29</v>
      </c>
      <c r="V35" s="34">
        <v>1</v>
      </c>
      <c r="W35" s="34">
        <v>1.2</v>
      </c>
      <c r="X35" s="34">
        <v>6.4000000000000001E-2</v>
      </c>
      <c r="Y35" s="34">
        <f t="shared" si="6"/>
        <v>1.2</v>
      </c>
      <c r="Z35" s="34">
        <f t="shared" si="7"/>
        <v>6.4000000000000001E-2</v>
      </c>
      <c r="AA35" s="34">
        <v>0.06</v>
      </c>
      <c r="AB35" s="35">
        <v>7.6770633792070095E-2</v>
      </c>
      <c r="AC35">
        <f t="shared" si="2"/>
        <v>23</v>
      </c>
      <c r="AD35">
        <f t="shared" si="3"/>
        <v>0</v>
      </c>
      <c r="AE35">
        <f t="shared" si="4"/>
        <v>0</v>
      </c>
      <c r="AF35">
        <f>'TP Factors'!$D$7</f>
        <v>1.0291758621024898</v>
      </c>
      <c r="AG35">
        <f t="shared" si="5"/>
        <v>0</v>
      </c>
    </row>
    <row r="36" spans="1:33">
      <c r="A36" s="30" t="s">
        <v>105</v>
      </c>
      <c r="B36" s="30">
        <v>10</v>
      </c>
      <c r="C36" s="30" t="s">
        <v>127</v>
      </c>
      <c r="D36" s="31">
        <v>37.82</v>
      </c>
      <c r="E36" s="30" t="s">
        <v>91</v>
      </c>
      <c r="F36" s="30">
        <v>1234</v>
      </c>
      <c r="G36" s="32">
        <v>45</v>
      </c>
      <c r="H36" s="30" t="s">
        <v>92</v>
      </c>
      <c r="I36" s="30" t="s">
        <v>93</v>
      </c>
      <c r="J36" s="30">
        <v>31</v>
      </c>
      <c r="K36" s="33">
        <v>45.850040673400002</v>
      </c>
      <c r="L36" s="33">
        <v>65.908753862599994</v>
      </c>
      <c r="M36" s="31">
        <v>0.04</v>
      </c>
      <c r="N36" s="31">
        <v>0.01</v>
      </c>
      <c r="O36" s="30">
        <v>63861</v>
      </c>
      <c r="P36" s="30">
        <v>62049</v>
      </c>
      <c r="Q36" s="34">
        <v>63861</v>
      </c>
      <c r="R36" s="34">
        <v>8140</v>
      </c>
      <c r="S36" s="30" t="s">
        <v>97</v>
      </c>
      <c r="T36" s="30" t="s">
        <v>99</v>
      </c>
      <c r="U36" s="34">
        <v>48.29</v>
      </c>
      <c r="V36" s="34">
        <v>1</v>
      </c>
      <c r="W36" s="34">
        <v>1.2</v>
      </c>
      <c r="X36" s="34">
        <v>0.48</v>
      </c>
      <c r="Y36" s="34">
        <f t="shared" si="6"/>
        <v>1.2</v>
      </c>
      <c r="Z36" s="34">
        <f t="shared" si="7"/>
        <v>0.48</v>
      </c>
      <c r="AA36" s="34">
        <v>0.63</v>
      </c>
      <c r="AB36" s="35">
        <v>1.6286342620167701E-2</v>
      </c>
      <c r="AC36">
        <f t="shared" si="2"/>
        <v>51</v>
      </c>
      <c r="AD36">
        <f t="shared" si="3"/>
        <v>0</v>
      </c>
      <c r="AE36">
        <f t="shared" si="4"/>
        <v>0.1</v>
      </c>
      <c r="AF36">
        <f>'TP Factors'!$D$7</f>
        <v>1.0291758621024898</v>
      </c>
      <c r="AG36">
        <f t="shared" si="5"/>
        <v>0.1</v>
      </c>
    </row>
    <row r="37" spans="1:33">
      <c r="A37" s="30" t="s">
        <v>105</v>
      </c>
      <c r="B37" s="30">
        <v>10</v>
      </c>
      <c r="C37" s="30" t="s">
        <v>127</v>
      </c>
      <c r="D37" s="31">
        <v>37.82</v>
      </c>
      <c r="E37" s="30" t="s">
        <v>91</v>
      </c>
      <c r="F37" s="30">
        <v>1234</v>
      </c>
      <c r="G37" s="32">
        <v>45</v>
      </c>
      <c r="H37" s="30" t="s">
        <v>92</v>
      </c>
      <c r="I37" s="30" t="s">
        <v>93</v>
      </c>
      <c r="J37" s="30">
        <v>5916</v>
      </c>
      <c r="K37" s="33">
        <v>815.78206380500001</v>
      </c>
      <c r="L37" s="33">
        <v>9251.1239143500006</v>
      </c>
      <c r="M37" s="31">
        <v>7.1</v>
      </c>
      <c r="N37" s="31">
        <v>2.84</v>
      </c>
      <c r="O37" s="30">
        <v>63862</v>
      </c>
      <c r="P37" s="30">
        <v>62050</v>
      </c>
      <c r="Q37" s="34">
        <v>63862</v>
      </c>
      <c r="R37" s="34">
        <v>8140</v>
      </c>
      <c r="S37" s="30" t="s">
        <v>145</v>
      </c>
      <c r="T37" s="30" t="s">
        <v>148</v>
      </c>
      <c r="U37" s="34">
        <v>48.29</v>
      </c>
      <c r="V37" s="34">
        <v>1</v>
      </c>
      <c r="W37" s="34">
        <v>1.2</v>
      </c>
      <c r="X37" s="34">
        <v>0.48</v>
      </c>
      <c r="Y37" s="34">
        <f t="shared" si="6"/>
        <v>1.2</v>
      </c>
      <c r="Z37" s="34">
        <f t="shared" si="7"/>
        <v>0.48</v>
      </c>
      <c r="AA37" s="34">
        <v>0.85</v>
      </c>
      <c r="AB37" s="35">
        <v>2.04683307582685</v>
      </c>
      <c r="AC37">
        <f t="shared" si="2"/>
        <v>8636</v>
      </c>
      <c r="AD37">
        <f t="shared" si="3"/>
        <v>23</v>
      </c>
      <c r="AE37">
        <f t="shared" si="4"/>
        <v>9.1</v>
      </c>
      <c r="AF37">
        <f>'TP Factors'!$D$7</f>
        <v>1.0291758621024898</v>
      </c>
      <c r="AG37">
        <f t="shared" si="5"/>
        <v>9.4</v>
      </c>
    </row>
    <row r="38" spans="1:33">
      <c r="A38" s="30" t="s">
        <v>105</v>
      </c>
      <c r="B38" s="30">
        <v>10</v>
      </c>
      <c r="C38" s="30" t="s">
        <v>127</v>
      </c>
      <c r="D38" s="31">
        <v>37.82</v>
      </c>
      <c r="E38" s="30" t="s">
        <v>91</v>
      </c>
      <c r="F38" s="30">
        <v>1234</v>
      </c>
      <c r="G38" s="32">
        <v>105</v>
      </c>
      <c r="H38" s="30" t="s">
        <v>92</v>
      </c>
      <c r="I38" s="30" t="s">
        <v>93</v>
      </c>
      <c r="J38" s="30">
        <v>262</v>
      </c>
      <c r="K38" s="33">
        <v>120.626498313</v>
      </c>
      <c r="L38" s="33">
        <v>386.50741469600001</v>
      </c>
      <c r="M38" s="31">
        <v>0.51</v>
      </c>
      <c r="N38" s="31">
        <v>0.13</v>
      </c>
      <c r="O38" s="30">
        <v>63879</v>
      </c>
      <c r="P38" s="30">
        <v>62065</v>
      </c>
      <c r="Q38" s="34">
        <v>63879</v>
      </c>
      <c r="R38" s="34">
        <v>1400</v>
      </c>
      <c r="S38" s="30" t="s">
        <v>145</v>
      </c>
      <c r="T38" s="30" t="s">
        <v>154</v>
      </c>
      <c r="U38" s="34">
        <v>48.29</v>
      </c>
      <c r="V38" s="34">
        <v>1</v>
      </c>
      <c r="W38" s="34">
        <v>1.93</v>
      </c>
      <c r="X38" s="34">
        <v>0.497</v>
      </c>
      <c r="Y38" s="34">
        <f t="shared" si="6"/>
        <v>1.93</v>
      </c>
      <c r="Z38" s="34">
        <f t="shared" si="7"/>
        <v>0.497</v>
      </c>
      <c r="AA38" s="34">
        <v>0.9</v>
      </c>
      <c r="AB38" s="35">
        <v>9.5507680117521795E-2</v>
      </c>
      <c r="AC38">
        <f t="shared" si="2"/>
        <v>427</v>
      </c>
      <c r="AD38">
        <f t="shared" si="3"/>
        <v>2</v>
      </c>
      <c r="AE38">
        <f t="shared" si="4"/>
        <v>0.5</v>
      </c>
      <c r="AF38">
        <f>'TP Factors'!$D$7</f>
        <v>1.0291758621024898</v>
      </c>
      <c r="AG38">
        <f t="shared" si="5"/>
        <v>0.5</v>
      </c>
    </row>
    <row r="39" spans="1:33">
      <c r="A39" s="30" t="s">
        <v>105</v>
      </c>
      <c r="B39" s="30">
        <v>10</v>
      </c>
      <c r="C39" s="30" t="s">
        <v>127</v>
      </c>
      <c r="D39" s="31">
        <v>37.82</v>
      </c>
      <c r="E39" s="30" t="s">
        <v>91</v>
      </c>
      <c r="F39" s="30">
        <v>1234</v>
      </c>
      <c r="G39" s="32">
        <v>13</v>
      </c>
      <c r="H39" s="30" t="s">
        <v>92</v>
      </c>
      <c r="I39" s="30" t="s">
        <v>93</v>
      </c>
      <c r="J39" s="30">
        <v>222</v>
      </c>
      <c r="K39" s="33">
        <v>148.41724622800001</v>
      </c>
      <c r="L39" s="33">
        <v>863.70356735400003</v>
      </c>
      <c r="M39" s="31">
        <v>0.41</v>
      </c>
      <c r="N39" s="31">
        <v>0.05</v>
      </c>
      <c r="O39" s="30">
        <v>63932</v>
      </c>
      <c r="P39" s="30">
        <v>62117</v>
      </c>
      <c r="Q39" s="34">
        <v>63932</v>
      </c>
      <c r="R39" s="34">
        <v>1100</v>
      </c>
      <c r="S39" s="30" t="s">
        <v>145</v>
      </c>
      <c r="T39" s="30" t="s">
        <v>159</v>
      </c>
      <c r="U39" s="34">
        <v>48.29</v>
      </c>
      <c r="V39" s="34">
        <v>1</v>
      </c>
      <c r="W39" s="34">
        <v>1.85</v>
      </c>
      <c r="X39" s="34">
        <v>0.22</v>
      </c>
      <c r="Y39" s="34">
        <f t="shared" si="6"/>
        <v>1.85</v>
      </c>
      <c r="Z39" s="34">
        <f t="shared" si="7"/>
        <v>0.22</v>
      </c>
      <c r="AA39" s="34">
        <v>0.34200000000000003</v>
      </c>
      <c r="AB39" s="35">
        <v>0.21342494577951099</v>
      </c>
      <c r="AC39">
        <f t="shared" si="2"/>
        <v>362</v>
      </c>
      <c r="AD39">
        <f t="shared" si="3"/>
        <v>1</v>
      </c>
      <c r="AE39">
        <f t="shared" si="4"/>
        <v>0.2</v>
      </c>
      <c r="AF39">
        <f>'TP Factors'!$D$7</f>
        <v>1.0291758621024898</v>
      </c>
      <c r="AG39">
        <f t="shared" si="5"/>
        <v>0.2</v>
      </c>
    </row>
    <row r="40" spans="1:33">
      <c r="A40" s="30" t="s">
        <v>105</v>
      </c>
      <c r="B40" s="30">
        <v>10</v>
      </c>
      <c r="C40" s="30" t="s">
        <v>127</v>
      </c>
      <c r="D40" s="31">
        <v>37.82</v>
      </c>
      <c r="E40" s="30" t="s">
        <v>91</v>
      </c>
      <c r="F40" s="30">
        <v>1234</v>
      </c>
      <c r="G40" s="32">
        <v>13</v>
      </c>
      <c r="H40" s="30" t="s">
        <v>92</v>
      </c>
      <c r="I40" s="30" t="s">
        <v>93</v>
      </c>
      <c r="J40" s="30">
        <v>1614</v>
      </c>
      <c r="K40" s="33">
        <v>508.47458619399998</v>
      </c>
      <c r="L40" s="33">
        <v>12330.692757299999</v>
      </c>
      <c r="M40" s="31">
        <v>2.99</v>
      </c>
      <c r="N40" s="31">
        <v>0.36</v>
      </c>
      <c r="O40" s="30">
        <v>63934</v>
      </c>
      <c r="P40" s="30">
        <v>62118</v>
      </c>
      <c r="Q40" s="34">
        <v>63934</v>
      </c>
      <c r="R40" s="34">
        <v>1100</v>
      </c>
      <c r="S40" s="30" t="s">
        <v>97</v>
      </c>
      <c r="T40" s="30" t="s">
        <v>134</v>
      </c>
      <c r="U40" s="34">
        <v>48.29</v>
      </c>
      <c r="V40" s="34">
        <v>1</v>
      </c>
      <c r="W40" s="34">
        <v>1.85</v>
      </c>
      <c r="X40" s="34">
        <v>0.22</v>
      </c>
      <c r="Y40" s="34">
        <f t="shared" si="6"/>
        <v>1.85</v>
      </c>
      <c r="Z40" s="34">
        <f t="shared" si="7"/>
        <v>0.22</v>
      </c>
      <c r="AA40" s="34">
        <v>0.17399999999999999</v>
      </c>
      <c r="AB40" s="35">
        <v>8.6726610302997401E-2</v>
      </c>
      <c r="AC40">
        <f t="shared" si="2"/>
        <v>75</v>
      </c>
      <c r="AD40">
        <f t="shared" si="3"/>
        <v>0</v>
      </c>
      <c r="AE40">
        <f t="shared" si="4"/>
        <v>0</v>
      </c>
      <c r="AF40">
        <f>'TP Factors'!$D$7</f>
        <v>1.0291758621024898</v>
      </c>
      <c r="AG40">
        <f t="shared" si="5"/>
        <v>0</v>
      </c>
    </row>
    <row r="41" spans="1:33">
      <c r="A41" s="30" t="s">
        <v>105</v>
      </c>
      <c r="B41" s="30">
        <v>10</v>
      </c>
      <c r="C41" s="30" t="s">
        <v>127</v>
      </c>
      <c r="D41" s="31">
        <v>37.82</v>
      </c>
      <c r="E41" s="30" t="s">
        <v>91</v>
      </c>
      <c r="F41" s="30">
        <v>3456</v>
      </c>
      <c r="G41" s="32">
        <v>3</v>
      </c>
      <c r="H41" s="30" t="s">
        <v>92</v>
      </c>
      <c r="I41" s="30" t="s">
        <v>93</v>
      </c>
      <c r="J41" s="30">
        <v>112</v>
      </c>
      <c r="K41" s="33">
        <v>87.817744508299995</v>
      </c>
      <c r="L41" s="33">
        <v>372.36388743700002</v>
      </c>
      <c r="M41" s="31">
        <v>0.13</v>
      </c>
      <c r="N41" s="31">
        <v>0.01</v>
      </c>
      <c r="O41" s="30">
        <v>63984</v>
      </c>
      <c r="P41" s="30">
        <v>62168</v>
      </c>
      <c r="Q41" s="34">
        <v>63984</v>
      </c>
      <c r="R41" s="34">
        <v>3200</v>
      </c>
      <c r="S41" s="30" t="s">
        <v>145</v>
      </c>
      <c r="T41" s="30" t="s">
        <v>146</v>
      </c>
      <c r="U41" s="34">
        <v>48.29</v>
      </c>
      <c r="V41" s="34">
        <v>1</v>
      </c>
      <c r="W41" s="34">
        <v>1.2</v>
      </c>
      <c r="X41" s="34">
        <v>6.4000000000000001E-2</v>
      </c>
      <c r="Y41" s="34">
        <f t="shared" si="6"/>
        <v>1.2</v>
      </c>
      <c r="Z41" s="34">
        <f t="shared" si="7"/>
        <v>6.4000000000000001E-2</v>
      </c>
      <c r="AA41" s="34">
        <v>0.4</v>
      </c>
      <c r="AB41" s="35">
        <v>4.5789690273763499E-2</v>
      </c>
      <c r="AC41">
        <f t="shared" si="2"/>
        <v>91</v>
      </c>
      <c r="AD41">
        <f t="shared" si="3"/>
        <v>0</v>
      </c>
      <c r="AE41">
        <f t="shared" si="4"/>
        <v>0</v>
      </c>
      <c r="AF41">
        <f>'TP Factors'!$D$7</f>
        <v>1.0291758621024898</v>
      </c>
      <c r="AG41">
        <f t="shared" si="5"/>
        <v>0</v>
      </c>
    </row>
    <row r="42" spans="1:33">
      <c r="A42" s="30" t="s">
        <v>105</v>
      </c>
      <c r="B42" s="30">
        <v>10</v>
      </c>
      <c r="C42" s="30" t="s">
        <v>127</v>
      </c>
      <c r="D42" s="31">
        <v>37.82</v>
      </c>
      <c r="E42" s="30" t="s">
        <v>91</v>
      </c>
      <c r="F42" s="30">
        <v>1234</v>
      </c>
      <c r="G42" s="32">
        <v>102.5</v>
      </c>
      <c r="H42" s="30" t="s">
        <v>92</v>
      </c>
      <c r="I42" s="30" t="s">
        <v>93</v>
      </c>
      <c r="J42" s="30">
        <v>25</v>
      </c>
      <c r="K42" s="33">
        <v>47.575807987499999</v>
      </c>
      <c r="L42" s="33">
        <v>47.7334841359</v>
      </c>
      <c r="M42" s="31">
        <v>0.04</v>
      </c>
      <c r="N42" s="31">
        <v>0.01</v>
      </c>
      <c r="O42" s="30">
        <v>60932</v>
      </c>
      <c r="P42" s="30">
        <v>59288</v>
      </c>
      <c r="Q42" s="34">
        <v>60932</v>
      </c>
      <c r="R42" s="34">
        <v>1300</v>
      </c>
      <c r="S42" s="30" t="s">
        <v>100</v>
      </c>
      <c r="T42" s="30" t="s">
        <v>133</v>
      </c>
      <c r="U42" s="34">
        <v>48.29</v>
      </c>
      <c r="V42" s="34">
        <v>0</v>
      </c>
      <c r="W42" s="34">
        <v>2.1</v>
      </c>
      <c r="X42" s="34">
        <v>0.51600000000000001</v>
      </c>
      <c r="Y42" s="34">
        <f>W42*0.7</f>
        <v>1.47</v>
      </c>
      <c r="Z42" s="34">
        <f>X42*0.5</f>
        <v>0.25800000000000001</v>
      </c>
      <c r="AA42" s="34">
        <v>0.69199999999999995</v>
      </c>
      <c r="AB42" s="35">
        <v>2.3965234814757601E-3</v>
      </c>
      <c r="AC42">
        <f t="shared" si="2"/>
        <v>8</v>
      </c>
      <c r="AD42">
        <f t="shared" si="3"/>
        <v>0</v>
      </c>
      <c r="AE42">
        <f t="shared" si="4"/>
        <v>0</v>
      </c>
      <c r="AF42">
        <f>'TP Factors'!$D$7</f>
        <v>1.0291758621024898</v>
      </c>
      <c r="AG42">
        <f t="shared" si="5"/>
        <v>0</v>
      </c>
    </row>
    <row r="43" spans="1:33">
      <c r="A43" s="30" t="s">
        <v>105</v>
      </c>
      <c r="B43" s="30">
        <v>10</v>
      </c>
      <c r="C43" s="30" t="s">
        <v>127</v>
      </c>
      <c r="D43" s="31">
        <v>37.82</v>
      </c>
      <c r="E43" s="30" t="s">
        <v>91</v>
      </c>
      <c r="F43" s="30">
        <v>1234</v>
      </c>
      <c r="G43" s="32">
        <v>102.5</v>
      </c>
      <c r="H43" s="30" t="s">
        <v>92</v>
      </c>
      <c r="I43" s="30" t="s">
        <v>93</v>
      </c>
      <c r="J43" s="30">
        <v>760</v>
      </c>
      <c r="K43" s="33">
        <v>158.31355846899999</v>
      </c>
      <c r="L43" s="33">
        <v>1526.0541113700001</v>
      </c>
      <c r="M43" s="31">
        <v>1.1200000000000001</v>
      </c>
      <c r="N43" s="31">
        <v>0.2</v>
      </c>
      <c r="O43" s="30">
        <v>60933</v>
      </c>
      <c r="P43" s="30">
        <v>59289</v>
      </c>
      <c r="Q43" s="34">
        <v>60933</v>
      </c>
      <c r="R43" s="34">
        <v>1300</v>
      </c>
      <c r="S43" s="30" t="s">
        <v>108</v>
      </c>
      <c r="T43" s="30" t="s">
        <v>151</v>
      </c>
      <c r="U43" s="34">
        <v>48.29</v>
      </c>
      <c r="V43" s="34">
        <v>0</v>
      </c>
      <c r="W43" s="34">
        <v>2.1</v>
      </c>
      <c r="X43" s="34">
        <v>0.51600000000000001</v>
      </c>
      <c r="Y43" s="34">
        <f t="shared" ref="Y43:Y55" si="8">W43*0.7</f>
        <v>1.47</v>
      </c>
      <c r="Z43" s="34">
        <f t="shared" ref="Z43:Z55" si="9">X43*0.5</f>
        <v>0.25800000000000001</v>
      </c>
      <c r="AA43" s="34">
        <v>0.66200000000000003</v>
      </c>
      <c r="AB43" s="35">
        <v>0.24855035107138401</v>
      </c>
      <c r="AC43">
        <f t="shared" si="2"/>
        <v>817</v>
      </c>
      <c r="AD43">
        <f t="shared" si="3"/>
        <v>3</v>
      </c>
      <c r="AE43">
        <f t="shared" si="4"/>
        <v>0.5</v>
      </c>
      <c r="AF43">
        <f>'TP Factors'!$D$7</f>
        <v>1.0291758621024898</v>
      </c>
      <c r="AG43">
        <f t="shared" si="5"/>
        <v>0.5</v>
      </c>
    </row>
    <row r="44" spans="1:33">
      <c r="A44" s="30" t="s">
        <v>105</v>
      </c>
      <c r="B44" s="30">
        <v>10</v>
      </c>
      <c r="C44" s="30" t="s">
        <v>127</v>
      </c>
      <c r="D44" s="31">
        <v>37.82</v>
      </c>
      <c r="E44" s="30" t="s">
        <v>91</v>
      </c>
      <c r="F44" s="30">
        <v>1234</v>
      </c>
      <c r="G44" s="32">
        <v>45</v>
      </c>
      <c r="H44" s="30" t="s">
        <v>92</v>
      </c>
      <c r="I44" s="30" t="s">
        <v>93</v>
      </c>
      <c r="J44" s="30">
        <v>162</v>
      </c>
      <c r="K44" s="33">
        <v>75.790372241100002</v>
      </c>
      <c r="L44" s="33">
        <v>305.82024360000003</v>
      </c>
      <c r="M44" s="31">
        <v>0.14000000000000001</v>
      </c>
      <c r="N44" s="31">
        <v>0.04</v>
      </c>
      <c r="O44" s="30">
        <v>60934</v>
      </c>
      <c r="P44" s="30">
        <v>59290</v>
      </c>
      <c r="Q44" s="34">
        <v>60934</v>
      </c>
      <c r="R44" s="34">
        <v>8140</v>
      </c>
      <c r="S44" s="30" t="s">
        <v>108</v>
      </c>
      <c r="T44" s="30" t="s">
        <v>111</v>
      </c>
      <c r="U44" s="34">
        <v>48.29</v>
      </c>
      <c r="V44" s="34">
        <v>0</v>
      </c>
      <c r="W44" s="34">
        <v>1.2</v>
      </c>
      <c r="X44" s="34">
        <v>0.48</v>
      </c>
      <c r="Y44" s="34">
        <f t="shared" si="8"/>
        <v>0.84</v>
      </c>
      <c r="Z44" s="34">
        <f t="shared" si="9"/>
        <v>0.24</v>
      </c>
      <c r="AA44" s="34">
        <v>0.70299999999999996</v>
      </c>
      <c r="AB44" s="35">
        <v>7.5569525683348404E-2</v>
      </c>
      <c r="AC44">
        <f t="shared" si="2"/>
        <v>264</v>
      </c>
      <c r="AD44">
        <f t="shared" si="3"/>
        <v>0</v>
      </c>
      <c r="AE44">
        <f t="shared" si="4"/>
        <v>0.1</v>
      </c>
      <c r="AF44">
        <f>'TP Factors'!$D$7</f>
        <v>1.0291758621024898</v>
      </c>
      <c r="AG44">
        <f t="shared" si="5"/>
        <v>0.1</v>
      </c>
    </row>
    <row r="45" spans="1:33">
      <c r="A45" s="30" t="s">
        <v>105</v>
      </c>
      <c r="B45" s="30">
        <v>10</v>
      </c>
      <c r="C45" s="30" t="s">
        <v>127</v>
      </c>
      <c r="D45" s="31">
        <v>37.82</v>
      </c>
      <c r="E45" s="30" t="s">
        <v>91</v>
      </c>
      <c r="F45" s="30">
        <v>1234</v>
      </c>
      <c r="G45" s="32">
        <v>45</v>
      </c>
      <c r="H45" s="30" t="s">
        <v>92</v>
      </c>
      <c r="I45" s="30" t="s">
        <v>93</v>
      </c>
      <c r="J45" s="30">
        <v>24</v>
      </c>
      <c r="K45" s="33">
        <v>27.0135186467</v>
      </c>
      <c r="L45" s="33">
        <v>41.8500339864</v>
      </c>
      <c r="M45" s="31">
        <v>0.02</v>
      </c>
      <c r="N45" s="31">
        <v>0.01</v>
      </c>
      <c r="O45" s="30">
        <v>61155</v>
      </c>
      <c r="P45" s="30">
        <v>59497</v>
      </c>
      <c r="Q45" s="34">
        <v>61155</v>
      </c>
      <c r="R45" s="34">
        <v>8140</v>
      </c>
      <c r="S45" s="30" t="s">
        <v>100</v>
      </c>
      <c r="T45" s="30" t="s">
        <v>101</v>
      </c>
      <c r="U45" s="34">
        <v>48.29</v>
      </c>
      <c r="V45" s="34">
        <v>0</v>
      </c>
      <c r="W45" s="34">
        <v>1.2</v>
      </c>
      <c r="X45" s="34">
        <v>0.48</v>
      </c>
      <c r="Y45" s="34">
        <f t="shared" si="8"/>
        <v>0.84</v>
      </c>
      <c r="Z45" s="34">
        <f t="shared" si="9"/>
        <v>0.24</v>
      </c>
      <c r="AA45" s="34">
        <v>0.77700000000000002</v>
      </c>
      <c r="AB45" s="35">
        <v>1.03413272508554E-2</v>
      </c>
      <c r="AC45">
        <f t="shared" si="2"/>
        <v>40</v>
      </c>
      <c r="AD45">
        <f t="shared" si="3"/>
        <v>0</v>
      </c>
      <c r="AE45">
        <f t="shared" si="4"/>
        <v>0</v>
      </c>
      <c r="AF45">
        <f>'TP Factors'!$D$7</f>
        <v>1.0291758621024898</v>
      </c>
      <c r="AG45">
        <f t="shared" si="5"/>
        <v>0</v>
      </c>
    </row>
    <row r="46" spans="1:33">
      <c r="A46" s="30" t="s">
        <v>105</v>
      </c>
      <c r="B46" s="30">
        <v>10</v>
      </c>
      <c r="C46" s="30" t="s">
        <v>127</v>
      </c>
      <c r="D46" s="31">
        <v>37.82</v>
      </c>
      <c r="E46" s="30" t="s">
        <v>91</v>
      </c>
      <c r="F46" s="30">
        <v>1234</v>
      </c>
      <c r="G46" s="32">
        <v>102.5</v>
      </c>
      <c r="H46" s="30" t="s">
        <v>92</v>
      </c>
      <c r="I46" s="30" t="s">
        <v>93</v>
      </c>
      <c r="J46" s="30">
        <v>47</v>
      </c>
      <c r="K46" s="33">
        <v>50.8190761464</v>
      </c>
      <c r="L46" s="33">
        <v>90.637788254300006</v>
      </c>
      <c r="M46" s="31">
        <v>7.0000000000000007E-2</v>
      </c>
      <c r="N46" s="31">
        <v>0.01</v>
      </c>
      <c r="O46" s="30">
        <v>61156</v>
      </c>
      <c r="P46" s="30">
        <v>59498</v>
      </c>
      <c r="Q46" s="34">
        <v>61156</v>
      </c>
      <c r="R46" s="34">
        <v>1300</v>
      </c>
      <c r="S46" s="30" t="s">
        <v>100</v>
      </c>
      <c r="T46" s="30" t="s">
        <v>133</v>
      </c>
      <c r="U46" s="34">
        <v>48.29</v>
      </c>
      <c r="V46" s="34">
        <v>0</v>
      </c>
      <c r="W46" s="34">
        <v>2.1</v>
      </c>
      <c r="X46" s="34">
        <v>0.51600000000000001</v>
      </c>
      <c r="Y46" s="34">
        <f t="shared" si="8"/>
        <v>1.47</v>
      </c>
      <c r="Z46" s="34">
        <f t="shared" si="9"/>
        <v>0.25800000000000001</v>
      </c>
      <c r="AA46" s="34">
        <v>0.69199999999999995</v>
      </c>
      <c r="AB46" s="35">
        <v>2.23969956641955E-2</v>
      </c>
      <c r="AC46">
        <f t="shared" si="2"/>
        <v>77</v>
      </c>
      <c r="AD46">
        <f t="shared" si="3"/>
        <v>0</v>
      </c>
      <c r="AE46">
        <f t="shared" si="4"/>
        <v>0</v>
      </c>
      <c r="AF46">
        <f>'TP Factors'!$D$7</f>
        <v>1.0291758621024898</v>
      </c>
      <c r="AG46">
        <f t="shared" si="5"/>
        <v>0</v>
      </c>
    </row>
    <row r="47" spans="1:33">
      <c r="A47" s="30" t="s">
        <v>105</v>
      </c>
      <c r="B47" s="30">
        <v>10</v>
      </c>
      <c r="C47" s="30" t="s">
        <v>127</v>
      </c>
      <c r="D47" s="31">
        <v>37.82</v>
      </c>
      <c r="E47" s="30" t="s">
        <v>91</v>
      </c>
      <c r="F47" s="30">
        <v>1234</v>
      </c>
      <c r="G47" s="32">
        <v>45</v>
      </c>
      <c r="H47" s="30" t="s">
        <v>92</v>
      </c>
      <c r="I47" s="30" t="s">
        <v>93</v>
      </c>
      <c r="J47" s="30">
        <v>292</v>
      </c>
      <c r="K47" s="33">
        <v>100.141490545</v>
      </c>
      <c r="L47" s="33">
        <v>616.593381335</v>
      </c>
      <c r="M47" s="31">
        <v>0.25</v>
      </c>
      <c r="N47" s="31">
        <v>7.0000000000000007E-2</v>
      </c>
      <c r="O47" s="30">
        <v>61255</v>
      </c>
      <c r="P47" s="30">
        <v>59589</v>
      </c>
      <c r="Q47" s="34">
        <v>61255</v>
      </c>
      <c r="R47" s="34">
        <v>8140</v>
      </c>
      <c r="S47" s="30" t="s">
        <v>97</v>
      </c>
      <c r="T47" s="30" t="s">
        <v>99</v>
      </c>
      <c r="U47" s="34">
        <v>48.29</v>
      </c>
      <c r="V47" s="34">
        <v>0</v>
      </c>
      <c r="W47" s="34">
        <v>1.2</v>
      </c>
      <c r="X47" s="34">
        <v>0.48</v>
      </c>
      <c r="Y47" s="34">
        <f t="shared" si="8"/>
        <v>0.84</v>
      </c>
      <c r="Z47" s="34">
        <f t="shared" si="9"/>
        <v>0.24</v>
      </c>
      <c r="AA47" s="34">
        <v>0.63</v>
      </c>
      <c r="AB47" s="35">
        <v>0.15236293324810199</v>
      </c>
      <c r="AC47">
        <f t="shared" si="2"/>
        <v>476</v>
      </c>
      <c r="AD47">
        <f t="shared" si="3"/>
        <v>1</v>
      </c>
      <c r="AE47">
        <f t="shared" si="4"/>
        <v>0.3</v>
      </c>
      <c r="AF47">
        <f>'TP Factors'!$D$7</f>
        <v>1.0291758621024898</v>
      </c>
      <c r="AG47">
        <f t="shared" si="5"/>
        <v>0.3</v>
      </c>
    </row>
    <row r="48" spans="1:33">
      <c r="A48" s="30" t="s">
        <v>105</v>
      </c>
      <c r="B48" s="30">
        <v>10</v>
      </c>
      <c r="C48" s="30" t="s">
        <v>127</v>
      </c>
      <c r="D48" s="31">
        <v>37.82</v>
      </c>
      <c r="E48" s="30" t="s">
        <v>91</v>
      </c>
      <c r="F48" s="30">
        <v>1234</v>
      </c>
      <c r="G48" s="32">
        <v>45</v>
      </c>
      <c r="H48" s="30" t="s">
        <v>92</v>
      </c>
      <c r="I48" s="30" t="s">
        <v>93</v>
      </c>
      <c r="J48" s="30">
        <v>60</v>
      </c>
      <c r="K48" s="33">
        <v>42.195221591200003</v>
      </c>
      <c r="L48" s="33">
        <v>94.239217477099999</v>
      </c>
      <c r="M48" s="31">
        <v>0.05</v>
      </c>
      <c r="N48" s="31">
        <v>0.01</v>
      </c>
      <c r="O48" s="30">
        <v>61270</v>
      </c>
      <c r="P48" s="30">
        <v>59603</v>
      </c>
      <c r="Q48" s="34">
        <v>61270</v>
      </c>
      <c r="R48" s="34">
        <v>8140</v>
      </c>
      <c r="S48" s="30" t="s">
        <v>145</v>
      </c>
      <c r="T48" s="30" t="s">
        <v>148</v>
      </c>
      <c r="U48" s="34">
        <v>48.29</v>
      </c>
      <c r="V48" s="34">
        <v>0</v>
      </c>
      <c r="W48" s="34">
        <v>1.2</v>
      </c>
      <c r="X48" s="34">
        <v>0.48</v>
      </c>
      <c r="Y48" s="34">
        <f t="shared" si="8"/>
        <v>0.84</v>
      </c>
      <c r="Z48" s="34">
        <f t="shared" si="9"/>
        <v>0.24</v>
      </c>
      <c r="AA48" s="34">
        <v>0.85</v>
      </c>
      <c r="AB48" s="35">
        <v>2.32869246352829E-2</v>
      </c>
      <c r="AC48">
        <f t="shared" si="2"/>
        <v>98</v>
      </c>
      <c r="AD48">
        <f t="shared" si="3"/>
        <v>0</v>
      </c>
      <c r="AE48">
        <f t="shared" si="4"/>
        <v>0.1</v>
      </c>
      <c r="AF48">
        <f>'TP Factors'!$D$7</f>
        <v>1.0291758621024898</v>
      </c>
      <c r="AG48">
        <f t="shared" si="5"/>
        <v>0.1</v>
      </c>
    </row>
    <row r="49" spans="1:33">
      <c r="A49" s="30" t="s">
        <v>105</v>
      </c>
      <c r="B49" s="30">
        <v>10</v>
      </c>
      <c r="C49" s="30" t="s">
        <v>127</v>
      </c>
      <c r="D49" s="31">
        <v>37.82</v>
      </c>
      <c r="E49" s="30" t="s">
        <v>91</v>
      </c>
      <c r="F49" s="30">
        <v>1234</v>
      </c>
      <c r="G49" s="32">
        <v>105</v>
      </c>
      <c r="H49" s="30" t="s">
        <v>92</v>
      </c>
      <c r="I49" s="30" t="s">
        <v>93</v>
      </c>
      <c r="J49" s="30">
        <v>1</v>
      </c>
      <c r="K49" s="33">
        <v>6.0218707541500001</v>
      </c>
      <c r="L49" s="33">
        <v>0.92130276559199997</v>
      </c>
      <c r="M49" s="31">
        <v>0</v>
      </c>
      <c r="N49" s="31">
        <v>0</v>
      </c>
      <c r="O49" s="30">
        <v>61273</v>
      </c>
      <c r="P49" s="30">
        <v>59606</v>
      </c>
      <c r="Q49" s="34">
        <v>61273</v>
      </c>
      <c r="R49" s="34">
        <v>1400</v>
      </c>
      <c r="S49" s="30" t="s">
        <v>97</v>
      </c>
      <c r="T49" s="30" t="s">
        <v>123</v>
      </c>
      <c r="U49" s="34">
        <v>48.29</v>
      </c>
      <c r="V49" s="34">
        <v>0</v>
      </c>
      <c r="W49" s="34">
        <v>1.93</v>
      </c>
      <c r="X49" s="34">
        <v>0.497</v>
      </c>
      <c r="Y49" s="34">
        <f t="shared" si="8"/>
        <v>1.351</v>
      </c>
      <c r="Z49" s="34">
        <f t="shared" si="9"/>
        <v>0.2485</v>
      </c>
      <c r="AA49" s="34">
        <v>0.88600000000000001</v>
      </c>
      <c r="AB49" s="35">
        <v>2.2765796079726001E-4</v>
      </c>
      <c r="AC49">
        <f t="shared" si="2"/>
        <v>1</v>
      </c>
      <c r="AD49">
        <f t="shared" si="3"/>
        <v>0</v>
      </c>
      <c r="AE49">
        <f t="shared" si="4"/>
        <v>0</v>
      </c>
      <c r="AF49">
        <f>'TP Factors'!$D$7</f>
        <v>1.0291758621024898</v>
      </c>
      <c r="AG49">
        <f t="shared" si="5"/>
        <v>0</v>
      </c>
    </row>
    <row r="50" spans="1:33">
      <c r="A50" s="30" t="s">
        <v>105</v>
      </c>
      <c r="B50" s="30">
        <v>10</v>
      </c>
      <c r="C50" s="30" t="s">
        <v>127</v>
      </c>
      <c r="D50" s="31">
        <v>37.82</v>
      </c>
      <c r="E50" s="30" t="s">
        <v>91</v>
      </c>
      <c r="F50" s="30">
        <v>1234</v>
      </c>
      <c r="G50" s="32">
        <v>29</v>
      </c>
      <c r="H50" s="30" t="s">
        <v>92</v>
      </c>
      <c r="I50" s="30" t="s">
        <v>93</v>
      </c>
      <c r="J50" s="30">
        <v>12</v>
      </c>
      <c r="K50" s="33">
        <v>29.676851468399999</v>
      </c>
      <c r="L50" s="33">
        <v>41.507411687299999</v>
      </c>
      <c r="M50" s="31">
        <v>0.02</v>
      </c>
      <c r="N50" s="31">
        <v>0</v>
      </c>
      <c r="O50" s="30">
        <v>63707</v>
      </c>
      <c r="P50" s="30">
        <v>61901</v>
      </c>
      <c r="Q50" s="34">
        <v>63707</v>
      </c>
      <c r="R50" s="34">
        <v>1200</v>
      </c>
      <c r="S50" s="30" t="s">
        <v>100</v>
      </c>
      <c r="T50" s="30" t="s">
        <v>114</v>
      </c>
      <c r="U50" s="34">
        <v>48.29</v>
      </c>
      <c r="V50" s="34">
        <v>0</v>
      </c>
      <c r="W50" s="34">
        <v>2.23</v>
      </c>
      <c r="X50" s="34">
        <v>0.316</v>
      </c>
      <c r="Y50" s="34">
        <f t="shared" si="8"/>
        <v>1.5609999999999999</v>
      </c>
      <c r="Z50" s="34">
        <f t="shared" si="9"/>
        <v>0.158</v>
      </c>
      <c r="AA50" s="34">
        <v>0.38900000000000001</v>
      </c>
      <c r="AB50" s="35">
        <v>2.1070200662618101E-3</v>
      </c>
      <c r="AC50">
        <f t="shared" si="2"/>
        <v>4</v>
      </c>
      <c r="AD50">
        <f t="shared" si="3"/>
        <v>0</v>
      </c>
      <c r="AE50">
        <f t="shared" si="4"/>
        <v>0</v>
      </c>
      <c r="AF50">
        <f>'TP Factors'!$D$7</f>
        <v>1.0291758621024898</v>
      </c>
      <c r="AG50">
        <f t="shared" si="5"/>
        <v>0</v>
      </c>
    </row>
    <row r="51" spans="1:33">
      <c r="A51" s="30" t="s">
        <v>105</v>
      </c>
      <c r="B51" s="30">
        <v>10</v>
      </c>
      <c r="C51" s="30" t="s">
        <v>127</v>
      </c>
      <c r="D51" s="31">
        <v>37.82</v>
      </c>
      <c r="E51" s="30" t="s">
        <v>91</v>
      </c>
      <c r="F51" s="30">
        <v>1234</v>
      </c>
      <c r="G51" s="32">
        <v>45</v>
      </c>
      <c r="H51" s="30" t="s">
        <v>92</v>
      </c>
      <c r="I51" s="30" t="s">
        <v>93</v>
      </c>
      <c r="J51" s="30">
        <v>4</v>
      </c>
      <c r="K51" s="33">
        <v>13.394646551399999</v>
      </c>
      <c r="L51" s="33">
        <v>6.0620441830100003</v>
      </c>
      <c r="M51" s="31">
        <v>0</v>
      </c>
      <c r="N51" s="31">
        <v>0</v>
      </c>
      <c r="O51" s="30">
        <v>63714</v>
      </c>
      <c r="P51" s="30">
        <v>61906</v>
      </c>
      <c r="Q51" s="34">
        <v>63714</v>
      </c>
      <c r="R51" s="34">
        <v>8140</v>
      </c>
      <c r="S51" s="30" t="s">
        <v>100</v>
      </c>
      <c r="T51" s="30" t="s">
        <v>101</v>
      </c>
      <c r="U51" s="34">
        <v>48.29</v>
      </c>
      <c r="V51" s="34">
        <v>0</v>
      </c>
      <c r="W51" s="34">
        <v>1.2</v>
      </c>
      <c r="X51" s="34">
        <v>0.48</v>
      </c>
      <c r="Y51" s="34">
        <f t="shared" si="8"/>
        <v>0.84</v>
      </c>
      <c r="Z51" s="34">
        <f t="shared" si="9"/>
        <v>0.24</v>
      </c>
      <c r="AA51" s="34">
        <v>0.77700000000000002</v>
      </c>
      <c r="AB51" s="35">
        <v>1.4979577488658999E-3</v>
      </c>
      <c r="AC51">
        <f t="shared" si="2"/>
        <v>6</v>
      </c>
      <c r="AD51">
        <f t="shared" si="3"/>
        <v>0</v>
      </c>
      <c r="AE51">
        <f t="shared" si="4"/>
        <v>0</v>
      </c>
      <c r="AF51">
        <f>'TP Factors'!$D$7</f>
        <v>1.0291758621024898</v>
      </c>
      <c r="AG51">
        <f t="shared" si="5"/>
        <v>0</v>
      </c>
    </row>
    <row r="52" spans="1:33">
      <c r="A52" s="30" t="s">
        <v>105</v>
      </c>
      <c r="B52" s="30">
        <v>10</v>
      </c>
      <c r="C52" s="30" t="s">
        <v>127</v>
      </c>
      <c r="D52" s="31">
        <v>37.82</v>
      </c>
      <c r="E52" s="30" t="s">
        <v>91</v>
      </c>
      <c r="F52" s="30">
        <v>1234</v>
      </c>
      <c r="G52" s="32">
        <v>45</v>
      </c>
      <c r="H52" s="30" t="s">
        <v>92</v>
      </c>
      <c r="I52" s="30" t="s">
        <v>93</v>
      </c>
      <c r="J52" s="30">
        <v>325</v>
      </c>
      <c r="K52" s="33">
        <v>134.28082267799999</v>
      </c>
      <c r="L52" s="33">
        <v>685.07850546700001</v>
      </c>
      <c r="M52" s="31">
        <v>0.27</v>
      </c>
      <c r="N52" s="31">
        <v>0.08</v>
      </c>
      <c r="O52" s="30">
        <v>63717</v>
      </c>
      <c r="P52" s="30">
        <v>61909</v>
      </c>
      <c r="Q52" s="34">
        <v>63717</v>
      </c>
      <c r="R52" s="34">
        <v>8140</v>
      </c>
      <c r="S52" s="30" t="s">
        <v>97</v>
      </c>
      <c r="T52" s="30" t="s">
        <v>99</v>
      </c>
      <c r="U52" s="34">
        <v>48.29</v>
      </c>
      <c r="V52" s="34">
        <v>0</v>
      </c>
      <c r="W52" s="34">
        <v>1.2</v>
      </c>
      <c r="X52" s="34">
        <v>0.48</v>
      </c>
      <c r="Y52" s="34">
        <f t="shared" si="8"/>
        <v>0.84</v>
      </c>
      <c r="Z52" s="34">
        <f t="shared" si="9"/>
        <v>0.24</v>
      </c>
      <c r="AA52" s="34">
        <v>0.63</v>
      </c>
      <c r="AB52" s="35">
        <v>0.169285908273865</v>
      </c>
      <c r="AC52">
        <f t="shared" si="2"/>
        <v>529</v>
      </c>
      <c r="AD52">
        <f t="shared" si="3"/>
        <v>1</v>
      </c>
      <c r="AE52">
        <f t="shared" si="4"/>
        <v>0.3</v>
      </c>
      <c r="AF52">
        <f>'TP Factors'!$D$7</f>
        <v>1.0291758621024898</v>
      </c>
      <c r="AG52">
        <f t="shared" si="5"/>
        <v>0.3</v>
      </c>
    </row>
    <row r="53" spans="1:33">
      <c r="A53" s="30" t="s">
        <v>105</v>
      </c>
      <c r="B53" s="30">
        <v>10</v>
      </c>
      <c r="C53" s="30" t="s">
        <v>127</v>
      </c>
      <c r="D53" s="31">
        <v>37.82</v>
      </c>
      <c r="E53" s="30" t="s">
        <v>91</v>
      </c>
      <c r="F53" s="30">
        <v>1234</v>
      </c>
      <c r="G53" s="32">
        <v>45</v>
      </c>
      <c r="H53" s="30" t="s">
        <v>92</v>
      </c>
      <c r="I53" s="30" t="s">
        <v>93</v>
      </c>
      <c r="J53" s="30">
        <v>263</v>
      </c>
      <c r="K53" s="33">
        <v>100.627739159</v>
      </c>
      <c r="L53" s="33">
        <v>555.72222420799994</v>
      </c>
      <c r="M53" s="31">
        <v>0.22</v>
      </c>
      <c r="N53" s="31">
        <v>0.06</v>
      </c>
      <c r="O53" s="30">
        <v>63768</v>
      </c>
      <c r="P53" s="30">
        <v>61957</v>
      </c>
      <c r="Q53" s="34">
        <v>63768</v>
      </c>
      <c r="R53" s="34">
        <v>8140</v>
      </c>
      <c r="S53" s="30" t="s">
        <v>97</v>
      </c>
      <c r="T53" s="30" t="s">
        <v>99</v>
      </c>
      <c r="U53" s="34">
        <v>48.29</v>
      </c>
      <c r="V53" s="34">
        <v>0</v>
      </c>
      <c r="W53" s="34">
        <v>1.2</v>
      </c>
      <c r="X53" s="34">
        <v>0.48</v>
      </c>
      <c r="Y53" s="34">
        <f t="shared" si="8"/>
        <v>0.84</v>
      </c>
      <c r="Z53" s="34">
        <f t="shared" si="9"/>
        <v>0.24</v>
      </c>
      <c r="AA53" s="34">
        <v>0.63</v>
      </c>
      <c r="AB53" s="35">
        <v>0.13732140291709599</v>
      </c>
      <c r="AC53">
        <f t="shared" si="2"/>
        <v>429</v>
      </c>
      <c r="AD53">
        <f t="shared" si="3"/>
        <v>1</v>
      </c>
      <c r="AE53">
        <f t="shared" si="4"/>
        <v>0.2</v>
      </c>
      <c r="AF53">
        <f>'TP Factors'!$D$7</f>
        <v>1.0291758621024898</v>
      </c>
      <c r="AG53">
        <f t="shared" si="5"/>
        <v>0.2</v>
      </c>
    </row>
    <row r="54" spans="1:33">
      <c r="A54" s="30" t="s">
        <v>105</v>
      </c>
      <c r="B54" s="30">
        <v>10</v>
      </c>
      <c r="C54" s="30" t="s">
        <v>127</v>
      </c>
      <c r="D54" s="31">
        <v>37.82</v>
      </c>
      <c r="E54" s="30" t="s">
        <v>91</v>
      </c>
      <c r="F54" s="30">
        <v>1234</v>
      </c>
      <c r="G54" s="32">
        <v>29</v>
      </c>
      <c r="H54" s="30" t="s">
        <v>92</v>
      </c>
      <c r="I54" s="30" t="s">
        <v>93</v>
      </c>
      <c r="J54" s="30">
        <v>611</v>
      </c>
      <c r="K54" s="33">
        <v>240.11014370300001</v>
      </c>
      <c r="L54" s="33">
        <v>3692.3997515400001</v>
      </c>
      <c r="M54" s="31">
        <v>0.95</v>
      </c>
      <c r="N54" s="31">
        <v>0.1</v>
      </c>
      <c r="O54" s="30">
        <v>63982</v>
      </c>
      <c r="P54" s="30">
        <v>62166</v>
      </c>
      <c r="Q54" s="34">
        <v>63982</v>
      </c>
      <c r="R54" s="34">
        <v>1200</v>
      </c>
      <c r="S54" s="30" t="s">
        <v>97</v>
      </c>
      <c r="T54" s="30" t="s">
        <v>126</v>
      </c>
      <c r="U54" s="34">
        <v>48.29</v>
      </c>
      <c r="V54" s="34">
        <v>0</v>
      </c>
      <c r="W54" s="34">
        <v>2.23</v>
      </c>
      <c r="X54" s="34">
        <v>0.316</v>
      </c>
      <c r="Y54" s="34">
        <f t="shared" si="8"/>
        <v>1.5609999999999999</v>
      </c>
      <c r="Z54" s="34">
        <f t="shared" si="9"/>
        <v>0.158</v>
      </c>
      <c r="AA54" s="34">
        <v>0.22</v>
      </c>
      <c r="AB54" s="35">
        <v>8.4817087184725203E-3</v>
      </c>
      <c r="AC54">
        <f t="shared" si="2"/>
        <v>9</v>
      </c>
      <c r="AD54">
        <f t="shared" si="3"/>
        <v>0</v>
      </c>
      <c r="AE54">
        <f t="shared" si="4"/>
        <v>0</v>
      </c>
      <c r="AF54">
        <f>'TP Factors'!$D$7</f>
        <v>1.0291758621024898</v>
      </c>
      <c r="AG54">
        <f t="shared" si="5"/>
        <v>0</v>
      </c>
    </row>
    <row r="55" spans="1:33">
      <c r="A55" s="30" t="s">
        <v>105</v>
      </c>
      <c r="B55" s="30">
        <v>10</v>
      </c>
      <c r="C55" s="30" t="s">
        <v>127</v>
      </c>
      <c r="D55" s="31">
        <v>37.82</v>
      </c>
      <c r="E55" s="30" t="s">
        <v>91</v>
      </c>
      <c r="F55" s="30">
        <v>1234</v>
      </c>
      <c r="G55" s="32">
        <v>45</v>
      </c>
      <c r="H55" s="30" t="s">
        <v>92</v>
      </c>
      <c r="I55" s="30" t="s">
        <v>93</v>
      </c>
      <c r="J55" s="30">
        <v>408</v>
      </c>
      <c r="K55" s="33">
        <v>105.720750091</v>
      </c>
      <c r="L55" s="33">
        <v>637.84464556499995</v>
      </c>
      <c r="M55" s="31">
        <v>0.34</v>
      </c>
      <c r="N55" s="31">
        <v>0.1</v>
      </c>
      <c r="O55" s="30">
        <v>63983</v>
      </c>
      <c r="P55" s="30">
        <v>62167</v>
      </c>
      <c r="Q55" s="34">
        <v>63983</v>
      </c>
      <c r="R55" s="34">
        <v>8140</v>
      </c>
      <c r="S55" s="30" t="s">
        <v>145</v>
      </c>
      <c r="T55" s="30" t="s">
        <v>148</v>
      </c>
      <c r="U55" s="34">
        <v>48.29</v>
      </c>
      <c r="V55" s="34">
        <v>0</v>
      </c>
      <c r="W55" s="34">
        <v>1.2</v>
      </c>
      <c r="X55" s="34">
        <v>0.48</v>
      </c>
      <c r="Y55" s="34">
        <f t="shared" si="8"/>
        <v>0.84</v>
      </c>
      <c r="Z55" s="34">
        <f t="shared" si="9"/>
        <v>0.24</v>
      </c>
      <c r="AA55" s="34">
        <v>0.85</v>
      </c>
      <c r="AB55" s="35">
        <v>9.4975097036866102E-2</v>
      </c>
      <c r="AC55">
        <f t="shared" si="2"/>
        <v>401</v>
      </c>
      <c r="AD55">
        <f t="shared" si="3"/>
        <v>1</v>
      </c>
      <c r="AE55">
        <f t="shared" si="4"/>
        <v>0.2</v>
      </c>
      <c r="AF55">
        <f>'TP Factors'!$D$7</f>
        <v>1.0291758621024898</v>
      </c>
      <c r="AG55">
        <f t="shared" si="5"/>
        <v>0.2</v>
      </c>
    </row>
    <row r="56" spans="1:33">
      <c r="AB56" s="35">
        <f>SUM(AB2:AB55)</f>
        <v>11.214094759824212</v>
      </c>
      <c r="AD56">
        <f>SUM(AD2:AD55)</f>
        <v>106</v>
      </c>
      <c r="AG56">
        <f>SUM(AG2:AG55)</f>
        <v>33.000000000000007</v>
      </c>
    </row>
  </sheetData>
  <sortState ref="A2:Z55">
    <sortCondition descending="1" ref="V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G12"/>
  <sheetViews>
    <sheetView topLeftCell="T1" workbookViewId="0">
      <selection activeCell="AC1" sqref="AC1:AG2"/>
    </sheetView>
  </sheetViews>
  <sheetFormatPr defaultRowHeight="12.75"/>
  <cols>
    <col min="1" max="1" width="12.7109375" style="30" bestFit="1" customWidth="1"/>
    <col min="2" max="2" width="11.28515625" style="30" bestFit="1" customWidth="1"/>
    <col min="3" max="3" width="12.5703125" style="30" bestFit="1" customWidth="1"/>
    <col min="4" max="4" width="10.28515625" style="31" bestFit="1" customWidth="1"/>
    <col min="5" max="5" width="10" style="30" bestFit="1" customWidth="1"/>
    <col min="6" max="6" width="11" style="30" bestFit="1" customWidth="1"/>
    <col min="7" max="7" width="10.5703125" style="32" bestFit="1" customWidth="1"/>
    <col min="8" max="8" width="8.42578125" style="30" bestFit="1" customWidth="1"/>
    <col min="9" max="9" width="11.42578125" style="30" bestFit="1" customWidth="1"/>
    <col min="10" max="10" width="12" style="30" bestFit="1" customWidth="1"/>
    <col min="11" max="11" width="15.7109375" style="33" bestFit="1" customWidth="1"/>
    <col min="12" max="12" width="17.85546875" style="33" bestFit="1" customWidth="1"/>
    <col min="13" max="14" width="7" style="31" bestFit="1" customWidth="1"/>
    <col min="15" max="16" width="6" style="30" bestFit="1" customWidth="1"/>
    <col min="17" max="17" width="12.5703125" style="34" bestFit="1" customWidth="1"/>
    <col min="18" max="18" width="11.5703125" style="34" bestFit="1" customWidth="1"/>
    <col min="19" max="19" width="10" style="30" bestFit="1" customWidth="1"/>
    <col min="20" max="20" width="10.85546875" style="30" bestFit="1" customWidth="1"/>
    <col min="21" max="21" width="14" style="34" bestFit="1" customWidth="1"/>
    <col min="22" max="22" width="13.42578125" style="34" bestFit="1" customWidth="1"/>
    <col min="23" max="24" width="8.5703125" style="34" bestFit="1" customWidth="1"/>
    <col min="25" max="26" width="8.5703125" style="34" customWidth="1"/>
    <col min="27" max="27" width="8.5703125" style="34" bestFit="1" customWidth="1"/>
    <col min="28" max="28" width="19.85546875" style="35" bestFit="1" customWidth="1"/>
    <col min="29" max="29" width="12.42578125" customWidth="1"/>
    <col min="33" max="33" width="11.140625" bestFit="1" customWidth="1"/>
  </cols>
  <sheetData>
    <row r="1" spans="1:33" ht="25.5">
      <c r="A1" s="30" t="s">
        <v>64</v>
      </c>
      <c r="B1" s="30" t="s">
        <v>65</v>
      </c>
      <c r="C1" s="30" t="s">
        <v>66</v>
      </c>
      <c r="D1" s="31" t="s">
        <v>67</v>
      </c>
      <c r="E1" s="30" t="s">
        <v>68</v>
      </c>
      <c r="F1" s="30" t="s">
        <v>69</v>
      </c>
      <c r="G1" s="32" t="s">
        <v>70</v>
      </c>
      <c r="H1" s="30" t="s">
        <v>71</v>
      </c>
      <c r="I1" s="30" t="s">
        <v>72</v>
      </c>
      <c r="J1" s="30" t="s">
        <v>73</v>
      </c>
      <c r="K1" s="33" t="s">
        <v>74</v>
      </c>
      <c r="L1" s="33" t="s">
        <v>75</v>
      </c>
      <c r="M1" s="31" t="s">
        <v>76</v>
      </c>
      <c r="N1" s="31" t="s">
        <v>77</v>
      </c>
      <c r="O1" s="30" t="s">
        <v>78</v>
      </c>
      <c r="P1" s="30" t="s">
        <v>79</v>
      </c>
      <c r="Q1" s="34" t="s">
        <v>80</v>
      </c>
      <c r="R1" s="34" t="s">
        <v>81</v>
      </c>
      <c r="S1" s="30" t="s">
        <v>82</v>
      </c>
      <c r="T1" s="30" t="s">
        <v>83</v>
      </c>
      <c r="U1" s="34" t="s">
        <v>84</v>
      </c>
      <c r="V1" s="34" t="s">
        <v>85</v>
      </c>
      <c r="W1" s="34" t="s">
        <v>86</v>
      </c>
      <c r="X1" s="34" t="s">
        <v>87</v>
      </c>
      <c r="Y1" s="34" t="s">
        <v>175</v>
      </c>
      <c r="Z1" s="34" t="s">
        <v>176</v>
      </c>
      <c r="AA1" s="34" t="s">
        <v>88</v>
      </c>
      <c r="AB1" s="35" t="s">
        <v>89</v>
      </c>
      <c r="AC1" s="36" t="s">
        <v>177</v>
      </c>
      <c r="AD1" s="36" t="s">
        <v>178</v>
      </c>
      <c r="AE1" s="36" t="s">
        <v>179</v>
      </c>
      <c r="AF1" s="36" t="s">
        <v>180</v>
      </c>
      <c r="AG1" s="36" t="s">
        <v>181</v>
      </c>
    </row>
    <row r="2" spans="1:33">
      <c r="A2" s="30" t="s">
        <v>105</v>
      </c>
      <c r="B2" s="30">
        <v>10</v>
      </c>
      <c r="C2" s="30" t="s">
        <v>127</v>
      </c>
      <c r="D2" s="31">
        <v>37.82</v>
      </c>
      <c r="E2" s="30" t="s">
        <v>91</v>
      </c>
      <c r="F2" s="30">
        <v>1234</v>
      </c>
      <c r="G2" s="32">
        <v>102.5</v>
      </c>
      <c r="H2" s="30" t="s">
        <v>92</v>
      </c>
      <c r="I2" s="30" t="s">
        <v>93</v>
      </c>
      <c r="J2" s="30">
        <v>13761</v>
      </c>
      <c r="K2" s="33">
        <v>964.78928521099999</v>
      </c>
      <c r="L2" s="33">
        <v>26431.5647135</v>
      </c>
      <c r="M2" s="31">
        <v>28.9</v>
      </c>
      <c r="N2" s="31">
        <v>7.1</v>
      </c>
      <c r="O2" s="30">
        <v>61042</v>
      </c>
      <c r="P2" s="30">
        <v>59392</v>
      </c>
      <c r="Q2" s="34">
        <v>61042</v>
      </c>
      <c r="R2" s="34">
        <v>1300</v>
      </c>
      <c r="S2" s="30" t="s">
        <v>100</v>
      </c>
      <c r="T2" s="30" t="s">
        <v>133</v>
      </c>
      <c r="U2" s="34">
        <v>48.29</v>
      </c>
      <c r="V2" s="34">
        <v>1</v>
      </c>
      <c r="W2" s="34">
        <v>2.1</v>
      </c>
      <c r="X2" s="34">
        <v>0.51600000000000001</v>
      </c>
      <c r="Y2" s="34">
        <f>W2</f>
        <v>2.1</v>
      </c>
      <c r="Z2" s="34">
        <f>X2</f>
        <v>0.51600000000000001</v>
      </c>
      <c r="AA2" s="34">
        <v>0.69199999999999995</v>
      </c>
      <c r="AB2" s="35">
        <v>0.31747890194169898</v>
      </c>
      <c r="AC2">
        <f>ROUND(AB2*AA2*U2*102.79,0)</f>
        <v>1091</v>
      </c>
      <c r="AD2">
        <f>ROUND(Y2*AC2*0.002205,0)</f>
        <v>5</v>
      </c>
      <c r="AE2">
        <f>ROUND(Z2*AC2*0.002205,1)</f>
        <v>1.2</v>
      </c>
      <c r="AF2">
        <f>'TP Factors'!$D$7</f>
        <v>1.0291758621024898</v>
      </c>
      <c r="AG2">
        <f>ROUND(AE2*AF2,1)</f>
        <v>1.2</v>
      </c>
    </row>
    <row r="3" spans="1:33">
      <c r="A3" s="30" t="s">
        <v>105</v>
      </c>
      <c r="B3" s="30">
        <v>10</v>
      </c>
      <c r="C3" s="30" t="s">
        <v>127</v>
      </c>
      <c r="D3" s="31">
        <v>37.82</v>
      </c>
      <c r="E3" s="30" t="s">
        <v>91</v>
      </c>
      <c r="F3" s="30">
        <v>1234</v>
      </c>
      <c r="G3" s="32">
        <v>105</v>
      </c>
      <c r="H3" s="30" t="s">
        <v>92</v>
      </c>
      <c r="I3" s="30" t="s">
        <v>93</v>
      </c>
      <c r="J3" s="30">
        <v>15510</v>
      </c>
      <c r="K3" s="33">
        <v>861.07000140000002</v>
      </c>
      <c r="L3" s="33">
        <v>23215.254244200001</v>
      </c>
      <c r="M3" s="31">
        <v>29.93</v>
      </c>
      <c r="N3" s="31">
        <v>7.71</v>
      </c>
      <c r="O3" s="30">
        <v>61094</v>
      </c>
      <c r="P3" s="30">
        <v>59440</v>
      </c>
      <c r="Q3" s="34">
        <v>61094</v>
      </c>
      <c r="R3" s="34">
        <v>1400</v>
      </c>
      <c r="S3" s="30" t="s">
        <v>100</v>
      </c>
      <c r="T3" s="30" t="s">
        <v>104</v>
      </c>
      <c r="U3" s="34">
        <v>48.29</v>
      </c>
      <c r="V3" s="34">
        <v>1</v>
      </c>
      <c r="W3" s="34">
        <v>1.93</v>
      </c>
      <c r="X3" s="34">
        <v>0.497</v>
      </c>
      <c r="Y3" s="34">
        <f t="shared" ref="Y3:Y7" si="0">W3</f>
        <v>1.93</v>
      </c>
      <c r="Z3" s="34">
        <f t="shared" ref="Z3:Z7" si="1">X3</f>
        <v>0.497</v>
      </c>
      <c r="AA3" s="34">
        <v>0.88800000000000001</v>
      </c>
      <c r="AB3" s="35">
        <v>0.24362650742318501</v>
      </c>
      <c r="AC3">
        <f t="shared" ref="AC3:AC11" si="2">ROUND(AB3*AA3*U3*102.79,0)</f>
        <v>1074</v>
      </c>
      <c r="AD3">
        <f t="shared" ref="AD3:AD11" si="3">ROUND(Y3*AC3*0.002205,0)</f>
        <v>5</v>
      </c>
      <c r="AE3">
        <f t="shared" ref="AE3:AE11" si="4">ROUND(Z3*AC3*0.002205,1)</f>
        <v>1.2</v>
      </c>
      <c r="AF3">
        <f>'TP Factors'!$D$7</f>
        <v>1.0291758621024898</v>
      </c>
      <c r="AG3">
        <f t="shared" ref="AG3:AG11" si="5">ROUND(AE3*AF3,1)</f>
        <v>1.2</v>
      </c>
    </row>
    <row r="4" spans="1:33">
      <c r="A4" s="30" t="s">
        <v>105</v>
      </c>
      <c r="B4" s="30">
        <v>10</v>
      </c>
      <c r="C4" s="30" t="s">
        <v>127</v>
      </c>
      <c r="D4" s="31">
        <v>37.82</v>
      </c>
      <c r="E4" s="30" t="s">
        <v>91</v>
      </c>
      <c r="F4" s="30">
        <v>1234</v>
      </c>
      <c r="G4" s="32">
        <v>45</v>
      </c>
      <c r="H4" s="30" t="s">
        <v>92</v>
      </c>
      <c r="I4" s="30" t="s">
        <v>93</v>
      </c>
      <c r="J4" s="30">
        <v>5852</v>
      </c>
      <c r="K4" s="33">
        <v>892.82304760299996</v>
      </c>
      <c r="L4" s="33">
        <v>10010.0958801</v>
      </c>
      <c r="M4" s="31">
        <v>7.02</v>
      </c>
      <c r="N4" s="31">
        <v>2.81</v>
      </c>
      <c r="O4" s="30">
        <v>62305</v>
      </c>
      <c r="P4" s="30">
        <v>60581</v>
      </c>
      <c r="Q4" s="34">
        <v>62305</v>
      </c>
      <c r="R4" s="34">
        <v>8140</v>
      </c>
      <c r="S4" s="30" t="s">
        <v>100</v>
      </c>
      <c r="T4" s="30" t="s">
        <v>101</v>
      </c>
      <c r="U4" s="34">
        <v>48.29</v>
      </c>
      <c r="V4" s="34">
        <v>1</v>
      </c>
      <c r="W4" s="34">
        <v>1.2</v>
      </c>
      <c r="X4" s="34">
        <v>0.48</v>
      </c>
      <c r="Y4" s="34">
        <f t="shared" si="0"/>
        <v>1.2</v>
      </c>
      <c r="Z4" s="34">
        <f t="shared" si="1"/>
        <v>0.48</v>
      </c>
      <c r="AA4" s="34">
        <v>0.77700000000000002</v>
      </c>
      <c r="AB4" s="35">
        <v>1.7473014263098501</v>
      </c>
      <c r="AC4">
        <f t="shared" si="2"/>
        <v>6739</v>
      </c>
      <c r="AD4">
        <f t="shared" si="3"/>
        <v>18</v>
      </c>
      <c r="AE4">
        <f t="shared" si="4"/>
        <v>7.1</v>
      </c>
      <c r="AF4">
        <f>'TP Factors'!$D$7</f>
        <v>1.0291758621024898</v>
      </c>
      <c r="AG4">
        <f t="shared" si="5"/>
        <v>7.3</v>
      </c>
    </row>
    <row r="5" spans="1:33">
      <c r="A5" s="30" t="s">
        <v>105</v>
      </c>
      <c r="B5" s="30">
        <v>10</v>
      </c>
      <c r="C5" s="30" t="s">
        <v>127</v>
      </c>
      <c r="D5" s="31">
        <v>37.82</v>
      </c>
      <c r="E5" s="30" t="s">
        <v>91</v>
      </c>
      <c r="F5" s="30">
        <v>1234</v>
      </c>
      <c r="G5" s="32">
        <v>29</v>
      </c>
      <c r="H5" s="30" t="s">
        <v>92</v>
      </c>
      <c r="I5" s="30" t="s">
        <v>93</v>
      </c>
      <c r="J5" s="30">
        <v>2464</v>
      </c>
      <c r="K5" s="33">
        <v>849.64513135899995</v>
      </c>
      <c r="L5" s="33">
        <v>8418.2505566</v>
      </c>
      <c r="M5" s="31">
        <v>5.49</v>
      </c>
      <c r="N5" s="31">
        <v>0.78</v>
      </c>
      <c r="O5" s="30">
        <v>63596</v>
      </c>
      <c r="P5" s="30">
        <v>61801</v>
      </c>
      <c r="Q5" s="34">
        <v>63596</v>
      </c>
      <c r="R5" s="34">
        <v>1200</v>
      </c>
      <c r="S5" s="30" t="s">
        <v>100</v>
      </c>
      <c r="T5" s="30" t="s">
        <v>114</v>
      </c>
      <c r="U5" s="34">
        <v>48.29</v>
      </c>
      <c r="V5" s="34">
        <v>1</v>
      </c>
      <c r="W5" s="34">
        <v>2.23</v>
      </c>
      <c r="X5" s="34">
        <v>0.316</v>
      </c>
      <c r="Y5" s="34">
        <f t="shared" si="0"/>
        <v>2.23</v>
      </c>
      <c r="Z5" s="34">
        <f t="shared" si="1"/>
        <v>0.316</v>
      </c>
      <c r="AA5" s="34">
        <v>0.38900000000000001</v>
      </c>
      <c r="AB5" s="35">
        <v>8.5504486139855895E-2</v>
      </c>
      <c r="AC5">
        <f t="shared" si="2"/>
        <v>165</v>
      </c>
      <c r="AD5">
        <f t="shared" si="3"/>
        <v>1</v>
      </c>
      <c r="AE5">
        <f t="shared" si="4"/>
        <v>0.1</v>
      </c>
      <c r="AF5">
        <f>'TP Factors'!$D$7</f>
        <v>1.0291758621024898</v>
      </c>
      <c r="AG5">
        <f t="shared" si="5"/>
        <v>0.1</v>
      </c>
    </row>
    <row r="6" spans="1:33">
      <c r="A6" s="30" t="s">
        <v>105</v>
      </c>
      <c r="B6" s="30">
        <v>10</v>
      </c>
      <c r="C6" s="30" t="s">
        <v>127</v>
      </c>
      <c r="D6" s="31">
        <v>37.82</v>
      </c>
      <c r="E6" s="30" t="s">
        <v>91</v>
      </c>
      <c r="F6" s="30">
        <v>1234</v>
      </c>
      <c r="G6" s="32">
        <v>105</v>
      </c>
      <c r="H6" s="30" t="s">
        <v>92</v>
      </c>
      <c r="I6" s="30" t="s">
        <v>93</v>
      </c>
      <c r="J6" s="30">
        <v>3124</v>
      </c>
      <c r="K6" s="33">
        <v>319.72424505399999</v>
      </c>
      <c r="L6" s="33">
        <v>4676.1033140299996</v>
      </c>
      <c r="M6" s="31">
        <v>6.03</v>
      </c>
      <c r="N6" s="31">
        <v>1.55</v>
      </c>
      <c r="O6" s="30">
        <v>63662</v>
      </c>
      <c r="P6" s="30">
        <v>61861</v>
      </c>
      <c r="Q6" s="34">
        <v>63662</v>
      </c>
      <c r="R6" s="34">
        <v>1400</v>
      </c>
      <c r="S6" s="30" t="s">
        <v>100</v>
      </c>
      <c r="T6" s="30" t="s">
        <v>104</v>
      </c>
      <c r="U6" s="34">
        <v>48.29</v>
      </c>
      <c r="V6" s="34">
        <v>1</v>
      </c>
      <c r="W6" s="34">
        <v>1.93</v>
      </c>
      <c r="X6" s="34">
        <v>0.497</v>
      </c>
      <c r="Y6" s="34">
        <f t="shared" si="0"/>
        <v>1.93</v>
      </c>
      <c r="Z6" s="34">
        <f t="shared" si="1"/>
        <v>0.497</v>
      </c>
      <c r="AA6" s="34">
        <v>0.88800000000000001</v>
      </c>
      <c r="AB6" s="35">
        <v>0.58184637667695904</v>
      </c>
      <c r="AC6">
        <f t="shared" si="2"/>
        <v>2565</v>
      </c>
      <c r="AD6">
        <f t="shared" si="3"/>
        <v>11</v>
      </c>
      <c r="AE6">
        <f t="shared" si="4"/>
        <v>2.8</v>
      </c>
      <c r="AF6">
        <f>'TP Factors'!$D$7</f>
        <v>1.0291758621024898</v>
      </c>
      <c r="AG6">
        <f t="shared" si="5"/>
        <v>2.9</v>
      </c>
    </row>
    <row r="7" spans="1:33">
      <c r="A7" s="30" t="s">
        <v>105</v>
      </c>
      <c r="B7" s="30">
        <v>10</v>
      </c>
      <c r="C7" s="30" t="s">
        <v>127</v>
      </c>
      <c r="D7" s="31">
        <v>37.82</v>
      </c>
      <c r="E7" s="30" t="s">
        <v>91</v>
      </c>
      <c r="F7" s="30">
        <v>1234</v>
      </c>
      <c r="G7" s="32">
        <v>105</v>
      </c>
      <c r="H7" s="30" t="s">
        <v>92</v>
      </c>
      <c r="I7" s="30" t="s">
        <v>93</v>
      </c>
      <c r="J7" s="30">
        <v>427</v>
      </c>
      <c r="K7" s="33">
        <v>166.40020493399999</v>
      </c>
      <c r="L7" s="33">
        <v>639.79633970600003</v>
      </c>
      <c r="M7" s="31">
        <v>0.82</v>
      </c>
      <c r="N7" s="31">
        <v>0.21</v>
      </c>
      <c r="O7" s="30">
        <v>63689</v>
      </c>
      <c r="P7" s="30">
        <v>61886</v>
      </c>
      <c r="Q7" s="34">
        <v>63689</v>
      </c>
      <c r="R7" s="34">
        <v>1400</v>
      </c>
      <c r="S7" s="30" t="s">
        <v>100</v>
      </c>
      <c r="T7" s="30" t="s">
        <v>104</v>
      </c>
      <c r="U7" s="34">
        <v>48.29</v>
      </c>
      <c r="V7" s="34">
        <v>1</v>
      </c>
      <c r="W7" s="34">
        <v>1.93</v>
      </c>
      <c r="X7" s="34">
        <v>0.497</v>
      </c>
      <c r="Y7" s="34">
        <f t="shared" si="0"/>
        <v>1.93</v>
      </c>
      <c r="Z7" s="34">
        <f t="shared" si="1"/>
        <v>0.497</v>
      </c>
      <c r="AA7" s="34">
        <v>0.88800000000000001</v>
      </c>
      <c r="AB7" s="35">
        <v>0.10975315782971599</v>
      </c>
      <c r="AC7">
        <f t="shared" si="2"/>
        <v>484</v>
      </c>
      <c r="AD7">
        <f t="shared" si="3"/>
        <v>2</v>
      </c>
      <c r="AE7">
        <f t="shared" si="4"/>
        <v>0.5</v>
      </c>
      <c r="AF7">
        <f>'TP Factors'!$D$7</f>
        <v>1.0291758621024898</v>
      </c>
      <c r="AG7">
        <f t="shared" si="5"/>
        <v>0.5</v>
      </c>
    </row>
    <row r="8" spans="1:33">
      <c r="A8" s="30" t="s">
        <v>105</v>
      </c>
      <c r="B8" s="30">
        <v>10</v>
      </c>
      <c r="C8" s="30" t="s">
        <v>127</v>
      </c>
      <c r="D8" s="31">
        <v>37.82</v>
      </c>
      <c r="E8" s="30" t="s">
        <v>91</v>
      </c>
      <c r="F8" s="30">
        <v>1234</v>
      </c>
      <c r="G8" s="32">
        <v>105</v>
      </c>
      <c r="H8" s="30" t="s">
        <v>92</v>
      </c>
      <c r="I8" s="30" t="s">
        <v>93</v>
      </c>
      <c r="J8" s="30">
        <v>1003</v>
      </c>
      <c r="K8" s="33">
        <v>165.089042939</v>
      </c>
      <c r="L8" s="33">
        <v>1500.80973427</v>
      </c>
      <c r="M8" s="31">
        <v>1.36</v>
      </c>
      <c r="N8" s="31">
        <v>0.25</v>
      </c>
      <c r="O8" s="30">
        <v>61129</v>
      </c>
      <c r="P8" s="30">
        <v>59473</v>
      </c>
      <c r="Q8" s="34">
        <v>61129</v>
      </c>
      <c r="R8" s="34">
        <v>1400</v>
      </c>
      <c r="S8" s="30" t="s">
        <v>100</v>
      </c>
      <c r="T8" s="30" t="s">
        <v>104</v>
      </c>
      <c r="U8" s="34">
        <v>48.29</v>
      </c>
      <c r="V8" s="34">
        <v>0</v>
      </c>
      <c r="W8" s="34">
        <v>1.93</v>
      </c>
      <c r="X8" s="34">
        <v>0.497</v>
      </c>
      <c r="Y8" s="34">
        <f>W8*0.7</f>
        <v>1.351</v>
      </c>
      <c r="Z8" s="34">
        <f>X8*0.5</f>
        <v>0.2485</v>
      </c>
      <c r="AA8" s="34">
        <v>0.88800000000000001</v>
      </c>
      <c r="AB8" s="35">
        <v>0.176004718105638</v>
      </c>
      <c r="AC8">
        <f t="shared" si="2"/>
        <v>776</v>
      </c>
      <c r="AD8">
        <f t="shared" si="3"/>
        <v>2</v>
      </c>
      <c r="AE8">
        <f t="shared" si="4"/>
        <v>0.4</v>
      </c>
      <c r="AF8">
        <f>'TP Factors'!$D$7</f>
        <v>1.0291758621024898</v>
      </c>
      <c r="AG8">
        <f t="shared" si="5"/>
        <v>0.4</v>
      </c>
    </row>
    <row r="9" spans="1:33">
      <c r="A9" s="30" t="s">
        <v>105</v>
      </c>
      <c r="B9" s="30">
        <v>10</v>
      </c>
      <c r="C9" s="30" t="s">
        <v>127</v>
      </c>
      <c r="D9" s="31">
        <v>37.82</v>
      </c>
      <c r="E9" s="30" t="s">
        <v>91</v>
      </c>
      <c r="F9" s="30">
        <v>1234</v>
      </c>
      <c r="G9" s="32">
        <v>45</v>
      </c>
      <c r="H9" s="30" t="s">
        <v>92</v>
      </c>
      <c r="I9" s="30" t="s">
        <v>93</v>
      </c>
      <c r="J9" s="30">
        <v>1</v>
      </c>
      <c r="K9" s="33">
        <v>7.4978337884000004</v>
      </c>
      <c r="L9" s="33">
        <v>1.7259025264600001</v>
      </c>
      <c r="M9" s="31">
        <v>0</v>
      </c>
      <c r="N9" s="31">
        <v>0</v>
      </c>
      <c r="O9" s="30">
        <v>61130</v>
      </c>
      <c r="P9" s="30">
        <v>59474</v>
      </c>
      <c r="Q9" s="34">
        <v>61130</v>
      </c>
      <c r="R9" s="34">
        <v>8140</v>
      </c>
      <c r="S9" s="30" t="s">
        <v>100</v>
      </c>
      <c r="T9" s="30" t="s">
        <v>101</v>
      </c>
      <c r="U9" s="34">
        <v>48.29</v>
      </c>
      <c r="V9" s="34">
        <v>0</v>
      </c>
      <c r="W9" s="34">
        <v>1.2</v>
      </c>
      <c r="X9" s="34">
        <v>0.48</v>
      </c>
      <c r="Y9" s="34">
        <f t="shared" ref="Y9:Y11" si="6">W9*0.7</f>
        <v>0.84</v>
      </c>
      <c r="Z9" s="34">
        <f t="shared" ref="Z9:Z11" si="7">X9*0.5</f>
        <v>0.24</v>
      </c>
      <c r="AA9" s="34">
        <v>0.77700000000000002</v>
      </c>
      <c r="AB9" s="35">
        <v>4.2647809573027E-4</v>
      </c>
      <c r="AC9">
        <f t="shared" si="2"/>
        <v>2</v>
      </c>
      <c r="AD9">
        <f t="shared" si="3"/>
        <v>0</v>
      </c>
      <c r="AE9">
        <f t="shared" si="4"/>
        <v>0</v>
      </c>
      <c r="AF9">
        <f>'TP Factors'!$D$7</f>
        <v>1.0291758621024898</v>
      </c>
      <c r="AG9">
        <f t="shared" si="5"/>
        <v>0</v>
      </c>
    </row>
    <row r="10" spans="1:33">
      <c r="A10" s="30" t="s">
        <v>105</v>
      </c>
      <c r="B10" s="30">
        <v>10</v>
      </c>
      <c r="C10" s="30" t="s">
        <v>127</v>
      </c>
      <c r="D10" s="31">
        <v>37.82</v>
      </c>
      <c r="E10" s="30" t="s">
        <v>91</v>
      </c>
      <c r="F10" s="30">
        <v>1234</v>
      </c>
      <c r="G10" s="32">
        <v>105</v>
      </c>
      <c r="H10" s="30" t="s">
        <v>92</v>
      </c>
      <c r="I10" s="30" t="s">
        <v>93</v>
      </c>
      <c r="J10" s="30">
        <v>5676</v>
      </c>
      <c r="K10" s="33">
        <v>479.17789554400002</v>
      </c>
      <c r="L10" s="33">
        <v>8495.5030527100007</v>
      </c>
      <c r="M10" s="31">
        <v>7.67</v>
      </c>
      <c r="N10" s="31">
        <v>1.41</v>
      </c>
      <c r="O10" s="30">
        <v>63655</v>
      </c>
      <c r="P10" s="30">
        <v>61855</v>
      </c>
      <c r="Q10" s="34">
        <v>63655</v>
      </c>
      <c r="R10" s="34">
        <v>1400</v>
      </c>
      <c r="S10" s="30" t="s">
        <v>100</v>
      </c>
      <c r="T10" s="30" t="s">
        <v>104</v>
      </c>
      <c r="U10" s="34">
        <v>48.29</v>
      </c>
      <c r="V10" s="34">
        <v>0</v>
      </c>
      <c r="W10" s="34">
        <v>1.93</v>
      </c>
      <c r="X10" s="34">
        <v>0.497</v>
      </c>
      <c r="Y10" s="34">
        <f t="shared" si="6"/>
        <v>1.351</v>
      </c>
      <c r="Z10" s="34">
        <f t="shared" si="7"/>
        <v>0.2485</v>
      </c>
      <c r="AA10" s="34">
        <v>0.88800000000000001</v>
      </c>
      <c r="AB10" s="35">
        <v>0.169979378812318</v>
      </c>
      <c r="AC10">
        <f t="shared" si="2"/>
        <v>749</v>
      </c>
      <c r="AD10">
        <f t="shared" si="3"/>
        <v>2</v>
      </c>
      <c r="AE10">
        <f t="shared" si="4"/>
        <v>0.4</v>
      </c>
      <c r="AF10">
        <f>'TP Factors'!$D$7</f>
        <v>1.0291758621024898</v>
      </c>
      <c r="AG10">
        <f t="shared" si="5"/>
        <v>0.4</v>
      </c>
    </row>
    <row r="11" spans="1:33">
      <c r="A11" s="30" t="s">
        <v>105</v>
      </c>
      <c r="B11" s="30">
        <v>10</v>
      </c>
      <c r="C11" s="30" t="s">
        <v>127</v>
      </c>
      <c r="D11" s="31">
        <v>37.82</v>
      </c>
      <c r="E11" s="30" t="s">
        <v>91</v>
      </c>
      <c r="F11" s="30">
        <v>1234</v>
      </c>
      <c r="G11" s="32">
        <v>45</v>
      </c>
      <c r="H11" s="30" t="s">
        <v>92</v>
      </c>
      <c r="I11" s="30" t="s">
        <v>93</v>
      </c>
      <c r="J11" s="30">
        <v>18</v>
      </c>
      <c r="K11" s="33">
        <v>35.130659704099997</v>
      </c>
      <c r="L11" s="33">
        <v>30.711675594500001</v>
      </c>
      <c r="M11" s="31">
        <v>0.02</v>
      </c>
      <c r="N11" s="31">
        <v>0</v>
      </c>
      <c r="O11" s="30">
        <v>63656</v>
      </c>
      <c r="P11" s="30">
        <v>61856</v>
      </c>
      <c r="Q11" s="34">
        <v>63656</v>
      </c>
      <c r="R11" s="34">
        <v>8140</v>
      </c>
      <c r="S11" s="30" t="s">
        <v>100</v>
      </c>
      <c r="T11" s="30" t="s">
        <v>101</v>
      </c>
      <c r="U11" s="34">
        <v>48.29</v>
      </c>
      <c r="V11" s="34">
        <v>0</v>
      </c>
      <c r="W11" s="34">
        <v>1.2</v>
      </c>
      <c r="X11" s="34">
        <v>0.48</v>
      </c>
      <c r="Y11" s="34">
        <f t="shared" si="6"/>
        <v>0.84</v>
      </c>
      <c r="Z11" s="34">
        <f t="shared" si="7"/>
        <v>0.24</v>
      </c>
      <c r="AA11" s="34">
        <v>0.77700000000000002</v>
      </c>
      <c r="AB11" s="35">
        <v>7.5889899563667002E-3</v>
      </c>
      <c r="AC11">
        <f t="shared" si="2"/>
        <v>29</v>
      </c>
      <c r="AD11">
        <f t="shared" si="3"/>
        <v>0</v>
      </c>
      <c r="AE11">
        <f t="shared" si="4"/>
        <v>0</v>
      </c>
      <c r="AF11">
        <f>'TP Factors'!$D$7</f>
        <v>1.0291758621024898</v>
      </c>
      <c r="AG11">
        <f t="shared" si="5"/>
        <v>0</v>
      </c>
    </row>
    <row r="12" spans="1:33">
      <c r="AB12" s="35">
        <f>SUM(AB2:AB11)</f>
        <v>3.4395104212913177</v>
      </c>
      <c r="AD12">
        <f>SUM(AD2:AD11)</f>
        <v>46</v>
      </c>
      <c r="AG12">
        <f>SUM(AG2:AG11)</f>
        <v>14</v>
      </c>
    </row>
  </sheetData>
  <sortState ref="A2:Z11">
    <sortCondition descending="1" ref="V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20"/>
  <sheetViews>
    <sheetView topLeftCell="R1" workbookViewId="0">
      <selection activeCell="AC1" sqref="AC1:AG2"/>
    </sheetView>
  </sheetViews>
  <sheetFormatPr defaultRowHeight="12.75"/>
  <cols>
    <col min="1" max="1" width="12.7109375" style="30" bestFit="1" customWidth="1"/>
    <col min="2" max="2" width="11.28515625" style="30" bestFit="1" customWidth="1"/>
    <col min="3" max="3" width="12.5703125" style="30" bestFit="1" customWidth="1"/>
    <col min="4" max="4" width="10.28515625" style="31" bestFit="1" customWidth="1"/>
    <col min="5" max="5" width="10" style="30" bestFit="1" customWidth="1"/>
    <col min="6" max="6" width="11" style="30" bestFit="1" customWidth="1"/>
    <col min="7" max="7" width="10.5703125" style="32" bestFit="1" customWidth="1"/>
    <col min="8" max="8" width="8.42578125" style="30" bestFit="1" customWidth="1"/>
    <col min="9" max="9" width="11.42578125" style="30" bestFit="1" customWidth="1"/>
    <col min="10" max="10" width="12" style="30" bestFit="1" customWidth="1"/>
    <col min="11" max="11" width="15.7109375" style="33" bestFit="1" customWidth="1"/>
    <col min="12" max="12" width="17.85546875" style="33" bestFit="1" customWidth="1"/>
    <col min="13" max="14" width="7" style="31" bestFit="1" customWidth="1"/>
    <col min="15" max="16" width="6" style="30" bestFit="1" customWidth="1"/>
    <col min="17" max="17" width="12.5703125" style="34" bestFit="1" customWidth="1"/>
    <col min="18" max="18" width="11.5703125" style="34" bestFit="1" customWidth="1"/>
    <col min="19" max="19" width="10" style="30" bestFit="1" customWidth="1"/>
    <col min="20" max="20" width="10.85546875" style="30" bestFit="1" customWidth="1"/>
    <col min="21" max="21" width="14" style="34" bestFit="1" customWidth="1"/>
    <col min="22" max="22" width="13.42578125" style="34" bestFit="1" customWidth="1"/>
    <col min="23" max="24" width="8.5703125" style="34" bestFit="1" customWidth="1"/>
    <col min="25" max="26" width="8.5703125" style="34" customWidth="1"/>
    <col min="27" max="27" width="8.5703125" style="34" bestFit="1" customWidth="1"/>
    <col min="28" max="28" width="19.85546875" style="35" bestFit="1" customWidth="1"/>
    <col min="29" max="29" width="12.7109375" customWidth="1"/>
    <col min="33" max="33" width="10.85546875" customWidth="1"/>
  </cols>
  <sheetData>
    <row r="1" spans="1:33" ht="25.5">
      <c r="A1" s="30" t="s">
        <v>64</v>
      </c>
      <c r="B1" s="30" t="s">
        <v>65</v>
      </c>
      <c r="C1" s="30" t="s">
        <v>66</v>
      </c>
      <c r="D1" s="31" t="s">
        <v>67</v>
      </c>
      <c r="E1" s="30" t="s">
        <v>68</v>
      </c>
      <c r="F1" s="30" t="s">
        <v>69</v>
      </c>
      <c r="G1" s="32" t="s">
        <v>70</v>
      </c>
      <c r="H1" s="30" t="s">
        <v>71</v>
      </c>
      <c r="I1" s="30" t="s">
        <v>72</v>
      </c>
      <c r="J1" s="30" t="s">
        <v>73</v>
      </c>
      <c r="K1" s="33" t="s">
        <v>74</v>
      </c>
      <c r="L1" s="33" t="s">
        <v>75</v>
      </c>
      <c r="M1" s="31" t="s">
        <v>76</v>
      </c>
      <c r="N1" s="31" t="s">
        <v>77</v>
      </c>
      <c r="O1" s="30" t="s">
        <v>78</v>
      </c>
      <c r="P1" s="30" t="s">
        <v>79</v>
      </c>
      <c r="Q1" s="34" t="s">
        <v>80</v>
      </c>
      <c r="R1" s="34" t="s">
        <v>81</v>
      </c>
      <c r="S1" s="30" t="s">
        <v>82</v>
      </c>
      <c r="T1" s="30" t="s">
        <v>83</v>
      </c>
      <c r="U1" s="34" t="s">
        <v>84</v>
      </c>
      <c r="V1" s="34" t="s">
        <v>85</v>
      </c>
      <c r="W1" s="34" t="s">
        <v>86</v>
      </c>
      <c r="X1" s="34" t="s">
        <v>87</v>
      </c>
      <c r="Y1" s="34" t="s">
        <v>175</v>
      </c>
      <c r="Z1" s="34" t="s">
        <v>176</v>
      </c>
      <c r="AA1" s="34" t="s">
        <v>88</v>
      </c>
      <c r="AB1" s="35" t="s">
        <v>89</v>
      </c>
      <c r="AC1" s="36" t="s">
        <v>177</v>
      </c>
      <c r="AD1" s="36" t="s">
        <v>178</v>
      </c>
      <c r="AE1" s="36" t="s">
        <v>179</v>
      </c>
      <c r="AF1" s="36" t="s">
        <v>180</v>
      </c>
      <c r="AG1" s="36" t="s">
        <v>181</v>
      </c>
    </row>
    <row r="2" spans="1:33">
      <c r="A2" s="30" t="s">
        <v>105</v>
      </c>
      <c r="B2" s="30">
        <v>10</v>
      </c>
      <c r="C2" s="30" t="s">
        <v>127</v>
      </c>
      <c r="D2" s="31">
        <v>37.82</v>
      </c>
      <c r="E2" s="30" t="s">
        <v>91</v>
      </c>
      <c r="F2" s="30">
        <v>1234</v>
      </c>
      <c r="G2" s="32">
        <v>45</v>
      </c>
      <c r="H2" s="30" t="s">
        <v>92</v>
      </c>
      <c r="I2" s="30" t="s">
        <v>93</v>
      </c>
      <c r="J2" s="30">
        <v>7524</v>
      </c>
      <c r="K2" s="33">
        <v>738.33742463600004</v>
      </c>
      <c r="L2" s="33">
        <v>15874.2984631</v>
      </c>
      <c r="M2" s="31">
        <v>9.0299999999999994</v>
      </c>
      <c r="N2" s="31">
        <v>3.61</v>
      </c>
      <c r="O2" s="30">
        <v>59833</v>
      </c>
      <c r="P2" s="30">
        <v>58231</v>
      </c>
      <c r="Q2" s="34">
        <v>59833</v>
      </c>
      <c r="R2" s="34">
        <v>8140</v>
      </c>
      <c r="S2" s="30" t="s">
        <v>97</v>
      </c>
      <c r="T2" s="30" t="s">
        <v>99</v>
      </c>
      <c r="U2" s="34">
        <v>48.29</v>
      </c>
      <c r="V2" s="34">
        <v>1</v>
      </c>
      <c r="W2" s="34">
        <v>1.2</v>
      </c>
      <c r="X2" s="34">
        <v>0.48</v>
      </c>
      <c r="Y2" s="34">
        <f>W2</f>
        <v>1.2</v>
      </c>
      <c r="Z2" s="34">
        <f>X2</f>
        <v>0.48</v>
      </c>
      <c r="AA2" s="34">
        <v>0.63</v>
      </c>
      <c r="AB2" s="35">
        <v>1.51835812468632E-2</v>
      </c>
      <c r="AC2">
        <f>ROUND(AB2*AA2*U2*102.79,0)</f>
        <v>47</v>
      </c>
      <c r="AD2">
        <f>ROUND(Y2*AC2*0.002205,0)</f>
        <v>0</v>
      </c>
      <c r="AE2">
        <f>ROUND(Z2*AC2*0.002205,1)</f>
        <v>0</v>
      </c>
      <c r="AF2">
        <f>'TP Factors'!$D$7</f>
        <v>1.0291758621024898</v>
      </c>
      <c r="AG2">
        <f>ROUND(AE2*AF2,1)</f>
        <v>0</v>
      </c>
    </row>
    <row r="3" spans="1:33">
      <c r="A3" s="30" t="s">
        <v>105</v>
      </c>
      <c r="B3" s="30">
        <v>10</v>
      </c>
      <c r="C3" s="30" t="s">
        <v>127</v>
      </c>
      <c r="D3" s="31">
        <v>37.82</v>
      </c>
      <c r="E3" s="30" t="s">
        <v>91</v>
      </c>
      <c r="F3" s="30">
        <v>3456</v>
      </c>
      <c r="G3" s="32">
        <v>0</v>
      </c>
      <c r="H3" s="30" t="s">
        <v>92</v>
      </c>
      <c r="I3" s="30" t="s">
        <v>93</v>
      </c>
      <c r="J3" s="30">
        <v>1236</v>
      </c>
      <c r="K3" s="33">
        <v>911.05889200700005</v>
      </c>
      <c r="L3" s="33">
        <v>8602.02038034</v>
      </c>
      <c r="M3" s="31">
        <v>0</v>
      </c>
      <c r="N3" s="31">
        <v>0</v>
      </c>
      <c r="O3" s="30">
        <v>60822</v>
      </c>
      <c r="P3" s="30">
        <v>59180</v>
      </c>
      <c r="Q3" s="34">
        <v>60822</v>
      </c>
      <c r="R3" s="34">
        <v>6460</v>
      </c>
      <c r="S3" s="30" t="s">
        <v>97</v>
      </c>
      <c r="T3" s="30" t="s">
        <v>158</v>
      </c>
      <c r="U3" s="34">
        <v>48.29</v>
      </c>
      <c r="V3" s="34">
        <v>1</v>
      </c>
      <c r="W3" s="34">
        <v>0</v>
      </c>
      <c r="X3" s="34">
        <v>0</v>
      </c>
      <c r="Y3" s="34">
        <f t="shared" ref="Y3:Y14" si="0">W3</f>
        <v>0</v>
      </c>
      <c r="Z3" s="34">
        <f t="shared" ref="Z3:Z14" si="1">X3</f>
        <v>0</v>
      </c>
      <c r="AA3" s="34">
        <v>0.191</v>
      </c>
      <c r="AB3" s="35">
        <v>6.8776181589830801E-2</v>
      </c>
      <c r="AC3">
        <f t="shared" ref="AC3:AC19" si="2">ROUND(AB3*AA3*U3*102.79,0)</f>
        <v>65</v>
      </c>
      <c r="AD3">
        <f t="shared" ref="AD3:AD19" si="3">ROUND(Y3*AC3*0.002205,0)</f>
        <v>0</v>
      </c>
      <c r="AE3">
        <f t="shared" ref="AE3:AE19" si="4">ROUND(Z3*AC3*0.002205,1)</f>
        <v>0</v>
      </c>
      <c r="AF3">
        <f>'TP Factors'!$D$7</f>
        <v>1.0291758621024898</v>
      </c>
      <c r="AG3">
        <f t="shared" ref="AG3:AG19" si="5">ROUND(AE3*AF3,1)</f>
        <v>0</v>
      </c>
    </row>
    <row r="4" spans="1:33">
      <c r="A4" s="30" t="s">
        <v>105</v>
      </c>
      <c r="B4" s="30">
        <v>10</v>
      </c>
      <c r="C4" s="30" t="s">
        <v>127</v>
      </c>
      <c r="D4" s="31">
        <v>37.82</v>
      </c>
      <c r="E4" s="30" t="s">
        <v>91</v>
      </c>
      <c r="F4" s="30">
        <v>1234</v>
      </c>
      <c r="G4" s="32">
        <v>45</v>
      </c>
      <c r="H4" s="30" t="s">
        <v>92</v>
      </c>
      <c r="I4" s="30" t="s">
        <v>93</v>
      </c>
      <c r="J4" s="30">
        <v>10145</v>
      </c>
      <c r="K4" s="33">
        <v>901.32185569599994</v>
      </c>
      <c r="L4" s="33">
        <v>21404.639512900001</v>
      </c>
      <c r="M4" s="31">
        <v>12.17</v>
      </c>
      <c r="N4" s="31">
        <v>4.87</v>
      </c>
      <c r="O4" s="30">
        <v>60830</v>
      </c>
      <c r="P4" s="30">
        <v>59188</v>
      </c>
      <c r="Q4" s="34">
        <v>60830</v>
      </c>
      <c r="R4" s="34">
        <v>8140</v>
      </c>
      <c r="S4" s="30" t="s">
        <v>97</v>
      </c>
      <c r="T4" s="30" t="s">
        <v>99</v>
      </c>
      <c r="U4" s="34">
        <v>48.29</v>
      </c>
      <c r="V4" s="34">
        <v>1</v>
      </c>
      <c r="W4" s="34">
        <v>1.2</v>
      </c>
      <c r="X4" s="34">
        <v>0.48</v>
      </c>
      <c r="Y4" s="34">
        <f t="shared" si="0"/>
        <v>1.2</v>
      </c>
      <c r="Z4" s="34">
        <f t="shared" si="1"/>
        <v>0.48</v>
      </c>
      <c r="AA4" s="34">
        <v>0.63</v>
      </c>
      <c r="AB4" s="35">
        <v>1.2835535061497001</v>
      </c>
      <c r="AC4">
        <f t="shared" si="2"/>
        <v>4014</v>
      </c>
      <c r="AD4">
        <f t="shared" si="3"/>
        <v>11</v>
      </c>
      <c r="AE4">
        <f t="shared" si="4"/>
        <v>4.2</v>
      </c>
      <c r="AF4">
        <f>'TP Factors'!$D$7</f>
        <v>1.0291758621024898</v>
      </c>
      <c r="AG4">
        <f t="shared" si="5"/>
        <v>4.3</v>
      </c>
    </row>
    <row r="5" spans="1:33">
      <c r="A5" s="30" t="s">
        <v>105</v>
      </c>
      <c r="B5" s="30">
        <v>10</v>
      </c>
      <c r="C5" s="30" t="s">
        <v>127</v>
      </c>
      <c r="D5" s="31">
        <v>37.82</v>
      </c>
      <c r="E5" s="30" t="s">
        <v>91</v>
      </c>
      <c r="F5" s="30">
        <v>1234</v>
      </c>
      <c r="G5" s="32">
        <v>105</v>
      </c>
      <c r="H5" s="30" t="s">
        <v>92</v>
      </c>
      <c r="I5" s="30" t="s">
        <v>93</v>
      </c>
      <c r="J5" s="30">
        <v>2350</v>
      </c>
      <c r="K5" s="33">
        <v>258.72305620499998</v>
      </c>
      <c r="L5" s="33">
        <v>3526.0531922499999</v>
      </c>
      <c r="M5" s="31">
        <v>4.54</v>
      </c>
      <c r="N5" s="31">
        <v>1.17</v>
      </c>
      <c r="O5" s="30">
        <v>61063</v>
      </c>
      <c r="P5" s="30">
        <v>59410</v>
      </c>
      <c r="Q5" s="34">
        <v>61063</v>
      </c>
      <c r="R5" s="34">
        <v>1400</v>
      </c>
      <c r="S5" s="30" t="s">
        <v>97</v>
      </c>
      <c r="T5" s="30" t="s">
        <v>123</v>
      </c>
      <c r="U5" s="34">
        <v>48.29</v>
      </c>
      <c r="V5" s="34">
        <v>1</v>
      </c>
      <c r="W5" s="34">
        <v>1.93</v>
      </c>
      <c r="X5" s="34">
        <v>0.497</v>
      </c>
      <c r="Y5" s="34">
        <f t="shared" si="0"/>
        <v>1.93</v>
      </c>
      <c r="Z5" s="34">
        <f t="shared" si="1"/>
        <v>0.497</v>
      </c>
      <c r="AA5" s="34">
        <v>0.88600000000000001</v>
      </c>
      <c r="AB5" s="35">
        <v>0.25591216257708099</v>
      </c>
      <c r="AC5">
        <f t="shared" si="2"/>
        <v>1125</v>
      </c>
      <c r="AD5">
        <f t="shared" si="3"/>
        <v>5</v>
      </c>
      <c r="AE5">
        <f t="shared" si="4"/>
        <v>1.2</v>
      </c>
      <c r="AF5">
        <f>'TP Factors'!$D$7</f>
        <v>1.0291758621024898</v>
      </c>
      <c r="AG5">
        <f t="shared" si="5"/>
        <v>1.2</v>
      </c>
    </row>
    <row r="6" spans="1:33">
      <c r="A6" s="30" t="s">
        <v>105</v>
      </c>
      <c r="B6" s="30">
        <v>10</v>
      </c>
      <c r="C6" s="30" t="s">
        <v>127</v>
      </c>
      <c r="D6" s="31">
        <v>37.82</v>
      </c>
      <c r="E6" s="30" t="s">
        <v>91</v>
      </c>
      <c r="F6" s="30">
        <v>1234</v>
      </c>
      <c r="G6" s="32">
        <v>105</v>
      </c>
      <c r="H6" s="30" t="s">
        <v>92</v>
      </c>
      <c r="I6" s="30" t="s">
        <v>93</v>
      </c>
      <c r="J6" s="30">
        <v>15510</v>
      </c>
      <c r="K6" s="33">
        <v>861.07000140000002</v>
      </c>
      <c r="L6" s="33">
        <v>23215.254244200001</v>
      </c>
      <c r="M6" s="31">
        <v>29.93</v>
      </c>
      <c r="N6" s="31">
        <v>7.71</v>
      </c>
      <c r="O6" s="30">
        <v>61094</v>
      </c>
      <c r="P6" s="30">
        <v>59440</v>
      </c>
      <c r="Q6" s="34">
        <v>61094</v>
      </c>
      <c r="R6" s="34">
        <v>1400</v>
      </c>
      <c r="S6" s="30" t="s">
        <v>100</v>
      </c>
      <c r="T6" s="30" t="s">
        <v>104</v>
      </c>
      <c r="U6" s="34">
        <v>48.29</v>
      </c>
      <c r="V6" s="34">
        <v>1</v>
      </c>
      <c r="W6" s="34">
        <v>1.93</v>
      </c>
      <c r="X6" s="34">
        <v>0.497</v>
      </c>
      <c r="Y6" s="34">
        <f t="shared" si="0"/>
        <v>1.93</v>
      </c>
      <c r="Z6" s="34">
        <f t="shared" si="1"/>
        <v>0.497</v>
      </c>
      <c r="AA6" s="34">
        <v>0.88800000000000001</v>
      </c>
      <c r="AB6" s="35">
        <v>0.47233907957057802</v>
      </c>
      <c r="AC6">
        <f t="shared" si="2"/>
        <v>2082</v>
      </c>
      <c r="AD6">
        <f t="shared" si="3"/>
        <v>9</v>
      </c>
      <c r="AE6">
        <f t="shared" si="4"/>
        <v>2.2999999999999998</v>
      </c>
      <c r="AF6">
        <f>'TP Factors'!$D$7</f>
        <v>1.0291758621024898</v>
      </c>
      <c r="AG6">
        <f t="shared" si="5"/>
        <v>2.4</v>
      </c>
    </row>
    <row r="7" spans="1:33">
      <c r="A7" s="30" t="s">
        <v>105</v>
      </c>
      <c r="B7" s="30">
        <v>10</v>
      </c>
      <c r="C7" s="30" t="s">
        <v>127</v>
      </c>
      <c r="D7" s="31">
        <v>37.82</v>
      </c>
      <c r="E7" s="30" t="s">
        <v>91</v>
      </c>
      <c r="F7" s="30">
        <v>3456</v>
      </c>
      <c r="G7" s="32">
        <v>0</v>
      </c>
      <c r="H7" s="30" t="s">
        <v>92</v>
      </c>
      <c r="I7" s="30" t="s">
        <v>93</v>
      </c>
      <c r="J7" s="30">
        <v>18</v>
      </c>
      <c r="K7" s="33">
        <v>40.381446096200001</v>
      </c>
      <c r="L7" s="33">
        <v>92.340491460099997</v>
      </c>
      <c r="M7" s="31">
        <v>0</v>
      </c>
      <c r="N7" s="31">
        <v>0</v>
      </c>
      <c r="O7" s="30">
        <v>61096</v>
      </c>
      <c r="P7" s="30">
        <v>59442</v>
      </c>
      <c r="Q7" s="34">
        <v>61096</v>
      </c>
      <c r="R7" s="34">
        <v>6460</v>
      </c>
      <c r="S7" s="30" t="s">
        <v>100</v>
      </c>
      <c r="T7" s="30" t="s">
        <v>156</v>
      </c>
      <c r="U7" s="34">
        <v>48.29</v>
      </c>
      <c r="V7" s="34">
        <v>1</v>
      </c>
      <c r="W7" s="34">
        <v>0</v>
      </c>
      <c r="X7" s="34">
        <v>0</v>
      </c>
      <c r="Y7" s="34">
        <f t="shared" si="0"/>
        <v>0</v>
      </c>
      <c r="Z7" s="34">
        <f t="shared" si="1"/>
        <v>0</v>
      </c>
      <c r="AA7" s="34">
        <v>0.26600000000000001</v>
      </c>
      <c r="AB7" s="35">
        <v>9.2661399371063999E-4</v>
      </c>
      <c r="AC7">
        <f t="shared" si="2"/>
        <v>1</v>
      </c>
      <c r="AD7">
        <f t="shared" si="3"/>
        <v>0</v>
      </c>
      <c r="AE7">
        <f t="shared" si="4"/>
        <v>0</v>
      </c>
      <c r="AF7">
        <f>'TP Factors'!$D$7</f>
        <v>1.0291758621024898</v>
      </c>
      <c r="AG7">
        <f t="shared" si="5"/>
        <v>0</v>
      </c>
    </row>
    <row r="8" spans="1:33">
      <c r="A8" s="30" t="s">
        <v>105</v>
      </c>
      <c r="B8" s="30">
        <v>10</v>
      </c>
      <c r="C8" s="30" t="s">
        <v>127</v>
      </c>
      <c r="D8" s="31">
        <v>37.82</v>
      </c>
      <c r="E8" s="30" t="s">
        <v>91</v>
      </c>
      <c r="F8" s="30">
        <v>3456</v>
      </c>
      <c r="G8" s="32">
        <v>0</v>
      </c>
      <c r="H8" s="30" t="s">
        <v>92</v>
      </c>
      <c r="I8" s="30" t="s">
        <v>93</v>
      </c>
      <c r="J8" s="30">
        <v>1</v>
      </c>
      <c r="K8" s="33">
        <v>9.3003004931900009</v>
      </c>
      <c r="L8" s="33">
        <v>4.78977724722</v>
      </c>
      <c r="M8" s="31">
        <v>0</v>
      </c>
      <c r="N8" s="31">
        <v>0</v>
      </c>
      <c r="O8" s="30">
        <v>62297</v>
      </c>
      <c r="P8" s="30">
        <v>60575</v>
      </c>
      <c r="Q8" s="34">
        <v>62297</v>
      </c>
      <c r="R8" s="34">
        <v>6460</v>
      </c>
      <c r="S8" s="30" t="s">
        <v>97</v>
      </c>
      <c r="T8" s="30" t="s">
        <v>158</v>
      </c>
      <c r="U8" s="34">
        <v>48.29</v>
      </c>
      <c r="V8" s="34">
        <v>1</v>
      </c>
      <c r="W8" s="34">
        <v>0</v>
      </c>
      <c r="X8" s="34">
        <v>0</v>
      </c>
      <c r="Y8" s="34">
        <f t="shared" si="0"/>
        <v>0</v>
      </c>
      <c r="Z8" s="34">
        <f t="shared" si="1"/>
        <v>0</v>
      </c>
      <c r="AA8" s="34">
        <v>0.191</v>
      </c>
      <c r="AB8" s="35">
        <v>1.18357500037525E-3</v>
      </c>
      <c r="AC8">
        <f t="shared" si="2"/>
        <v>1</v>
      </c>
      <c r="AD8">
        <f t="shared" si="3"/>
        <v>0</v>
      </c>
      <c r="AE8">
        <f t="shared" si="4"/>
        <v>0</v>
      </c>
      <c r="AF8">
        <f>'TP Factors'!$D$7</f>
        <v>1.0291758621024898</v>
      </c>
      <c r="AG8">
        <f t="shared" si="5"/>
        <v>0</v>
      </c>
    </row>
    <row r="9" spans="1:33">
      <c r="A9" s="30" t="s">
        <v>105</v>
      </c>
      <c r="B9" s="30">
        <v>10</v>
      </c>
      <c r="C9" s="30" t="s">
        <v>127</v>
      </c>
      <c r="D9" s="31">
        <v>37.82</v>
      </c>
      <c r="E9" s="30" t="s">
        <v>91</v>
      </c>
      <c r="F9" s="30">
        <v>3456</v>
      </c>
      <c r="G9" s="32">
        <v>0</v>
      </c>
      <c r="H9" s="30" t="s">
        <v>92</v>
      </c>
      <c r="I9" s="30" t="s">
        <v>93</v>
      </c>
      <c r="J9" s="30">
        <v>72</v>
      </c>
      <c r="K9" s="33">
        <v>80.818455518899995</v>
      </c>
      <c r="L9" s="33">
        <v>361.63270508099998</v>
      </c>
      <c r="M9" s="31">
        <v>0</v>
      </c>
      <c r="N9" s="31">
        <v>0</v>
      </c>
      <c r="O9" s="30">
        <v>62298</v>
      </c>
      <c r="P9" s="30">
        <v>60576</v>
      </c>
      <c r="Q9" s="34">
        <v>62298</v>
      </c>
      <c r="R9" s="34">
        <v>6460</v>
      </c>
      <c r="S9" s="30" t="s">
        <v>100</v>
      </c>
      <c r="T9" s="30" t="s">
        <v>156</v>
      </c>
      <c r="U9" s="34">
        <v>48.29</v>
      </c>
      <c r="V9" s="34">
        <v>1</v>
      </c>
      <c r="W9" s="34">
        <v>0</v>
      </c>
      <c r="X9" s="34">
        <v>0</v>
      </c>
      <c r="Y9" s="34">
        <f t="shared" si="0"/>
        <v>0</v>
      </c>
      <c r="Z9" s="34">
        <f t="shared" si="1"/>
        <v>0</v>
      </c>
      <c r="AA9" s="34">
        <v>0.26600000000000001</v>
      </c>
      <c r="AB9" s="35">
        <v>1.7960972257763701E-2</v>
      </c>
      <c r="AC9">
        <f t="shared" si="2"/>
        <v>24</v>
      </c>
      <c r="AD9">
        <f t="shared" si="3"/>
        <v>0</v>
      </c>
      <c r="AE9">
        <f t="shared" si="4"/>
        <v>0</v>
      </c>
      <c r="AF9">
        <f>'TP Factors'!$D$7</f>
        <v>1.0291758621024898</v>
      </c>
      <c r="AG9">
        <f t="shared" si="5"/>
        <v>0</v>
      </c>
    </row>
    <row r="10" spans="1:33">
      <c r="A10" s="30" t="s">
        <v>105</v>
      </c>
      <c r="B10" s="30">
        <v>10</v>
      </c>
      <c r="C10" s="30" t="s">
        <v>127</v>
      </c>
      <c r="D10" s="31">
        <v>37.82</v>
      </c>
      <c r="E10" s="30" t="s">
        <v>91</v>
      </c>
      <c r="F10" s="30">
        <v>1234</v>
      </c>
      <c r="G10" s="32">
        <v>45</v>
      </c>
      <c r="H10" s="30" t="s">
        <v>92</v>
      </c>
      <c r="I10" s="30" t="s">
        <v>93</v>
      </c>
      <c r="J10" s="30">
        <v>5852</v>
      </c>
      <c r="K10" s="33">
        <v>892.82304760299996</v>
      </c>
      <c r="L10" s="33">
        <v>10010.0958801</v>
      </c>
      <c r="M10" s="31">
        <v>7.02</v>
      </c>
      <c r="N10" s="31">
        <v>2.81</v>
      </c>
      <c r="O10" s="30">
        <v>62305</v>
      </c>
      <c r="P10" s="30">
        <v>60581</v>
      </c>
      <c r="Q10" s="34">
        <v>62305</v>
      </c>
      <c r="R10" s="34">
        <v>8140</v>
      </c>
      <c r="S10" s="30" t="s">
        <v>100</v>
      </c>
      <c r="T10" s="30" t="s">
        <v>101</v>
      </c>
      <c r="U10" s="34">
        <v>48.29</v>
      </c>
      <c r="V10" s="34">
        <v>1</v>
      </c>
      <c r="W10" s="34">
        <v>1.2</v>
      </c>
      <c r="X10" s="34">
        <v>0.48</v>
      </c>
      <c r="Y10" s="34">
        <f t="shared" si="0"/>
        <v>1.2</v>
      </c>
      <c r="Z10" s="34">
        <f t="shared" si="1"/>
        <v>0.48</v>
      </c>
      <c r="AA10" s="34">
        <v>0.77700000000000002</v>
      </c>
      <c r="AB10" s="35">
        <v>0.51736873035949704</v>
      </c>
      <c r="AC10">
        <f t="shared" si="2"/>
        <v>1995</v>
      </c>
      <c r="AD10">
        <f t="shared" si="3"/>
        <v>5</v>
      </c>
      <c r="AE10">
        <f t="shared" si="4"/>
        <v>2.1</v>
      </c>
      <c r="AF10">
        <f>'TP Factors'!$D$7</f>
        <v>1.0291758621024898</v>
      </c>
      <c r="AG10">
        <f t="shared" si="5"/>
        <v>2.2000000000000002</v>
      </c>
    </row>
    <row r="11" spans="1:33">
      <c r="A11" s="30" t="s">
        <v>105</v>
      </c>
      <c r="B11" s="30">
        <v>10</v>
      </c>
      <c r="C11" s="30" t="s">
        <v>127</v>
      </c>
      <c r="D11" s="31">
        <v>37.82</v>
      </c>
      <c r="E11" s="30" t="s">
        <v>91</v>
      </c>
      <c r="F11" s="30">
        <v>1234</v>
      </c>
      <c r="G11" s="32">
        <v>102.5</v>
      </c>
      <c r="H11" s="30" t="s">
        <v>92</v>
      </c>
      <c r="I11" s="30" t="s">
        <v>93</v>
      </c>
      <c r="J11" s="30">
        <v>3768</v>
      </c>
      <c r="K11" s="33">
        <v>386.28008148999999</v>
      </c>
      <c r="L11" s="33">
        <v>7936.34717267</v>
      </c>
      <c r="M11" s="31">
        <v>7.91</v>
      </c>
      <c r="N11" s="31">
        <v>1.94</v>
      </c>
      <c r="O11" s="30">
        <v>63497</v>
      </c>
      <c r="P11" s="30">
        <v>61709</v>
      </c>
      <c r="Q11" s="34">
        <v>63497</v>
      </c>
      <c r="R11" s="34">
        <v>1300</v>
      </c>
      <c r="S11" s="30" t="s">
        <v>97</v>
      </c>
      <c r="T11" s="30" t="s">
        <v>132</v>
      </c>
      <c r="U11" s="34">
        <v>48.29</v>
      </c>
      <c r="V11" s="34">
        <v>1</v>
      </c>
      <c r="W11" s="34">
        <v>2.1</v>
      </c>
      <c r="X11" s="34">
        <v>0.51600000000000001</v>
      </c>
      <c r="Y11" s="34">
        <f t="shared" si="0"/>
        <v>2.1</v>
      </c>
      <c r="Z11" s="34">
        <f t="shared" si="1"/>
        <v>0.51600000000000001</v>
      </c>
      <c r="AA11" s="34">
        <v>0.63100000000000001</v>
      </c>
      <c r="AB11" s="35">
        <v>0.35670586740735699</v>
      </c>
      <c r="AC11">
        <f t="shared" si="2"/>
        <v>1117</v>
      </c>
      <c r="AD11">
        <f t="shared" si="3"/>
        <v>5</v>
      </c>
      <c r="AE11">
        <f t="shared" si="4"/>
        <v>1.3</v>
      </c>
      <c r="AF11">
        <f>'TP Factors'!$D$7</f>
        <v>1.0291758621024898</v>
      </c>
      <c r="AG11">
        <f t="shared" si="5"/>
        <v>1.3</v>
      </c>
    </row>
    <row r="12" spans="1:33">
      <c r="A12" s="30" t="s">
        <v>105</v>
      </c>
      <c r="B12" s="30">
        <v>10</v>
      </c>
      <c r="C12" s="30" t="s">
        <v>127</v>
      </c>
      <c r="D12" s="31">
        <v>37.82</v>
      </c>
      <c r="E12" s="30" t="s">
        <v>91</v>
      </c>
      <c r="F12" s="30">
        <v>1234</v>
      </c>
      <c r="G12" s="32">
        <v>45</v>
      </c>
      <c r="H12" s="30" t="s">
        <v>92</v>
      </c>
      <c r="I12" s="30" t="s">
        <v>93</v>
      </c>
      <c r="J12" s="30">
        <v>174</v>
      </c>
      <c r="K12" s="33">
        <v>129.82847569699999</v>
      </c>
      <c r="L12" s="33">
        <v>366.27927065799997</v>
      </c>
      <c r="M12" s="31">
        <v>0.21</v>
      </c>
      <c r="N12" s="31">
        <v>0.08</v>
      </c>
      <c r="O12" s="30">
        <v>63517</v>
      </c>
      <c r="P12" s="30">
        <v>61729</v>
      </c>
      <c r="Q12" s="34">
        <v>63517</v>
      </c>
      <c r="R12" s="34">
        <v>8140</v>
      </c>
      <c r="S12" s="30" t="s">
        <v>97</v>
      </c>
      <c r="T12" s="30" t="s">
        <v>99</v>
      </c>
      <c r="U12" s="34">
        <v>48.29</v>
      </c>
      <c r="V12" s="34">
        <v>1</v>
      </c>
      <c r="W12" s="34">
        <v>1.2</v>
      </c>
      <c r="X12" s="34">
        <v>0.48</v>
      </c>
      <c r="Y12" s="34">
        <f t="shared" si="0"/>
        <v>1.2</v>
      </c>
      <c r="Z12" s="34">
        <f t="shared" si="1"/>
        <v>0.48</v>
      </c>
      <c r="AA12" s="34">
        <v>0.63</v>
      </c>
      <c r="AB12" s="35">
        <v>6.6550326591876305E-2</v>
      </c>
      <c r="AC12">
        <f t="shared" si="2"/>
        <v>208</v>
      </c>
      <c r="AD12">
        <f t="shared" si="3"/>
        <v>1</v>
      </c>
      <c r="AE12">
        <f t="shared" si="4"/>
        <v>0.2</v>
      </c>
      <c r="AF12">
        <f>'TP Factors'!$D$7</f>
        <v>1.0291758621024898</v>
      </c>
      <c r="AG12">
        <f t="shared" si="5"/>
        <v>0.2</v>
      </c>
    </row>
    <row r="13" spans="1:33">
      <c r="A13" s="30" t="s">
        <v>105</v>
      </c>
      <c r="B13" s="30">
        <v>10</v>
      </c>
      <c r="C13" s="30" t="s">
        <v>127</v>
      </c>
      <c r="D13" s="31">
        <v>37.82</v>
      </c>
      <c r="E13" s="30" t="s">
        <v>91</v>
      </c>
      <c r="F13" s="30">
        <v>3456</v>
      </c>
      <c r="G13" s="32">
        <v>0</v>
      </c>
      <c r="H13" s="30" t="s">
        <v>92</v>
      </c>
      <c r="I13" s="30" t="s">
        <v>93</v>
      </c>
      <c r="J13" s="30">
        <v>67</v>
      </c>
      <c r="K13" s="33">
        <v>215.79663127000001</v>
      </c>
      <c r="L13" s="33">
        <v>467.16826572600002</v>
      </c>
      <c r="M13" s="31">
        <v>0</v>
      </c>
      <c r="N13" s="31">
        <v>0</v>
      </c>
      <c r="O13" s="30">
        <v>63564</v>
      </c>
      <c r="P13" s="30">
        <v>61771</v>
      </c>
      <c r="Q13" s="34">
        <v>63564</v>
      </c>
      <c r="R13" s="34">
        <v>6460</v>
      </c>
      <c r="S13" s="30" t="s">
        <v>97</v>
      </c>
      <c r="T13" s="30" t="s">
        <v>158</v>
      </c>
      <c r="U13" s="34">
        <v>48.29</v>
      </c>
      <c r="V13" s="34">
        <v>1</v>
      </c>
      <c r="W13" s="34">
        <v>0</v>
      </c>
      <c r="X13" s="34">
        <v>0</v>
      </c>
      <c r="Y13" s="34">
        <f t="shared" si="0"/>
        <v>0</v>
      </c>
      <c r="Z13" s="34">
        <f t="shared" si="1"/>
        <v>0</v>
      </c>
      <c r="AA13" s="34">
        <v>0.191</v>
      </c>
      <c r="AB13" s="35">
        <v>0.10865506002457</v>
      </c>
      <c r="AC13">
        <f t="shared" si="2"/>
        <v>103</v>
      </c>
      <c r="AD13">
        <f t="shared" si="3"/>
        <v>0</v>
      </c>
      <c r="AE13">
        <f t="shared" si="4"/>
        <v>0</v>
      </c>
      <c r="AF13">
        <f>'TP Factors'!$D$7</f>
        <v>1.0291758621024898</v>
      </c>
      <c r="AG13">
        <f t="shared" si="5"/>
        <v>0</v>
      </c>
    </row>
    <row r="14" spans="1:33">
      <c r="A14" s="30" t="s">
        <v>105</v>
      </c>
      <c r="B14" s="30">
        <v>10</v>
      </c>
      <c r="C14" s="30" t="s">
        <v>127</v>
      </c>
      <c r="D14" s="31">
        <v>37.82</v>
      </c>
      <c r="E14" s="30" t="s">
        <v>91</v>
      </c>
      <c r="F14" s="30">
        <v>1234</v>
      </c>
      <c r="G14" s="32">
        <v>29</v>
      </c>
      <c r="H14" s="30" t="s">
        <v>92</v>
      </c>
      <c r="I14" s="30" t="s">
        <v>93</v>
      </c>
      <c r="J14" s="30">
        <v>2464</v>
      </c>
      <c r="K14" s="33">
        <v>849.64513135899995</v>
      </c>
      <c r="L14" s="33">
        <v>8418.2505566</v>
      </c>
      <c r="M14" s="31">
        <v>5.49</v>
      </c>
      <c r="N14" s="31">
        <v>0.78</v>
      </c>
      <c r="O14" s="30">
        <v>63596</v>
      </c>
      <c r="P14" s="30">
        <v>61801</v>
      </c>
      <c r="Q14" s="34">
        <v>63596</v>
      </c>
      <c r="R14" s="34">
        <v>1200</v>
      </c>
      <c r="S14" s="30" t="s">
        <v>100</v>
      </c>
      <c r="T14" s="30" t="s">
        <v>114</v>
      </c>
      <c r="U14" s="34">
        <v>48.29</v>
      </c>
      <c r="V14" s="34">
        <v>1</v>
      </c>
      <c r="W14" s="34">
        <v>2.23</v>
      </c>
      <c r="X14" s="34">
        <v>0.316</v>
      </c>
      <c r="Y14" s="34">
        <f t="shared" si="0"/>
        <v>2.23</v>
      </c>
      <c r="Z14" s="34">
        <f t="shared" si="1"/>
        <v>0.316</v>
      </c>
      <c r="AA14" s="34">
        <v>0.38900000000000001</v>
      </c>
      <c r="AB14" s="35">
        <v>6.6433677272679695E-2</v>
      </c>
      <c r="AC14">
        <f t="shared" si="2"/>
        <v>128</v>
      </c>
      <c r="AD14">
        <f t="shared" si="3"/>
        <v>1</v>
      </c>
      <c r="AE14">
        <f t="shared" si="4"/>
        <v>0.1</v>
      </c>
      <c r="AF14">
        <f>'TP Factors'!$D$7</f>
        <v>1.0291758621024898</v>
      </c>
      <c r="AG14">
        <f t="shared" si="5"/>
        <v>0.1</v>
      </c>
    </row>
    <row r="15" spans="1:33">
      <c r="A15" s="30" t="s">
        <v>105</v>
      </c>
      <c r="B15" s="30">
        <v>10</v>
      </c>
      <c r="C15" s="30" t="s">
        <v>127</v>
      </c>
      <c r="D15" s="31">
        <v>37.82</v>
      </c>
      <c r="E15" s="30" t="s">
        <v>91</v>
      </c>
      <c r="F15" s="30">
        <v>1234</v>
      </c>
      <c r="G15" s="32">
        <v>45</v>
      </c>
      <c r="H15" s="30" t="s">
        <v>92</v>
      </c>
      <c r="I15" s="30" t="s">
        <v>93</v>
      </c>
      <c r="J15" s="30">
        <v>401</v>
      </c>
      <c r="K15" s="33">
        <v>160.791417725</v>
      </c>
      <c r="L15" s="33">
        <v>845.10117538400004</v>
      </c>
      <c r="M15" s="31">
        <v>0.34</v>
      </c>
      <c r="N15" s="31">
        <v>0.1</v>
      </c>
      <c r="O15" s="30">
        <v>61024</v>
      </c>
      <c r="P15" s="30">
        <v>59375</v>
      </c>
      <c r="Q15" s="34">
        <v>61024</v>
      </c>
      <c r="R15" s="34">
        <v>8140</v>
      </c>
      <c r="S15" s="30" t="s">
        <v>97</v>
      </c>
      <c r="T15" s="30" t="s">
        <v>99</v>
      </c>
      <c r="U15" s="34">
        <v>48.29</v>
      </c>
      <c r="V15" s="34">
        <v>0</v>
      </c>
      <c r="W15" s="34">
        <v>1.2</v>
      </c>
      <c r="X15" s="34">
        <v>0.48</v>
      </c>
      <c r="Y15" s="34">
        <f>W15*0.7</f>
        <v>0.84</v>
      </c>
      <c r="Z15" s="34">
        <f>X15*0.5</f>
        <v>0.24</v>
      </c>
      <c r="AA15" s="34">
        <v>0.63</v>
      </c>
      <c r="AB15" s="35">
        <v>3.82230439489748E-2</v>
      </c>
      <c r="AC15">
        <f t="shared" si="2"/>
        <v>120</v>
      </c>
      <c r="AD15">
        <f t="shared" si="3"/>
        <v>0</v>
      </c>
      <c r="AE15">
        <f t="shared" si="4"/>
        <v>0.1</v>
      </c>
      <c r="AF15">
        <f>'TP Factors'!$D$7</f>
        <v>1.0291758621024898</v>
      </c>
      <c r="AG15">
        <f t="shared" si="5"/>
        <v>0.1</v>
      </c>
    </row>
    <row r="16" spans="1:33">
      <c r="A16" s="30" t="s">
        <v>105</v>
      </c>
      <c r="B16" s="30">
        <v>10</v>
      </c>
      <c r="C16" s="30" t="s">
        <v>127</v>
      </c>
      <c r="D16" s="31">
        <v>37.82</v>
      </c>
      <c r="E16" s="30" t="s">
        <v>91</v>
      </c>
      <c r="F16" s="30">
        <v>1234</v>
      </c>
      <c r="G16" s="32">
        <v>45</v>
      </c>
      <c r="H16" s="30" t="s">
        <v>92</v>
      </c>
      <c r="I16" s="30" t="s">
        <v>93</v>
      </c>
      <c r="J16" s="30">
        <v>14</v>
      </c>
      <c r="K16" s="33">
        <v>27.462927733699999</v>
      </c>
      <c r="L16" s="33">
        <v>29.786886609700002</v>
      </c>
      <c r="M16" s="31">
        <v>0.01</v>
      </c>
      <c r="N16" s="31">
        <v>0</v>
      </c>
      <c r="O16" s="30">
        <v>62296</v>
      </c>
      <c r="P16" s="30">
        <v>60574</v>
      </c>
      <c r="Q16" s="34">
        <v>62296</v>
      </c>
      <c r="R16" s="34">
        <v>8140</v>
      </c>
      <c r="S16" s="30" t="s">
        <v>97</v>
      </c>
      <c r="T16" s="30" t="s">
        <v>99</v>
      </c>
      <c r="U16" s="34">
        <v>48.29</v>
      </c>
      <c r="V16" s="34">
        <v>0</v>
      </c>
      <c r="W16" s="34">
        <v>1.2</v>
      </c>
      <c r="X16" s="34">
        <v>0.48</v>
      </c>
      <c r="Y16" s="34">
        <f t="shared" ref="Y16:Y19" si="6">W16*0.7</f>
        <v>0.84</v>
      </c>
      <c r="Z16" s="34">
        <f t="shared" ref="Z16:Z19" si="7">X16*0.5</f>
        <v>0.24</v>
      </c>
      <c r="AA16" s="34">
        <v>0.63</v>
      </c>
      <c r="AB16" s="35">
        <v>7.3604705416565903E-3</v>
      </c>
      <c r="AC16">
        <f t="shared" si="2"/>
        <v>23</v>
      </c>
      <c r="AD16">
        <f t="shared" si="3"/>
        <v>0</v>
      </c>
      <c r="AE16">
        <f t="shared" si="4"/>
        <v>0</v>
      </c>
      <c r="AF16">
        <f>'TP Factors'!$D$7</f>
        <v>1.0291758621024898</v>
      </c>
      <c r="AG16">
        <f t="shared" si="5"/>
        <v>0</v>
      </c>
    </row>
    <row r="17" spans="1:33">
      <c r="A17" s="30" t="s">
        <v>105</v>
      </c>
      <c r="B17" s="30">
        <v>10</v>
      </c>
      <c r="C17" s="30" t="s">
        <v>127</v>
      </c>
      <c r="D17" s="31">
        <v>37.82</v>
      </c>
      <c r="E17" s="30" t="s">
        <v>91</v>
      </c>
      <c r="F17" s="30">
        <v>1234</v>
      </c>
      <c r="G17" s="32">
        <v>45</v>
      </c>
      <c r="H17" s="30" t="s">
        <v>92</v>
      </c>
      <c r="I17" s="30" t="s">
        <v>93</v>
      </c>
      <c r="J17" s="30">
        <v>254</v>
      </c>
      <c r="K17" s="33">
        <v>88.953958132500006</v>
      </c>
      <c r="L17" s="33">
        <v>434.26393179899998</v>
      </c>
      <c r="M17" s="31">
        <v>0.21</v>
      </c>
      <c r="N17" s="31">
        <v>0.06</v>
      </c>
      <c r="O17" s="30">
        <v>62307</v>
      </c>
      <c r="P17" s="30">
        <v>60583</v>
      </c>
      <c r="Q17" s="34">
        <v>62307</v>
      </c>
      <c r="R17" s="34">
        <v>8140</v>
      </c>
      <c r="S17" s="30" t="s">
        <v>100</v>
      </c>
      <c r="T17" s="30" t="s">
        <v>101</v>
      </c>
      <c r="U17" s="34">
        <v>48.29</v>
      </c>
      <c r="V17" s="34">
        <v>0</v>
      </c>
      <c r="W17" s="34">
        <v>1.2</v>
      </c>
      <c r="X17" s="34">
        <v>0.48</v>
      </c>
      <c r="Y17" s="34">
        <f t="shared" si="6"/>
        <v>0.84</v>
      </c>
      <c r="Z17" s="34">
        <f t="shared" si="7"/>
        <v>0.24</v>
      </c>
      <c r="AA17" s="34">
        <v>0.77700000000000002</v>
      </c>
      <c r="AB17" s="35">
        <v>0.107308525287196</v>
      </c>
      <c r="AC17">
        <f t="shared" si="2"/>
        <v>414</v>
      </c>
      <c r="AD17">
        <f t="shared" si="3"/>
        <v>1</v>
      </c>
      <c r="AE17">
        <f t="shared" si="4"/>
        <v>0.2</v>
      </c>
      <c r="AF17">
        <f>'TP Factors'!$D$7</f>
        <v>1.0291758621024898</v>
      </c>
      <c r="AG17">
        <f t="shared" si="5"/>
        <v>0.2</v>
      </c>
    </row>
    <row r="18" spans="1:33">
      <c r="A18" s="30" t="s">
        <v>105</v>
      </c>
      <c r="B18" s="30">
        <v>10</v>
      </c>
      <c r="C18" s="30" t="s">
        <v>127</v>
      </c>
      <c r="D18" s="31">
        <v>37.82</v>
      </c>
      <c r="E18" s="30" t="s">
        <v>91</v>
      </c>
      <c r="F18" s="30">
        <v>1234</v>
      </c>
      <c r="G18" s="32">
        <v>45</v>
      </c>
      <c r="H18" s="30" t="s">
        <v>92</v>
      </c>
      <c r="I18" s="30" t="s">
        <v>93</v>
      </c>
      <c r="J18" s="30">
        <v>1</v>
      </c>
      <c r="K18" s="33">
        <v>7.1975681181200004</v>
      </c>
      <c r="L18" s="33">
        <v>1.58563939183</v>
      </c>
      <c r="M18" s="31">
        <v>0</v>
      </c>
      <c r="N18" s="31">
        <v>0</v>
      </c>
      <c r="O18" s="30">
        <v>63506</v>
      </c>
      <c r="P18" s="30">
        <v>61718</v>
      </c>
      <c r="Q18" s="34">
        <v>63506</v>
      </c>
      <c r="R18" s="34">
        <v>8140</v>
      </c>
      <c r="S18" s="30" t="s">
        <v>97</v>
      </c>
      <c r="T18" s="30" t="s">
        <v>99</v>
      </c>
      <c r="U18" s="34">
        <v>48.29</v>
      </c>
      <c r="V18" s="34">
        <v>0</v>
      </c>
      <c r="W18" s="34">
        <v>1.2</v>
      </c>
      <c r="X18" s="34">
        <v>0.48</v>
      </c>
      <c r="Y18" s="34">
        <f t="shared" si="6"/>
        <v>0.84</v>
      </c>
      <c r="Z18" s="34">
        <f t="shared" si="7"/>
        <v>0.24</v>
      </c>
      <c r="AA18" s="34">
        <v>0.63</v>
      </c>
      <c r="AB18" s="35">
        <v>3.9181845935613001E-4</v>
      </c>
      <c r="AC18">
        <f t="shared" si="2"/>
        <v>1</v>
      </c>
      <c r="AD18">
        <f t="shared" si="3"/>
        <v>0</v>
      </c>
      <c r="AE18">
        <f t="shared" si="4"/>
        <v>0</v>
      </c>
      <c r="AF18">
        <f>'TP Factors'!$D$7</f>
        <v>1.0291758621024898</v>
      </c>
      <c r="AG18">
        <f t="shared" si="5"/>
        <v>0</v>
      </c>
    </row>
    <row r="19" spans="1:33">
      <c r="A19" s="30" t="s">
        <v>105</v>
      </c>
      <c r="B19" s="30">
        <v>10</v>
      </c>
      <c r="C19" s="30" t="s">
        <v>127</v>
      </c>
      <c r="D19" s="31">
        <v>37.82</v>
      </c>
      <c r="E19" s="30" t="s">
        <v>91</v>
      </c>
      <c r="F19" s="30">
        <v>1234</v>
      </c>
      <c r="G19" s="32">
        <v>29</v>
      </c>
      <c r="H19" s="30" t="s">
        <v>92</v>
      </c>
      <c r="I19" s="30" t="s">
        <v>93</v>
      </c>
      <c r="J19" s="30">
        <v>125</v>
      </c>
      <c r="K19" s="33">
        <v>86.276479006700001</v>
      </c>
      <c r="L19" s="33">
        <v>426.89836297199997</v>
      </c>
      <c r="M19" s="31">
        <v>0.2</v>
      </c>
      <c r="N19" s="31">
        <v>0.02</v>
      </c>
      <c r="O19" s="30">
        <v>63582</v>
      </c>
      <c r="P19" s="30">
        <v>61787</v>
      </c>
      <c r="Q19" s="34">
        <v>63582</v>
      </c>
      <c r="R19" s="34">
        <v>1200</v>
      </c>
      <c r="S19" s="30" t="s">
        <v>100</v>
      </c>
      <c r="T19" s="30" t="s">
        <v>114</v>
      </c>
      <c r="U19" s="34">
        <v>48.29</v>
      </c>
      <c r="V19" s="34">
        <v>0</v>
      </c>
      <c r="W19" s="34">
        <v>2.23</v>
      </c>
      <c r="X19" s="34">
        <v>0.316</v>
      </c>
      <c r="Y19" s="34">
        <f t="shared" si="6"/>
        <v>1.5609999999999999</v>
      </c>
      <c r="Z19" s="34">
        <f t="shared" si="7"/>
        <v>0.158</v>
      </c>
      <c r="AA19" s="34">
        <v>0.38900000000000001</v>
      </c>
      <c r="AB19" s="35">
        <v>5.4925937128016801E-3</v>
      </c>
      <c r="AC19">
        <f t="shared" si="2"/>
        <v>11</v>
      </c>
      <c r="AD19">
        <f t="shared" si="3"/>
        <v>0</v>
      </c>
      <c r="AE19">
        <f t="shared" si="4"/>
        <v>0</v>
      </c>
      <c r="AF19">
        <f>'TP Factors'!$D$7</f>
        <v>1.0291758621024898</v>
      </c>
      <c r="AG19">
        <f t="shared" si="5"/>
        <v>0</v>
      </c>
    </row>
    <row r="20" spans="1:33">
      <c r="AB20" s="35">
        <f>SUM(AB2:AB19)</f>
        <v>3.3903257859918687</v>
      </c>
      <c r="AD20">
        <f>SUM(AD2:AD19)</f>
        <v>38</v>
      </c>
      <c r="AG20">
        <f>SUM(AG2:AG19)</f>
        <v>12</v>
      </c>
    </row>
  </sheetData>
  <sortState ref="A2:Z19">
    <sortCondition descending="1" ref="V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G13"/>
  <sheetViews>
    <sheetView topLeftCell="U1" workbookViewId="0">
      <selection activeCell="AC1" sqref="AC1:AG2"/>
    </sheetView>
  </sheetViews>
  <sheetFormatPr defaultRowHeight="12.75"/>
  <cols>
    <col min="1" max="1" width="8.7109375" style="30" bestFit="1" customWidth="1"/>
    <col min="2" max="2" width="11.28515625" style="30" bestFit="1" customWidth="1"/>
    <col min="3" max="3" width="11.85546875" style="30" bestFit="1" customWidth="1"/>
    <col min="4" max="4" width="10.28515625" style="31" bestFit="1" customWidth="1"/>
    <col min="5" max="5" width="10" style="30" bestFit="1" customWidth="1"/>
    <col min="6" max="6" width="11" style="30" bestFit="1" customWidth="1"/>
    <col min="7" max="7" width="10.5703125" style="32" bestFit="1" customWidth="1"/>
    <col min="8" max="8" width="8.42578125" style="30" bestFit="1" customWidth="1"/>
    <col min="9" max="9" width="11.42578125" style="30" bestFit="1" customWidth="1"/>
    <col min="10" max="10" width="12" style="30" bestFit="1" customWidth="1"/>
    <col min="11" max="11" width="17.85546875" style="33" bestFit="1" customWidth="1"/>
    <col min="12" max="12" width="18.85546875" style="33" bestFit="1" customWidth="1"/>
    <col min="13" max="14" width="7" style="31" bestFit="1" customWidth="1"/>
    <col min="15" max="16" width="6" style="30" bestFit="1" customWidth="1"/>
    <col min="17" max="17" width="12.5703125" style="34" bestFit="1" customWidth="1"/>
    <col min="18" max="18" width="11.5703125" style="34" bestFit="1" customWidth="1"/>
    <col min="19" max="19" width="10" style="30" bestFit="1" customWidth="1"/>
    <col min="20" max="20" width="10.85546875" style="30" bestFit="1" customWidth="1"/>
    <col min="21" max="21" width="14" style="34" bestFit="1" customWidth="1"/>
    <col min="22" max="22" width="13.42578125" style="34" bestFit="1" customWidth="1"/>
    <col min="23" max="24" width="8.5703125" style="34" bestFit="1" customWidth="1"/>
    <col min="25" max="26" width="8.5703125" style="34" customWidth="1"/>
    <col min="27" max="27" width="8.5703125" style="34" bestFit="1" customWidth="1"/>
    <col min="28" max="28" width="19.85546875" style="35" bestFit="1" customWidth="1"/>
    <col min="29" max="29" width="13.42578125" customWidth="1"/>
    <col min="33" max="33" width="12" customWidth="1"/>
  </cols>
  <sheetData>
    <row r="1" spans="1:33" ht="25.5">
      <c r="A1" s="30" t="s">
        <v>64</v>
      </c>
      <c r="B1" s="30" t="s">
        <v>65</v>
      </c>
      <c r="C1" s="30" t="s">
        <v>66</v>
      </c>
      <c r="D1" s="31" t="s">
        <v>67</v>
      </c>
      <c r="E1" s="30" t="s">
        <v>68</v>
      </c>
      <c r="F1" s="30" t="s">
        <v>69</v>
      </c>
      <c r="G1" s="32" t="s">
        <v>70</v>
      </c>
      <c r="H1" s="30" t="s">
        <v>71</v>
      </c>
      <c r="I1" s="30" t="s">
        <v>72</v>
      </c>
      <c r="J1" s="30" t="s">
        <v>73</v>
      </c>
      <c r="K1" s="33" t="s">
        <v>74</v>
      </c>
      <c r="L1" s="33" t="s">
        <v>75</v>
      </c>
      <c r="M1" s="31" t="s">
        <v>76</v>
      </c>
      <c r="N1" s="31" t="s">
        <v>77</v>
      </c>
      <c r="O1" s="30" t="s">
        <v>78</v>
      </c>
      <c r="P1" s="30" t="s">
        <v>79</v>
      </c>
      <c r="Q1" s="34" t="s">
        <v>80</v>
      </c>
      <c r="R1" s="34" t="s">
        <v>81</v>
      </c>
      <c r="S1" s="30" t="s">
        <v>82</v>
      </c>
      <c r="T1" s="30" t="s">
        <v>83</v>
      </c>
      <c r="U1" s="34" t="s">
        <v>84</v>
      </c>
      <c r="V1" s="34" t="s">
        <v>85</v>
      </c>
      <c r="W1" s="34" t="s">
        <v>86</v>
      </c>
      <c r="X1" s="34" t="s">
        <v>87</v>
      </c>
      <c r="Y1" s="34" t="s">
        <v>187</v>
      </c>
      <c r="Z1" s="34" t="s">
        <v>188</v>
      </c>
      <c r="AA1" s="34" t="s">
        <v>88</v>
      </c>
      <c r="AB1" s="35" t="s">
        <v>89</v>
      </c>
      <c r="AC1" s="36" t="s">
        <v>177</v>
      </c>
      <c r="AD1" s="36" t="s">
        <v>178</v>
      </c>
      <c r="AE1" s="36" t="s">
        <v>179</v>
      </c>
      <c r="AF1" s="36" t="s">
        <v>180</v>
      </c>
      <c r="AG1" s="36" t="s">
        <v>181</v>
      </c>
    </row>
    <row r="2" spans="1:33">
      <c r="A2" s="30" t="s">
        <v>168</v>
      </c>
      <c r="B2" s="30">
        <v>17</v>
      </c>
      <c r="C2" s="30" t="s">
        <v>164</v>
      </c>
      <c r="D2" s="31">
        <v>32.369999999999997</v>
      </c>
      <c r="E2" s="30" t="s">
        <v>91</v>
      </c>
      <c r="F2" s="30">
        <v>3456</v>
      </c>
      <c r="G2" s="32">
        <v>3</v>
      </c>
      <c r="H2" s="30" t="s">
        <v>165</v>
      </c>
      <c r="I2" s="30" t="s">
        <v>166</v>
      </c>
      <c r="J2" s="30">
        <v>169787</v>
      </c>
      <c r="K2" s="33">
        <v>10887.4409154</v>
      </c>
      <c r="L2" s="33">
        <v>348639.96948299999</v>
      </c>
      <c r="M2" s="31">
        <v>101.87</v>
      </c>
      <c r="N2" s="31">
        <v>8.49</v>
      </c>
      <c r="O2" s="30">
        <v>49743</v>
      </c>
      <c r="P2" s="30">
        <v>48620</v>
      </c>
      <c r="Q2" s="34">
        <v>49743</v>
      </c>
      <c r="R2" s="34">
        <v>5100</v>
      </c>
      <c r="S2" s="30" t="s">
        <v>141</v>
      </c>
      <c r="T2" s="30" t="s">
        <v>169</v>
      </c>
      <c r="U2" s="34">
        <v>54.65</v>
      </c>
      <c r="V2" s="34">
        <v>1</v>
      </c>
      <c r="W2" s="34">
        <v>0.6</v>
      </c>
      <c r="X2" s="34">
        <v>0.05</v>
      </c>
      <c r="Y2" s="34">
        <f>W2</f>
        <v>0.6</v>
      </c>
      <c r="Z2" s="34">
        <f>X2</f>
        <v>0.05</v>
      </c>
      <c r="AA2" s="34">
        <v>1</v>
      </c>
      <c r="AB2" s="35">
        <v>0.129327569221872</v>
      </c>
      <c r="AC2">
        <f>ROUND(AB2*AA2*U2*102.79,0)</f>
        <v>726</v>
      </c>
      <c r="AD2">
        <f>ROUND(Y2*AC2*0.002205,0)</f>
        <v>1</v>
      </c>
      <c r="AE2">
        <f>ROUND(Z2*AC2*0.002205,1)</f>
        <v>0.1</v>
      </c>
      <c r="AF2">
        <f>'TP Factors'!$D$5</f>
        <v>0.88209793191670816</v>
      </c>
      <c r="AG2">
        <f>ROUND(AE2*AF2,1)</f>
        <v>0.1</v>
      </c>
    </row>
    <row r="3" spans="1:33">
      <c r="A3" s="30" t="s">
        <v>168</v>
      </c>
      <c r="B3" s="30">
        <v>17</v>
      </c>
      <c r="C3" s="30" t="s">
        <v>164</v>
      </c>
      <c r="D3" s="31">
        <v>32.369999999999997</v>
      </c>
      <c r="E3" s="30" t="s">
        <v>91</v>
      </c>
      <c r="F3" s="30">
        <v>1234</v>
      </c>
      <c r="G3" s="32">
        <v>73.5</v>
      </c>
      <c r="H3" s="30" t="s">
        <v>165</v>
      </c>
      <c r="I3" s="30" t="s">
        <v>166</v>
      </c>
      <c r="J3" s="30">
        <v>7575</v>
      </c>
      <c r="K3" s="33">
        <v>1034.0164274199999</v>
      </c>
      <c r="L3" s="33">
        <v>25539.7962764</v>
      </c>
      <c r="M3" s="31">
        <v>11.74</v>
      </c>
      <c r="N3" s="31">
        <v>1.1399999999999999</v>
      </c>
      <c r="O3" s="30">
        <v>49906</v>
      </c>
      <c r="P3" s="30">
        <v>48781</v>
      </c>
      <c r="Q3" s="34">
        <v>49906</v>
      </c>
      <c r="R3" s="34">
        <v>1550</v>
      </c>
      <c r="S3" s="30" t="s">
        <v>100</v>
      </c>
      <c r="T3" s="30" t="s">
        <v>128</v>
      </c>
      <c r="U3" s="34">
        <v>54.65</v>
      </c>
      <c r="V3" s="34">
        <v>1</v>
      </c>
      <c r="W3" s="34">
        <v>1.79</v>
      </c>
      <c r="X3" s="34">
        <v>0.15</v>
      </c>
      <c r="Y3" s="34">
        <f t="shared" ref="Y3:Y11" si="0">W3</f>
        <v>1.79</v>
      </c>
      <c r="Z3" s="34">
        <f t="shared" ref="Z3:Z11" si="1">X3</f>
        <v>0.15</v>
      </c>
      <c r="AA3" s="34">
        <v>0.82499999999999996</v>
      </c>
      <c r="AB3" s="35">
        <v>1.4811971154452401E-2</v>
      </c>
      <c r="AC3">
        <f t="shared" ref="AC3:AC12" si="2">ROUND(AB3*AA3*U3*102.79,0)</f>
        <v>69</v>
      </c>
      <c r="AD3">
        <f t="shared" ref="AD3:AD12" si="3">ROUND(Y3*AC3*0.002205,0)</f>
        <v>0</v>
      </c>
      <c r="AE3">
        <f t="shared" ref="AE3:AE12" si="4">ROUND(Z3*AC3*0.002205,1)</f>
        <v>0</v>
      </c>
      <c r="AF3">
        <f>'TP Factors'!$D$5</f>
        <v>0.88209793191670816</v>
      </c>
      <c r="AG3">
        <f t="shared" ref="AG3:AG12" si="5">ROUND(AE3*AF3,1)</f>
        <v>0</v>
      </c>
    </row>
    <row r="4" spans="1:33">
      <c r="A4" s="30" t="s">
        <v>168</v>
      </c>
      <c r="B4" s="30">
        <v>17</v>
      </c>
      <c r="C4" s="30" t="s">
        <v>164</v>
      </c>
      <c r="D4" s="31">
        <v>32.369999999999997</v>
      </c>
      <c r="E4" s="30" t="s">
        <v>91</v>
      </c>
      <c r="F4" s="30">
        <v>1234</v>
      </c>
      <c r="G4" s="32">
        <v>81</v>
      </c>
      <c r="H4" s="30" t="s">
        <v>165</v>
      </c>
      <c r="I4" s="30" t="s">
        <v>166</v>
      </c>
      <c r="J4" s="30">
        <v>3</v>
      </c>
      <c r="K4" s="33">
        <v>19.436763528</v>
      </c>
      <c r="L4" s="33">
        <v>16.874420669999999</v>
      </c>
      <c r="M4" s="31">
        <v>0</v>
      </c>
      <c r="N4" s="31">
        <v>0</v>
      </c>
      <c r="O4" s="30">
        <v>50047</v>
      </c>
      <c r="P4" s="30">
        <v>48911</v>
      </c>
      <c r="Q4" s="34">
        <v>50047</v>
      </c>
      <c r="R4" s="34">
        <v>1840</v>
      </c>
      <c r="S4" s="30" t="s">
        <v>141</v>
      </c>
      <c r="T4" s="30" t="s">
        <v>142</v>
      </c>
      <c r="U4" s="34">
        <v>54.65</v>
      </c>
      <c r="V4" s="34">
        <v>1</v>
      </c>
      <c r="W4" s="34">
        <v>1.58</v>
      </c>
      <c r="X4" s="34">
        <v>0.15</v>
      </c>
      <c r="Y4" s="34">
        <f t="shared" si="0"/>
        <v>1.58</v>
      </c>
      <c r="Z4" s="34">
        <f t="shared" si="1"/>
        <v>0.15</v>
      </c>
      <c r="AA4" s="34">
        <v>0.36299999999999999</v>
      </c>
      <c r="AB4" s="35">
        <v>4.1697434773977499E-3</v>
      </c>
      <c r="AC4">
        <f t="shared" si="2"/>
        <v>9</v>
      </c>
      <c r="AD4">
        <f t="shared" si="3"/>
        <v>0</v>
      </c>
      <c r="AE4">
        <f t="shared" si="4"/>
        <v>0</v>
      </c>
      <c r="AF4">
        <f>'TP Factors'!$D$5</f>
        <v>0.88209793191670816</v>
      </c>
      <c r="AG4">
        <f t="shared" si="5"/>
        <v>0</v>
      </c>
    </row>
    <row r="5" spans="1:33">
      <c r="A5" s="30" t="s">
        <v>168</v>
      </c>
      <c r="B5" s="30">
        <v>17</v>
      </c>
      <c r="C5" s="30" t="s">
        <v>164</v>
      </c>
      <c r="D5" s="31">
        <v>32.369999999999997</v>
      </c>
      <c r="E5" s="30" t="s">
        <v>91</v>
      </c>
      <c r="F5" s="30">
        <v>1234</v>
      </c>
      <c r="G5" s="32">
        <v>45</v>
      </c>
      <c r="H5" s="30" t="s">
        <v>165</v>
      </c>
      <c r="I5" s="30" t="s">
        <v>166</v>
      </c>
      <c r="J5" s="30">
        <v>15</v>
      </c>
      <c r="K5" s="33">
        <v>53.489084419699999</v>
      </c>
      <c r="L5" s="33">
        <v>41.003471850300002</v>
      </c>
      <c r="M5" s="31">
        <v>0.02</v>
      </c>
      <c r="N5" s="31">
        <v>0.01</v>
      </c>
      <c r="O5" s="30">
        <v>50048</v>
      </c>
      <c r="P5" s="30">
        <v>48912</v>
      </c>
      <c r="Q5" s="34">
        <v>50048</v>
      </c>
      <c r="R5" s="34">
        <v>8140</v>
      </c>
      <c r="S5" s="30" t="s">
        <v>141</v>
      </c>
      <c r="T5" s="30" t="s">
        <v>143</v>
      </c>
      <c r="U5" s="34">
        <v>54.65</v>
      </c>
      <c r="V5" s="34">
        <v>1</v>
      </c>
      <c r="W5" s="34">
        <v>1.18</v>
      </c>
      <c r="X5" s="34">
        <v>0.48</v>
      </c>
      <c r="Y5" s="34">
        <f t="shared" si="0"/>
        <v>1.18</v>
      </c>
      <c r="Z5" s="34">
        <f t="shared" si="1"/>
        <v>0.48</v>
      </c>
      <c r="AA5" s="34">
        <v>0.74</v>
      </c>
      <c r="AB5" s="35">
        <v>1.01321380165627E-2</v>
      </c>
      <c r="AC5">
        <f t="shared" si="2"/>
        <v>42</v>
      </c>
      <c r="AD5">
        <f t="shared" si="3"/>
        <v>0</v>
      </c>
      <c r="AE5">
        <f t="shared" si="4"/>
        <v>0</v>
      </c>
      <c r="AF5">
        <f>'TP Factors'!$D$5</f>
        <v>0.88209793191670816</v>
      </c>
      <c r="AG5">
        <f t="shared" si="5"/>
        <v>0</v>
      </c>
    </row>
    <row r="6" spans="1:33">
      <c r="A6" s="30" t="s">
        <v>168</v>
      </c>
      <c r="B6" s="30">
        <v>17</v>
      </c>
      <c r="C6" s="30" t="s">
        <v>164</v>
      </c>
      <c r="D6" s="31">
        <v>32.369999999999997</v>
      </c>
      <c r="E6" s="30" t="s">
        <v>91</v>
      </c>
      <c r="F6" s="30">
        <v>1234</v>
      </c>
      <c r="G6" s="32">
        <v>73.5</v>
      </c>
      <c r="H6" s="30" t="s">
        <v>165</v>
      </c>
      <c r="I6" s="30" t="s">
        <v>166</v>
      </c>
      <c r="J6" s="30">
        <v>1</v>
      </c>
      <c r="K6" s="33">
        <v>18.679448484800002</v>
      </c>
      <c r="L6" s="33">
        <v>3.9298723305299998</v>
      </c>
      <c r="M6" s="31">
        <v>0</v>
      </c>
      <c r="N6" s="31">
        <v>0</v>
      </c>
      <c r="O6" s="30">
        <v>50050</v>
      </c>
      <c r="P6" s="30">
        <v>48914</v>
      </c>
      <c r="Q6" s="34">
        <v>50050</v>
      </c>
      <c r="R6" s="34">
        <v>1550</v>
      </c>
      <c r="S6" s="30" t="s">
        <v>141</v>
      </c>
      <c r="T6" s="30" t="s">
        <v>170</v>
      </c>
      <c r="U6" s="34">
        <v>54.65</v>
      </c>
      <c r="V6" s="34">
        <v>1</v>
      </c>
      <c r="W6" s="34">
        <v>1.79</v>
      </c>
      <c r="X6" s="34">
        <v>0.15</v>
      </c>
      <c r="Y6" s="34">
        <f t="shared" si="0"/>
        <v>1.79</v>
      </c>
      <c r="Z6" s="34">
        <f t="shared" si="1"/>
        <v>0.15</v>
      </c>
      <c r="AA6" s="34">
        <v>0.80900000000000005</v>
      </c>
      <c r="AB6" s="35">
        <v>5.3988001027487E-4</v>
      </c>
      <c r="AC6">
        <f t="shared" si="2"/>
        <v>2</v>
      </c>
      <c r="AD6">
        <f t="shared" si="3"/>
        <v>0</v>
      </c>
      <c r="AE6">
        <f t="shared" si="4"/>
        <v>0</v>
      </c>
      <c r="AF6">
        <f>'TP Factors'!$D$5</f>
        <v>0.88209793191670816</v>
      </c>
      <c r="AG6">
        <f t="shared" si="5"/>
        <v>0</v>
      </c>
    </row>
    <row r="7" spans="1:33">
      <c r="A7" s="30" t="s">
        <v>168</v>
      </c>
      <c r="B7" s="30">
        <v>17</v>
      </c>
      <c r="C7" s="30" t="s">
        <v>164</v>
      </c>
      <c r="D7" s="31">
        <v>32.369999999999997</v>
      </c>
      <c r="E7" s="30" t="s">
        <v>91</v>
      </c>
      <c r="F7" s="30">
        <v>1234</v>
      </c>
      <c r="G7" s="32">
        <v>45</v>
      </c>
      <c r="H7" s="30" t="s">
        <v>165</v>
      </c>
      <c r="I7" s="30" t="s">
        <v>166</v>
      </c>
      <c r="J7" s="30">
        <v>1358</v>
      </c>
      <c r="K7" s="33">
        <v>315.03231316900002</v>
      </c>
      <c r="L7" s="33">
        <v>3588.6360516499999</v>
      </c>
      <c r="M7" s="31">
        <v>1.63</v>
      </c>
      <c r="N7" s="31">
        <v>0.65</v>
      </c>
      <c r="O7" s="30">
        <v>50052</v>
      </c>
      <c r="P7" s="30">
        <v>48916</v>
      </c>
      <c r="Q7" s="34">
        <v>50052</v>
      </c>
      <c r="R7" s="34">
        <v>8140</v>
      </c>
      <c r="S7" s="30" t="s">
        <v>100</v>
      </c>
      <c r="T7" s="30" t="s">
        <v>101</v>
      </c>
      <c r="U7" s="34">
        <v>54.65</v>
      </c>
      <c r="V7" s="34">
        <v>1</v>
      </c>
      <c r="W7" s="34">
        <v>1.18</v>
      </c>
      <c r="X7" s="34">
        <v>0.48</v>
      </c>
      <c r="Y7" s="34">
        <f t="shared" si="0"/>
        <v>1.18</v>
      </c>
      <c r="Z7" s="34">
        <f t="shared" si="1"/>
        <v>0.48</v>
      </c>
      <c r="AA7" s="34">
        <v>0.77700000000000002</v>
      </c>
      <c r="AB7" s="35">
        <v>0.79429258999373398</v>
      </c>
      <c r="AC7">
        <f t="shared" si="2"/>
        <v>3467</v>
      </c>
      <c r="AD7">
        <f t="shared" si="3"/>
        <v>9</v>
      </c>
      <c r="AE7">
        <f t="shared" si="4"/>
        <v>3.7</v>
      </c>
      <c r="AF7">
        <f>'TP Factors'!$D$5</f>
        <v>0.88209793191670816</v>
      </c>
      <c r="AG7">
        <f t="shared" si="5"/>
        <v>3.3</v>
      </c>
    </row>
    <row r="8" spans="1:33">
      <c r="A8" s="30" t="s">
        <v>168</v>
      </c>
      <c r="B8" s="30">
        <v>17</v>
      </c>
      <c r="C8" s="30" t="s">
        <v>164</v>
      </c>
      <c r="D8" s="31">
        <v>32.369999999999997</v>
      </c>
      <c r="E8" s="30" t="s">
        <v>91</v>
      </c>
      <c r="F8" s="30">
        <v>1234</v>
      </c>
      <c r="G8" s="32">
        <v>81</v>
      </c>
      <c r="H8" s="30" t="s">
        <v>165</v>
      </c>
      <c r="I8" s="30" t="s">
        <v>166</v>
      </c>
      <c r="J8" s="30">
        <v>6352</v>
      </c>
      <c r="K8" s="33">
        <v>1390.76606451</v>
      </c>
      <c r="L8" s="33">
        <v>32046.106210999998</v>
      </c>
      <c r="M8" s="31">
        <v>10.039999999999999</v>
      </c>
      <c r="N8" s="31">
        <v>0.95</v>
      </c>
      <c r="O8" s="30">
        <v>50054</v>
      </c>
      <c r="P8" s="30">
        <v>48918</v>
      </c>
      <c r="Q8" s="34">
        <v>50054</v>
      </c>
      <c r="R8" s="34">
        <v>1840</v>
      </c>
      <c r="S8" s="30" t="s">
        <v>100</v>
      </c>
      <c r="T8" s="30" t="s">
        <v>171</v>
      </c>
      <c r="U8" s="34">
        <v>54.65</v>
      </c>
      <c r="V8" s="34">
        <v>1</v>
      </c>
      <c r="W8" s="34">
        <v>1.58</v>
      </c>
      <c r="X8" s="34">
        <v>0.15</v>
      </c>
      <c r="Y8" s="34">
        <f t="shared" si="0"/>
        <v>1.58</v>
      </c>
      <c r="Z8" s="34">
        <f t="shared" si="1"/>
        <v>0.15</v>
      </c>
      <c r="AA8" s="34">
        <v>0.40699999999999997</v>
      </c>
      <c r="AB8" s="35">
        <v>0.25283247720843399</v>
      </c>
      <c r="AC8">
        <f t="shared" si="2"/>
        <v>578</v>
      </c>
      <c r="AD8">
        <f t="shared" si="3"/>
        <v>2</v>
      </c>
      <c r="AE8">
        <f t="shared" si="4"/>
        <v>0.2</v>
      </c>
      <c r="AF8">
        <f>'TP Factors'!$D$5</f>
        <v>0.88209793191670816</v>
      </c>
      <c r="AG8">
        <f t="shared" si="5"/>
        <v>0.2</v>
      </c>
    </row>
    <row r="9" spans="1:33">
      <c r="A9" s="30" t="s">
        <v>168</v>
      </c>
      <c r="B9" s="30">
        <v>17</v>
      </c>
      <c r="C9" s="30" t="s">
        <v>164</v>
      </c>
      <c r="D9" s="31">
        <v>32.369999999999997</v>
      </c>
      <c r="E9" s="30" t="s">
        <v>91</v>
      </c>
      <c r="F9" s="30">
        <v>1234</v>
      </c>
      <c r="G9" s="32">
        <v>45</v>
      </c>
      <c r="H9" s="30" t="s">
        <v>165</v>
      </c>
      <c r="I9" s="30" t="s">
        <v>166</v>
      </c>
      <c r="J9" s="30">
        <v>142</v>
      </c>
      <c r="K9" s="33">
        <v>107.503192918</v>
      </c>
      <c r="L9" s="33">
        <v>343.71954531300003</v>
      </c>
      <c r="M9" s="31">
        <v>0.17</v>
      </c>
      <c r="N9" s="31">
        <v>7.0000000000000007E-2</v>
      </c>
      <c r="O9" s="30">
        <v>50129</v>
      </c>
      <c r="P9" s="30">
        <v>48991</v>
      </c>
      <c r="Q9" s="34">
        <v>50129</v>
      </c>
      <c r="R9" s="34">
        <v>8140</v>
      </c>
      <c r="S9" s="30" t="s">
        <v>145</v>
      </c>
      <c r="T9" s="30" t="s">
        <v>148</v>
      </c>
      <c r="U9" s="34">
        <v>54.65</v>
      </c>
      <c r="V9" s="34">
        <v>1</v>
      </c>
      <c r="W9" s="34">
        <v>1.18</v>
      </c>
      <c r="X9" s="34">
        <v>0.48</v>
      </c>
      <c r="Y9" s="34">
        <f t="shared" si="0"/>
        <v>1.18</v>
      </c>
      <c r="Z9" s="34">
        <f t="shared" si="1"/>
        <v>0.48</v>
      </c>
      <c r="AA9" s="34">
        <v>0.85</v>
      </c>
      <c r="AB9" s="35">
        <v>4.3244024490013397E-2</v>
      </c>
      <c r="AC9">
        <f t="shared" si="2"/>
        <v>206</v>
      </c>
      <c r="AD9">
        <f t="shared" si="3"/>
        <v>1</v>
      </c>
      <c r="AE9">
        <f t="shared" si="4"/>
        <v>0.2</v>
      </c>
      <c r="AF9">
        <f>'TP Factors'!$D$5</f>
        <v>0.88209793191670816</v>
      </c>
      <c r="AG9">
        <f t="shared" si="5"/>
        <v>0.2</v>
      </c>
    </row>
    <row r="10" spans="1:33">
      <c r="A10" s="30" t="s">
        <v>168</v>
      </c>
      <c r="B10" s="30">
        <v>17</v>
      </c>
      <c r="C10" s="30" t="s">
        <v>164</v>
      </c>
      <c r="D10" s="31">
        <v>32.369999999999997</v>
      </c>
      <c r="E10" s="30" t="s">
        <v>91</v>
      </c>
      <c r="F10" s="30">
        <v>1234</v>
      </c>
      <c r="G10" s="32">
        <v>81</v>
      </c>
      <c r="H10" s="30" t="s">
        <v>165</v>
      </c>
      <c r="I10" s="30" t="s">
        <v>166</v>
      </c>
      <c r="J10" s="30">
        <v>1275</v>
      </c>
      <c r="K10" s="33">
        <v>617.64980795600002</v>
      </c>
      <c r="L10" s="33">
        <v>6432.3786120900004</v>
      </c>
      <c r="M10" s="31">
        <v>2.0099999999999998</v>
      </c>
      <c r="N10" s="31">
        <v>0.19</v>
      </c>
      <c r="O10" s="30">
        <v>50162</v>
      </c>
      <c r="P10" s="30">
        <v>49024</v>
      </c>
      <c r="Q10" s="34">
        <v>50162</v>
      </c>
      <c r="R10" s="34">
        <v>1840</v>
      </c>
      <c r="S10" s="30" t="s">
        <v>100</v>
      </c>
      <c r="T10" s="30" t="s">
        <v>171</v>
      </c>
      <c r="U10" s="34">
        <v>54.65</v>
      </c>
      <c r="V10" s="34">
        <v>1</v>
      </c>
      <c r="W10" s="34">
        <v>1.58</v>
      </c>
      <c r="X10" s="34">
        <v>0.15</v>
      </c>
      <c r="Y10" s="34">
        <f t="shared" si="0"/>
        <v>1.58</v>
      </c>
      <c r="Z10" s="34">
        <f t="shared" si="1"/>
        <v>0.15</v>
      </c>
      <c r="AA10" s="34">
        <v>0.40699999999999997</v>
      </c>
      <c r="AB10" s="35">
        <v>4.0416920232405097E-2</v>
      </c>
      <c r="AC10">
        <f t="shared" si="2"/>
        <v>92</v>
      </c>
      <c r="AD10">
        <f t="shared" si="3"/>
        <v>0</v>
      </c>
      <c r="AE10">
        <f t="shared" si="4"/>
        <v>0</v>
      </c>
      <c r="AF10">
        <f>'TP Factors'!$D$5</f>
        <v>0.88209793191670816</v>
      </c>
      <c r="AG10">
        <f t="shared" si="5"/>
        <v>0</v>
      </c>
    </row>
    <row r="11" spans="1:33">
      <c r="A11" s="30" t="s">
        <v>168</v>
      </c>
      <c r="B11" s="30">
        <v>17</v>
      </c>
      <c r="C11" s="30" t="s">
        <v>164</v>
      </c>
      <c r="D11" s="31">
        <v>32.369999999999997</v>
      </c>
      <c r="E11" s="30" t="s">
        <v>91</v>
      </c>
      <c r="F11" s="30">
        <v>1234</v>
      </c>
      <c r="G11" s="32">
        <v>45</v>
      </c>
      <c r="H11" s="30" t="s">
        <v>165</v>
      </c>
      <c r="I11" s="30" t="s">
        <v>166</v>
      </c>
      <c r="J11" s="30">
        <v>49668</v>
      </c>
      <c r="K11" s="33">
        <v>6022.5294295000003</v>
      </c>
      <c r="L11" s="33">
        <v>131258.15145800001</v>
      </c>
      <c r="M11" s="31">
        <v>59.6</v>
      </c>
      <c r="N11" s="31">
        <v>23.84</v>
      </c>
      <c r="O11" s="30">
        <v>50163</v>
      </c>
      <c r="P11" s="30">
        <v>49025</v>
      </c>
      <c r="Q11" s="34">
        <v>50163</v>
      </c>
      <c r="R11" s="34">
        <v>8140</v>
      </c>
      <c r="S11" s="30" t="s">
        <v>100</v>
      </c>
      <c r="T11" s="30" t="s">
        <v>101</v>
      </c>
      <c r="U11" s="34">
        <v>54.65</v>
      </c>
      <c r="V11" s="34">
        <v>1</v>
      </c>
      <c r="W11" s="34">
        <v>1.18</v>
      </c>
      <c r="X11" s="34">
        <v>0.48</v>
      </c>
      <c r="Y11" s="34">
        <f t="shared" si="0"/>
        <v>1.18</v>
      </c>
      <c r="Z11" s="34">
        <f t="shared" si="1"/>
        <v>0.48</v>
      </c>
      <c r="AA11" s="34">
        <v>0.77700000000000002</v>
      </c>
      <c r="AB11" s="35">
        <v>0.20636595135188501</v>
      </c>
      <c r="AC11">
        <f t="shared" si="2"/>
        <v>901</v>
      </c>
      <c r="AD11">
        <f t="shared" si="3"/>
        <v>2</v>
      </c>
      <c r="AE11">
        <f t="shared" si="4"/>
        <v>1</v>
      </c>
      <c r="AF11">
        <f>'TP Factors'!$D$5</f>
        <v>0.88209793191670816</v>
      </c>
      <c r="AG11">
        <f t="shared" si="5"/>
        <v>0.9</v>
      </c>
    </row>
    <row r="12" spans="1:33">
      <c r="A12" s="30" t="s">
        <v>168</v>
      </c>
      <c r="B12" s="30">
        <v>17</v>
      </c>
      <c r="C12" s="30" t="s">
        <v>164</v>
      </c>
      <c r="D12" s="31">
        <v>32.369999999999997</v>
      </c>
      <c r="E12" s="30" t="s">
        <v>91</v>
      </c>
      <c r="F12" s="30">
        <v>1234</v>
      </c>
      <c r="G12" s="32">
        <v>81</v>
      </c>
      <c r="H12" s="30" t="s">
        <v>165</v>
      </c>
      <c r="I12" s="30" t="s">
        <v>166</v>
      </c>
      <c r="J12" s="30">
        <v>11</v>
      </c>
      <c r="K12" s="33">
        <v>55.662199664500001</v>
      </c>
      <c r="L12" s="33">
        <v>59.904568594899999</v>
      </c>
      <c r="M12" s="31">
        <v>0.01</v>
      </c>
      <c r="N12" s="31">
        <v>0</v>
      </c>
      <c r="O12" s="30">
        <v>49913</v>
      </c>
      <c r="P12" s="30">
        <v>48788</v>
      </c>
      <c r="Q12" s="34">
        <v>49913</v>
      </c>
      <c r="R12" s="34">
        <v>1840</v>
      </c>
      <c r="S12" s="30" t="s">
        <v>141</v>
      </c>
      <c r="T12" s="30" t="s">
        <v>142</v>
      </c>
      <c r="U12" s="34">
        <v>54.65</v>
      </c>
      <c r="V12" s="34">
        <v>0</v>
      </c>
      <c r="W12" s="34">
        <v>1.58</v>
      </c>
      <c r="X12" s="34">
        <v>0.15</v>
      </c>
      <c r="Y12" s="34">
        <f>W12*0.7</f>
        <v>1.1059999999999999</v>
      </c>
      <c r="Z12" s="34">
        <f>X12*0.5</f>
        <v>7.4999999999999997E-2</v>
      </c>
      <c r="AA12" s="34">
        <v>0.36299999999999999</v>
      </c>
      <c r="AB12" s="35">
        <v>1.08248964648317E-3</v>
      </c>
      <c r="AC12">
        <f t="shared" si="2"/>
        <v>2</v>
      </c>
      <c r="AD12">
        <f t="shared" si="3"/>
        <v>0</v>
      </c>
      <c r="AE12">
        <f t="shared" si="4"/>
        <v>0</v>
      </c>
      <c r="AF12">
        <f>'TP Factors'!$D$5</f>
        <v>0.88209793191670816</v>
      </c>
      <c r="AG12">
        <f t="shared" si="5"/>
        <v>0</v>
      </c>
    </row>
    <row r="13" spans="1:33">
      <c r="AB13" s="35">
        <f>SUM(AB2:AB12)</f>
        <v>1.4972157548035143</v>
      </c>
      <c r="AD13">
        <f>SUM(AD3:AD12)</f>
        <v>14</v>
      </c>
      <c r="AG13">
        <f>SUM(AG2:AG12)</f>
        <v>4.7</v>
      </c>
    </row>
  </sheetData>
  <sortState ref="A2:Z12">
    <sortCondition descending="1" ref="V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G26"/>
  <sheetViews>
    <sheetView topLeftCell="S1" workbookViewId="0">
      <selection activeCell="AC1" sqref="AC1:AG2"/>
    </sheetView>
  </sheetViews>
  <sheetFormatPr defaultRowHeight="12.75"/>
  <cols>
    <col min="1" max="1" width="8.7109375" style="30" bestFit="1" customWidth="1"/>
    <col min="2" max="2" width="11.28515625" style="30" bestFit="1" customWidth="1"/>
    <col min="3" max="3" width="11.85546875" style="30" bestFit="1" customWidth="1"/>
    <col min="4" max="4" width="10.28515625" style="31" bestFit="1" customWidth="1"/>
    <col min="5" max="5" width="10" style="30" bestFit="1" customWidth="1"/>
    <col min="6" max="6" width="11" style="30" bestFit="1" customWidth="1"/>
    <col min="7" max="7" width="10.5703125" style="32" bestFit="1" customWidth="1"/>
    <col min="8" max="8" width="8.42578125" style="30" bestFit="1" customWidth="1"/>
    <col min="9" max="9" width="11.42578125" style="30" bestFit="1" customWidth="1"/>
    <col min="10" max="10" width="12" style="30" bestFit="1" customWidth="1"/>
    <col min="11" max="11" width="17.85546875" style="33" bestFit="1" customWidth="1"/>
    <col min="12" max="12" width="18.85546875" style="33" bestFit="1" customWidth="1"/>
    <col min="13" max="14" width="7" style="31" bestFit="1" customWidth="1"/>
    <col min="15" max="16" width="6" style="30" bestFit="1" customWidth="1"/>
    <col min="17" max="17" width="12.5703125" style="34" bestFit="1" customWidth="1"/>
    <col min="18" max="18" width="11.5703125" style="34" bestFit="1" customWidth="1"/>
    <col min="19" max="19" width="10" style="30" bestFit="1" customWidth="1"/>
    <col min="20" max="20" width="10.85546875" style="30" bestFit="1" customWidth="1"/>
    <col min="21" max="21" width="14" style="34" bestFit="1" customWidth="1"/>
    <col min="22" max="22" width="13.42578125" style="34" bestFit="1" customWidth="1"/>
    <col min="23" max="24" width="8.5703125" style="34" bestFit="1" customWidth="1"/>
    <col min="25" max="26" width="8.5703125" style="34" customWidth="1"/>
    <col min="27" max="27" width="8.5703125" style="34" bestFit="1" customWidth="1"/>
    <col min="28" max="28" width="19.85546875" style="35" bestFit="1" customWidth="1"/>
    <col min="29" max="29" width="12.85546875" customWidth="1"/>
    <col min="33" max="33" width="12.7109375" customWidth="1"/>
  </cols>
  <sheetData>
    <row r="1" spans="1:33" ht="25.5">
      <c r="A1" s="30" t="s">
        <v>64</v>
      </c>
      <c r="B1" s="30" t="s">
        <v>65</v>
      </c>
      <c r="C1" s="30" t="s">
        <v>66</v>
      </c>
      <c r="D1" s="31" t="s">
        <v>67</v>
      </c>
      <c r="E1" s="30" t="s">
        <v>68</v>
      </c>
      <c r="F1" s="30" t="s">
        <v>69</v>
      </c>
      <c r="G1" s="32" t="s">
        <v>70</v>
      </c>
      <c r="H1" s="30" t="s">
        <v>71</v>
      </c>
      <c r="I1" s="30" t="s">
        <v>72</v>
      </c>
      <c r="J1" s="30" t="s">
        <v>73</v>
      </c>
      <c r="K1" s="33" t="s">
        <v>74</v>
      </c>
      <c r="L1" s="33" t="s">
        <v>75</v>
      </c>
      <c r="M1" s="31" t="s">
        <v>76</v>
      </c>
      <c r="N1" s="31" t="s">
        <v>77</v>
      </c>
      <c r="O1" s="30" t="s">
        <v>78</v>
      </c>
      <c r="P1" s="30" t="s">
        <v>79</v>
      </c>
      <c r="Q1" s="34" t="s">
        <v>80</v>
      </c>
      <c r="R1" s="34" t="s">
        <v>81</v>
      </c>
      <c r="S1" s="30" t="s">
        <v>82</v>
      </c>
      <c r="T1" s="30" t="s">
        <v>83</v>
      </c>
      <c r="U1" s="34" t="s">
        <v>84</v>
      </c>
      <c r="V1" s="34" t="s">
        <v>85</v>
      </c>
      <c r="W1" s="34" t="s">
        <v>86</v>
      </c>
      <c r="X1" s="34" t="s">
        <v>87</v>
      </c>
      <c r="Y1" s="34" t="s">
        <v>175</v>
      </c>
      <c r="Z1" s="34" t="s">
        <v>176</v>
      </c>
      <c r="AA1" s="34" t="s">
        <v>88</v>
      </c>
      <c r="AB1" s="35" t="s">
        <v>89</v>
      </c>
      <c r="AC1" s="36" t="s">
        <v>177</v>
      </c>
      <c r="AD1" s="36" t="s">
        <v>178</v>
      </c>
      <c r="AE1" s="36" t="s">
        <v>179</v>
      </c>
      <c r="AF1" s="36" t="s">
        <v>180</v>
      </c>
      <c r="AG1" s="36" t="s">
        <v>181</v>
      </c>
    </row>
    <row r="2" spans="1:33">
      <c r="A2" s="30" t="s">
        <v>168</v>
      </c>
      <c r="B2" s="30">
        <v>17</v>
      </c>
      <c r="C2" s="30" t="s">
        <v>164</v>
      </c>
      <c r="D2" s="31">
        <v>32.369999999999997</v>
      </c>
      <c r="E2" s="30" t="s">
        <v>91</v>
      </c>
      <c r="F2" s="30">
        <v>1234</v>
      </c>
      <c r="G2" s="32">
        <v>105</v>
      </c>
      <c r="H2" s="30" t="s">
        <v>165</v>
      </c>
      <c r="I2" s="30" t="s">
        <v>166</v>
      </c>
      <c r="J2" s="30">
        <v>659</v>
      </c>
      <c r="K2" s="33">
        <v>193.956639803</v>
      </c>
      <c r="L2" s="33">
        <v>1526.0054002899999</v>
      </c>
      <c r="M2" s="31">
        <v>1.27</v>
      </c>
      <c r="N2" s="31">
        <v>0.33</v>
      </c>
      <c r="O2" s="30">
        <v>44649</v>
      </c>
      <c r="P2" s="30">
        <v>43618</v>
      </c>
      <c r="Q2" s="34">
        <v>44649</v>
      </c>
      <c r="R2" s="34">
        <v>1400</v>
      </c>
      <c r="S2" s="30" t="s">
        <v>108</v>
      </c>
      <c r="T2" s="30" t="s">
        <v>121</v>
      </c>
      <c r="U2" s="34">
        <v>54.65</v>
      </c>
      <c r="V2" s="34">
        <v>1</v>
      </c>
      <c r="W2" s="34">
        <v>2.83</v>
      </c>
      <c r="X2" s="34">
        <v>0.497</v>
      </c>
      <c r="Y2" s="34">
        <f>W2</f>
        <v>2.83</v>
      </c>
      <c r="Z2" s="34">
        <f>X2</f>
        <v>0.497</v>
      </c>
      <c r="AA2" s="34">
        <v>0.88700000000000001</v>
      </c>
      <c r="AB2" s="35">
        <v>0.190268454338761</v>
      </c>
      <c r="AC2">
        <f>ROUND(AB2*AA2*U2*102.79,0)</f>
        <v>948</v>
      </c>
      <c r="AD2">
        <f>ROUND(Y2*AC2*0.002205,0)</f>
        <v>6</v>
      </c>
      <c r="AE2">
        <f>ROUND(Z2*AC2*0.002205,1)</f>
        <v>1</v>
      </c>
      <c r="AF2">
        <f>'TP Factors'!$D$5</f>
        <v>0.88209793191670816</v>
      </c>
      <c r="AG2">
        <f>ROUND(AE2*AF2,1)</f>
        <v>0.9</v>
      </c>
    </row>
    <row r="3" spans="1:33">
      <c r="A3" s="30" t="s">
        <v>168</v>
      </c>
      <c r="B3" s="30">
        <v>17</v>
      </c>
      <c r="C3" s="30" t="s">
        <v>164</v>
      </c>
      <c r="D3" s="31">
        <v>32.369999999999997</v>
      </c>
      <c r="E3" s="30" t="s">
        <v>91</v>
      </c>
      <c r="F3" s="30">
        <v>1234</v>
      </c>
      <c r="G3" s="32">
        <v>29</v>
      </c>
      <c r="H3" s="30" t="s">
        <v>165</v>
      </c>
      <c r="I3" s="30" t="s">
        <v>166</v>
      </c>
      <c r="J3" s="30">
        <v>1626</v>
      </c>
      <c r="K3" s="33">
        <v>721.32359289800002</v>
      </c>
      <c r="L3" s="33">
        <v>10985.731954700001</v>
      </c>
      <c r="M3" s="31">
        <v>3.63</v>
      </c>
      <c r="N3" s="31">
        <v>0.51</v>
      </c>
      <c r="O3" s="30">
        <v>44656</v>
      </c>
      <c r="P3" s="30">
        <v>43625</v>
      </c>
      <c r="Q3" s="34">
        <v>44656</v>
      </c>
      <c r="R3" s="34">
        <v>1200</v>
      </c>
      <c r="S3" s="30" t="s">
        <v>108</v>
      </c>
      <c r="T3" s="30" t="s">
        <v>125</v>
      </c>
      <c r="U3" s="34">
        <v>54.65</v>
      </c>
      <c r="V3" s="34">
        <v>1</v>
      </c>
      <c r="W3" s="34">
        <v>2.39</v>
      </c>
      <c r="X3" s="34">
        <v>0.316</v>
      </c>
      <c r="Y3" s="34">
        <f t="shared" ref="Y3:Y18" si="0">W3</f>
        <v>2.39</v>
      </c>
      <c r="Z3" s="34">
        <f t="shared" ref="Z3:Z18" si="1">X3</f>
        <v>0.316</v>
      </c>
      <c r="AA3" s="34">
        <v>0.30399999999999999</v>
      </c>
      <c r="AB3" s="35">
        <v>0.48991719951639501</v>
      </c>
      <c r="AC3">
        <f t="shared" ref="AC3:AC25" si="2">ROUND(AB3*AA3*U3*102.79,0)</f>
        <v>837</v>
      </c>
      <c r="AD3">
        <f t="shared" ref="AD3:AD25" si="3">ROUND(Y3*AC3*0.002205,0)</f>
        <v>4</v>
      </c>
      <c r="AE3">
        <f t="shared" ref="AE3:AE25" si="4">ROUND(Z3*AC3*0.002205,1)</f>
        <v>0.6</v>
      </c>
      <c r="AF3">
        <f>'TP Factors'!$D$5</f>
        <v>0.88209793191670816</v>
      </c>
      <c r="AG3">
        <f t="shared" ref="AG3:AG25" si="5">ROUND(AE3*AF3,1)</f>
        <v>0.5</v>
      </c>
    </row>
    <row r="4" spans="1:33">
      <c r="A4" s="30" t="s">
        <v>168</v>
      </c>
      <c r="B4" s="30">
        <v>17</v>
      </c>
      <c r="C4" s="30" t="s">
        <v>164</v>
      </c>
      <c r="D4" s="31">
        <v>32.369999999999997</v>
      </c>
      <c r="E4" s="30" t="s">
        <v>91</v>
      </c>
      <c r="F4" s="30">
        <v>1234</v>
      </c>
      <c r="G4" s="32">
        <v>105</v>
      </c>
      <c r="H4" s="30" t="s">
        <v>165</v>
      </c>
      <c r="I4" s="30" t="s">
        <v>166</v>
      </c>
      <c r="J4" s="30">
        <v>4351</v>
      </c>
      <c r="K4" s="33">
        <v>502.18810640999999</v>
      </c>
      <c r="L4" s="33">
        <v>10073.0406625</v>
      </c>
      <c r="M4" s="31">
        <v>8.4</v>
      </c>
      <c r="N4" s="31">
        <v>2.16</v>
      </c>
      <c r="O4" s="30">
        <v>47963</v>
      </c>
      <c r="P4" s="30">
        <v>46860</v>
      </c>
      <c r="Q4" s="34">
        <v>47963</v>
      </c>
      <c r="R4" s="34">
        <v>1400</v>
      </c>
      <c r="S4" s="30" t="s">
        <v>108</v>
      </c>
      <c r="T4" s="30" t="s">
        <v>121</v>
      </c>
      <c r="U4" s="34">
        <v>54.65</v>
      </c>
      <c r="V4" s="34">
        <v>1</v>
      </c>
      <c r="W4" s="34">
        <v>2.83</v>
      </c>
      <c r="X4" s="34">
        <v>0.497</v>
      </c>
      <c r="Y4" s="34">
        <f t="shared" si="0"/>
        <v>2.83</v>
      </c>
      <c r="Z4" s="34">
        <f t="shared" si="1"/>
        <v>0.497</v>
      </c>
      <c r="AA4" s="34">
        <v>0.88700000000000001</v>
      </c>
      <c r="AB4" s="35">
        <v>1.6694382181855099E-3</v>
      </c>
      <c r="AC4">
        <f t="shared" si="2"/>
        <v>8</v>
      </c>
      <c r="AD4">
        <f t="shared" si="3"/>
        <v>0</v>
      </c>
      <c r="AE4">
        <f t="shared" si="4"/>
        <v>0</v>
      </c>
      <c r="AF4">
        <f>'TP Factors'!$D$5</f>
        <v>0.88209793191670816</v>
      </c>
      <c r="AG4">
        <f t="shared" si="5"/>
        <v>0</v>
      </c>
    </row>
    <row r="5" spans="1:33">
      <c r="A5" s="30" t="s">
        <v>168</v>
      </c>
      <c r="B5" s="30">
        <v>17</v>
      </c>
      <c r="C5" s="30" t="s">
        <v>164</v>
      </c>
      <c r="D5" s="31">
        <v>32.369999999999997</v>
      </c>
      <c r="E5" s="30" t="s">
        <v>91</v>
      </c>
      <c r="F5" s="30">
        <v>3456</v>
      </c>
      <c r="G5" s="32">
        <v>4</v>
      </c>
      <c r="H5" s="30" t="s">
        <v>165</v>
      </c>
      <c r="I5" s="30" t="s">
        <v>166</v>
      </c>
      <c r="J5" s="30">
        <v>867</v>
      </c>
      <c r="K5" s="33">
        <v>314.00227370200002</v>
      </c>
      <c r="L5" s="33">
        <v>4331.4553950899999</v>
      </c>
      <c r="M5" s="31">
        <v>1.04</v>
      </c>
      <c r="N5" s="31">
        <v>0.06</v>
      </c>
      <c r="O5" s="30">
        <v>47965</v>
      </c>
      <c r="P5" s="30">
        <v>46862</v>
      </c>
      <c r="Q5" s="34">
        <v>47965</v>
      </c>
      <c r="R5" s="34">
        <v>3100</v>
      </c>
      <c r="S5" s="30" t="s">
        <v>108</v>
      </c>
      <c r="T5" s="30" t="s">
        <v>172</v>
      </c>
      <c r="U5" s="34">
        <v>54.65</v>
      </c>
      <c r="V5" s="34">
        <v>1</v>
      </c>
      <c r="W5" s="34">
        <v>1.25</v>
      </c>
      <c r="X5" s="34">
        <v>6.4000000000000001E-2</v>
      </c>
      <c r="Y5" s="34">
        <f t="shared" si="0"/>
        <v>1.25</v>
      </c>
      <c r="Z5" s="34">
        <f t="shared" si="1"/>
        <v>6.4000000000000001E-2</v>
      </c>
      <c r="AA5" s="34">
        <v>0.41099999999999998</v>
      </c>
      <c r="AB5" s="35">
        <v>8.7474073501275298E-3</v>
      </c>
      <c r="AC5">
        <f t="shared" si="2"/>
        <v>20</v>
      </c>
      <c r="AD5">
        <f t="shared" si="3"/>
        <v>0</v>
      </c>
      <c r="AE5">
        <f t="shared" si="4"/>
        <v>0</v>
      </c>
      <c r="AF5">
        <f>'TP Factors'!$D$5</f>
        <v>0.88209793191670816</v>
      </c>
      <c r="AG5">
        <f t="shared" si="5"/>
        <v>0</v>
      </c>
    </row>
    <row r="6" spans="1:33">
      <c r="A6" s="30" t="s">
        <v>168</v>
      </c>
      <c r="B6" s="30">
        <v>17</v>
      </c>
      <c r="C6" s="30" t="s">
        <v>164</v>
      </c>
      <c r="D6" s="31">
        <v>32.369999999999997</v>
      </c>
      <c r="E6" s="30" t="s">
        <v>91</v>
      </c>
      <c r="F6" s="30">
        <v>3456</v>
      </c>
      <c r="G6" s="32">
        <v>4</v>
      </c>
      <c r="H6" s="30" t="s">
        <v>165</v>
      </c>
      <c r="I6" s="30" t="s">
        <v>166</v>
      </c>
      <c r="J6" s="30">
        <v>5782</v>
      </c>
      <c r="K6" s="33">
        <v>1345.7599075600001</v>
      </c>
      <c r="L6" s="33">
        <v>28887.663600799999</v>
      </c>
      <c r="M6" s="31">
        <v>6.94</v>
      </c>
      <c r="N6" s="31">
        <v>0.37</v>
      </c>
      <c r="O6" s="30">
        <v>47967</v>
      </c>
      <c r="P6" s="30">
        <v>46864</v>
      </c>
      <c r="Q6" s="34">
        <v>47967</v>
      </c>
      <c r="R6" s="34">
        <v>3100</v>
      </c>
      <c r="S6" s="30" t="s">
        <v>108</v>
      </c>
      <c r="T6" s="30" t="s">
        <v>172</v>
      </c>
      <c r="U6" s="34">
        <v>54.65</v>
      </c>
      <c r="V6" s="34">
        <v>1</v>
      </c>
      <c r="W6" s="34">
        <v>1.25</v>
      </c>
      <c r="X6" s="34">
        <v>6.4000000000000001E-2</v>
      </c>
      <c r="Y6" s="34">
        <f t="shared" si="0"/>
        <v>1.25</v>
      </c>
      <c r="Z6" s="34">
        <f t="shared" si="1"/>
        <v>6.4000000000000001E-2</v>
      </c>
      <c r="AA6" s="34">
        <v>0.41099999999999998</v>
      </c>
      <c r="AB6" s="35">
        <v>5.8874738723773502E-2</v>
      </c>
      <c r="AC6">
        <f t="shared" si="2"/>
        <v>136</v>
      </c>
      <c r="AD6">
        <f t="shared" si="3"/>
        <v>0</v>
      </c>
      <c r="AE6">
        <f t="shared" si="4"/>
        <v>0</v>
      </c>
      <c r="AF6">
        <f>'TP Factors'!$D$5</f>
        <v>0.88209793191670816</v>
      </c>
      <c r="AG6">
        <f t="shared" si="5"/>
        <v>0</v>
      </c>
    </row>
    <row r="7" spans="1:33">
      <c r="A7" s="30" t="s">
        <v>168</v>
      </c>
      <c r="B7" s="30">
        <v>17</v>
      </c>
      <c r="C7" s="30" t="s">
        <v>164</v>
      </c>
      <c r="D7" s="31">
        <v>32.369999999999997</v>
      </c>
      <c r="E7" s="30" t="s">
        <v>91</v>
      </c>
      <c r="F7" s="30">
        <v>1234</v>
      </c>
      <c r="G7" s="32">
        <v>45</v>
      </c>
      <c r="H7" s="30" t="s">
        <v>165</v>
      </c>
      <c r="I7" s="30" t="s">
        <v>166</v>
      </c>
      <c r="J7" s="30">
        <v>899</v>
      </c>
      <c r="K7" s="33">
        <v>403.52026539000002</v>
      </c>
      <c r="L7" s="33">
        <v>2626.6389763400002</v>
      </c>
      <c r="M7" s="31">
        <v>1.08</v>
      </c>
      <c r="N7" s="31">
        <v>0.43</v>
      </c>
      <c r="O7" s="30">
        <v>49381</v>
      </c>
      <c r="P7" s="30">
        <v>48269</v>
      </c>
      <c r="Q7" s="34">
        <v>49381</v>
      </c>
      <c r="R7" s="34">
        <v>8140</v>
      </c>
      <c r="S7" s="30" t="s">
        <v>108</v>
      </c>
      <c r="T7" s="30" t="s">
        <v>111</v>
      </c>
      <c r="U7" s="34">
        <v>54.65</v>
      </c>
      <c r="V7" s="34">
        <v>1</v>
      </c>
      <c r="W7" s="34">
        <v>1.18</v>
      </c>
      <c r="X7" s="34">
        <v>0.48</v>
      </c>
      <c r="Y7" s="34">
        <f t="shared" si="0"/>
        <v>1.18</v>
      </c>
      <c r="Z7" s="34">
        <f t="shared" si="1"/>
        <v>0.48</v>
      </c>
      <c r="AA7" s="34">
        <v>0.70299999999999996</v>
      </c>
      <c r="AB7" s="35">
        <v>0.35584891084053999</v>
      </c>
      <c r="AC7">
        <f t="shared" si="2"/>
        <v>1405</v>
      </c>
      <c r="AD7">
        <f t="shared" si="3"/>
        <v>4</v>
      </c>
      <c r="AE7">
        <f t="shared" si="4"/>
        <v>1.5</v>
      </c>
      <c r="AF7">
        <f>'TP Factors'!$D$5</f>
        <v>0.88209793191670816</v>
      </c>
      <c r="AG7">
        <f t="shared" si="5"/>
        <v>1.3</v>
      </c>
    </row>
    <row r="8" spans="1:33">
      <c r="A8" s="30" t="s">
        <v>168</v>
      </c>
      <c r="B8" s="30">
        <v>17</v>
      </c>
      <c r="C8" s="30" t="s">
        <v>164</v>
      </c>
      <c r="D8" s="31">
        <v>32.369999999999997</v>
      </c>
      <c r="E8" s="30" t="s">
        <v>91</v>
      </c>
      <c r="F8" s="30">
        <v>3456</v>
      </c>
      <c r="G8" s="32">
        <v>4</v>
      </c>
      <c r="H8" s="30" t="s">
        <v>165</v>
      </c>
      <c r="I8" s="30" t="s">
        <v>166</v>
      </c>
      <c r="J8" s="30">
        <v>3287</v>
      </c>
      <c r="K8" s="33">
        <v>1050.98513295</v>
      </c>
      <c r="L8" s="33">
        <v>16421.451486599999</v>
      </c>
      <c r="M8" s="31">
        <v>3.94</v>
      </c>
      <c r="N8" s="31">
        <v>0.21</v>
      </c>
      <c r="O8" s="30">
        <v>49440</v>
      </c>
      <c r="P8" s="30">
        <v>48327</v>
      </c>
      <c r="Q8" s="34">
        <v>49440</v>
      </c>
      <c r="R8" s="34">
        <v>3100</v>
      </c>
      <c r="S8" s="30" t="s">
        <v>108</v>
      </c>
      <c r="T8" s="30" t="s">
        <v>172</v>
      </c>
      <c r="U8" s="34">
        <v>54.65</v>
      </c>
      <c r="V8" s="34">
        <v>1</v>
      </c>
      <c r="W8" s="34">
        <v>1.25</v>
      </c>
      <c r="X8" s="34">
        <v>6.4000000000000001E-2</v>
      </c>
      <c r="Y8" s="34">
        <f t="shared" si="0"/>
        <v>1.25</v>
      </c>
      <c r="Z8" s="34">
        <f t="shared" si="1"/>
        <v>6.4000000000000001E-2</v>
      </c>
      <c r="AA8" s="34">
        <v>0.41099999999999998</v>
      </c>
      <c r="AB8" s="35">
        <v>0.56744754730219304</v>
      </c>
      <c r="AC8">
        <f t="shared" si="2"/>
        <v>1310</v>
      </c>
      <c r="AD8">
        <f t="shared" si="3"/>
        <v>4</v>
      </c>
      <c r="AE8">
        <f t="shared" si="4"/>
        <v>0.2</v>
      </c>
      <c r="AF8">
        <f>'TP Factors'!$D$5</f>
        <v>0.88209793191670816</v>
      </c>
      <c r="AG8">
        <f t="shared" si="5"/>
        <v>0.2</v>
      </c>
    </row>
    <row r="9" spans="1:33">
      <c r="A9" s="30" t="s">
        <v>168</v>
      </c>
      <c r="B9" s="30">
        <v>17</v>
      </c>
      <c r="C9" s="30" t="s">
        <v>164</v>
      </c>
      <c r="D9" s="31">
        <v>32.369999999999997</v>
      </c>
      <c r="E9" s="30" t="s">
        <v>91</v>
      </c>
      <c r="F9" s="30">
        <v>1234</v>
      </c>
      <c r="G9" s="32">
        <v>29</v>
      </c>
      <c r="H9" s="30" t="s">
        <v>165</v>
      </c>
      <c r="I9" s="30" t="s">
        <v>166</v>
      </c>
      <c r="J9" s="30">
        <v>5</v>
      </c>
      <c r="K9" s="33">
        <v>28.982273832699999</v>
      </c>
      <c r="L9" s="33">
        <v>36.030905614600002</v>
      </c>
      <c r="M9" s="31">
        <v>0.01</v>
      </c>
      <c r="N9" s="31">
        <v>0</v>
      </c>
      <c r="O9" s="30">
        <v>49456</v>
      </c>
      <c r="P9" s="30">
        <v>48342</v>
      </c>
      <c r="Q9" s="34">
        <v>49456</v>
      </c>
      <c r="R9" s="34">
        <v>1200</v>
      </c>
      <c r="S9" s="30" t="s">
        <v>108</v>
      </c>
      <c r="T9" s="30" t="s">
        <v>125</v>
      </c>
      <c r="U9" s="34">
        <v>54.65</v>
      </c>
      <c r="V9" s="34">
        <v>1</v>
      </c>
      <c r="W9" s="34">
        <v>2.39</v>
      </c>
      <c r="X9" s="34">
        <v>0.316</v>
      </c>
      <c r="Y9" s="34">
        <f t="shared" si="0"/>
        <v>2.39</v>
      </c>
      <c r="Z9" s="34">
        <f t="shared" si="1"/>
        <v>0.316</v>
      </c>
      <c r="AA9" s="34">
        <v>0.30399999999999999</v>
      </c>
      <c r="AB9" s="35">
        <v>8.9033950640255606E-3</v>
      </c>
      <c r="AC9">
        <f t="shared" si="2"/>
        <v>15</v>
      </c>
      <c r="AD9">
        <f t="shared" si="3"/>
        <v>0</v>
      </c>
      <c r="AE9">
        <f t="shared" si="4"/>
        <v>0</v>
      </c>
      <c r="AF9">
        <f>'TP Factors'!$D$5</f>
        <v>0.88209793191670816</v>
      </c>
      <c r="AG9">
        <f t="shared" si="5"/>
        <v>0</v>
      </c>
    </row>
    <row r="10" spans="1:33">
      <c r="A10" s="30" t="s">
        <v>168</v>
      </c>
      <c r="B10" s="30">
        <v>17</v>
      </c>
      <c r="C10" s="30" t="s">
        <v>164</v>
      </c>
      <c r="D10" s="31">
        <v>32.369999999999997</v>
      </c>
      <c r="E10" s="30" t="s">
        <v>91</v>
      </c>
      <c r="F10" s="30">
        <v>1234</v>
      </c>
      <c r="G10" s="32">
        <v>45</v>
      </c>
      <c r="H10" s="30" t="s">
        <v>165</v>
      </c>
      <c r="I10" s="30" t="s">
        <v>166</v>
      </c>
      <c r="J10" s="30">
        <v>1386</v>
      </c>
      <c r="K10" s="33">
        <v>392.39923024000001</v>
      </c>
      <c r="L10" s="33">
        <v>4048.5571407900002</v>
      </c>
      <c r="M10" s="31">
        <v>1.66</v>
      </c>
      <c r="N10" s="31">
        <v>0.67</v>
      </c>
      <c r="O10" s="30">
        <v>49460</v>
      </c>
      <c r="P10" s="30">
        <v>48346</v>
      </c>
      <c r="Q10" s="34">
        <v>49460</v>
      </c>
      <c r="R10" s="34">
        <v>8140</v>
      </c>
      <c r="S10" s="30" t="s">
        <v>108</v>
      </c>
      <c r="T10" s="30" t="s">
        <v>111</v>
      </c>
      <c r="U10" s="34">
        <v>54.65</v>
      </c>
      <c r="V10" s="34">
        <v>1</v>
      </c>
      <c r="W10" s="34">
        <v>1.18</v>
      </c>
      <c r="X10" s="34">
        <v>0.48</v>
      </c>
      <c r="Y10" s="34">
        <f t="shared" si="0"/>
        <v>1.18</v>
      </c>
      <c r="Z10" s="34">
        <f t="shared" si="1"/>
        <v>0.48</v>
      </c>
      <c r="AA10" s="34">
        <v>0.70299999999999996</v>
      </c>
      <c r="AB10" s="35">
        <v>1.0004162549548099</v>
      </c>
      <c r="AC10">
        <f t="shared" si="2"/>
        <v>3951</v>
      </c>
      <c r="AD10">
        <f t="shared" si="3"/>
        <v>10</v>
      </c>
      <c r="AE10">
        <f t="shared" si="4"/>
        <v>4.2</v>
      </c>
      <c r="AF10">
        <f>'TP Factors'!$D$5</f>
        <v>0.88209793191670816</v>
      </c>
      <c r="AG10">
        <f t="shared" si="5"/>
        <v>3.7</v>
      </c>
    </row>
    <row r="11" spans="1:33">
      <c r="A11" s="30" t="s">
        <v>168</v>
      </c>
      <c r="B11" s="30">
        <v>17</v>
      </c>
      <c r="C11" s="30" t="s">
        <v>164</v>
      </c>
      <c r="D11" s="31">
        <v>32.369999999999997</v>
      </c>
      <c r="E11" s="30" t="s">
        <v>91</v>
      </c>
      <c r="F11" s="30">
        <v>3456</v>
      </c>
      <c r="G11" s="32">
        <v>4</v>
      </c>
      <c r="H11" s="30" t="s">
        <v>165</v>
      </c>
      <c r="I11" s="30" t="s">
        <v>166</v>
      </c>
      <c r="J11" s="30">
        <v>137</v>
      </c>
      <c r="K11" s="33">
        <v>252.717791202</v>
      </c>
      <c r="L11" s="33">
        <v>685.42173223299994</v>
      </c>
      <c r="M11" s="31">
        <v>0.16</v>
      </c>
      <c r="N11" s="31">
        <v>0.01</v>
      </c>
      <c r="O11" s="30">
        <v>49481</v>
      </c>
      <c r="P11" s="30">
        <v>48366</v>
      </c>
      <c r="Q11" s="34">
        <v>49481</v>
      </c>
      <c r="R11" s="34">
        <v>3100</v>
      </c>
      <c r="S11" s="30" t="s">
        <v>108</v>
      </c>
      <c r="T11" s="30" t="s">
        <v>172</v>
      </c>
      <c r="U11" s="34">
        <v>54.65</v>
      </c>
      <c r="V11" s="34">
        <v>1</v>
      </c>
      <c r="W11" s="34">
        <v>1.25</v>
      </c>
      <c r="X11" s="34">
        <v>6.4000000000000001E-2</v>
      </c>
      <c r="Y11" s="34">
        <f t="shared" si="0"/>
        <v>1.25</v>
      </c>
      <c r="Z11" s="34">
        <f t="shared" si="1"/>
        <v>6.4000000000000001E-2</v>
      </c>
      <c r="AA11" s="34">
        <v>0.41099999999999998</v>
      </c>
      <c r="AB11" s="35">
        <v>0.169285961528755</v>
      </c>
      <c r="AC11">
        <f t="shared" si="2"/>
        <v>391</v>
      </c>
      <c r="AD11">
        <f t="shared" si="3"/>
        <v>1</v>
      </c>
      <c r="AE11">
        <f t="shared" si="4"/>
        <v>0.1</v>
      </c>
      <c r="AF11">
        <f>'TP Factors'!$D$5</f>
        <v>0.88209793191670816</v>
      </c>
      <c r="AG11">
        <f t="shared" si="5"/>
        <v>0.1</v>
      </c>
    </row>
    <row r="12" spans="1:33">
      <c r="A12" s="30" t="s">
        <v>168</v>
      </c>
      <c r="B12" s="30">
        <v>17</v>
      </c>
      <c r="C12" s="30" t="s">
        <v>164</v>
      </c>
      <c r="D12" s="31">
        <v>32.369999999999997</v>
      </c>
      <c r="E12" s="30" t="s">
        <v>91</v>
      </c>
      <c r="F12" s="30">
        <v>1234</v>
      </c>
      <c r="G12" s="32">
        <v>29</v>
      </c>
      <c r="H12" s="30" t="s">
        <v>165</v>
      </c>
      <c r="I12" s="30" t="s">
        <v>166</v>
      </c>
      <c r="J12" s="30">
        <v>6405</v>
      </c>
      <c r="K12" s="33">
        <v>929.67110268700003</v>
      </c>
      <c r="L12" s="33">
        <v>33812.7255659</v>
      </c>
      <c r="M12" s="31">
        <v>14.28</v>
      </c>
      <c r="N12" s="31">
        <v>2.02</v>
      </c>
      <c r="O12" s="30">
        <v>49502</v>
      </c>
      <c r="P12" s="30">
        <v>48387</v>
      </c>
      <c r="Q12" s="34">
        <v>49502</v>
      </c>
      <c r="R12" s="34">
        <v>1200</v>
      </c>
      <c r="S12" s="30" t="s">
        <v>100</v>
      </c>
      <c r="T12" s="30" t="s">
        <v>114</v>
      </c>
      <c r="U12" s="34">
        <v>54.65</v>
      </c>
      <c r="V12" s="34">
        <v>1</v>
      </c>
      <c r="W12" s="34">
        <v>2.39</v>
      </c>
      <c r="X12" s="34">
        <v>0.316</v>
      </c>
      <c r="Y12" s="34">
        <f t="shared" si="0"/>
        <v>2.39</v>
      </c>
      <c r="Z12" s="34">
        <f t="shared" si="1"/>
        <v>0.316</v>
      </c>
      <c r="AA12" s="34">
        <v>0.38900000000000001</v>
      </c>
      <c r="AB12" s="35">
        <v>0.90425333005609398</v>
      </c>
      <c r="AC12">
        <f t="shared" si="2"/>
        <v>1976</v>
      </c>
      <c r="AD12">
        <f t="shared" si="3"/>
        <v>10</v>
      </c>
      <c r="AE12">
        <f t="shared" si="4"/>
        <v>1.4</v>
      </c>
      <c r="AF12">
        <f>'TP Factors'!$D$5</f>
        <v>0.88209793191670816</v>
      </c>
      <c r="AG12">
        <f t="shared" si="5"/>
        <v>1.2</v>
      </c>
    </row>
    <row r="13" spans="1:33">
      <c r="A13" s="30" t="s">
        <v>168</v>
      </c>
      <c r="B13" s="30">
        <v>17</v>
      </c>
      <c r="C13" s="30" t="s">
        <v>164</v>
      </c>
      <c r="D13" s="31">
        <v>32.369999999999997</v>
      </c>
      <c r="E13" s="30" t="s">
        <v>91</v>
      </c>
      <c r="F13" s="30">
        <v>1234</v>
      </c>
      <c r="G13" s="32">
        <v>45</v>
      </c>
      <c r="H13" s="30" t="s">
        <v>165</v>
      </c>
      <c r="I13" s="30" t="s">
        <v>166</v>
      </c>
      <c r="J13" s="30">
        <v>139</v>
      </c>
      <c r="K13" s="33">
        <v>237.163782596</v>
      </c>
      <c r="L13" s="33">
        <v>404.73552602500001</v>
      </c>
      <c r="M13" s="31">
        <v>0.17</v>
      </c>
      <c r="N13" s="31">
        <v>7.0000000000000007E-2</v>
      </c>
      <c r="O13" s="30">
        <v>49684</v>
      </c>
      <c r="P13" s="30">
        <v>48561</v>
      </c>
      <c r="Q13" s="34">
        <v>49684</v>
      </c>
      <c r="R13" s="34">
        <v>8140</v>
      </c>
      <c r="S13" s="30" t="s">
        <v>108</v>
      </c>
      <c r="T13" s="30" t="s">
        <v>111</v>
      </c>
      <c r="U13" s="34">
        <v>54.65</v>
      </c>
      <c r="V13" s="34">
        <v>1</v>
      </c>
      <c r="W13" s="34">
        <v>1.18</v>
      </c>
      <c r="X13" s="34">
        <v>0.48</v>
      </c>
      <c r="Y13" s="34">
        <f t="shared" si="0"/>
        <v>1.18</v>
      </c>
      <c r="Z13" s="34">
        <f t="shared" si="1"/>
        <v>0.48</v>
      </c>
      <c r="AA13" s="34">
        <v>0.70299999999999996</v>
      </c>
      <c r="AB13" s="35">
        <v>0.100011926509534</v>
      </c>
      <c r="AC13">
        <f t="shared" si="2"/>
        <v>395</v>
      </c>
      <c r="AD13">
        <f t="shared" si="3"/>
        <v>1</v>
      </c>
      <c r="AE13">
        <f t="shared" si="4"/>
        <v>0.4</v>
      </c>
      <c r="AF13">
        <f>'TP Factors'!$D$5</f>
        <v>0.88209793191670816</v>
      </c>
      <c r="AG13">
        <f t="shared" si="5"/>
        <v>0.4</v>
      </c>
    </row>
    <row r="14" spans="1:33">
      <c r="A14" s="30" t="s">
        <v>168</v>
      </c>
      <c r="B14" s="30">
        <v>17</v>
      </c>
      <c r="C14" s="30" t="s">
        <v>164</v>
      </c>
      <c r="D14" s="31">
        <v>32.369999999999997</v>
      </c>
      <c r="E14" s="30" t="s">
        <v>91</v>
      </c>
      <c r="F14" s="30">
        <v>1234</v>
      </c>
      <c r="G14" s="32">
        <v>45</v>
      </c>
      <c r="H14" s="30" t="s">
        <v>165</v>
      </c>
      <c r="I14" s="30" t="s">
        <v>166</v>
      </c>
      <c r="J14" s="30">
        <v>2125</v>
      </c>
      <c r="K14" s="33">
        <v>624.79637799399995</v>
      </c>
      <c r="L14" s="33">
        <v>5617.4535270099996</v>
      </c>
      <c r="M14" s="31">
        <v>2.5499999999999998</v>
      </c>
      <c r="N14" s="31">
        <v>1.02</v>
      </c>
      <c r="O14" s="30">
        <v>49691</v>
      </c>
      <c r="P14" s="30">
        <v>48568</v>
      </c>
      <c r="Q14" s="34">
        <v>49691</v>
      </c>
      <c r="R14" s="34">
        <v>8140</v>
      </c>
      <c r="S14" s="30" t="s">
        <v>100</v>
      </c>
      <c r="T14" s="30" t="s">
        <v>101</v>
      </c>
      <c r="U14" s="34">
        <v>54.65</v>
      </c>
      <c r="V14" s="34">
        <v>1</v>
      </c>
      <c r="W14" s="34">
        <v>1.18</v>
      </c>
      <c r="X14" s="34">
        <v>0.48</v>
      </c>
      <c r="Y14" s="34">
        <f t="shared" si="0"/>
        <v>1.18</v>
      </c>
      <c r="Z14" s="34">
        <f t="shared" si="1"/>
        <v>0.48</v>
      </c>
      <c r="AA14" s="34">
        <v>0.77700000000000002</v>
      </c>
      <c r="AB14" s="35">
        <v>1.37806977845388</v>
      </c>
      <c r="AC14">
        <f t="shared" si="2"/>
        <v>6015</v>
      </c>
      <c r="AD14">
        <f t="shared" si="3"/>
        <v>16</v>
      </c>
      <c r="AE14">
        <f t="shared" si="4"/>
        <v>6.4</v>
      </c>
      <c r="AF14">
        <f>'TP Factors'!$D$5</f>
        <v>0.88209793191670816</v>
      </c>
      <c r="AG14">
        <f t="shared" si="5"/>
        <v>5.6</v>
      </c>
    </row>
    <row r="15" spans="1:33">
      <c r="A15" s="30" t="s">
        <v>168</v>
      </c>
      <c r="B15" s="30">
        <v>17</v>
      </c>
      <c r="C15" s="30" t="s">
        <v>164</v>
      </c>
      <c r="D15" s="31">
        <v>32.369999999999997</v>
      </c>
      <c r="E15" s="30" t="s">
        <v>91</v>
      </c>
      <c r="F15" s="30">
        <v>3456</v>
      </c>
      <c r="G15" s="32">
        <v>3</v>
      </c>
      <c r="H15" s="30" t="s">
        <v>165</v>
      </c>
      <c r="I15" s="30" t="s">
        <v>166</v>
      </c>
      <c r="J15" s="30">
        <v>169787</v>
      </c>
      <c r="K15" s="33">
        <v>10887.4409154</v>
      </c>
      <c r="L15" s="33">
        <v>348639.96948299999</v>
      </c>
      <c r="M15" s="31">
        <v>101.87</v>
      </c>
      <c r="N15" s="31">
        <v>8.49</v>
      </c>
      <c r="O15" s="30">
        <v>49743</v>
      </c>
      <c r="P15" s="30">
        <v>48620</v>
      </c>
      <c r="Q15" s="34">
        <v>49743</v>
      </c>
      <c r="R15" s="34">
        <v>5100</v>
      </c>
      <c r="S15" s="30" t="s">
        <v>141</v>
      </c>
      <c r="T15" s="30" t="s">
        <v>169</v>
      </c>
      <c r="U15" s="34">
        <v>54.65</v>
      </c>
      <c r="V15" s="34">
        <v>1</v>
      </c>
      <c r="W15" s="34">
        <v>0.6</v>
      </c>
      <c r="X15" s="34">
        <v>0.05</v>
      </c>
      <c r="Y15" s="34">
        <f t="shared" si="0"/>
        <v>0.6</v>
      </c>
      <c r="Z15" s="34">
        <f t="shared" si="1"/>
        <v>0.05</v>
      </c>
      <c r="AA15" s="34">
        <v>1</v>
      </c>
      <c r="AB15" s="35">
        <v>5.2196203980050003E-2</v>
      </c>
      <c r="AC15">
        <f t="shared" si="2"/>
        <v>293</v>
      </c>
      <c r="AD15">
        <f t="shared" si="3"/>
        <v>0</v>
      </c>
      <c r="AE15">
        <f t="shared" si="4"/>
        <v>0</v>
      </c>
      <c r="AF15">
        <f>'TP Factors'!$D$5</f>
        <v>0.88209793191670816</v>
      </c>
      <c r="AG15">
        <f t="shared" si="5"/>
        <v>0</v>
      </c>
    </row>
    <row r="16" spans="1:33">
      <c r="A16" s="30" t="s">
        <v>168</v>
      </c>
      <c r="B16" s="30">
        <v>17</v>
      </c>
      <c r="C16" s="30" t="s">
        <v>164</v>
      </c>
      <c r="D16" s="31">
        <v>32.369999999999997</v>
      </c>
      <c r="E16" s="30" t="s">
        <v>91</v>
      </c>
      <c r="F16" s="30">
        <v>1234</v>
      </c>
      <c r="G16" s="32">
        <v>45</v>
      </c>
      <c r="H16" s="30" t="s">
        <v>165</v>
      </c>
      <c r="I16" s="30" t="s">
        <v>166</v>
      </c>
      <c r="J16" s="30">
        <v>63</v>
      </c>
      <c r="K16" s="33">
        <v>105.66390735500001</v>
      </c>
      <c r="L16" s="33">
        <v>182.848994207</v>
      </c>
      <c r="M16" s="31">
        <v>0.08</v>
      </c>
      <c r="N16" s="31">
        <v>0.03</v>
      </c>
      <c r="O16" s="30">
        <v>49753</v>
      </c>
      <c r="P16" s="30">
        <v>48630</v>
      </c>
      <c r="Q16" s="34">
        <v>49753</v>
      </c>
      <c r="R16" s="34">
        <v>8140</v>
      </c>
      <c r="S16" s="30" t="s">
        <v>108</v>
      </c>
      <c r="T16" s="30" t="s">
        <v>111</v>
      </c>
      <c r="U16" s="34">
        <v>54.65</v>
      </c>
      <c r="V16" s="34">
        <v>1</v>
      </c>
      <c r="W16" s="34">
        <v>1.18</v>
      </c>
      <c r="X16" s="34">
        <v>0.48</v>
      </c>
      <c r="Y16" s="34">
        <f t="shared" si="0"/>
        <v>1.18</v>
      </c>
      <c r="Z16" s="34">
        <f t="shared" si="1"/>
        <v>0.48</v>
      </c>
      <c r="AA16" s="34">
        <v>0.70299999999999996</v>
      </c>
      <c r="AB16" s="35">
        <v>4.5182789733819201E-2</v>
      </c>
      <c r="AC16">
        <f t="shared" si="2"/>
        <v>178</v>
      </c>
      <c r="AD16">
        <f t="shared" si="3"/>
        <v>0</v>
      </c>
      <c r="AE16">
        <f t="shared" si="4"/>
        <v>0.2</v>
      </c>
      <c r="AF16">
        <f>'TP Factors'!$D$5</f>
        <v>0.88209793191670816</v>
      </c>
      <c r="AG16">
        <f t="shared" si="5"/>
        <v>0.2</v>
      </c>
    </row>
    <row r="17" spans="1:33">
      <c r="A17" s="30" t="s">
        <v>168</v>
      </c>
      <c r="B17" s="30">
        <v>17</v>
      </c>
      <c r="C17" s="30" t="s">
        <v>164</v>
      </c>
      <c r="D17" s="31">
        <v>32.369999999999997</v>
      </c>
      <c r="E17" s="30" t="s">
        <v>91</v>
      </c>
      <c r="F17" s="30">
        <v>3456</v>
      </c>
      <c r="G17" s="32">
        <v>4</v>
      </c>
      <c r="H17" s="30" t="s">
        <v>165</v>
      </c>
      <c r="I17" s="30" t="s">
        <v>166</v>
      </c>
      <c r="J17" s="30">
        <v>21</v>
      </c>
      <c r="K17" s="33">
        <v>162.72734525499999</v>
      </c>
      <c r="L17" s="33">
        <v>142.84437722800001</v>
      </c>
      <c r="M17" s="31">
        <v>0.03</v>
      </c>
      <c r="N17" s="31">
        <v>0</v>
      </c>
      <c r="O17" s="30">
        <v>49793</v>
      </c>
      <c r="P17" s="30">
        <v>48670</v>
      </c>
      <c r="Q17" s="34">
        <v>49793</v>
      </c>
      <c r="R17" s="34">
        <v>3100</v>
      </c>
      <c r="S17" s="30" t="s">
        <v>100</v>
      </c>
      <c r="T17" s="30" t="s">
        <v>173</v>
      </c>
      <c r="U17" s="34">
        <v>54.65</v>
      </c>
      <c r="V17" s="34">
        <v>1</v>
      </c>
      <c r="W17" s="34">
        <v>1.25</v>
      </c>
      <c r="X17" s="34">
        <v>6.4000000000000001E-2</v>
      </c>
      <c r="Y17" s="34">
        <f t="shared" si="0"/>
        <v>1.25</v>
      </c>
      <c r="Z17" s="34">
        <f t="shared" si="1"/>
        <v>6.4000000000000001E-2</v>
      </c>
      <c r="AA17" s="34">
        <v>0.3</v>
      </c>
      <c r="AB17" s="35">
        <v>3.0177612049019802E-2</v>
      </c>
      <c r="AC17">
        <f t="shared" si="2"/>
        <v>51</v>
      </c>
      <c r="AD17">
        <f t="shared" si="3"/>
        <v>0</v>
      </c>
      <c r="AE17">
        <f t="shared" si="4"/>
        <v>0</v>
      </c>
      <c r="AF17">
        <f>'TP Factors'!$D$5</f>
        <v>0.88209793191670816</v>
      </c>
      <c r="AG17">
        <f t="shared" si="5"/>
        <v>0</v>
      </c>
    </row>
    <row r="18" spans="1:33">
      <c r="A18" s="30" t="s">
        <v>168</v>
      </c>
      <c r="B18" s="30">
        <v>17</v>
      </c>
      <c r="C18" s="30" t="s">
        <v>164</v>
      </c>
      <c r="D18" s="31">
        <v>32.369999999999997</v>
      </c>
      <c r="E18" s="30" t="s">
        <v>91</v>
      </c>
      <c r="F18" s="30">
        <v>3456</v>
      </c>
      <c r="G18" s="32">
        <v>3</v>
      </c>
      <c r="H18" s="30" t="s">
        <v>165</v>
      </c>
      <c r="I18" s="30" t="s">
        <v>166</v>
      </c>
      <c r="J18" s="30">
        <v>7</v>
      </c>
      <c r="K18" s="33">
        <v>20.704785363500001</v>
      </c>
      <c r="L18" s="33">
        <v>13.772842946700001</v>
      </c>
      <c r="M18" s="31">
        <v>0</v>
      </c>
      <c r="N18" s="31">
        <v>0</v>
      </c>
      <c r="O18" s="30">
        <v>49867</v>
      </c>
      <c r="P18" s="30">
        <v>48742</v>
      </c>
      <c r="Q18" s="34">
        <v>49867</v>
      </c>
      <c r="R18" s="34">
        <v>5100</v>
      </c>
      <c r="S18" s="30" t="s">
        <v>100</v>
      </c>
      <c r="T18" s="30" t="s">
        <v>174</v>
      </c>
      <c r="U18" s="34">
        <v>54.65</v>
      </c>
      <c r="V18" s="34">
        <v>1</v>
      </c>
      <c r="W18" s="34">
        <v>0.6</v>
      </c>
      <c r="X18" s="34">
        <v>0.05</v>
      </c>
      <c r="Y18" s="34">
        <f t="shared" si="0"/>
        <v>0.6</v>
      </c>
      <c r="Z18" s="34">
        <f t="shared" si="1"/>
        <v>0.05</v>
      </c>
      <c r="AA18" s="34">
        <v>1</v>
      </c>
      <c r="AB18" s="35">
        <v>2.1760568244000002E-6</v>
      </c>
      <c r="AC18">
        <f t="shared" si="2"/>
        <v>0</v>
      </c>
      <c r="AD18">
        <f t="shared" si="3"/>
        <v>0</v>
      </c>
      <c r="AE18">
        <f t="shared" si="4"/>
        <v>0</v>
      </c>
      <c r="AF18">
        <f>'TP Factors'!$D$5</f>
        <v>0.88209793191670816</v>
      </c>
      <c r="AG18">
        <f t="shared" si="5"/>
        <v>0</v>
      </c>
    </row>
    <row r="19" spans="1:33">
      <c r="A19" s="30" t="s">
        <v>168</v>
      </c>
      <c r="B19" s="30">
        <v>17</v>
      </c>
      <c r="C19" s="30" t="s">
        <v>164</v>
      </c>
      <c r="D19" s="31">
        <v>32.369999999999997</v>
      </c>
      <c r="E19" s="30" t="s">
        <v>91</v>
      </c>
      <c r="F19" s="30">
        <v>1234</v>
      </c>
      <c r="G19" s="32">
        <v>45</v>
      </c>
      <c r="H19" s="30" t="s">
        <v>165</v>
      </c>
      <c r="I19" s="30" t="s">
        <v>166</v>
      </c>
      <c r="J19" s="30">
        <v>165</v>
      </c>
      <c r="K19" s="33">
        <v>97.213443139099994</v>
      </c>
      <c r="L19" s="33">
        <v>483.12647707299999</v>
      </c>
      <c r="M19" s="31">
        <v>0.14000000000000001</v>
      </c>
      <c r="N19" s="31">
        <v>0.04</v>
      </c>
      <c r="O19" s="30">
        <v>49432</v>
      </c>
      <c r="P19" s="30">
        <v>48319</v>
      </c>
      <c r="Q19" s="34">
        <v>49432</v>
      </c>
      <c r="R19" s="34">
        <v>8140</v>
      </c>
      <c r="S19" s="30" t="s">
        <v>108</v>
      </c>
      <c r="T19" s="30" t="s">
        <v>111</v>
      </c>
      <c r="U19" s="34">
        <v>54.65</v>
      </c>
      <c r="V19" s="34">
        <v>0</v>
      </c>
      <c r="W19" s="34">
        <v>1.18</v>
      </c>
      <c r="X19" s="34">
        <v>0.48</v>
      </c>
      <c r="Y19" s="34">
        <f>W19*0.7</f>
        <v>0.82599999999999996</v>
      </c>
      <c r="Z19" s="34">
        <f>X19*0.5</f>
        <v>0.24</v>
      </c>
      <c r="AA19" s="34">
        <v>0.70299999999999996</v>
      </c>
      <c r="AB19" s="35">
        <v>0.119382674882295</v>
      </c>
      <c r="AC19">
        <f t="shared" si="2"/>
        <v>471</v>
      </c>
      <c r="AD19">
        <f t="shared" si="3"/>
        <v>1</v>
      </c>
      <c r="AE19">
        <f t="shared" si="4"/>
        <v>0.2</v>
      </c>
      <c r="AF19">
        <f>'TP Factors'!$D$5</f>
        <v>0.88209793191670816</v>
      </c>
      <c r="AG19">
        <f t="shared" si="5"/>
        <v>0.2</v>
      </c>
    </row>
    <row r="20" spans="1:33">
      <c r="A20" s="30" t="s">
        <v>168</v>
      </c>
      <c r="B20" s="30">
        <v>17</v>
      </c>
      <c r="C20" s="30" t="s">
        <v>164</v>
      </c>
      <c r="D20" s="31">
        <v>32.369999999999997</v>
      </c>
      <c r="E20" s="30" t="s">
        <v>91</v>
      </c>
      <c r="F20" s="30">
        <v>1234</v>
      </c>
      <c r="G20" s="32">
        <v>45</v>
      </c>
      <c r="H20" s="30" t="s">
        <v>165</v>
      </c>
      <c r="I20" s="30" t="s">
        <v>166</v>
      </c>
      <c r="J20" s="30">
        <v>7</v>
      </c>
      <c r="K20" s="33">
        <v>27.989421094699999</v>
      </c>
      <c r="L20" s="33">
        <v>21.7734142071</v>
      </c>
      <c r="M20" s="31">
        <v>0.01</v>
      </c>
      <c r="N20" s="31">
        <v>0</v>
      </c>
      <c r="O20" s="30">
        <v>49433</v>
      </c>
      <c r="P20" s="30">
        <v>48320</v>
      </c>
      <c r="Q20" s="34">
        <v>49433</v>
      </c>
      <c r="R20" s="34">
        <v>8140</v>
      </c>
      <c r="S20" s="30" t="s">
        <v>108</v>
      </c>
      <c r="T20" s="30" t="s">
        <v>111</v>
      </c>
      <c r="U20" s="34">
        <v>54.65</v>
      </c>
      <c r="V20" s="34">
        <v>0</v>
      </c>
      <c r="W20" s="34">
        <v>1.18</v>
      </c>
      <c r="X20" s="34">
        <v>0.48</v>
      </c>
      <c r="Y20" s="34">
        <f t="shared" ref="Y20:Y25" si="6">W20*0.7</f>
        <v>0.82599999999999996</v>
      </c>
      <c r="Z20" s="34">
        <f t="shared" ref="Z20:Z25" si="7">X20*0.5</f>
        <v>0.24</v>
      </c>
      <c r="AA20" s="34">
        <v>0.70299999999999996</v>
      </c>
      <c r="AB20" s="35">
        <v>5.3803063038644497E-3</v>
      </c>
      <c r="AC20">
        <f t="shared" si="2"/>
        <v>21</v>
      </c>
      <c r="AD20">
        <f t="shared" si="3"/>
        <v>0</v>
      </c>
      <c r="AE20">
        <f t="shared" si="4"/>
        <v>0</v>
      </c>
      <c r="AF20">
        <f>'TP Factors'!$D$5</f>
        <v>0.88209793191670816</v>
      </c>
      <c r="AG20">
        <f t="shared" si="5"/>
        <v>0</v>
      </c>
    </row>
    <row r="21" spans="1:33">
      <c r="A21" s="30" t="s">
        <v>168</v>
      </c>
      <c r="B21" s="30">
        <v>17</v>
      </c>
      <c r="C21" s="30" t="s">
        <v>164</v>
      </c>
      <c r="D21" s="31">
        <v>32.369999999999997</v>
      </c>
      <c r="E21" s="30" t="s">
        <v>91</v>
      </c>
      <c r="F21" s="30">
        <v>1234</v>
      </c>
      <c r="G21" s="32">
        <v>45</v>
      </c>
      <c r="H21" s="30" t="s">
        <v>165</v>
      </c>
      <c r="I21" s="30" t="s">
        <v>166</v>
      </c>
      <c r="J21" s="30">
        <v>4</v>
      </c>
      <c r="K21" s="33">
        <v>35.811693480800002</v>
      </c>
      <c r="L21" s="33">
        <v>11.2592680595</v>
      </c>
      <c r="M21" s="31">
        <v>0</v>
      </c>
      <c r="N21" s="31">
        <v>0</v>
      </c>
      <c r="O21" s="30">
        <v>49669</v>
      </c>
      <c r="P21" s="30">
        <v>48546</v>
      </c>
      <c r="Q21" s="34">
        <v>49669</v>
      </c>
      <c r="R21" s="34">
        <v>8140</v>
      </c>
      <c r="S21" s="30" t="s">
        <v>108</v>
      </c>
      <c r="T21" s="30" t="s">
        <v>111</v>
      </c>
      <c r="U21" s="34">
        <v>54.65</v>
      </c>
      <c r="V21" s="34">
        <v>0</v>
      </c>
      <c r="W21" s="34">
        <v>1.18</v>
      </c>
      <c r="X21" s="34">
        <v>0.48</v>
      </c>
      <c r="Y21" s="34">
        <f t="shared" si="6"/>
        <v>0.82599999999999996</v>
      </c>
      <c r="Z21" s="34">
        <f t="shared" si="7"/>
        <v>0.24</v>
      </c>
      <c r="AA21" s="34">
        <v>0.70299999999999996</v>
      </c>
      <c r="AB21" s="35">
        <v>2.7822145999511498E-3</v>
      </c>
      <c r="AC21">
        <f t="shared" si="2"/>
        <v>11</v>
      </c>
      <c r="AD21">
        <f t="shared" si="3"/>
        <v>0</v>
      </c>
      <c r="AE21">
        <f t="shared" si="4"/>
        <v>0</v>
      </c>
      <c r="AF21">
        <f>'TP Factors'!$D$5</f>
        <v>0.88209793191670816</v>
      </c>
      <c r="AG21">
        <f t="shared" si="5"/>
        <v>0</v>
      </c>
    </row>
    <row r="22" spans="1:33">
      <c r="A22" s="30" t="s">
        <v>168</v>
      </c>
      <c r="B22" s="30">
        <v>17</v>
      </c>
      <c r="C22" s="30" t="s">
        <v>164</v>
      </c>
      <c r="D22" s="31">
        <v>32.369999999999997</v>
      </c>
      <c r="E22" s="30" t="s">
        <v>91</v>
      </c>
      <c r="F22" s="30">
        <v>1234</v>
      </c>
      <c r="G22" s="32">
        <v>45</v>
      </c>
      <c r="H22" s="30" t="s">
        <v>165</v>
      </c>
      <c r="I22" s="30" t="s">
        <v>166</v>
      </c>
      <c r="J22" s="30">
        <v>419</v>
      </c>
      <c r="K22" s="33">
        <v>338.27509025900002</v>
      </c>
      <c r="L22" s="33">
        <v>1223.9273972799999</v>
      </c>
      <c r="M22" s="31">
        <v>0.35</v>
      </c>
      <c r="N22" s="31">
        <v>0.1</v>
      </c>
      <c r="O22" s="30">
        <v>49679</v>
      </c>
      <c r="P22" s="30">
        <v>48556</v>
      </c>
      <c r="Q22" s="34">
        <v>49679</v>
      </c>
      <c r="R22" s="34">
        <v>8140</v>
      </c>
      <c r="S22" s="30" t="s">
        <v>108</v>
      </c>
      <c r="T22" s="30" t="s">
        <v>111</v>
      </c>
      <c r="U22" s="34">
        <v>54.65</v>
      </c>
      <c r="V22" s="34">
        <v>0</v>
      </c>
      <c r="W22" s="34">
        <v>1.18</v>
      </c>
      <c r="X22" s="34">
        <v>0.48</v>
      </c>
      <c r="Y22" s="34">
        <f t="shared" si="6"/>
        <v>0.82599999999999996</v>
      </c>
      <c r="Z22" s="34">
        <f t="shared" si="7"/>
        <v>0.24</v>
      </c>
      <c r="AA22" s="34">
        <v>0.70299999999999996</v>
      </c>
      <c r="AB22" s="35">
        <v>0.30243783665688401</v>
      </c>
      <c r="AC22">
        <f t="shared" si="2"/>
        <v>1194</v>
      </c>
      <c r="AD22">
        <f t="shared" si="3"/>
        <v>2</v>
      </c>
      <c r="AE22">
        <f t="shared" si="4"/>
        <v>0.6</v>
      </c>
      <c r="AF22">
        <f>'TP Factors'!$D$5</f>
        <v>0.88209793191670816</v>
      </c>
      <c r="AG22">
        <f t="shared" si="5"/>
        <v>0.5</v>
      </c>
    </row>
    <row r="23" spans="1:33">
      <c r="A23" s="30" t="s">
        <v>168</v>
      </c>
      <c r="B23" s="30">
        <v>17</v>
      </c>
      <c r="C23" s="30" t="s">
        <v>164</v>
      </c>
      <c r="D23" s="31">
        <v>32.369999999999997</v>
      </c>
      <c r="E23" s="30" t="s">
        <v>91</v>
      </c>
      <c r="F23" s="30">
        <v>1234</v>
      </c>
      <c r="G23" s="32">
        <v>45</v>
      </c>
      <c r="H23" s="30" t="s">
        <v>165</v>
      </c>
      <c r="I23" s="30" t="s">
        <v>166</v>
      </c>
      <c r="J23" s="30">
        <v>71</v>
      </c>
      <c r="K23" s="33">
        <v>97.952242671700006</v>
      </c>
      <c r="L23" s="33">
        <v>188.39391274600001</v>
      </c>
      <c r="M23" s="31">
        <v>0.06</v>
      </c>
      <c r="N23" s="31">
        <v>0.02</v>
      </c>
      <c r="O23" s="30">
        <v>49738</v>
      </c>
      <c r="P23" s="30">
        <v>48615</v>
      </c>
      <c r="Q23" s="34">
        <v>49738</v>
      </c>
      <c r="R23" s="34">
        <v>8140</v>
      </c>
      <c r="S23" s="30" t="s">
        <v>100</v>
      </c>
      <c r="T23" s="30" t="s">
        <v>101</v>
      </c>
      <c r="U23" s="34">
        <v>54.65</v>
      </c>
      <c r="V23" s="34">
        <v>0</v>
      </c>
      <c r="W23" s="34">
        <v>1.18</v>
      </c>
      <c r="X23" s="34">
        <v>0.48</v>
      </c>
      <c r="Y23" s="34">
        <f t="shared" si="6"/>
        <v>0.82599999999999996</v>
      </c>
      <c r="Z23" s="34">
        <f t="shared" si="7"/>
        <v>0.24</v>
      </c>
      <c r="AA23" s="34">
        <v>0.77700000000000002</v>
      </c>
      <c r="AB23" s="35">
        <v>4.6552963465566297E-2</v>
      </c>
      <c r="AC23">
        <f t="shared" si="2"/>
        <v>203</v>
      </c>
      <c r="AD23">
        <f t="shared" si="3"/>
        <v>0</v>
      </c>
      <c r="AE23">
        <f t="shared" si="4"/>
        <v>0.1</v>
      </c>
      <c r="AF23">
        <f>'TP Factors'!$D$5</f>
        <v>0.88209793191670816</v>
      </c>
      <c r="AG23">
        <f t="shared" si="5"/>
        <v>0.1</v>
      </c>
    </row>
    <row r="24" spans="1:33">
      <c r="A24" s="30" t="s">
        <v>168</v>
      </c>
      <c r="B24" s="30">
        <v>17</v>
      </c>
      <c r="C24" s="30" t="s">
        <v>164</v>
      </c>
      <c r="D24" s="31">
        <v>32.369999999999997</v>
      </c>
      <c r="E24" s="30" t="s">
        <v>91</v>
      </c>
      <c r="F24" s="30">
        <v>1234</v>
      </c>
      <c r="G24" s="32">
        <v>45</v>
      </c>
      <c r="H24" s="30" t="s">
        <v>165</v>
      </c>
      <c r="I24" s="30" t="s">
        <v>166</v>
      </c>
      <c r="J24" s="30">
        <v>54</v>
      </c>
      <c r="K24" s="33">
        <v>64.378515048400004</v>
      </c>
      <c r="L24" s="33">
        <v>143.25632688900001</v>
      </c>
      <c r="M24" s="31">
        <v>0.05</v>
      </c>
      <c r="N24" s="31">
        <v>0.01</v>
      </c>
      <c r="O24" s="30">
        <v>49861</v>
      </c>
      <c r="P24" s="30">
        <v>48736</v>
      </c>
      <c r="Q24" s="34">
        <v>49861</v>
      </c>
      <c r="R24" s="34">
        <v>8140</v>
      </c>
      <c r="S24" s="30" t="s">
        <v>100</v>
      </c>
      <c r="T24" s="30" t="s">
        <v>101</v>
      </c>
      <c r="U24" s="34">
        <v>54.65</v>
      </c>
      <c r="V24" s="34">
        <v>0</v>
      </c>
      <c r="W24" s="34">
        <v>1.18</v>
      </c>
      <c r="X24" s="34">
        <v>0.48</v>
      </c>
      <c r="Y24" s="34">
        <f t="shared" si="6"/>
        <v>0.82599999999999996</v>
      </c>
      <c r="Z24" s="34">
        <f t="shared" si="7"/>
        <v>0.24</v>
      </c>
      <c r="AA24" s="34">
        <v>0.77700000000000002</v>
      </c>
      <c r="AB24" s="35">
        <v>3.1867762911629398E-2</v>
      </c>
      <c r="AC24">
        <f t="shared" si="2"/>
        <v>139</v>
      </c>
      <c r="AD24">
        <f t="shared" si="3"/>
        <v>0</v>
      </c>
      <c r="AE24">
        <f t="shared" si="4"/>
        <v>0.1</v>
      </c>
      <c r="AF24">
        <f>'TP Factors'!$D$5</f>
        <v>0.88209793191670816</v>
      </c>
      <c r="AG24">
        <f t="shared" si="5"/>
        <v>0.1</v>
      </c>
    </row>
    <row r="25" spans="1:33">
      <c r="A25" s="30" t="s">
        <v>168</v>
      </c>
      <c r="B25" s="30">
        <v>17</v>
      </c>
      <c r="C25" s="30" t="s">
        <v>164</v>
      </c>
      <c r="D25" s="31">
        <v>32.369999999999997</v>
      </c>
      <c r="E25" s="30" t="s">
        <v>91</v>
      </c>
      <c r="F25" s="30">
        <v>1234</v>
      </c>
      <c r="G25" s="32">
        <v>45</v>
      </c>
      <c r="H25" s="30" t="s">
        <v>165</v>
      </c>
      <c r="I25" s="30" t="s">
        <v>166</v>
      </c>
      <c r="J25" s="30">
        <v>16</v>
      </c>
      <c r="K25" s="33">
        <v>46.249157070700001</v>
      </c>
      <c r="L25" s="33">
        <v>44.132804648499999</v>
      </c>
      <c r="M25" s="31">
        <v>0.01</v>
      </c>
      <c r="N25" s="31">
        <v>0</v>
      </c>
      <c r="O25" s="30">
        <v>49871</v>
      </c>
      <c r="P25" s="30">
        <v>48746</v>
      </c>
      <c r="Q25" s="34">
        <v>49871</v>
      </c>
      <c r="R25" s="34">
        <v>8140</v>
      </c>
      <c r="S25" s="30" t="s">
        <v>141</v>
      </c>
      <c r="T25" s="30" t="s">
        <v>143</v>
      </c>
      <c r="U25" s="34">
        <v>54.65</v>
      </c>
      <c r="V25" s="34">
        <v>0</v>
      </c>
      <c r="W25" s="34">
        <v>1.18</v>
      </c>
      <c r="X25" s="34">
        <v>0.48</v>
      </c>
      <c r="Y25" s="34">
        <f t="shared" si="6"/>
        <v>0.82599999999999996</v>
      </c>
      <c r="Z25" s="34">
        <f t="shared" si="7"/>
        <v>0.24</v>
      </c>
      <c r="AA25" s="34">
        <v>0.74</v>
      </c>
      <c r="AB25" s="35">
        <v>1.0905409901855199E-2</v>
      </c>
      <c r="AC25">
        <f t="shared" si="2"/>
        <v>45</v>
      </c>
      <c r="AD25">
        <f t="shared" si="3"/>
        <v>0</v>
      </c>
      <c r="AE25">
        <f t="shared" si="4"/>
        <v>0</v>
      </c>
      <c r="AF25">
        <f>'TP Factors'!$D$5</f>
        <v>0.88209793191670816</v>
      </c>
      <c r="AG25">
        <f t="shared" si="5"/>
        <v>0</v>
      </c>
    </row>
    <row r="26" spans="1:33">
      <c r="AB26" s="35">
        <f>SUM(AB2:AB25)</f>
        <v>5.880582293398831</v>
      </c>
      <c r="AD26">
        <f>SUM(AD2:AD25)</f>
        <v>59</v>
      </c>
      <c r="AG26">
        <f>SUM(AG2:AG25)</f>
        <v>14.999999999999998</v>
      </c>
    </row>
  </sheetData>
  <sortState ref="A2:Z25">
    <sortCondition descending="1" ref="V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67"/>
  <sheetViews>
    <sheetView topLeftCell="T1" workbookViewId="0">
      <selection activeCell="AC1" sqref="AC1:AG2"/>
    </sheetView>
  </sheetViews>
  <sheetFormatPr defaultRowHeight="12.75"/>
  <cols>
    <col min="1" max="1" width="11.140625" style="30" bestFit="1" customWidth="1"/>
    <col min="2" max="2" width="11.28515625" style="30" bestFit="1" customWidth="1"/>
    <col min="3" max="3" width="11.42578125" style="30" bestFit="1" customWidth="1"/>
    <col min="4" max="4" width="10.28515625" style="31" bestFit="1" customWidth="1"/>
    <col min="5" max="5" width="10" style="30" bestFit="1" customWidth="1"/>
    <col min="6" max="6" width="11" style="30" bestFit="1" customWidth="1"/>
    <col min="7" max="7" width="10.5703125" style="32" bestFit="1" customWidth="1"/>
    <col min="8" max="8" width="8.42578125" style="30" bestFit="1" customWidth="1"/>
    <col min="9" max="9" width="11.42578125" style="30" bestFit="1" customWidth="1"/>
    <col min="10" max="10" width="12" style="30" bestFit="1" customWidth="1"/>
    <col min="11" max="11" width="16.7109375" style="33" bestFit="1" customWidth="1"/>
    <col min="12" max="12" width="17.85546875" style="33" bestFit="1" customWidth="1"/>
    <col min="13" max="14" width="7" style="31" bestFit="1" customWidth="1"/>
    <col min="15" max="16" width="6" style="30" bestFit="1" customWidth="1"/>
    <col min="17" max="17" width="12.5703125" style="34" bestFit="1" customWidth="1"/>
    <col min="18" max="18" width="11.5703125" style="34" bestFit="1" customWidth="1"/>
    <col min="19" max="19" width="10" style="30" bestFit="1" customWidth="1"/>
    <col min="20" max="20" width="10.85546875" style="30" bestFit="1" customWidth="1"/>
    <col min="21" max="21" width="14" style="34" bestFit="1" customWidth="1"/>
    <col min="22" max="22" width="13.42578125" style="34" bestFit="1" customWidth="1"/>
    <col min="23" max="24" width="8.5703125" style="34" bestFit="1" customWidth="1"/>
    <col min="25" max="26" width="8.5703125" style="34" customWidth="1"/>
    <col min="27" max="27" width="8.5703125" style="34" bestFit="1" customWidth="1"/>
    <col min="28" max="28" width="19.85546875" style="35" bestFit="1" customWidth="1"/>
    <col min="29" max="29" width="13.7109375" customWidth="1"/>
    <col min="33" max="33" width="13" customWidth="1"/>
  </cols>
  <sheetData>
    <row r="1" spans="1:33" ht="25.5">
      <c r="A1" s="30" t="s">
        <v>64</v>
      </c>
      <c r="B1" s="30" t="s">
        <v>65</v>
      </c>
      <c r="C1" s="30" t="s">
        <v>66</v>
      </c>
      <c r="D1" s="31" t="s">
        <v>67</v>
      </c>
      <c r="E1" s="30" t="s">
        <v>68</v>
      </c>
      <c r="F1" s="30" t="s">
        <v>69</v>
      </c>
      <c r="G1" s="32" t="s">
        <v>70</v>
      </c>
      <c r="H1" s="30" t="s">
        <v>71</v>
      </c>
      <c r="I1" s="30" t="s">
        <v>72</v>
      </c>
      <c r="J1" s="30" t="s">
        <v>73</v>
      </c>
      <c r="K1" s="33" t="s">
        <v>74</v>
      </c>
      <c r="L1" s="33" t="s">
        <v>75</v>
      </c>
      <c r="M1" s="31" t="s">
        <v>76</v>
      </c>
      <c r="N1" s="31" t="s">
        <v>77</v>
      </c>
      <c r="O1" s="30" t="s">
        <v>78</v>
      </c>
      <c r="P1" s="30" t="s">
        <v>79</v>
      </c>
      <c r="Q1" s="34" t="s">
        <v>80</v>
      </c>
      <c r="R1" s="34" t="s">
        <v>81</v>
      </c>
      <c r="S1" s="30" t="s">
        <v>82</v>
      </c>
      <c r="T1" s="30" t="s">
        <v>83</v>
      </c>
      <c r="U1" s="34" t="s">
        <v>84</v>
      </c>
      <c r="V1" s="34" t="s">
        <v>85</v>
      </c>
      <c r="W1" s="34" t="s">
        <v>86</v>
      </c>
      <c r="X1" s="34" t="s">
        <v>87</v>
      </c>
      <c r="Y1" s="34" t="s">
        <v>175</v>
      </c>
      <c r="Z1" s="34" t="s">
        <v>176</v>
      </c>
      <c r="AA1" s="34" t="s">
        <v>88</v>
      </c>
      <c r="AB1" s="35" t="s">
        <v>89</v>
      </c>
      <c r="AC1" s="36" t="s">
        <v>177</v>
      </c>
      <c r="AD1" s="36" t="s">
        <v>178</v>
      </c>
      <c r="AE1" s="36" t="s">
        <v>179</v>
      </c>
      <c r="AF1" s="36" t="s">
        <v>180</v>
      </c>
      <c r="AG1" s="36" t="s">
        <v>181</v>
      </c>
    </row>
    <row r="2" spans="1:33">
      <c r="A2" s="30" t="s">
        <v>90</v>
      </c>
      <c r="B2" s="30">
        <v>25</v>
      </c>
      <c r="C2" s="30" t="s">
        <v>90</v>
      </c>
      <c r="D2" s="31">
        <v>27.62</v>
      </c>
      <c r="E2" s="30" t="s">
        <v>91</v>
      </c>
      <c r="F2" s="30">
        <v>1234</v>
      </c>
      <c r="G2" s="32">
        <v>45</v>
      </c>
      <c r="H2" s="30" t="s">
        <v>92</v>
      </c>
      <c r="I2" s="30" t="s">
        <v>93</v>
      </c>
      <c r="J2" s="30">
        <v>589</v>
      </c>
      <c r="K2" s="33">
        <v>472.89811563199999</v>
      </c>
      <c r="L2" s="33">
        <v>1915.87703685</v>
      </c>
      <c r="M2" s="31">
        <v>0.71</v>
      </c>
      <c r="N2" s="31">
        <v>0.28000000000000003</v>
      </c>
      <c r="O2" s="30">
        <v>65038</v>
      </c>
      <c r="P2" s="30">
        <v>63164</v>
      </c>
      <c r="Q2" s="34">
        <v>65038</v>
      </c>
      <c r="R2" s="34">
        <v>8140</v>
      </c>
      <c r="S2" s="30" t="s">
        <v>94</v>
      </c>
      <c r="T2" s="30" t="s">
        <v>95</v>
      </c>
      <c r="U2" s="34">
        <v>46.66</v>
      </c>
      <c r="V2" s="34">
        <v>1</v>
      </c>
      <c r="W2" s="34">
        <v>1.2</v>
      </c>
      <c r="X2" s="34">
        <v>0.48</v>
      </c>
      <c r="Y2" s="34">
        <f>W2</f>
        <v>1.2</v>
      </c>
      <c r="Z2" s="34">
        <f>X2</f>
        <v>0.48</v>
      </c>
      <c r="AA2" s="34">
        <v>0.74</v>
      </c>
      <c r="AB2" s="35">
        <v>0.47342163239754098</v>
      </c>
      <c r="AC2">
        <f>ROUND(AB2*AA2*U2*102.79,0)</f>
        <v>1680</v>
      </c>
      <c r="AD2">
        <f>ROUND(Y2*AC2*0.002205,0)</f>
        <v>4</v>
      </c>
      <c r="AE2">
        <f>ROUND(Z2*AC2*0.002205,1)</f>
        <v>1.8</v>
      </c>
      <c r="AF2">
        <f>'TP Factors'!$D$7</f>
        <v>1.0291758621024898</v>
      </c>
      <c r="AG2">
        <f>ROUND(AE2*AF2,1)</f>
        <v>1.9</v>
      </c>
    </row>
    <row r="3" spans="1:33">
      <c r="A3" s="30" t="s">
        <v>90</v>
      </c>
      <c r="B3" s="30">
        <v>25</v>
      </c>
      <c r="C3" s="30" t="s">
        <v>90</v>
      </c>
      <c r="D3" s="31">
        <v>27.62</v>
      </c>
      <c r="E3" s="30" t="s">
        <v>91</v>
      </c>
      <c r="F3" s="30">
        <v>1234</v>
      </c>
      <c r="G3" s="32">
        <v>105</v>
      </c>
      <c r="H3" s="30" t="s">
        <v>92</v>
      </c>
      <c r="I3" s="30" t="s">
        <v>93</v>
      </c>
      <c r="J3" s="30">
        <v>81</v>
      </c>
      <c r="K3" s="33">
        <v>93.021782496699998</v>
      </c>
      <c r="L3" s="33">
        <v>218.27623357600001</v>
      </c>
      <c r="M3" s="31">
        <v>0.16</v>
      </c>
      <c r="N3" s="31">
        <v>0.04</v>
      </c>
      <c r="O3" s="30">
        <v>65040</v>
      </c>
      <c r="P3" s="30">
        <v>63166</v>
      </c>
      <c r="Q3" s="34">
        <v>65040</v>
      </c>
      <c r="R3" s="34">
        <v>1400</v>
      </c>
      <c r="S3" s="30" t="s">
        <v>94</v>
      </c>
      <c r="T3" s="30" t="s">
        <v>96</v>
      </c>
      <c r="U3" s="34">
        <v>46.66</v>
      </c>
      <c r="V3" s="34">
        <v>1</v>
      </c>
      <c r="W3" s="34">
        <v>1.93</v>
      </c>
      <c r="X3" s="34">
        <v>0.497</v>
      </c>
      <c r="Y3" s="34">
        <f t="shared" ref="Y3:Y50" si="0">W3</f>
        <v>1.93</v>
      </c>
      <c r="Z3" s="34">
        <f t="shared" ref="Z3:Z50" si="1">X3</f>
        <v>0.497</v>
      </c>
      <c r="AA3" s="34">
        <v>0.89</v>
      </c>
      <c r="AB3" s="35">
        <v>5.3937016225282103E-2</v>
      </c>
      <c r="AC3">
        <f t="shared" ref="AC3:AC66" si="2">ROUND(AB3*AA3*U3*102.79,0)</f>
        <v>230</v>
      </c>
      <c r="AD3">
        <f t="shared" ref="AD3:AD66" si="3">ROUND(Y3*AC3*0.002205,0)</f>
        <v>1</v>
      </c>
      <c r="AE3">
        <f t="shared" ref="AE3:AE66" si="4">ROUND(Z3*AC3*0.002205,1)</f>
        <v>0.3</v>
      </c>
      <c r="AF3">
        <f>'TP Factors'!$D$7</f>
        <v>1.0291758621024898</v>
      </c>
      <c r="AG3">
        <f t="shared" ref="AG3:AG66" si="5">ROUND(AE3*AF3,1)</f>
        <v>0.3</v>
      </c>
    </row>
    <row r="4" spans="1:33">
      <c r="A4" s="30" t="s">
        <v>90</v>
      </c>
      <c r="B4" s="30">
        <v>25</v>
      </c>
      <c r="C4" s="30" t="s">
        <v>90</v>
      </c>
      <c r="D4" s="31">
        <v>27.62</v>
      </c>
      <c r="E4" s="30" t="s">
        <v>91</v>
      </c>
      <c r="F4" s="30">
        <v>1234</v>
      </c>
      <c r="G4" s="32">
        <v>102.5</v>
      </c>
      <c r="H4" s="30" t="s">
        <v>92</v>
      </c>
      <c r="I4" s="30" t="s">
        <v>93</v>
      </c>
      <c r="J4" s="30">
        <v>9402</v>
      </c>
      <c r="K4" s="33">
        <v>848.34910383500005</v>
      </c>
      <c r="L4" s="33">
        <v>32716.522729299999</v>
      </c>
      <c r="M4" s="31">
        <v>19.739999999999998</v>
      </c>
      <c r="N4" s="31">
        <v>4.8499999999999996</v>
      </c>
      <c r="O4" s="30">
        <v>65043</v>
      </c>
      <c r="P4" s="30">
        <v>63168</v>
      </c>
      <c r="Q4" s="34">
        <v>65043</v>
      </c>
      <c r="R4" s="34">
        <v>1300</v>
      </c>
      <c r="S4" s="30" t="s">
        <v>100</v>
      </c>
      <c r="T4" s="30" t="s">
        <v>133</v>
      </c>
      <c r="U4" s="34">
        <v>46.66</v>
      </c>
      <c r="V4" s="34">
        <v>1</v>
      </c>
      <c r="W4" s="34">
        <v>2.1</v>
      </c>
      <c r="X4" s="34">
        <v>0.51600000000000001</v>
      </c>
      <c r="Y4" s="34">
        <f t="shared" si="0"/>
        <v>2.1</v>
      </c>
      <c r="Z4" s="34">
        <f t="shared" si="1"/>
        <v>0.51600000000000001</v>
      </c>
      <c r="AA4" s="34">
        <v>0.69199999999999995</v>
      </c>
      <c r="AB4" s="35">
        <v>0.16098982773432499</v>
      </c>
      <c r="AC4">
        <f t="shared" si="2"/>
        <v>534</v>
      </c>
      <c r="AD4">
        <f t="shared" si="3"/>
        <v>2</v>
      </c>
      <c r="AE4">
        <f t="shared" si="4"/>
        <v>0.6</v>
      </c>
      <c r="AF4">
        <f>'TP Factors'!$D$7</f>
        <v>1.0291758621024898</v>
      </c>
      <c r="AG4">
        <f t="shared" si="5"/>
        <v>0.6</v>
      </c>
    </row>
    <row r="5" spans="1:33">
      <c r="A5" s="30" t="s">
        <v>90</v>
      </c>
      <c r="B5" s="30">
        <v>25</v>
      </c>
      <c r="C5" s="30" t="s">
        <v>90</v>
      </c>
      <c r="D5" s="31">
        <v>27.62</v>
      </c>
      <c r="E5" s="30" t="s">
        <v>91</v>
      </c>
      <c r="F5" s="30">
        <v>1234</v>
      </c>
      <c r="G5" s="32">
        <v>105</v>
      </c>
      <c r="H5" s="30" t="s">
        <v>92</v>
      </c>
      <c r="I5" s="30" t="s">
        <v>93</v>
      </c>
      <c r="J5" s="30">
        <v>5918</v>
      </c>
      <c r="K5" s="33">
        <v>619.80926464699996</v>
      </c>
      <c r="L5" s="33">
        <v>16083.3280345</v>
      </c>
      <c r="M5" s="31">
        <v>11.42</v>
      </c>
      <c r="N5" s="31">
        <v>2.94</v>
      </c>
      <c r="O5" s="30">
        <v>65046</v>
      </c>
      <c r="P5" s="30">
        <v>63171</v>
      </c>
      <c r="Q5" s="34">
        <v>65046</v>
      </c>
      <c r="R5" s="34">
        <v>1400</v>
      </c>
      <c r="S5" s="30" t="s">
        <v>97</v>
      </c>
      <c r="T5" s="30" t="s">
        <v>123</v>
      </c>
      <c r="U5" s="34">
        <v>46.66</v>
      </c>
      <c r="V5" s="34">
        <v>1</v>
      </c>
      <c r="W5" s="34">
        <v>1.93</v>
      </c>
      <c r="X5" s="34">
        <v>0.497</v>
      </c>
      <c r="Y5" s="34">
        <f t="shared" si="0"/>
        <v>1.93</v>
      </c>
      <c r="Z5" s="34">
        <f t="shared" si="1"/>
        <v>0.497</v>
      </c>
      <c r="AA5" s="34">
        <v>0.88600000000000001</v>
      </c>
      <c r="AB5" s="35">
        <v>4.4718155803837002E-4</v>
      </c>
      <c r="AC5">
        <f t="shared" si="2"/>
        <v>2</v>
      </c>
      <c r="AD5">
        <f t="shared" si="3"/>
        <v>0</v>
      </c>
      <c r="AE5">
        <f t="shared" si="4"/>
        <v>0</v>
      </c>
      <c r="AF5">
        <f>'TP Factors'!$D$7</f>
        <v>1.0291758621024898</v>
      </c>
      <c r="AG5">
        <f t="shared" si="5"/>
        <v>0</v>
      </c>
    </row>
    <row r="6" spans="1:33">
      <c r="A6" s="30" t="s">
        <v>90</v>
      </c>
      <c r="B6" s="30">
        <v>25</v>
      </c>
      <c r="C6" s="30" t="s">
        <v>90</v>
      </c>
      <c r="D6" s="31">
        <v>27.62</v>
      </c>
      <c r="E6" s="30" t="s">
        <v>91</v>
      </c>
      <c r="F6" s="30">
        <v>1234</v>
      </c>
      <c r="G6" s="32">
        <v>105</v>
      </c>
      <c r="H6" s="30" t="s">
        <v>92</v>
      </c>
      <c r="I6" s="30" t="s">
        <v>93</v>
      </c>
      <c r="J6" s="30">
        <v>73</v>
      </c>
      <c r="K6" s="33">
        <v>130.32135704699999</v>
      </c>
      <c r="L6" s="33">
        <v>199.366293576</v>
      </c>
      <c r="M6" s="31">
        <v>0.14000000000000001</v>
      </c>
      <c r="N6" s="31">
        <v>0.04</v>
      </c>
      <c r="O6" s="30">
        <v>65049</v>
      </c>
      <c r="P6" s="30">
        <v>63174</v>
      </c>
      <c r="Q6" s="34">
        <v>65049</v>
      </c>
      <c r="R6" s="34">
        <v>1400</v>
      </c>
      <c r="S6" s="30" t="s">
        <v>108</v>
      </c>
      <c r="T6" s="30" t="s">
        <v>121</v>
      </c>
      <c r="U6" s="34">
        <v>46.66</v>
      </c>
      <c r="V6" s="34">
        <v>1</v>
      </c>
      <c r="W6" s="34">
        <v>1.93</v>
      </c>
      <c r="X6" s="34">
        <v>0.497</v>
      </c>
      <c r="Y6" s="34">
        <f t="shared" si="0"/>
        <v>1.93</v>
      </c>
      <c r="Z6" s="34">
        <f t="shared" si="1"/>
        <v>0.497</v>
      </c>
      <c r="AA6" s="34">
        <v>0.88700000000000001</v>
      </c>
      <c r="AB6" s="35">
        <v>4.9264286973970201E-2</v>
      </c>
      <c r="AC6">
        <f t="shared" si="2"/>
        <v>210</v>
      </c>
      <c r="AD6">
        <f t="shared" si="3"/>
        <v>1</v>
      </c>
      <c r="AE6">
        <f t="shared" si="4"/>
        <v>0.2</v>
      </c>
      <c r="AF6">
        <f>'TP Factors'!$D$7</f>
        <v>1.0291758621024898</v>
      </c>
      <c r="AG6">
        <f t="shared" si="5"/>
        <v>0.2</v>
      </c>
    </row>
    <row r="7" spans="1:33">
      <c r="A7" s="30" t="s">
        <v>90</v>
      </c>
      <c r="B7" s="30">
        <v>25</v>
      </c>
      <c r="C7" s="30" t="s">
        <v>90</v>
      </c>
      <c r="D7" s="31">
        <v>27.62</v>
      </c>
      <c r="E7" s="30" t="s">
        <v>91</v>
      </c>
      <c r="F7" s="30">
        <v>1234</v>
      </c>
      <c r="G7" s="32">
        <v>102.5</v>
      </c>
      <c r="H7" s="30" t="s">
        <v>92</v>
      </c>
      <c r="I7" s="30" t="s">
        <v>93</v>
      </c>
      <c r="J7" s="30">
        <v>12</v>
      </c>
      <c r="K7" s="33">
        <v>57.054952596500002</v>
      </c>
      <c r="L7" s="33">
        <v>42.857399402299997</v>
      </c>
      <c r="M7" s="31">
        <v>0.03</v>
      </c>
      <c r="N7" s="31">
        <v>0.01</v>
      </c>
      <c r="O7" s="30">
        <v>65051</v>
      </c>
      <c r="P7" s="30">
        <v>63176</v>
      </c>
      <c r="Q7" s="34">
        <v>65051</v>
      </c>
      <c r="R7" s="34">
        <v>1300</v>
      </c>
      <c r="S7" s="30" t="s">
        <v>100</v>
      </c>
      <c r="T7" s="30" t="s">
        <v>133</v>
      </c>
      <c r="U7" s="34">
        <v>46.66</v>
      </c>
      <c r="V7" s="34">
        <v>1</v>
      </c>
      <c r="W7" s="34">
        <v>2.1</v>
      </c>
      <c r="X7" s="34">
        <v>0.51600000000000001</v>
      </c>
      <c r="Y7" s="34">
        <f t="shared" si="0"/>
        <v>2.1</v>
      </c>
      <c r="Z7" s="34">
        <f t="shared" si="1"/>
        <v>0.51600000000000001</v>
      </c>
      <c r="AA7" s="34">
        <v>0.69199999999999995</v>
      </c>
      <c r="AB7" s="35">
        <v>1.05902516809379E-2</v>
      </c>
      <c r="AC7">
        <f t="shared" si="2"/>
        <v>35</v>
      </c>
      <c r="AD7">
        <f t="shared" si="3"/>
        <v>0</v>
      </c>
      <c r="AE7">
        <f t="shared" si="4"/>
        <v>0</v>
      </c>
      <c r="AF7">
        <f>'TP Factors'!$D$7</f>
        <v>1.0291758621024898</v>
      </c>
      <c r="AG7">
        <f t="shared" si="5"/>
        <v>0</v>
      </c>
    </row>
    <row r="8" spans="1:33">
      <c r="A8" s="30" t="s">
        <v>90</v>
      </c>
      <c r="B8" s="30">
        <v>25</v>
      </c>
      <c r="C8" s="30" t="s">
        <v>90</v>
      </c>
      <c r="D8" s="31">
        <v>27.62</v>
      </c>
      <c r="E8" s="30" t="s">
        <v>91</v>
      </c>
      <c r="F8" s="30">
        <v>3456</v>
      </c>
      <c r="G8" s="32">
        <v>11.1</v>
      </c>
      <c r="H8" s="30" t="s">
        <v>92</v>
      </c>
      <c r="I8" s="30" t="s">
        <v>93</v>
      </c>
      <c r="J8" s="30">
        <v>1989</v>
      </c>
      <c r="K8" s="33">
        <v>826.718715567</v>
      </c>
      <c r="L8" s="33">
        <v>20472.839817700002</v>
      </c>
      <c r="M8" s="31">
        <v>2.39</v>
      </c>
      <c r="N8" s="31">
        <v>0.15</v>
      </c>
      <c r="O8" s="30">
        <v>65053</v>
      </c>
      <c r="P8" s="30">
        <v>63178</v>
      </c>
      <c r="Q8" s="34">
        <v>65053</v>
      </c>
      <c r="R8" s="34">
        <v>1900</v>
      </c>
      <c r="S8" s="30" t="s">
        <v>100</v>
      </c>
      <c r="T8" s="30" t="s">
        <v>102</v>
      </c>
      <c r="U8" s="34">
        <v>46.66</v>
      </c>
      <c r="V8" s="34">
        <v>1</v>
      </c>
      <c r="W8" s="34">
        <v>1.2</v>
      </c>
      <c r="X8" s="34">
        <v>7.5999999999999998E-2</v>
      </c>
      <c r="Y8" s="34">
        <f t="shared" si="0"/>
        <v>1.2</v>
      </c>
      <c r="Z8" s="34">
        <f t="shared" si="1"/>
        <v>7.5999999999999998E-2</v>
      </c>
      <c r="AA8" s="34">
        <v>0.23400000000000001</v>
      </c>
      <c r="AB8" s="35">
        <v>0.155960503812965</v>
      </c>
      <c r="AC8">
        <f t="shared" si="2"/>
        <v>175</v>
      </c>
      <c r="AD8">
        <f t="shared" si="3"/>
        <v>0</v>
      </c>
      <c r="AE8">
        <f t="shared" si="4"/>
        <v>0</v>
      </c>
      <c r="AF8">
        <f>'TP Factors'!$D$7</f>
        <v>1.0291758621024898</v>
      </c>
      <c r="AG8">
        <f t="shared" si="5"/>
        <v>0</v>
      </c>
    </row>
    <row r="9" spans="1:33">
      <c r="A9" s="30" t="s">
        <v>90</v>
      </c>
      <c r="B9" s="30">
        <v>25</v>
      </c>
      <c r="C9" s="30" t="s">
        <v>90</v>
      </c>
      <c r="D9" s="31">
        <v>27.62</v>
      </c>
      <c r="E9" s="30" t="s">
        <v>91</v>
      </c>
      <c r="F9" s="30">
        <v>1234</v>
      </c>
      <c r="G9" s="32">
        <v>102.5</v>
      </c>
      <c r="H9" s="30" t="s">
        <v>92</v>
      </c>
      <c r="I9" s="30" t="s">
        <v>93</v>
      </c>
      <c r="J9" s="30">
        <v>22338</v>
      </c>
      <c r="K9" s="33">
        <v>2018.5285230300001</v>
      </c>
      <c r="L9" s="33">
        <v>85244.756680899998</v>
      </c>
      <c r="M9" s="31">
        <v>46.91</v>
      </c>
      <c r="N9" s="31">
        <v>11.53</v>
      </c>
      <c r="O9" s="30">
        <v>65054</v>
      </c>
      <c r="P9" s="30">
        <v>63179</v>
      </c>
      <c r="Q9" s="34">
        <v>65054</v>
      </c>
      <c r="R9" s="34">
        <v>1300</v>
      </c>
      <c r="S9" s="30" t="s">
        <v>97</v>
      </c>
      <c r="T9" s="30" t="s">
        <v>132</v>
      </c>
      <c r="U9" s="34">
        <v>46.66</v>
      </c>
      <c r="V9" s="34">
        <v>1</v>
      </c>
      <c r="W9" s="34">
        <v>2.1</v>
      </c>
      <c r="X9" s="34">
        <v>0.51600000000000001</v>
      </c>
      <c r="Y9" s="34">
        <f t="shared" si="0"/>
        <v>2.1</v>
      </c>
      <c r="Z9" s="34">
        <f t="shared" si="1"/>
        <v>0.51600000000000001</v>
      </c>
      <c r="AA9" s="34">
        <v>0.63100000000000001</v>
      </c>
      <c r="AB9" s="35">
        <v>4.32301331115598E-2</v>
      </c>
      <c r="AC9">
        <f t="shared" si="2"/>
        <v>131</v>
      </c>
      <c r="AD9">
        <f t="shared" si="3"/>
        <v>1</v>
      </c>
      <c r="AE9">
        <f t="shared" si="4"/>
        <v>0.1</v>
      </c>
      <c r="AF9">
        <f>'TP Factors'!$D$7</f>
        <v>1.0291758621024898</v>
      </c>
      <c r="AG9">
        <f t="shared" si="5"/>
        <v>0.1</v>
      </c>
    </row>
    <row r="10" spans="1:33">
      <c r="A10" s="30" t="s">
        <v>90</v>
      </c>
      <c r="B10" s="30">
        <v>25</v>
      </c>
      <c r="C10" s="30" t="s">
        <v>90</v>
      </c>
      <c r="D10" s="31">
        <v>27.62</v>
      </c>
      <c r="E10" s="30" t="s">
        <v>91</v>
      </c>
      <c r="F10" s="30">
        <v>1234</v>
      </c>
      <c r="G10" s="32">
        <v>105</v>
      </c>
      <c r="H10" s="30" t="s">
        <v>92</v>
      </c>
      <c r="I10" s="30" t="s">
        <v>93</v>
      </c>
      <c r="J10" s="30">
        <v>2774</v>
      </c>
      <c r="K10" s="33">
        <v>670.08349868699997</v>
      </c>
      <c r="L10" s="33">
        <v>7521.5443675099996</v>
      </c>
      <c r="M10" s="31">
        <v>5.35</v>
      </c>
      <c r="N10" s="31">
        <v>1.38</v>
      </c>
      <c r="O10" s="30">
        <v>65697</v>
      </c>
      <c r="P10" s="30">
        <v>63776</v>
      </c>
      <c r="Q10" s="34">
        <v>65697</v>
      </c>
      <c r="R10" s="34">
        <v>1400</v>
      </c>
      <c r="S10" s="30" t="s">
        <v>100</v>
      </c>
      <c r="T10" s="30" t="s">
        <v>104</v>
      </c>
      <c r="U10" s="34">
        <v>46.66</v>
      </c>
      <c r="V10" s="34">
        <v>1</v>
      </c>
      <c r="W10" s="34">
        <v>1.93</v>
      </c>
      <c r="X10" s="34">
        <v>0.497</v>
      </c>
      <c r="Y10" s="34">
        <f t="shared" si="0"/>
        <v>1.93</v>
      </c>
      <c r="Z10" s="34">
        <f t="shared" si="1"/>
        <v>0.497</v>
      </c>
      <c r="AA10" s="34">
        <v>0.88800000000000001</v>
      </c>
      <c r="AB10" s="35">
        <v>0.68254743339757495</v>
      </c>
      <c r="AC10">
        <f t="shared" si="2"/>
        <v>2907</v>
      </c>
      <c r="AD10">
        <f t="shared" si="3"/>
        <v>12</v>
      </c>
      <c r="AE10">
        <f t="shared" si="4"/>
        <v>3.2</v>
      </c>
      <c r="AF10">
        <f>'TP Factors'!$D$7</f>
        <v>1.0291758621024898</v>
      </c>
      <c r="AG10">
        <f t="shared" si="5"/>
        <v>3.3</v>
      </c>
    </row>
    <row r="11" spans="1:33">
      <c r="A11" s="30" t="s">
        <v>90</v>
      </c>
      <c r="B11" s="30">
        <v>25</v>
      </c>
      <c r="C11" s="30" t="s">
        <v>90</v>
      </c>
      <c r="D11" s="31">
        <v>27.62</v>
      </c>
      <c r="E11" s="30" t="s">
        <v>91</v>
      </c>
      <c r="F11" s="30">
        <v>1234</v>
      </c>
      <c r="G11" s="32">
        <v>105</v>
      </c>
      <c r="H11" s="30" t="s">
        <v>92</v>
      </c>
      <c r="I11" s="30" t="s">
        <v>93</v>
      </c>
      <c r="J11" s="30">
        <v>298</v>
      </c>
      <c r="K11" s="33">
        <v>153.34570013999999</v>
      </c>
      <c r="L11" s="33">
        <v>808.97957871400001</v>
      </c>
      <c r="M11" s="31">
        <v>0.57999999999999996</v>
      </c>
      <c r="N11" s="31">
        <v>0.15</v>
      </c>
      <c r="O11" s="30">
        <v>65698</v>
      </c>
      <c r="P11" s="30">
        <v>63777</v>
      </c>
      <c r="Q11" s="34">
        <v>65698</v>
      </c>
      <c r="R11" s="34">
        <v>1400</v>
      </c>
      <c r="S11" s="30" t="s">
        <v>100</v>
      </c>
      <c r="T11" s="30" t="s">
        <v>104</v>
      </c>
      <c r="U11" s="34">
        <v>46.66</v>
      </c>
      <c r="V11" s="34">
        <v>1</v>
      </c>
      <c r="W11" s="34">
        <v>1.93</v>
      </c>
      <c r="X11" s="34">
        <v>0.497</v>
      </c>
      <c r="Y11" s="34">
        <f t="shared" si="0"/>
        <v>1.93</v>
      </c>
      <c r="Z11" s="34">
        <f t="shared" si="1"/>
        <v>0.497</v>
      </c>
      <c r="AA11" s="34">
        <v>0.88800000000000001</v>
      </c>
      <c r="AB11" s="35">
        <v>0.19990240777346699</v>
      </c>
      <c r="AC11">
        <f t="shared" si="2"/>
        <v>851</v>
      </c>
      <c r="AD11">
        <f t="shared" si="3"/>
        <v>4</v>
      </c>
      <c r="AE11">
        <f t="shared" si="4"/>
        <v>0.9</v>
      </c>
      <c r="AF11">
        <f>'TP Factors'!$D$7</f>
        <v>1.0291758621024898</v>
      </c>
      <c r="AG11">
        <f t="shared" si="5"/>
        <v>0.9</v>
      </c>
    </row>
    <row r="12" spans="1:33">
      <c r="A12" s="30" t="s">
        <v>90</v>
      </c>
      <c r="B12" s="30">
        <v>25</v>
      </c>
      <c r="C12" s="30" t="s">
        <v>90</v>
      </c>
      <c r="D12" s="31">
        <v>27.62</v>
      </c>
      <c r="E12" s="30" t="s">
        <v>91</v>
      </c>
      <c r="F12" s="30">
        <v>1234</v>
      </c>
      <c r="G12" s="32">
        <v>105</v>
      </c>
      <c r="H12" s="30" t="s">
        <v>92</v>
      </c>
      <c r="I12" s="30" t="s">
        <v>93</v>
      </c>
      <c r="J12" s="30">
        <v>264</v>
      </c>
      <c r="K12" s="33">
        <v>182.584544088</v>
      </c>
      <c r="L12" s="33">
        <v>714.95472540699996</v>
      </c>
      <c r="M12" s="31">
        <v>0.51</v>
      </c>
      <c r="N12" s="31">
        <v>0.13</v>
      </c>
      <c r="O12" s="30">
        <v>65700</v>
      </c>
      <c r="P12" s="30">
        <v>63778</v>
      </c>
      <c r="Q12" s="34">
        <v>65700</v>
      </c>
      <c r="R12" s="34">
        <v>1400</v>
      </c>
      <c r="S12" s="30" t="s">
        <v>100</v>
      </c>
      <c r="T12" s="30" t="s">
        <v>104</v>
      </c>
      <c r="U12" s="34">
        <v>46.66</v>
      </c>
      <c r="V12" s="34">
        <v>1</v>
      </c>
      <c r="W12" s="34">
        <v>1.93</v>
      </c>
      <c r="X12" s="34">
        <v>0.497</v>
      </c>
      <c r="Y12" s="34">
        <f t="shared" si="0"/>
        <v>1.93</v>
      </c>
      <c r="Z12" s="34">
        <f t="shared" si="1"/>
        <v>0.497</v>
      </c>
      <c r="AA12" s="34">
        <v>0.88800000000000001</v>
      </c>
      <c r="AB12" s="35">
        <v>0.107660744407594</v>
      </c>
      <c r="AC12">
        <f t="shared" si="2"/>
        <v>459</v>
      </c>
      <c r="AD12">
        <f t="shared" si="3"/>
        <v>2</v>
      </c>
      <c r="AE12">
        <f t="shared" si="4"/>
        <v>0.5</v>
      </c>
      <c r="AF12">
        <f>'TP Factors'!$D$7</f>
        <v>1.0291758621024898</v>
      </c>
      <c r="AG12">
        <f t="shared" si="5"/>
        <v>0.5</v>
      </c>
    </row>
    <row r="13" spans="1:33">
      <c r="A13" s="30" t="s">
        <v>90</v>
      </c>
      <c r="B13" s="30">
        <v>25</v>
      </c>
      <c r="C13" s="30" t="s">
        <v>90</v>
      </c>
      <c r="D13" s="31">
        <v>27.62</v>
      </c>
      <c r="E13" s="30" t="s">
        <v>91</v>
      </c>
      <c r="F13" s="30">
        <v>1234</v>
      </c>
      <c r="G13" s="32">
        <v>105</v>
      </c>
      <c r="H13" s="30" t="s">
        <v>92</v>
      </c>
      <c r="I13" s="30" t="s">
        <v>93</v>
      </c>
      <c r="J13" s="30">
        <v>23584</v>
      </c>
      <c r="K13" s="33">
        <v>1059.7354096500001</v>
      </c>
      <c r="L13" s="33">
        <v>64098.4122775</v>
      </c>
      <c r="M13" s="31">
        <v>45.52</v>
      </c>
      <c r="N13" s="31">
        <v>11.72</v>
      </c>
      <c r="O13" s="30">
        <v>65702</v>
      </c>
      <c r="P13" s="30">
        <v>63780</v>
      </c>
      <c r="Q13" s="34">
        <v>65702</v>
      </c>
      <c r="R13" s="34">
        <v>1400</v>
      </c>
      <c r="S13" s="30" t="s">
        <v>97</v>
      </c>
      <c r="T13" s="30" t="s">
        <v>123</v>
      </c>
      <c r="U13" s="34">
        <v>46.66</v>
      </c>
      <c r="V13" s="34">
        <v>1</v>
      </c>
      <c r="W13" s="34">
        <v>1.93</v>
      </c>
      <c r="X13" s="34">
        <v>0.497</v>
      </c>
      <c r="Y13" s="34">
        <f t="shared" si="0"/>
        <v>1.93</v>
      </c>
      <c r="Z13" s="34">
        <f t="shared" si="1"/>
        <v>0.497</v>
      </c>
      <c r="AA13" s="34">
        <v>0.88600000000000001</v>
      </c>
      <c r="AB13" s="35">
        <v>0.21220207596459001</v>
      </c>
      <c r="AC13">
        <f t="shared" si="2"/>
        <v>902</v>
      </c>
      <c r="AD13">
        <f t="shared" si="3"/>
        <v>4</v>
      </c>
      <c r="AE13">
        <f t="shared" si="4"/>
        <v>1</v>
      </c>
      <c r="AF13">
        <f>'TP Factors'!$D$7</f>
        <v>1.0291758621024898</v>
      </c>
      <c r="AG13">
        <f t="shared" si="5"/>
        <v>1</v>
      </c>
    </row>
    <row r="14" spans="1:33">
      <c r="A14" s="30" t="s">
        <v>90</v>
      </c>
      <c r="B14" s="30">
        <v>25</v>
      </c>
      <c r="C14" s="30" t="s">
        <v>90</v>
      </c>
      <c r="D14" s="31">
        <v>27.62</v>
      </c>
      <c r="E14" s="30" t="s">
        <v>91</v>
      </c>
      <c r="F14" s="30">
        <v>1234</v>
      </c>
      <c r="G14" s="32">
        <v>105</v>
      </c>
      <c r="H14" s="30" t="s">
        <v>92</v>
      </c>
      <c r="I14" s="30" t="s">
        <v>93</v>
      </c>
      <c r="J14" s="30">
        <v>502</v>
      </c>
      <c r="K14" s="33">
        <v>222.304515829</v>
      </c>
      <c r="L14" s="33">
        <v>1361.9107205800001</v>
      </c>
      <c r="M14" s="31">
        <v>0.97</v>
      </c>
      <c r="N14" s="31">
        <v>0.25</v>
      </c>
      <c r="O14" s="30">
        <v>65704</v>
      </c>
      <c r="P14" s="30">
        <v>63782</v>
      </c>
      <c r="Q14" s="34">
        <v>65704</v>
      </c>
      <c r="R14" s="34">
        <v>1400</v>
      </c>
      <c r="S14" s="30" t="s">
        <v>100</v>
      </c>
      <c r="T14" s="30" t="s">
        <v>104</v>
      </c>
      <c r="U14" s="34">
        <v>46.66</v>
      </c>
      <c r="V14" s="34">
        <v>1</v>
      </c>
      <c r="W14" s="34">
        <v>1.93</v>
      </c>
      <c r="X14" s="34">
        <v>0.497</v>
      </c>
      <c r="Y14" s="34">
        <f t="shared" si="0"/>
        <v>1.93</v>
      </c>
      <c r="Z14" s="34">
        <f t="shared" si="1"/>
        <v>0.497</v>
      </c>
      <c r="AA14" s="34">
        <v>0.88800000000000001</v>
      </c>
      <c r="AB14" s="35">
        <v>0.33653412199545402</v>
      </c>
      <c r="AC14">
        <f t="shared" si="2"/>
        <v>1433</v>
      </c>
      <c r="AD14">
        <f t="shared" si="3"/>
        <v>6</v>
      </c>
      <c r="AE14">
        <f t="shared" si="4"/>
        <v>1.6</v>
      </c>
      <c r="AF14">
        <f>'TP Factors'!$D$7</f>
        <v>1.0291758621024898</v>
      </c>
      <c r="AG14">
        <f t="shared" si="5"/>
        <v>1.6</v>
      </c>
    </row>
    <row r="15" spans="1:33">
      <c r="A15" s="30" t="s">
        <v>90</v>
      </c>
      <c r="B15" s="30">
        <v>25</v>
      </c>
      <c r="C15" s="30" t="s">
        <v>90</v>
      </c>
      <c r="D15" s="31">
        <v>27.62</v>
      </c>
      <c r="E15" s="30" t="s">
        <v>91</v>
      </c>
      <c r="F15" s="30">
        <v>1234</v>
      </c>
      <c r="G15" s="32">
        <v>105</v>
      </c>
      <c r="H15" s="30" t="s">
        <v>92</v>
      </c>
      <c r="I15" s="30" t="s">
        <v>93</v>
      </c>
      <c r="J15" s="30">
        <v>70</v>
      </c>
      <c r="K15" s="33">
        <v>55.189770134100002</v>
      </c>
      <c r="L15" s="33">
        <v>189.366797811</v>
      </c>
      <c r="M15" s="31">
        <v>0.14000000000000001</v>
      </c>
      <c r="N15" s="31">
        <v>0.03</v>
      </c>
      <c r="O15" s="30">
        <v>65706</v>
      </c>
      <c r="P15" s="30">
        <v>63784</v>
      </c>
      <c r="Q15" s="34">
        <v>65706</v>
      </c>
      <c r="R15" s="34">
        <v>1400</v>
      </c>
      <c r="S15" s="30" t="s">
        <v>100</v>
      </c>
      <c r="T15" s="30" t="s">
        <v>104</v>
      </c>
      <c r="U15" s="34">
        <v>46.66</v>
      </c>
      <c r="V15" s="34">
        <v>1</v>
      </c>
      <c r="W15" s="34">
        <v>1.93</v>
      </c>
      <c r="X15" s="34">
        <v>0.497</v>
      </c>
      <c r="Y15" s="34">
        <f t="shared" si="0"/>
        <v>1.93</v>
      </c>
      <c r="Z15" s="34">
        <f t="shared" si="1"/>
        <v>0.497</v>
      </c>
      <c r="AA15" s="34">
        <v>0.88800000000000001</v>
      </c>
      <c r="AB15" s="35">
        <v>4.6793367635772097E-2</v>
      </c>
      <c r="AC15">
        <f t="shared" si="2"/>
        <v>199</v>
      </c>
      <c r="AD15">
        <f t="shared" si="3"/>
        <v>1</v>
      </c>
      <c r="AE15">
        <f t="shared" si="4"/>
        <v>0.2</v>
      </c>
      <c r="AF15">
        <f>'TP Factors'!$D$7</f>
        <v>1.0291758621024898</v>
      </c>
      <c r="AG15">
        <f t="shared" si="5"/>
        <v>0.2</v>
      </c>
    </row>
    <row r="16" spans="1:33">
      <c r="A16" s="30" t="s">
        <v>90</v>
      </c>
      <c r="B16" s="30">
        <v>25</v>
      </c>
      <c r="C16" s="30" t="s">
        <v>90</v>
      </c>
      <c r="D16" s="31">
        <v>27.62</v>
      </c>
      <c r="E16" s="30" t="s">
        <v>91</v>
      </c>
      <c r="F16" s="30">
        <v>1234</v>
      </c>
      <c r="G16" s="32">
        <v>105</v>
      </c>
      <c r="H16" s="30" t="s">
        <v>92</v>
      </c>
      <c r="I16" s="30" t="s">
        <v>93</v>
      </c>
      <c r="J16" s="30">
        <v>125</v>
      </c>
      <c r="K16" s="33">
        <v>79.453142133100002</v>
      </c>
      <c r="L16" s="33">
        <v>339.77834158399997</v>
      </c>
      <c r="M16" s="31">
        <v>0.24</v>
      </c>
      <c r="N16" s="31">
        <v>0.06</v>
      </c>
      <c r="O16" s="30">
        <v>65707</v>
      </c>
      <c r="P16" s="30">
        <v>63785</v>
      </c>
      <c r="Q16" s="34">
        <v>65707</v>
      </c>
      <c r="R16" s="34">
        <v>1400</v>
      </c>
      <c r="S16" s="30" t="s">
        <v>100</v>
      </c>
      <c r="T16" s="30" t="s">
        <v>104</v>
      </c>
      <c r="U16" s="34">
        <v>46.66</v>
      </c>
      <c r="V16" s="34">
        <v>1</v>
      </c>
      <c r="W16" s="34">
        <v>1.93</v>
      </c>
      <c r="X16" s="34">
        <v>0.497</v>
      </c>
      <c r="Y16" s="34">
        <f t="shared" si="0"/>
        <v>1.93</v>
      </c>
      <c r="Z16" s="34">
        <f t="shared" si="1"/>
        <v>0.497</v>
      </c>
      <c r="AA16" s="34">
        <v>0.88800000000000001</v>
      </c>
      <c r="AB16" s="35">
        <v>8.3960720856338794E-2</v>
      </c>
      <c r="AC16">
        <f t="shared" si="2"/>
        <v>358</v>
      </c>
      <c r="AD16">
        <f t="shared" si="3"/>
        <v>2</v>
      </c>
      <c r="AE16">
        <f t="shared" si="4"/>
        <v>0.4</v>
      </c>
      <c r="AF16">
        <f>'TP Factors'!$D$7</f>
        <v>1.0291758621024898</v>
      </c>
      <c r="AG16">
        <f t="shared" si="5"/>
        <v>0.4</v>
      </c>
    </row>
    <row r="17" spans="1:33">
      <c r="A17" s="30" t="s">
        <v>90</v>
      </c>
      <c r="B17" s="30">
        <v>25</v>
      </c>
      <c r="C17" s="30" t="s">
        <v>90</v>
      </c>
      <c r="D17" s="31">
        <v>27.62</v>
      </c>
      <c r="E17" s="30" t="s">
        <v>91</v>
      </c>
      <c r="F17" s="30">
        <v>1234</v>
      </c>
      <c r="G17" s="32">
        <v>105</v>
      </c>
      <c r="H17" s="30" t="s">
        <v>92</v>
      </c>
      <c r="I17" s="30" t="s">
        <v>93</v>
      </c>
      <c r="J17" s="30">
        <v>349</v>
      </c>
      <c r="K17" s="33">
        <v>243.29237840600001</v>
      </c>
      <c r="L17" s="33">
        <v>945.90458923300002</v>
      </c>
      <c r="M17" s="31">
        <v>0.67</v>
      </c>
      <c r="N17" s="31">
        <v>0.17</v>
      </c>
      <c r="O17" s="30">
        <v>65709</v>
      </c>
      <c r="P17" s="30">
        <v>63787</v>
      </c>
      <c r="Q17" s="34">
        <v>65709</v>
      </c>
      <c r="R17" s="34">
        <v>1400</v>
      </c>
      <c r="S17" s="30" t="s">
        <v>100</v>
      </c>
      <c r="T17" s="30" t="s">
        <v>104</v>
      </c>
      <c r="U17" s="34">
        <v>46.66</v>
      </c>
      <c r="V17" s="34">
        <v>1</v>
      </c>
      <c r="W17" s="34">
        <v>1.93</v>
      </c>
      <c r="X17" s="34">
        <v>0.497</v>
      </c>
      <c r="Y17" s="34">
        <f t="shared" si="0"/>
        <v>1.93</v>
      </c>
      <c r="Z17" s="34">
        <f t="shared" si="1"/>
        <v>0.497</v>
      </c>
      <c r="AA17" s="34">
        <v>0.88800000000000001</v>
      </c>
      <c r="AB17" s="35">
        <v>0.23373717939998101</v>
      </c>
      <c r="AC17">
        <f t="shared" si="2"/>
        <v>995</v>
      </c>
      <c r="AD17">
        <f t="shared" si="3"/>
        <v>4</v>
      </c>
      <c r="AE17">
        <f t="shared" si="4"/>
        <v>1.1000000000000001</v>
      </c>
      <c r="AF17">
        <f>'TP Factors'!$D$7</f>
        <v>1.0291758621024898</v>
      </c>
      <c r="AG17">
        <f t="shared" si="5"/>
        <v>1.1000000000000001</v>
      </c>
    </row>
    <row r="18" spans="1:33">
      <c r="A18" s="30" t="s">
        <v>90</v>
      </c>
      <c r="B18" s="30">
        <v>25</v>
      </c>
      <c r="C18" s="30" t="s">
        <v>90</v>
      </c>
      <c r="D18" s="31">
        <v>27.62</v>
      </c>
      <c r="E18" s="30" t="s">
        <v>91</v>
      </c>
      <c r="F18" s="30">
        <v>1234</v>
      </c>
      <c r="G18" s="32">
        <v>105</v>
      </c>
      <c r="H18" s="30" t="s">
        <v>92</v>
      </c>
      <c r="I18" s="30" t="s">
        <v>93</v>
      </c>
      <c r="J18" s="30">
        <v>8</v>
      </c>
      <c r="K18" s="33">
        <v>226.93615870900001</v>
      </c>
      <c r="L18" s="33">
        <v>22.418115040299998</v>
      </c>
      <c r="M18" s="31">
        <v>0.02</v>
      </c>
      <c r="N18" s="31">
        <v>0</v>
      </c>
      <c r="O18" s="30">
        <v>65710</v>
      </c>
      <c r="P18" s="30">
        <v>63788</v>
      </c>
      <c r="Q18" s="34">
        <v>65710</v>
      </c>
      <c r="R18" s="34">
        <v>1400</v>
      </c>
      <c r="S18" s="30" t="s">
        <v>100</v>
      </c>
      <c r="T18" s="30" t="s">
        <v>104</v>
      </c>
      <c r="U18" s="34">
        <v>46.66</v>
      </c>
      <c r="V18" s="34">
        <v>1</v>
      </c>
      <c r="W18" s="34">
        <v>1.93</v>
      </c>
      <c r="X18" s="34">
        <v>0.497</v>
      </c>
      <c r="Y18" s="34">
        <f t="shared" si="0"/>
        <v>1.93</v>
      </c>
      <c r="Z18" s="34">
        <f t="shared" si="1"/>
        <v>0.497</v>
      </c>
      <c r="AA18" s="34">
        <v>0.88800000000000001</v>
      </c>
      <c r="AB18" s="35">
        <v>5.5396147243803604E-3</v>
      </c>
      <c r="AC18">
        <f t="shared" si="2"/>
        <v>24</v>
      </c>
      <c r="AD18">
        <f t="shared" si="3"/>
        <v>0</v>
      </c>
      <c r="AE18">
        <f t="shared" si="4"/>
        <v>0</v>
      </c>
      <c r="AF18">
        <f>'TP Factors'!$D$7</f>
        <v>1.0291758621024898</v>
      </c>
      <c r="AG18">
        <f t="shared" si="5"/>
        <v>0</v>
      </c>
    </row>
    <row r="19" spans="1:33">
      <c r="A19" s="30" t="s">
        <v>90</v>
      </c>
      <c r="B19" s="30">
        <v>25</v>
      </c>
      <c r="C19" s="30" t="s">
        <v>90</v>
      </c>
      <c r="D19" s="31">
        <v>27.62</v>
      </c>
      <c r="E19" s="30" t="s">
        <v>91</v>
      </c>
      <c r="F19" s="30">
        <v>1234</v>
      </c>
      <c r="G19" s="32">
        <v>105</v>
      </c>
      <c r="H19" s="30" t="s">
        <v>92</v>
      </c>
      <c r="I19" s="30" t="s">
        <v>93</v>
      </c>
      <c r="J19" s="30">
        <v>493</v>
      </c>
      <c r="K19" s="33">
        <v>352.288903199</v>
      </c>
      <c r="L19" s="33">
        <v>1337.63347675</v>
      </c>
      <c r="M19" s="31">
        <v>0.95</v>
      </c>
      <c r="N19" s="31">
        <v>0.25</v>
      </c>
      <c r="O19" s="30">
        <v>65711</v>
      </c>
      <c r="P19" s="30">
        <v>63789</v>
      </c>
      <c r="Q19" s="34">
        <v>65711</v>
      </c>
      <c r="R19" s="34">
        <v>1400</v>
      </c>
      <c r="S19" s="30" t="s">
        <v>100</v>
      </c>
      <c r="T19" s="30" t="s">
        <v>104</v>
      </c>
      <c r="U19" s="34">
        <v>46.66</v>
      </c>
      <c r="V19" s="34">
        <v>1</v>
      </c>
      <c r="W19" s="34">
        <v>1.93</v>
      </c>
      <c r="X19" s="34">
        <v>0.497</v>
      </c>
      <c r="Y19" s="34">
        <f t="shared" si="0"/>
        <v>1.93</v>
      </c>
      <c r="Z19" s="34">
        <f t="shared" si="1"/>
        <v>0.497</v>
      </c>
      <c r="AA19" s="34">
        <v>0.88800000000000001</v>
      </c>
      <c r="AB19" s="35">
        <v>0.330535108354648</v>
      </c>
      <c r="AC19">
        <f t="shared" si="2"/>
        <v>1408</v>
      </c>
      <c r="AD19">
        <f t="shared" si="3"/>
        <v>6</v>
      </c>
      <c r="AE19">
        <f t="shared" si="4"/>
        <v>1.5</v>
      </c>
      <c r="AF19">
        <f>'TP Factors'!$D$7</f>
        <v>1.0291758621024898</v>
      </c>
      <c r="AG19">
        <f t="shared" si="5"/>
        <v>1.5</v>
      </c>
    </row>
    <row r="20" spans="1:33">
      <c r="A20" s="30" t="s">
        <v>90</v>
      </c>
      <c r="B20" s="30">
        <v>25</v>
      </c>
      <c r="C20" s="30" t="s">
        <v>90</v>
      </c>
      <c r="D20" s="31">
        <v>27.62</v>
      </c>
      <c r="E20" s="30" t="s">
        <v>91</v>
      </c>
      <c r="F20" s="30">
        <v>1234</v>
      </c>
      <c r="G20" s="32">
        <v>102.5</v>
      </c>
      <c r="H20" s="30" t="s">
        <v>92</v>
      </c>
      <c r="I20" s="30" t="s">
        <v>93</v>
      </c>
      <c r="J20" s="30">
        <v>1807</v>
      </c>
      <c r="K20" s="33">
        <v>337.899199458</v>
      </c>
      <c r="L20" s="33">
        <v>6289.3314001299996</v>
      </c>
      <c r="M20" s="31">
        <v>3.79</v>
      </c>
      <c r="N20" s="31">
        <v>0.93</v>
      </c>
      <c r="O20" s="30">
        <v>66115</v>
      </c>
      <c r="P20" s="30">
        <v>64172</v>
      </c>
      <c r="Q20" s="34">
        <v>66115</v>
      </c>
      <c r="R20" s="34">
        <v>1300</v>
      </c>
      <c r="S20" s="30" t="s">
        <v>100</v>
      </c>
      <c r="T20" s="30" t="s">
        <v>133</v>
      </c>
      <c r="U20" s="34">
        <v>46.66</v>
      </c>
      <c r="V20" s="34">
        <v>1</v>
      </c>
      <c r="W20" s="34">
        <v>2.1</v>
      </c>
      <c r="X20" s="34">
        <v>0.51600000000000001</v>
      </c>
      <c r="Y20" s="34">
        <f t="shared" si="0"/>
        <v>2.1</v>
      </c>
      <c r="Z20" s="34">
        <f t="shared" si="1"/>
        <v>0.51600000000000001</v>
      </c>
      <c r="AA20" s="34">
        <v>0.69199999999999995</v>
      </c>
      <c r="AB20" s="35">
        <v>0.25074826718527599</v>
      </c>
      <c r="AC20">
        <f t="shared" si="2"/>
        <v>832</v>
      </c>
      <c r="AD20">
        <f t="shared" si="3"/>
        <v>4</v>
      </c>
      <c r="AE20">
        <f t="shared" si="4"/>
        <v>0.9</v>
      </c>
      <c r="AF20">
        <f>'TP Factors'!$D$7</f>
        <v>1.0291758621024898</v>
      </c>
      <c r="AG20">
        <f t="shared" si="5"/>
        <v>0.9</v>
      </c>
    </row>
    <row r="21" spans="1:33">
      <c r="A21" s="30" t="s">
        <v>90</v>
      </c>
      <c r="B21" s="30">
        <v>25</v>
      </c>
      <c r="C21" s="30" t="s">
        <v>90</v>
      </c>
      <c r="D21" s="31">
        <v>27.62</v>
      </c>
      <c r="E21" s="30" t="s">
        <v>91</v>
      </c>
      <c r="F21" s="30">
        <v>1234</v>
      </c>
      <c r="G21" s="32">
        <v>105</v>
      </c>
      <c r="H21" s="30" t="s">
        <v>92</v>
      </c>
      <c r="I21" s="30" t="s">
        <v>93</v>
      </c>
      <c r="J21" s="30">
        <v>9694</v>
      </c>
      <c r="K21" s="33">
        <v>1384.23145871</v>
      </c>
      <c r="L21" s="33">
        <v>26288.893417399999</v>
      </c>
      <c r="M21" s="31">
        <v>18.71</v>
      </c>
      <c r="N21" s="31">
        <v>4.82</v>
      </c>
      <c r="O21" s="30">
        <v>67970</v>
      </c>
      <c r="P21" s="30">
        <v>65940</v>
      </c>
      <c r="Q21" s="34">
        <v>67970</v>
      </c>
      <c r="R21" s="34">
        <v>1400</v>
      </c>
      <c r="S21" s="30" t="s">
        <v>100</v>
      </c>
      <c r="T21" s="30" t="s">
        <v>104</v>
      </c>
      <c r="U21" s="34">
        <v>46.66</v>
      </c>
      <c r="V21" s="34">
        <v>1</v>
      </c>
      <c r="W21" s="34">
        <v>1.93</v>
      </c>
      <c r="X21" s="34">
        <v>0.497</v>
      </c>
      <c r="Y21" s="34">
        <f t="shared" si="0"/>
        <v>1.93</v>
      </c>
      <c r="Z21" s="34">
        <f t="shared" si="1"/>
        <v>0.497</v>
      </c>
      <c r="AA21" s="34">
        <v>0.88800000000000001</v>
      </c>
      <c r="AB21" s="35">
        <v>2.13441222567609</v>
      </c>
      <c r="AC21">
        <f t="shared" si="2"/>
        <v>9090</v>
      </c>
      <c r="AD21">
        <f t="shared" si="3"/>
        <v>39</v>
      </c>
      <c r="AE21">
        <f t="shared" si="4"/>
        <v>10</v>
      </c>
      <c r="AF21">
        <f>'TP Factors'!$D$7</f>
        <v>1.0291758621024898</v>
      </c>
      <c r="AG21">
        <f t="shared" si="5"/>
        <v>10.3</v>
      </c>
    </row>
    <row r="22" spans="1:33">
      <c r="A22" s="30" t="s">
        <v>90</v>
      </c>
      <c r="B22" s="30">
        <v>25</v>
      </c>
      <c r="C22" s="30" t="s">
        <v>90</v>
      </c>
      <c r="D22" s="31">
        <v>27.62</v>
      </c>
      <c r="E22" s="30" t="s">
        <v>91</v>
      </c>
      <c r="F22" s="30">
        <v>3456</v>
      </c>
      <c r="G22" s="32">
        <v>11.1</v>
      </c>
      <c r="H22" s="30" t="s">
        <v>92</v>
      </c>
      <c r="I22" s="30" t="s">
        <v>93</v>
      </c>
      <c r="J22" s="30">
        <v>86</v>
      </c>
      <c r="K22" s="33">
        <v>131.65810843899999</v>
      </c>
      <c r="L22" s="33">
        <v>887.83038223999995</v>
      </c>
      <c r="M22" s="31">
        <v>0.1</v>
      </c>
      <c r="N22" s="31">
        <v>0.01</v>
      </c>
      <c r="O22" s="30">
        <v>68138</v>
      </c>
      <c r="P22" s="30">
        <v>66101</v>
      </c>
      <c r="Q22" s="34">
        <v>68138</v>
      </c>
      <c r="R22" s="34">
        <v>1900</v>
      </c>
      <c r="S22" s="30" t="s">
        <v>100</v>
      </c>
      <c r="T22" s="30" t="s">
        <v>102</v>
      </c>
      <c r="U22" s="34">
        <v>46.66</v>
      </c>
      <c r="V22" s="34">
        <v>1</v>
      </c>
      <c r="W22" s="34">
        <v>1.2</v>
      </c>
      <c r="X22" s="34">
        <v>7.5999999999999998E-2</v>
      </c>
      <c r="Y22" s="34">
        <f t="shared" si="0"/>
        <v>1.2</v>
      </c>
      <c r="Z22" s="34">
        <f t="shared" si="1"/>
        <v>7.5999999999999998E-2</v>
      </c>
      <c r="AA22" s="34">
        <v>0.23400000000000001</v>
      </c>
      <c r="AB22" s="35">
        <v>0.21938678772822001</v>
      </c>
      <c r="AC22">
        <f t="shared" si="2"/>
        <v>246</v>
      </c>
      <c r="AD22">
        <f t="shared" si="3"/>
        <v>1</v>
      </c>
      <c r="AE22">
        <f t="shared" si="4"/>
        <v>0</v>
      </c>
      <c r="AF22">
        <f>'TP Factors'!$D$7</f>
        <v>1.0291758621024898</v>
      </c>
      <c r="AG22">
        <f t="shared" si="5"/>
        <v>0</v>
      </c>
    </row>
    <row r="23" spans="1:33">
      <c r="A23" s="30" t="s">
        <v>90</v>
      </c>
      <c r="B23" s="30">
        <v>25</v>
      </c>
      <c r="C23" s="30" t="s">
        <v>90</v>
      </c>
      <c r="D23" s="31">
        <v>27.62</v>
      </c>
      <c r="E23" s="30" t="s">
        <v>91</v>
      </c>
      <c r="F23" s="30">
        <v>1234</v>
      </c>
      <c r="G23" s="32">
        <v>105</v>
      </c>
      <c r="H23" s="30" t="s">
        <v>92</v>
      </c>
      <c r="I23" s="30" t="s">
        <v>93</v>
      </c>
      <c r="J23" s="30">
        <v>8</v>
      </c>
      <c r="K23" s="33">
        <v>355.91676210700001</v>
      </c>
      <c r="L23" s="33">
        <v>22.0224555436</v>
      </c>
      <c r="M23" s="31">
        <v>0.02</v>
      </c>
      <c r="N23" s="31">
        <v>0</v>
      </c>
      <c r="O23" s="30">
        <v>68140</v>
      </c>
      <c r="P23" s="30">
        <v>66103</v>
      </c>
      <c r="Q23" s="34">
        <v>68140</v>
      </c>
      <c r="R23" s="34">
        <v>1400</v>
      </c>
      <c r="S23" s="30" t="s">
        <v>100</v>
      </c>
      <c r="T23" s="30" t="s">
        <v>104</v>
      </c>
      <c r="U23" s="34">
        <v>46.66</v>
      </c>
      <c r="V23" s="34">
        <v>1</v>
      </c>
      <c r="W23" s="34">
        <v>1.93</v>
      </c>
      <c r="X23" s="34">
        <v>0.497</v>
      </c>
      <c r="Y23" s="34">
        <f t="shared" si="0"/>
        <v>1.93</v>
      </c>
      <c r="Z23" s="34">
        <f t="shared" si="1"/>
        <v>0.497</v>
      </c>
      <c r="AA23" s="34">
        <v>0.88800000000000001</v>
      </c>
      <c r="AB23" s="35">
        <v>5.4418455104760398E-3</v>
      </c>
      <c r="AC23">
        <f t="shared" si="2"/>
        <v>23</v>
      </c>
      <c r="AD23">
        <f t="shared" si="3"/>
        <v>0</v>
      </c>
      <c r="AE23">
        <f t="shared" si="4"/>
        <v>0</v>
      </c>
      <c r="AF23">
        <f>'TP Factors'!$D$7</f>
        <v>1.0291758621024898</v>
      </c>
      <c r="AG23">
        <f t="shared" si="5"/>
        <v>0</v>
      </c>
    </row>
    <row r="24" spans="1:33">
      <c r="A24" s="30" t="s">
        <v>90</v>
      </c>
      <c r="B24" s="30">
        <v>25</v>
      </c>
      <c r="C24" s="30" t="s">
        <v>90</v>
      </c>
      <c r="D24" s="31">
        <v>27.62</v>
      </c>
      <c r="E24" s="30" t="s">
        <v>91</v>
      </c>
      <c r="F24" s="30">
        <v>1234</v>
      </c>
      <c r="G24" s="32">
        <v>105</v>
      </c>
      <c r="H24" s="30" t="s">
        <v>92</v>
      </c>
      <c r="I24" s="30" t="s">
        <v>93</v>
      </c>
      <c r="J24" s="30">
        <v>1439</v>
      </c>
      <c r="K24" s="33">
        <v>482.98644389200001</v>
      </c>
      <c r="L24" s="33">
        <v>3911.2243403900002</v>
      </c>
      <c r="M24" s="31">
        <v>2.78</v>
      </c>
      <c r="N24" s="31">
        <v>0.72</v>
      </c>
      <c r="O24" s="30">
        <v>68141</v>
      </c>
      <c r="P24" s="30">
        <v>66104</v>
      </c>
      <c r="Q24" s="34">
        <v>68141</v>
      </c>
      <c r="R24" s="34">
        <v>1400</v>
      </c>
      <c r="S24" s="30" t="s">
        <v>97</v>
      </c>
      <c r="T24" s="30" t="s">
        <v>123</v>
      </c>
      <c r="U24" s="34">
        <v>46.66</v>
      </c>
      <c r="V24" s="34">
        <v>1</v>
      </c>
      <c r="W24" s="34">
        <v>1.93</v>
      </c>
      <c r="X24" s="34">
        <v>0.497</v>
      </c>
      <c r="Y24" s="34">
        <f t="shared" si="0"/>
        <v>1.93</v>
      </c>
      <c r="Z24" s="34">
        <f t="shared" si="1"/>
        <v>0.497</v>
      </c>
      <c r="AA24" s="34">
        <v>0.88600000000000001</v>
      </c>
      <c r="AB24" s="35">
        <v>0.50834599121744095</v>
      </c>
      <c r="AC24">
        <f t="shared" si="2"/>
        <v>2160</v>
      </c>
      <c r="AD24">
        <f t="shared" si="3"/>
        <v>9</v>
      </c>
      <c r="AE24">
        <f t="shared" si="4"/>
        <v>2.4</v>
      </c>
      <c r="AF24">
        <f>'TP Factors'!$D$7</f>
        <v>1.0291758621024898</v>
      </c>
      <c r="AG24">
        <f t="shared" si="5"/>
        <v>2.5</v>
      </c>
    </row>
    <row r="25" spans="1:33">
      <c r="A25" s="30" t="s">
        <v>90</v>
      </c>
      <c r="B25" s="30">
        <v>25</v>
      </c>
      <c r="C25" s="30" t="s">
        <v>90</v>
      </c>
      <c r="D25" s="31">
        <v>27.62</v>
      </c>
      <c r="E25" s="30" t="s">
        <v>91</v>
      </c>
      <c r="F25" s="30">
        <v>1234</v>
      </c>
      <c r="G25" s="32">
        <v>105</v>
      </c>
      <c r="H25" s="30" t="s">
        <v>92</v>
      </c>
      <c r="I25" s="30" t="s">
        <v>93</v>
      </c>
      <c r="J25" s="30">
        <v>1019</v>
      </c>
      <c r="K25" s="33">
        <v>382.763354472</v>
      </c>
      <c r="L25" s="33">
        <v>2762.6101635599998</v>
      </c>
      <c r="M25" s="31">
        <v>1.97</v>
      </c>
      <c r="N25" s="31">
        <v>0.51</v>
      </c>
      <c r="O25" s="30">
        <v>68143</v>
      </c>
      <c r="P25" s="30">
        <v>66106</v>
      </c>
      <c r="Q25" s="34">
        <v>68143</v>
      </c>
      <c r="R25" s="34">
        <v>1400</v>
      </c>
      <c r="S25" s="30" t="s">
        <v>100</v>
      </c>
      <c r="T25" s="30" t="s">
        <v>104</v>
      </c>
      <c r="U25" s="34">
        <v>46.66</v>
      </c>
      <c r="V25" s="34">
        <v>1</v>
      </c>
      <c r="W25" s="34">
        <v>1.93</v>
      </c>
      <c r="X25" s="34">
        <v>0.497</v>
      </c>
      <c r="Y25" s="34">
        <f t="shared" si="0"/>
        <v>1.93</v>
      </c>
      <c r="Z25" s="34">
        <f t="shared" si="1"/>
        <v>0.497</v>
      </c>
      <c r="AA25" s="34">
        <v>0.88800000000000001</v>
      </c>
      <c r="AB25" s="35">
        <v>0.68265310766699405</v>
      </c>
      <c r="AC25">
        <f t="shared" si="2"/>
        <v>2907</v>
      </c>
      <c r="AD25">
        <f t="shared" si="3"/>
        <v>12</v>
      </c>
      <c r="AE25">
        <f t="shared" si="4"/>
        <v>3.2</v>
      </c>
      <c r="AF25">
        <f>'TP Factors'!$D$7</f>
        <v>1.0291758621024898</v>
      </c>
      <c r="AG25">
        <f t="shared" si="5"/>
        <v>3.3</v>
      </c>
    </row>
    <row r="26" spans="1:33">
      <c r="A26" s="30" t="s">
        <v>90</v>
      </c>
      <c r="B26" s="30">
        <v>25</v>
      </c>
      <c r="C26" s="30" t="s">
        <v>90</v>
      </c>
      <c r="D26" s="31">
        <v>27.62</v>
      </c>
      <c r="E26" s="30" t="s">
        <v>91</v>
      </c>
      <c r="F26" s="30">
        <v>3456</v>
      </c>
      <c r="G26" s="32">
        <v>11.1</v>
      </c>
      <c r="H26" s="30" t="s">
        <v>92</v>
      </c>
      <c r="I26" s="30" t="s">
        <v>93</v>
      </c>
      <c r="J26" s="30">
        <v>7</v>
      </c>
      <c r="K26" s="33">
        <v>40.082486951900002</v>
      </c>
      <c r="L26" s="33">
        <v>72.567740189399998</v>
      </c>
      <c r="M26" s="31">
        <v>0.01</v>
      </c>
      <c r="N26" s="31">
        <v>0</v>
      </c>
      <c r="O26" s="30">
        <v>68144</v>
      </c>
      <c r="P26" s="30">
        <v>66107</v>
      </c>
      <c r="Q26" s="34">
        <v>68144</v>
      </c>
      <c r="R26" s="34">
        <v>1900</v>
      </c>
      <c r="S26" s="30" t="s">
        <v>100</v>
      </c>
      <c r="T26" s="30" t="s">
        <v>102</v>
      </c>
      <c r="U26" s="34">
        <v>46.66</v>
      </c>
      <c r="V26" s="34">
        <v>1</v>
      </c>
      <c r="W26" s="34">
        <v>1.2</v>
      </c>
      <c r="X26" s="34">
        <v>7.5999999999999998E-2</v>
      </c>
      <c r="Y26" s="34">
        <f t="shared" si="0"/>
        <v>1.2</v>
      </c>
      <c r="Z26" s="34">
        <f t="shared" si="1"/>
        <v>7.5999999999999998E-2</v>
      </c>
      <c r="AA26" s="34">
        <v>0.23400000000000001</v>
      </c>
      <c r="AB26" s="35">
        <v>1.7931807394692401E-2</v>
      </c>
      <c r="AC26">
        <f t="shared" si="2"/>
        <v>20</v>
      </c>
      <c r="AD26">
        <f t="shared" si="3"/>
        <v>0</v>
      </c>
      <c r="AE26">
        <f t="shared" si="4"/>
        <v>0</v>
      </c>
      <c r="AF26">
        <f>'TP Factors'!$D$7</f>
        <v>1.0291758621024898</v>
      </c>
      <c r="AG26">
        <f t="shared" si="5"/>
        <v>0</v>
      </c>
    </row>
    <row r="27" spans="1:33">
      <c r="A27" s="30" t="s">
        <v>90</v>
      </c>
      <c r="B27" s="30">
        <v>25</v>
      </c>
      <c r="C27" s="30" t="s">
        <v>90</v>
      </c>
      <c r="D27" s="31">
        <v>27.62</v>
      </c>
      <c r="E27" s="30" t="s">
        <v>91</v>
      </c>
      <c r="F27" s="30">
        <v>1234</v>
      </c>
      <c r="G27" s="32">
        <v>105</v>
      </c>
      <c r="H27" s="30" t="s">
        <v>92</v>
      </c>
      <c r="I27" s="30" t="s">
        <v>93</v>
      </c>
      <c r="J27" s="30">
        <v>7846</v>
      </c>
      <c r="K27" s="33">
        <v>760.05225284400001</v>
      </c>
      <c r="L27" s="33">
        <v>21325.540375600001</v>
      </c>
      <c r="M27" s="31">
        <v>15.14</v>
      </c>
      <c r="N27" s="31">
        <v>3.9</v>
      </c>
      <c r="O27" s="30">
        <v>68164</v>
      </c>
      <c r="P27" s="30">
        <v>66127</v>
      </c>
      <c r="Q27" s="34">
        <v>68164</v>
      </c>
      <c r="R27" s="34">
        <v>1400</v>
      </c>
      <c r="S27" s="30" t="s">
        <v>97</v>
      </c>
      <c r="T27" s="30" t="s">
        <v>123</v>
      </c>
      <c r="U27" s="34">
        <v>46.66</v>
      </c>
      <c r="V27" s="34">
        <v>1</v>
      </c>
      <c r="W27" s="34">
        <v>1.93</v>
      </c>
      <c r="X27" s="34">
        <v>0.497</v>
      </c>
      <c r="Y27" s="34">
        <f t="shared" si="0"/>
        <v>1.93</v>
      </c>
      <c r="Z27" s="34">
        <f t="shared" si="1"/>
        <v>0.497</v>
      </c>
      <c r="AA27" s="34">
        <v>0.88600000000000001</v>
      </c>
      <c r="AB27" s="35">
        <v>0.195273242449747</v>
      </c>
      <c r="AC27">
        <f t="shared" si="2"/>
        <v>830</v>
      </c>
      <c r="AD27">
        <f t="shared" si="3"/>
        <v>4</v>
      </c>
      <c r="AE27">
        <f t="shared" si="4"/>
        <v>0.9</v>
      </c>
      <c r="AF27">
        <f>'TP Factors'!$D$7</f>
        <v>1.0291758621024898</v>
      </c>
      <c r="AG27">
        <f t="shared" si="5"/>
        <v>0.9</v>
      </c>
    </row>
    <row r="28" spans="1:33">
      <c r="A28" s="30" t="s">
        <v>90</v>
      </c>
      <c r="B28" s="30">
        <v>25</v>
      </c>
      <c r="C28" s="30" t="s">
        <v>90</v>
      </c>
      <c r="D28" s="31">
        <v>27.62</v>
      </c>
      <c r="E28" s="30" t="s">
        <v>91</v>
      </c>
      <c r="F28" s="30">
        <v>3456</v>
      </c>
      <c r="G28" s="32">
        <v>11.1</v>
      </c>
      <c r="H28" s="30" t="s">
        <v>92</v>
      </c>
      <c r="I28" s="30" t="s">
        <v>93</v>
      </c>
      <c r="J28" s="30">
        <v>11</v>
      </c>
      <c r="K28" s="33">
        <v>167.922230619</v>
      </c>
      <c r="L28" s="33">
        <v>112.62542017200001</v>
      </c>
      <c r="M28" s="31">
        <v>0.01</v>
      </c>
      <c r="N28" s="31">
        <v>0</v>
      </c>
      <c r="O28" s="30">
        <v>68165</v>
      </c>
      <c r="P28" s="30">
        <v>66128</v>
      </c>
      <c r="Q28" s="34">
        <v>68165</v>
      </c>
      <c r="R28" s="34">
        <v>1900</v>
      </c>
      <c r="S28" s="30" t="s">
        <v>100</v>
      </c>
      <c r="T28" s="30" t="s">
        <v>102</v>
      </c>
      <c r="U28" s="34">
        <v>46.66</v>
      </c>
      <c r="V28" s="34">
        <v>1</v>
      </c>
      <c r="W28" s="34">
        <v>1.2</v>
      </c>
      <c r="X28" s="34">
        <v>7.5999999999999998E-2</v>
      </c>
      <c r="Y28" s="34">
        <f t="shared" si="0"/>
        <v>1.2</v>
      </c>
      <c r="Z28" s="34">
        <f t="shared" si="1"/>
        <v>7.5999999999999998E-2</v>
      </c>
      <c r="AA28" s="34">
        <v>0.23400000000000001</v>
      </c>
      <c r="AB28" s="35">
        <v>2.78302361456776E-2</v>
      </c>
      <c r="AC28">
        <f t="shared" si="2"/>
        <v>31</v>
      </c>
      <c r="AD28">
        <f t="shared" si="3"/>
        <v>0</v>
      </c>
      <c r="AE28">
        <f t="shared" si="4"/>
        <v>0</v>
      </c>
      <c r="AF28">
        <f>'TP Factors'!$D$7</f>
        <v>1.0291758621024898</v>
      </c>
      <c r="AG28">
        <f t="shared" si="5"/>
        <v>0</v>
      </c>
    </row>
    <row r="29" spans="1:33">
      <c r="A29" s="30" t="s">
        <v>90</v>
      </c>
      <c r="B29" s="30">
        <v>25</v>
      </c>
      <c r="C29" s="30" t="s">
        <v>90</v>
      </c>
      <c r="D29" s="31">
        <v>27.62</v>
      </c>
      <c r="E29" s="30" t="s">
        <v>91</v>
      </c>
      <c r="F29" s="30">
        <v>1234</v>
      </c>
      <c r="G29" s="32">
        <v>102.5</v>
      </c>
      <c r="H29" s="30" t="s">
        <v>92</v>
      </c>
      <c r="I29" s="30" t="s">
        <v>93</v>
      </c>
      <c r="J29" s="30">
        <v>1</v>
      </c>
      <c r="K29" s="33">
        <v>19.5130877277</v>
      </c>
      <c r="L29" s="33">
        <v>3.08899638803</v>
      </c>
      <c r="M29" s="31">
        <v>0</v>
      </c>
      <c r="N29" s="31">
        <v>0</v>
      </c>
      <c r="O29" s="30">
        <v>68168</v>
      </c>
      <c r="P29" s="30">
        <v>66130</v>
      </c>
      <c r="Q29" s="34">
        <v>68168</v>
      </c>
      <c r="R29" s="34">
        <v>1300</v>
      </c>
      <c r="S29" s="30" t="s">
        <v>100</v>
      </c>
      <c r="T29" s="30" t="s">
        <v>133</v>
      </c>
      <c r="U29" s="34">
        <v>46.66</v>
      </c>
      <c r="V29" s="34">
        <v>1</v>
      </c>
      <c r="W29" s="34">
        <v>2.1</v>
      </c>
      <c r="X29" s="34">
        <v>0.51600000000000001</v>
      </c>
      <c r="Y29" s="34">
        <f t="shared" si="0"/>
        <v>2.1</v>
      </c>
      <c r="Z29" s="34">
        <f t="shared" si="1"/>
        <v>0.51600000000000001</v>
      </c>
      <c r="AA29" s="34">
        <v>0.69199999999999995</v>
      </c>
      <c r="AB29" s="35">
        <v>7.6330457968216004E-4</v>
      </c>
      <c r="AC29">
        <f t="shared" si="2"/>
        <v>3</v>
      </c>
      <c r="AD29">
        <f t="shared" si="3"/>
        <v>0</v>
      </c>
      <c r="AE29">
        <f t="shared" si="4"/>
        <v>0</v>
      </c>
      <c r="AF29">
        <f>'TP Factors'!$D$7</f>
        <v>1.0291758621024898</v>
      </c>
      <c r="AG29">
        <f t="shared" si="5"/>
        <v>0</v>
      </c>
    </row>
    <row r="30" spans="1:33">
      <c r="A30" s="30" t="s">
        <v>90</v>
      </c>
      <c r="B30" s="30">
        <v>25</v>
      </c>
      <c r="C30" s="30" t="s">
        <v>90</v>
      </c>
      <c r="D30" s="31">
        <v>27.62</v>
      </c>
      <c r="E30" s="30" t="s">
        <v>91</v>
      </c>
      <c r="F30" s="30">
        <v>1234</v>
      </c>
      <c r="G30" s="32">
        <v>102.5</v>
      </c>
      <c r="H30" s="30" t="s">
        <v>92</v>
      </c>
      <c r="I30" s="30" t="s">
        <v>93</v>
      </c>
      <c r="J30" s="30">
        <v>124</v>
      </c>
      <c r="K30" s="33">
        <v>276.883717526</v>
      </c>
      <c r="L30" s="33">
        <v>431.72565695999998</v>
      </c>
      <c r="M30" s="31">
        <v>0.26</v>
      </c>
      <c r="N30" s="31">
        <v>0.06</v>
      </c>
      <c r="O30" s="30">
        <v>68169</v>
      </c>
      <c r="P30" s="30">
        <v>66131</v>
      </c>
      <c r="Q30" s="34">
        <v>68169</v>
      </c>
      <c r="R30" s="34">
        <v>1300</v>
      </c>
      <c r="S30" s="30" t="s">
        <v>100</v>
      </c>
      <c r="T30" s="30" t="s">
        <v>133</v>
      </c>
      <c r="U30" s="34">
        <v>46.66</v>
      </c>
      <c r="V30" s="34">
        <v>1</v>
      </c>
      <c r="W30" s="34">
        <v>2.1</v>
      </c>
      <c r="X30" s="34">
        <v>0.51600000000000001</v>
      </c>
      <c r="Y30" s="34">
        <f t="shared" si="0"/>
        <v>2.1</v>
      </c>
      <c r="Z30" s="34">
        <f t="shared" si="1"/>
        <v>0.51600000000000001</v>
      </c>
      <c r="AA30" s="34">
        <v>0.69199999999999995</v>
      </c>
      <c r="AB30" s="35">
        <v>4.9820164270341999E-2</v>
      </c>
      <c r="AC30">
        <f t="shared" si="2"/>
        <v>165</v>
      </c>
      <c r="AD30">
        <f t="shared" si="3"/>
        <v>1</v>
      </c>
      <c r="AE30">
        <f t="shared" si="4"/>
        <v>0.2</v>
      </c>
      <c r="AF30">
        <f>'TP Factors'!$D$7</f>
        <v>1.0291758621024898</v>
      </c>
      <c r="AG30">
        <f t="shared" si="5"/>
        <v>0.2</v>
      </c>
    </row>
    <row r="31" spans="1:33">
      <c r="A31" s="30" t="s">
        <v>90</v>
      </c>
      <c r="B31" s="30">
        <v>25</v>
      </c>
      <c r="C31" s="30" t="s">
        <v>90</v>
      </c>
      <c r="D31" s="31">
        <v>27.62</v>
      </c>
      <c r="E31" s="30" t="s">
        <v>91</v>
      </c>
      <c r="F31" s="30">
        <v>1234</v>
      </c>
      <c r="G31" s="32">
        <v>105</v>
      </c>
      <c r="H31" s="30" t="s">
        <v>92</v>
      </c>
      <c r="I31" s="30" t="s">
        <v>93</v>
      </c>
      <c r="J31" s="30">
        <v>1</v>
      </c>
      <c r="K31" s="33">
        <v>25.786511641499999</v>
      </c>
      <c r="L31" s="33">
        <v>2.5058538834299999</v>
      </c>
      <c r="M31" s="31">
        <v>0</v>
      </c>
      <c r="N31" s="31">
        <v>0</v>
      </c>
      <c r="O31" s="30">
        <v>68170</v>
      </c>
      <c r="P31" s="30">
        <v>66132</v>
      </c>
      <c r="Q31" s="34">
        <v>68170</v>
      </c>
      <c r="R31" s="34">
        <v>1400</v>
      </c>
      <c r="S31" s="30" t="s">
        <v>97</v>
      </c>
      <c r="T31" s="30" t="s">
        <v>123</v>
      </c>
      <c r="U31" s="34">
        <v>46.66</v>
      </c>
      <c r="V31" s="34">
        <v>1</v>
      </c>
      <c r="W31" s="34">
        <v>1.93</v>
      </c>
      <c r="X31" s="34">
        <v>0.497</v>
      </c>
      <c r="Y31" s="34">
        <f t="shared" si="0"/>
        <v>1.93</v>
      </c>
      <c r="Z31" s="34">
        <f t="shared" si="1"/>
        <v>0.497</v>
      </c>
      <c r="AA31" s="34">
        <v>0.88600000000000001</v>
      </c>
      <c r="AB31" s="35">
        <v>6.1920750509205996E-4</v>
      </c>
      <c r="AC31">
        <f t="shared" si="2"/>
        <v>3</v>
      </c>
      <c r="AD31">
        <f t="shared" si="3"/>
        <v>0</v>
      </c>
      <c r="AE31">
        <f t="shared" si="4"/>
        <v>0</v>
      </c>
      <c r="AF31">
        <f>'TP Factors'!$D$7</f>
        <v>1.0291758621024898</v>
      </c>
      <c r="AG31">
        <f t="shared" si="5"/>
        <v>0</v>
      </c>
    </row>
    <row r="32" spans="1:33">
      <c r="A32" s="30" t="s">
        <v>90</v>
      </c>
      <c r="B32" s="30">
        <v>25</v>
      </c>
      <c r="C32" s="30" t="s">
        <v>90</v>
      </c>
      <c r="D32" s="31">
        <v>27.62</v>
      </c>
      <c r="E32" s="30" t="s">
        <v>91</v>
      </c>
      <c r="F32" s="30">
        <v>1234</v>
      </c>
      <c r="G32" s="32">
        <v>45</v>
      </c>
      <c r="H32" s="30" t="s">
        <v>92</v>
      </c>
      <c r="I32" s="30" t="s">
        <v>93</v>
      </c>
      <c r="J32" s="30">
        <v>2877</v>
      </c>
      <c r="K32" s="33">
        <v>1062.0522766500001</v>
      </c>
      <c r="L32" s="33">
        <v>9362.0458781800007</v>
      </c>
      <c r="M32" s="31">
        <v>3.45</v>
      </c>
      <c r="N32" s="31">
        <v>1.38</v>
      </c>
      <c r="O32" s="30">
        <v>68181</v>
      </c>
      <c r="P32" s="30">
        <v>66143</v>
      </c>
      <c r="Q32" s="34">
        <v>68181</v>
      </c>
      <c r="R32" s="34">
        <v>8140</v>
      </c>
      <c r="S32" s="30" t="s">
        <v>94</v>
      </c>
      <c r="T32" s="30" t="s">
        <v>95</v>
      </c>
      <c r="U32" s="34">
        <v>46.66</v>
      </c>
      <c r="V32" s="34">
        <v>1</v>
      </c>
      <c r="W32" s="34">
        <v>1.2</v>
      </c>
      <c r="X32" s="34">
        <v>0.48</v>
      </c>
      <c r="Y32" s="34">
        <f t="shared" si="0"/>
        <v>1.2</v>
      </c>
      <c r="Z32" s="34">
        <f t="shared" si="1"/>
        <v>0.48</v>
      </c>
      <c r="AA32" s="34">
        <v>0.74</v>
      </c>
      <c r="AB32" s="35">
        <v>0.91298913871028498</v>
      </c>
      <c r="AC32">
        <f t="shared" si="2"/>
        <v>3240</v>
      </c>
      <c r="AD32">
        <f t="shared" si="3"/>
        <v>9</v>
      </c>
      <c r="AE32">
        <f t="shared" si="4"/>
        <v>3.4</v>
      </c>
      <c r="AF32">
        <f>'TP Factors'!$D$7</f>
        <v>1.0291758621024898</v>
      </c>
      <c r="AG32">
        <f t="shared" si="5"/>
        <v>3.5</v>
      </c>
    </row>
    <row r="33" spans="1:33">
      <c r="A33" s="30" t="s">
        <v>90</v>
      </c>
      <c r="B33" s="30">
        <v>25</v>
      </c>
      <c r="C33" s="30" t="s">
        <v>90</v>
      </c>
      <c r="D33" s="31">
        <v>27.62</v>
      </c>
      <c r="E33" s="30" t="s">
        <v>91</v>
      </c>
      <c r="F33" s="30">
        <v>1234</v>
      </c>
      <c r="G33" s="32">
        <v>105</v>
      </c>
      <c r="H33" s="30" t="s">
        <v>92</v>
      </c>
      <c r="I33" s="30" t="s">
        <v>93</v>
      </c>
      <c r="J33" s="30">
        <v>16532</v>
      </c>
      <c r="K33" s="33">
        <v>834.81070536599998</v>
      </c>
      <c r="L33" s="33">
        <v>44728.820535500003</v>
      </c>
      <c r="M33" s="31">
        <v>31.91</v>
      </c>
      <c r="N33" s="31">
        <v>8.2200000000000006</v>
      </c>
      <c r="O33" s="30">
        <v>68182</v>
      </c>
      <c r="P33" s="30">
        <v>66144</v>
      </c>
      <c r="Q33" s="34">
        <v>68182</v>
      </c>
      <c r="R33" s="34">
        <v>1400</v>
      </c>
      <c r="S33" s="30" t="s">
        <v>94</v>
      </c>
      <c r="T33" s="30" t="s">
        <v>96</v>
      </c>
      <c r="U33" s="34">
        <v>46.66</v>
      </c>
      <c r="V33" s="34">
        <v>1</v>
      </c>
      <c r="W33" s="34">
        <v>1.93</v>
      </c>
      <c r="X33" s="34">
        <v>0.497</v>
      </c>
      <c r="Y33" s="34">
        <f t="shared" si="0"/>
        <v>1.93</v>
      </c>
      <c r="Z33" s="34">
        <f t="shared" si="1"/>
        <v>0.497</v>
      </c>
      <c r="AA33" s="34">
        <v>0.89</v>
      </c>
      <c r="AB33" s="35">
        <v>0.33182431137351298</v>
      </c>
      <c r="AC33">
        <f t="shared" si="2"/>
        <v>1416</v>
      </c>
      <c r="AD33">
        <f t="shared" si="3"/>
        <v>6</v>
      </c>
      <c r="AE33">
        <f t="shared" si="4"/>
        <v>1.6</v>
      </c>
      <c r="AF33">
        <f>'TP Factors'!$D$7</f>
        <v>1.0291758621024898</v>
      </c>
      <c r="AG33">
        <f t="shared" si="5"/>
        <v>1.6</v>
      </c>
    </row>
    <row r="34" spans="1:33">
      <c r="A34" s="30" t="s">
        <v>90</v>
      </c>
      <c r="B34" s="30">
        <v>25</v>
      </c>
      <c r="C34" s="30" t="s">
        <v>90</v>
      </c>
      <c r="D34" s="31">
        <v>27.62</v>
      </c>
      <c r="E34" s="30" t="s">
        <v>91</v>
      </c>
      <c r="F34" s="30">
        <v>1234</v>
      </c>
      <c r="G34" s="32">
        <v>105</v>
      </c>
      <c r="H34" s="30" t="s">
        <v>92</v>
      </c>
      <c r="I34" s="30" t="s">
        <v>93</v>
      </c>
      <c r="J34" s="30">
        <v>6055</v>
      </c>
      <c r="K34" s="33">
        <v>560.05256325000005</v>
      </c>
      <c r="L34" s="33">
        <v>16438.063789100001</v>
      </c>
      <c r="M34" s="31">
        <v>11.69</v>
      </c>
      <c r="N34" s="31">
        <v>3.01</v>
      </c>
      <c r="O34" s="30">
        <v>68183</v>
      </c>
      <c r="P34" s="30">
        <v>66145</v>
      </c>
      <c r="Q34" s="34">
        <v>68183</v>
      </c>
      <c r="R34" s="34">
        <v>1400</v>
      </c>
      <c r="S34" s="30" t="s">
        <v>108</v>
      </c>
      <c r="T34" s="30" t="s">
        <v>121</v>
      </c>
      <c r="U34" s="34">
        <v>46.66</v>
      </c>
      <c r="V34" s="34">
        <v>1</v>
      </c>
      <c r="W34" s="34">
        <v>1.93</v>
      </c>
      <c r="X34" s="34">
        <v>0.497</v>
      </c>
      <c r="Y34" s="34">
        <f t="shared" si="0"/>
        <v>1.93</v>
      </c>
      <c r="Z34" s="34">
        <f t="shared" si="1"/>
        <v>0.497</v>
      </c>
      <c r="AA34" s="34">
        <v>0.88700000000000001</v>
      </c>
      <c r="AB34" s="35">
        <v>0.19488126350985999</v>
      </c>
      <c r="AC34">
        <f t="shared" si="2"/>
        <v>829</v>
      </c>
      <c r="AD34">
        <f t="shared" si="3"/>
        <v>4</v>
      </c>
      <c r="AE34">
        <f t="shared" si="4"/>
        <v>0.9</v>
      </c>
      <c r="AF34">
        <f>'TP Factors'!$D$7</f>
        <v>1.0291758621024898</v>
      </c>
      <c r="AG34">
        <f t="shared" si="5"/>
        <v>0.9</v>
      </c>
    </row>
    <row r="35" spans="1:33">
      <c r="A35" s="30" t="s">
        <v>90</v>
      </c>
      <c r="B35" s="30">
        <v>25</v>
      </c>
      <c r="C35" s="30" t="s">
        <v>90</v>
      </c>
      <c r="D35" s="31">
        <v>27.62</v>
      </c>
      <c r="E35" s="30" t="s">
        <v>91</v>
      </c>
      <c r="F35" s="30">
        <v>1234</v>
      </c>
      <c r="G35" s="32">
        <v>105</v>
      </c>
      <c r="H35" s="30" t="s">
        <v>92</v>
      </c>
      <c r="I35" s="30" t="s">
        <v>93</v>
      </c>
      <c r="J35" s="30">
        <v>2745</v>
      </c>
      <c r="K35" s="33">
        <v>390.02227930499998</v>
      </c>
      <c r="L35" s="33">
        <v>7444.8154341299996</v>
      </c>
      <c r="M35" s="31">
        <v>5.3</v>
      </c>
      <c r="N35" s="31">
        <v>1.36</v>
      </c>
      <c r="O35" s="30">
        <v>68184</v>
      </c>
      <c r="P35" s="30">
        <v>66146</v>
      </c>
      <c r="Q35" s="34">
        <v>68184</v>
      </c>
      <c r="R35" s="34">
        <v>1400</v>
      </c>
      <c r="S35" s="30" t="s">
        <v>100</v>
      </c>
      <c r="T35" s="30" t="s">
        <v>104</v>
      </c>
      <c r="U35" s="34">
        <v>46.66</v>
      </c>
      <c r="V35" s="34">
        <v>1</v>
      </c>
      <c r="W35" s="34">
        <v>1.93</v>
      </c>
      <c r="X35" s="34">
        <v>0.497</v>
      </c>
      <c r="Y35" s="34">
        <f t="shared" si="0"/>
        <v>1.93</v>
      </c>
      <c r="Z35" s="34">
        <f t="shared" si="1"/>
        <v>0.497</v>
      </c>
      <c r="AA35" s="34">
        <v>0.88800000000000001</v>
      </c>
      <c r="AB35" s="35">
        <v>0.26861859175917602</v>
      </c>
      <c r="AC35">
        <f t="shared" si="2"/>
        <v>1144</v>
      </c>
      <c r="AD35">
        <f t="shared" si="3"/>
        <v>5</v>
      </c>
      <c r="AE35">
        <f t="shared" si="4"/>
        <v>1.3</v>
      </c>
      <c r="AF35">
        <f>'TP Factors'!$D$7</f>
        <v>1.0291758621024898</v>
      </c>
      <c r="AG35">
        <f t="shared" si="5"/>
        <v>1.3</v>
      </c>
    </row>
    <row r="36" spans="1:33">
      <c r="A36" s="30" t="s">
        <v>90</v>
      </c>
      <c r="B36" s="30">
        <v>25</v>
      </c>
      <c r="C36" s="30" t="s">
        <v>90</v>
      </c>
      <c r="D36" s="31">
        <v>27.62</v>
      </c>
      <c r="E36" s="30" t="s">
        <v>91</v>
      </c>
      <c r="F36" s="30">
        <v>1234</v>
      </c>
      <c r="G36" s="32">
        <v>105</v>
      </c>
      <c r="H36" s="30" t="s">
        <v>92</v>
      </c>
      <c r="I36" s="30" t="s">
        <v>93</v>
      </c>
      <c r="J36" s="30">
        <v>493</v>
      </c>
      <c r="K36" s="33">
        <v>345.21423692399998</v>
      </c>
      <c r="L36" s="33">
        <v>1337.0509750199999</v>
      </c>
      <c r="M36" s="31">
        <v>0.95</v>
      </c>
      <c r="N36" s="31">
        <v>0.25</v>
      </c>
      <c r="O36" s="30">
        <v>68185</v>
      </c>
      <c r="P36" s="30">
        <v>66147</v>
      </c>
      <c r="Q36" s="34">
        <v>68185</v>
      </c>
      <c r="R36" s="34">
        <v>1400</v>
      </c>
      <c r="S36" s="30" t="s">
        <v>100</v>
      </c>
      <c r="T36" s="30" t="s">
        <v>104</v>
      </c>
      <c r="U36" s="34">
        <v>46.66</v>
      </c>
      <c r="V36" s="34">
        <v>1</v>
      </c>
      <c r="W36" s="34">
        <v>1.93</v>
      </c>
      <c r="X36" s="34">
        <v>0.497</v>
      </c>
      <c r="Y36" s="34">
        <f t="shared" si="0"/>
        <v>1.93</v>
      </c>
      <c r="Z36" s="34">
        <f t="shared" si="1"/>
        <v>0.497</v>
      </c>
      <c r="AA36" s="34">
        <v>0.88800000000000001</v>
      </c>
      <c r="AB36" s="35">
        <v>1.6017558715249802E-2</v>
      </c>
      <c r="AC36">
        <f t="shared" si="2"/>
        <v>68</v>
      </c>
      <c r="AD36">
        <f t="shared" si="3"/>
        <v>0</v>
      </c>
      <c r="AE36">
        <f t="shared" si="4"/>
        <v>0.1</v>
      </c>
      <c r="AF36">
        <f>'TP Factors'!$D$7</f>
        <v>1.0291758621024898</v>
      </c>
      <c r="AG36">
        <f t="shared" si="5"/>
        <v>0.1</v>
      </c>
    </row>
    <row r="37" spans="1:33">
      <c r="A37" s="30" t="s">
        <v>90</v>
      </c>
      <c r="B37" s="30">
        <v>25</v>
      </c>
      <c r="C37" s="30" t="s">
        <v>90</v>
      </c>
      <c r="D37" s="31">
        <v>27.62</v>
      </c>
      <c r="E37" s="30" t="s">
        <v>91</v>
      </c>
      <c r="F37" s="30">
        <v>1234</v>
      </c>
      <c r="G37" s="32">
        <v>105</v>
      </c>
      <c r="H37" s="30" t="s">
        <v>92</v>
      </c>
      <c r="I37" s="30" t="s">
        <v>93</v>
      </c>
      <c r="J37" s="30">
        <v>1070</v>
      </c>
      <c r="K37" s="33">
        <v>312.50108326499998</v>
      </c>
      <c r="L37" s="33">
        <v>2901.7244071199998</v>
      </c>
      <c r="M37" s="31">
        <v>2.0699999999999998</v>
      </c>
      <c r="N37" s="31">
        <v>0.53</v>
      </c>
      <c r="O37" s="30">
        <v>68187</v>
      </c>
      <c r="P37" s="30">
        <v>66149</v>
      </c>
      <c r="Q37" s="34">
        <v>68187</v>
      </c>
      <c r="R37" s="34">
        <v>1400</v>
      </c>
      <c r="S37" s="30" t="s">
        <v>100</v>
      </c>
      <c r="T37" s="30" t="s">
        <v>104</v>
      </c>
      <c r="U37" s="34">
        <v>46.66</v>
      </c>
      <c r="V37" s="34">
        <v>1</v>
      </c>
      <c r="W37" s="34">
        <v>1.93</v>
      </c>
      <c r="X37" s="34">
        <v>0.497</v>
      </c>
      <c r="Y37" s="34">
        <f t="shared" si="0"/>
        <v>1.93</v>
      </c>
      <c r="Z37" s="34">
        <f t="shared" si="1"/>
        <v>0.497</v>
      </c>
      <c r="AA37" s="34">
        <v>0.88800000000000001</v>
      </c>
      <c r="AB37" s="35">
        <v>2.5219182260268602E-2</v>
      </c>
      <c r="AC37">
        <f t="shared" si="2"/>
        <v>107</v>
      </c>
      <c r="AD37">
        <f t="shared" si="3"/>
        <v>0</v>
      </c>
      <c r="AE37">
        <f t="shared" si="4"/>
        <v>0.1</v>
      </c>
      <c r="AF37">
        <f>'TP Factors'!$D$7</f>
        <v>1.0291758621024898</v>
      </c>
      <c r="AG37">
        <f t="shared" si="5"/>
        <v>0.1</v>
      </c>
    </row>
    <row r="38" spans="1:33">
      <c r="A38" s="30" t="s">
        <v>90</v>
      </c>
      <c r="B38" s="30">
        <v>25</v>
      </c>
      <c r="C38" s="30" t="s">
        <v>90</v>
      </c>
      <c r="D38" s="31">
        <v>27.62</v>
      </c>
      <c r="E38" s="30" t="s">
        <v>91</v>
      </c>
      <c r="F38" s="30">
        <v>1234</v>
      </c>
      <c r="G38" s="32">
        <v>102.5</v>
      </c>
      <c r="H38" s="30" t="s">
        <v>92</v>
      </c>
      <c r="I38" s="30" t="s">
        <v>93</v>
      </c>
      <c r="J38" s="30">
        <v>597</v>
      </c>
      <c r="K38" s="33">
        <v>347.13210896999999</v>
      </c>
      <c r="L38" s="33">
        <v>2077.8954999799998</v>
      </c>
      <c r="M38" s="31">
        <v>1.25</v>
      </c>
      <c r="N38" s="31">
        <v>0.31</v>
      </c>
      <c r="O38" s="30">
        <v>68188</v>
      </c>
      <c r="P38" s="30">
        <v>66150</v>
      </c>
      <c r="Q38" s="34">
        <v>68188</v>
      </c>
      <c r="R38" s="34">
        <v>1300</v>
      </c>
      <c r="S38" s="30" t="s">
        <v>100</v>
      </c>
      <c r="T38" s="30" t="s">
        <v>133</v>
      </c>
      <c r="U38" s="34">
        <v>46.66</v>
      </c>
      <c r="V38" s="34">
        <v>1</v>
      </c>
      <c r="W38" s="34">
        <v>2.1</v>
      </c>
      <c r="X38" s="34">
        <v>0.51600000000000001</v>
      </c>
      <c r="Y38" s="34">
        <f t="shared" si="0"/>
        <v>2.1</v>
      </c>
      <c r="Z38" s="34">
        <f t="shared" si="1"/>
        <v>0.51600000000000001</v>
      </c>
      <c r="AA38" s="34">
        <v>0.69199999999999995</v>
      </c>
      <c r="AB38" s="35">
        <v>1.80115124853991E-2</v>
      </c>
      <c r="AC38">
        <f t="shared" si="2"/>
        <v>60</v>
      </c>
      <c r="AD38">
        <f t="shared" si="3"/>
        <v>0</v>
      </c>
      <c r="AE38">
        <f t="shared" si="4"/>
        <v>0.1</v>
      </c>
      <c r="AF38">
        <f>'TP Factors'!$D$7</f>
        <v>1.0291758621024898</v>
      </c>
      <c r="AG38">
        <f t="shared" si="5"/>
        <v>0.1</v>
      </c>
    </row>
    <row r="39" spans="1:33">
      <c r="A39" s="30" t="s">
        <v>90</v>
      </c>
      <c r="B39" s="30">
        <v>25</v>
      </c>
      <c r="C39" s="30" t="s">
        <v>90</v>
      </c>
      <c r="D39" s="31">
        <v>27.62</v>
      </c>
      <c r="E39" s="30" t="s">
        <v>91</v>
      </c>
      <c r="F39" s="30">
        <v>3456</v>
      </c>
      <c r="G39" s="32">
        <v>11.1</v>
      </c>
      <c r="H39" s="30" t="s">
        <v>92</v>
      </c>
      <c r="I39" s="30" t="s">
        <v>93</v>
      </c>
      <c r="J39" s="30">
        <v>0</v>
      </c>
      <c r="K39" s="33">
        <v>11.0945899389</v>
      </c>
      <c r="L39" s="33">
        <v>1.4961151158699999</v>
      </c>
      <c r="M39" s="31">
        <v>0</v>
      </c>
      <c r="N39" s="31">
        <v>0</v>
      </c>
      <c r="O39" s="30">
        <v>68189</v>
      </c>
      <c r="P39" s="30">
        <v>66151</v>
      </c>
      <c r="Q39" s="34">
        <v>68189</v>
      </c>
      <c r="R39" s="34">
        <v>1900</v>
      </c>
      <c r="S39" s="30" t="s">
        <v>100</v>
      </c>
      <c r="T39" s="30" t="s">
        <v>102</v>
      </c>
      <c r="U39" s="34">
        <v>46.66</v>
      </c>
      <c r="V39" s="34">
        <v>1</v>
      </c>
      <c r="W39" s="34">
        <v>1.2</v>
      </c>
      <c r="X39" s="34">
        <v>7.5999999999999998E-2</v>
      </c>
      <c r="Y39" s="34">
        <f t="shared" si="0"/>
        <v>1.2</v>
      </c>
      <c r="Z39" s="34">
        <f t="shared" si="1"/>
        <v>7.5999999999999998E-2</v>
      </c>
      <c r="AA39" s="34">
        <v>0.23400000000000001</v>
      </c>
      <c r="AB39" s="35">
        <v>3.6969661794397998E-4</v>
      </c>
      <c r="AC39">
        <f t="shared" si="2"/>
        <v>0</v>
      </c>
      <c r="AD39">
        <f t="shared" si="3"/>
        <v>0</v>
      </c>
      <c r="AE39">
        <f t="shared" si="4"/>
        <v>0</v>
      </c>
      <c r="AF39">
        <f>'TP Factors'!$D$7</f>
        <v>1.0291758621024898</v>
      </c>
      <c r="AG39">
        <f t="shared" si="5"/>
        <v>0</v>
      </c>
    </row>
    <row r="40" spans="1:33">
      <c r="A40" s="30" t="s">
        <v>90</v>
      </c>
      <c r="B40" s="30">
        <v>25</v>
      </c>
      <c r="C40" s="30" t="s">
        <v>90</v>
      </c>
      <c r="D40" s="31">
        <v>27.62</v>
      </c>
      <c r="E40" s="30" t="s">
        <v>91</v>
      </c>
      <c r="F40" s="30">
        <v>1234</v>
      </c>
      <c r="G40" s="32">
        <v>45</v>
      </c>
      <c r="H40" s="30" t="s">
        <v>92</v>
      </c>
      <c r="I40" s="30" t="s">
        <v>93</v>
      </c>
      <c r="J40" s="30">
        <v>161</v>
      </c>
      <c r="K40" s="33">
        <v>122.61301551699999</v>
      </c>
      <c r="L40" s="33">
        <v>524.97517913599995</v>
      </c>
      <c r="M40" s="31">
        <v>0.19</v>
      </c>
      <c r="N40" s="31">
        <v>0.08</v>
      </c>
      <c r="O40" s="30">
        <v>68195</v>
      </c>
      <c r="P40" s="30">
        <v>66157</v>
      </c>
      <c r="Q40" s="34">
        <v>68195</v>
      </c>
      <c r="R40" s="34">
        <v>8140</v>
      </c>
      <c r="S40" s="30" t="s">
        <v>94</v>
      </c>
      <c r="T40" s="30" t="s">
        <v>95</v>
      </c>
      <c r="U40" s="34">
        <v>46.66</v>
      </c>
      <c r="V40" s="34">
        <v>1</v>
      </c>
      <c r="W40" s="34">
        <v>1.2</v>
      </c>
      <c r="X40" s="34">
        <v>0.48</v>
      </c>
      <c r="Y40" s="34">
        <f t="shared" si="0"/>
        <v>1.2</v>
      </c>
      <c r="Z40" s="34">
        <f t="shared" si="1"/>
        <v>0.48</v>
      </c>
      <c r="AA40" s="34">
        <v>0.74</v>
      </c>
      <c r="AB40" s="35">
        <v>0.129723673007303</v>
      </c>
      <c r="AC40">
        <f t="shared" si="2"/>
        <v>460</v>
      </c>
      <c r="AD40">
        <f t="shared" si="3"/>
        <v>1</v>
      </c>
      <c r="AE40">
        <f t="shared" si="4"/>
        <v>0.5</v>
      </c>
      <c r="AF40">
        <f>'TP Factors'!$D$7</f>
        <v>1.0291758621024898</v>
      </c>
      <c r="AG40">
        <f t="shared" si="5"/>
        <v>0.5</v>
      </c>
    </row>
    <row r="41" spans="1:33">
      <c r="A41" s="30" t="s">
        <v>90</v>
      </c>
      <c r="B41" s="30">
        <v>25</v>
      </c>
      <c r="C41" s="30" t="s">
        <v>90</v>
      </c>
      <c r="D41" s="31">
        <v>27.62</v>
      </c>
      <c r="E41" s="30" t="s">
        <v>91</v>
      </c>
      <c r="F41" s="30">
        <v>1234</v>
      </c>
      <c r="G41" s="32">
        <v>105</v>
      </c>
      <c r="H41" s="30" t="s">
        <v>92</v>
      </c>
      <c r="I41" s="30" t="s">
        <v>93</v>
      </c>
      <c r="J41" s="30">
        <v>2509</v>
      </c>
      <c r="K41" s="33">
        <v>484.48210111200001</v>
      </c>
      <c r="L41" s="33">
        <v>6788.2515659000001</v>
      </c>
      <c r="M41" s="31">
        <v>4.84</v>
      </c>
      <c r="N41" s="31">
        <v>1.25</v>
      </c>
      <c r="O41" s="30">
        <v>68205</v>
      </c>
      <c r="P41" s="30">
        <v>66167</v>
      </c>
      <c r="Q41" s="34">
        <v>68205</v>
      </c>
      <c r="R41" s="34">
        <v>1400</v>
      </c>
      <c r="S41" s="30" t="s">
        <v>94</v>
      </c>
      <c r="T41" s="30" t="s">
        <v>96</v>
      </c>
      <c r="U41" s="34">
        <v>46.66</v>
      </c>
      <c r="V41" s="34">
        <v>1</v>
      </c>
      <c r="W41" s="34">
        <v>1.93</v>
      </c>
      <c r="X41" s="34">
        <v>0.497</v>
      </c>
      <c r="Y41" s="34">
        <f t="shared" si="0"/>
        <v>1.93</v>
      </c>
      <c r="Z41" s="34">
        <f t="shared" si="1"/>
        <v>0.497</v>
      </c>
      <c r="AA41" s="34">
        <v>0.89</v>
      </c>
      <c r="AB41" s="35">
        <v>2.1421147930577301E-2</v>
      </c>
      <c r="AC41">
        <f t="shared" si="2"/>
        <v>91</v>
      </c>
      <c r="AD41">
        <f t="shared" si="3"/>
        <v>0</v>
      </c>
      <c r="AE41">
        <f t="shared" si="4"/>
        <v>0.1</v>
      </c>
      <c r="AF41">
        <f>'TP Factors'!$D$7</f>
        <v>1.0291758621024898</v>
      </c>
      <c r="AG41">
        <f t="shared" si="5"/>
        <v>0.1</v>
      </c>
    </row>
    <row r="42" spans="1:33">
      <c r="A42" s="30" t="s">
        <v>90</v>
      </c>
      <c r="B42" s="30">
        <v>25</v>
      </c>
      <c r="C42" s="30" t="s">
        <v>90</v>
      </c>
      <c r="D42" s="31">
        <v>27.62</v>
      </c>
      <c r="E42" s="30" t="s">
        <v>91</v>
      </c>
      <c r="F42" s="30">
        <v>1234</v>
      </c>
      <c r="G42" s="32">
        <v>45</v>
      </c>
      <c r="H42" s="30" t="s">
        <v>92</v>
      </c>
      <c r="I42" s="30" t="s">
        <v>93</v>
      </c>
      <c r="J42" s="30">
        <v>45</v>
      </c>
      <c r="K42" s="33">
        <v>69.708886485099995</v>
      </c>
      <c r="L42" s="33">
        <v>146.55563071</v>
      </c>
      <c r="M42" s="31">
        <v>0.05</v>
      </c>
      <c r="N42" s="31">
        <v>0.02</v>
      </c>
      <c r="O42" s="30">
        <v>68250</v>
      </c>
      <c r="P42" s="30">
        <v>66210</v>
      </c>
      <c r="Q42" s="34">
        <v>68250</v>
      </c>
      <c r="R42" s="34">
        <v>8140</v>
      </c>
      <c r="S42" s="30" t="s">
        <v>94</v>
      </c>
      <c r="T42" s="30" t="s">
        <v>95</v>
      </c>
      <c r="U42" s="34">
        <v>46.66</v>
      </c>
      <c r="V42" s="34">
        <v>1</v>
      </c>
      <c r="W42" s="34">
        <v>1.2</v>
      </c>
      <c r="X42" s="34">
        <v>0.48</v>
      </c>
      <c r="Y42" s="34">
        <f t="shared" si="0"/>
        <v>1.2</v>
      </c>
      <c r="Z42" s="34">
        <f t="shared" si="1"/>
        <v>0.48</v>
      </c>
      <c r="AA42" s="34">
        <v>0.74</v>
      </c>
      <c r="AB42" s="35">
        <v>3.6214540173101703E-2</v>
      </c>
      <c r="AC42">
        <f t="shared" si="2"/>
        <v>129</v>
      </c>
      <c r="AD42">
        <f t="shared" si="3"/>
        <v>0</v>
      </c>
      <c r="AE42">
        <f t="shared" si="4"/>
        <v>0.1</v>
      </c>
      <c r="AF42">
        <f>'TP Factors'!$D$7</f>
        <v>1.0291758621024898</v>
      </c>
      <c r="AG42">
        <f t="shared" si="5"/>
        <v>0.1</v>
      </c>
    </row>
    <row r="43" spans="1:33">
      <c r="A43" s="30" t="s">
        <v>90</v>
      </c>
      <c r="B43" s="30">
        <v>20</v>
      </c>
      <c r="C43" s="30" t="s">
        <v>106</v>
      </c>
      <c r="D43" s="31">
        <v>40.58</v>
      </c>
      <c r="E43" s="30" t="s">
        <v>91</v>
      </c>
      <c r="F43" s="30">
        <v>1234</v>
      </c>
      <c r="G43" s="32">
        <v>45</v>
      </c>
      <c r="H43" s="30" t="s">
        <v>92</v>
      </c>
      <c r="I43" s="30" t="s">
        <v>93</v>
      </c>
      <c r="J43" s="30">
        <v>510</v>
      </c>
      <c r="K43" s="33">
        <v>163.25035542500001</v>
      </c>
      <c r="L43" s="33">
        <v>769.02504225600001</v>
      </c>
      <c r="M43" s="31">
        <v>0.61</v>
      </c>
      <c r="N43" s="31">
        <v>0.24</v>
      </c>
      <c r="O43" s="30">
        <v>68251</v>
      </c>
      <c r="P43" s="30">
        <v>66211</v>
      </c>
      <c r="Q43" s="34">
        <v>68251</v>
      </c>
      <c r="R43" s="34">
        <v>8140</v>
      </c>
      <c r="S43" s="30" t="s">
        <v>94</v>
      </c>
      <c r="T43" s="30" t="s">
        <v>95</v>
      </c>
      <c r="U43" s="34">
        <v>46.66</v>
      </c>
      <c r="V43" s="34">
        <v>1</v>
      </c>
      <c r="W43" s="34">
        <v>1.2</v>
      </c>
      <c r="X43" s="34">
        <v>0.48</v>
      </c>
      <c r="Y43" s="34">
        <f t="shared" si="0"/>
        <v>1.2</v>
      </c>
      <c r="Z43" s="34">
        <f t="shared" si="1"/>
        <v>0.48</v>
      </c>
      <c r="AA43" s="34">
        <v>0.74</v>
      </c>
      <c r="AB43" s="35">
        <v>0.175859043025414</v>
      </c>
      <c r="AC43">
        <f t="shared" si="2"/>
        <v>624</v>
      </c>
      <c r="AD43">
        <f t="shared" si="3"/>
        <v>2</v>
      </c>
      <c r="AE43">
        <f t="shared" si="4"/>
        <v>0.7</v>
      </c>
      <c r="AF43">
        <f>'TP Factors'!$D$7</f>
        <v>1.0291758621024898</v>
      </c>
      <c r="AG43">
        <f t="shared" si="5"/>
        <v>0.7</v>
      </c>
    </row>
    <row r="44" spans="1:33">
      <c r="A44" s="30" t="s">
        <v>90</v>
      </c>
      <c r="B44" s="30">
        <v>25</v>
      </c>
      <c r="C44" s="30" t="s">
        <v>90</v>
      </c>
      <c r="D44" s="31">
        <v>27.62</v>
      </c>
      <c r="E44" s="30" t="s">
        <v>91</v>
      </c>
      <c r="F44" s="30">
        <v>1234</v>
      </c>
      <c r="G44" s="32">
        <v>45</v>
      </c>
      <c r="H44" s="30" t="s">
        <v>92</v>
      </c>
      <c r="I44" s="30" t="s">
        <v>93</v>
      </c>
      <c r="J44" s="30">
        <v>7</v>
      </c>
      <c r="K44" s="33">
        <v>23.335168010699999</v>
      </c>
      <c r="L44" s="33">
        <v>19.4257184752</v>
      </c>
      <c r="M44" s="31">
        <v>0.01</v>
      </c>
      <c r="N44" s="31">
        <v>0</v>
      </c>
      <c r="O44" s="30">
        <v>68260</v>
      </c>
      <c r="P44" s="30">
        <v>66220</v>
      </c>
      <c r="Q44" s="34">
        <v>68260</v>
      </c>
      <c r="R44" s="34">
        <v>8140</v>
      </c>
      <c r="S44" s="30" t="s">
        <v>145</v>
      </c>
      <c r="T44" s="30" t="s">
        <v>148</v>
      </c>
      <c r="U44" s="34">
        <v>46.66</v>
      </c>
      <c r="V44" s="34">
        <v>1</v>
      </c>
      <c r="W44" s="34">
        <v>1.2</v>
      </c>
      <c r="X44" s="34">
        <v>0.48</v>
      </c>
      <c r="Y44" s="34">
        <f t="shared" si="0"/>
        <v>1.2</v>
      </c>
      <c r="Z44" s="34">
        <f t="shared" si="1"/>
        <v>0.48</v>
      </c>
      <c r="AA44" s="34">
        <v>0.85</v>
      </c>
      <c r="AB44" s="35">
        <v>4.2106028830557002E-4</v>
      </c>
      <c r="AC44">
        <f t="shared" si="2"/>
        <v>2</v>
      </c>
      <c r="AD44">
        <f t="shared" si="3"/>
        <v>0</v>
      </c>
      <c r="AE44">
        <f t="shared" si="4"/>
        <v>0</v>
      </c>
      <c r="AF44">
        <f>'TP Factors'!$D$7</f>
        <v>1.0291758621024898</v>
      </c>
      <c r="AG44">
        <f t="shared" si="5"/>
        <v>0</v>
      </c>
    </row>
    <row r="45" spans="1:33">
      <c r="A45" s="30" t="s">
        <v>90</v>
      </c>
      <c r="B45" s="30">
        <v>25</v>
      </c>
      <c r="C45" s="30" t="s">
        <v>90</v>
      </c>
      <c r="D45" s="31">
        <v>27.62</v>
      </c>
      <c r="E45" s="30" t="s">
        <v>91</v>
      </c>
      <c r="F45" s="30">
        <v>1234</v>
      </c>
      <c r="G45" s="32">
        <v>45</v>
      </c>
      <c r="H45" s="30" t="s">
        <v>92</v>
      </c>
      <c r="I45" s="30" t="s">
        <v>93</v>
      </c>
      <c r="J45" s="30">
        <v>1</v>
      </c>
      <c r="K45" s="33">
        <v>9.4670057527299996</v>
      </c>
      <c r="L45" s="33">
        <v>2.4410049539399998</v>
      </c>
      <c r="M45" s="31">
        <v>0</v>
      </c>
      <c r="N45" s="31">
        <v>0</v>
      </c>
      <c r="O45" s="30">
        <v>68262</v>
      </c>
      <c r="P45" s="30">
        <v>66222</v>
      </c>
      <c r="Q45" s="34">
        <v>68262</v>
      </c>
      <c r="R45" s="34">
        <v>8140</v>
      </c>
      <c r="S45" s="30" t="s">
        <v>100</v>
      </c>
      <c r="T45" s="30" t="s">
        <v>101</v>
      </c>
      <c r="U45" s="34">
        <v>46.66</v>
      </c>
      <c r="V45" s="34">
        <v>1</v>
      </c>
      <c r="W45" s="34">
        <v>1.2</v>
      </c>
      <c r="X45" s="34">
        <v>0.48</v>
      </c>
      <c r="Y45" s="34">
        <f t="shared" si="0"/>
        <v>1.2</v>
      </c>
      <c r="Z45" s="34">
        <f t="shared" si="1"/>
        <v>0.48</v>
      </c>
      <c r="AA45" s="34">
        <v>0.77700000000000002</v>
      </c>
      <c r="AB45" s="35">
        <v>2.6921268241053998E-4</v>
      </c>
      <c r="AC45">
        <f t="shared" si="2"/>
        <v>1</v>
      </c>
      <c r="AD45">
        <f t="shared" si="3"/>
        <v>0</v>
      </c>
      <c r="AE45">
        <f t="shared" si="4"/>
        <v>0</v>
      </c>
      <c r="AF45">
        <f>'TP Factors'!$D$7</f>
        <v>1.0291758621024898</v>
      </c>
      <c r="AG45">
        <f t="shared" si="5"/>
        <v>0</v>
      </c>
    </row>
    <row r="46" spans="1:33">
      <c r="A46" s="30" t="s">
        <v>90</v>
      </c>
      <c r="B46" s="30">
        <v>25</v>
      </c>
      <c r="C46" s="30" t="s">
        <v>90</v>
      </c>
      <c r="D46" s="31">
        <v>27.62</v>
      </c>
      <c r="E46" s="30" t="s">
        <v>91</v>
      </c>
      <c r="F46" s="30">
        <v>1234</v>
      </c>
      <c r="G46" s="32">
        <v>45</v>
      </c>
      <c r="H46" s="30" t="s">
        <v>92</v>
      </c>
      <c r="I46" s="30" t="s">
        <v>93</v>
      </c>
      <c r="J46" s="30">
        <v>15</v>
      </c>
      <c r="K46" s="33">
        <v>41.672902410100001</v>
      </c>
      <c r="L46" s="33">
        <v>47.826048317900003</v>
      </c>
      <c r="M46" s="31">
        <v>0.02</v>
      </c>
      <c r="N46" s="31">
        <v>0.01</v>
      </c>
      <c r="O46" s="30">
        <v>68275</v>
      </c>
      <c r="P46" s="30">
        <v>66235</v>
      </c>
      <c r="Q46" s="34">
        <v>68275</v>
      </c>
      <c r="R46" s="34">
        <v>8140</v>
      </c>
      <c r="S46" s="30" t="s">
        <v>94</v>
      </c>
      <c r="T46" s="30" t="s">
        <v>95</v>
      </c>
      <c r="U46" s="34">
        <v>46.66</v>
      </c>
      <c r="V46" s="34">
        <v>1</v>
      </c>
      <c r="W46" s="34">
        <v>1.2</v>
      </c>
      <c r="X46" s="34">
        <v>0.48</v>
      </c>
      <c r="Y46" s="34">
        <f t="shared" si="0"/>
        <v>1.2</v>
      </c>
      <c r="Z46" s="34">
        <f t="shared" si="1"/>
        <v>0.48</v>
      </c>
      <c r="AA46" s="34">
        <v>0.74</v>
      </c>
      <c r="AB46" s="35">
        <v>1.1818026640374801E-2</v>
      </c>
      <c r="AC46">
        <f t="shared" si="2"/>
        <v>42</v>
      </c>
      <c r="AD46">
        <f t="shared" si="3"/>
        <v>0</v>
      </c>
      <c r="AE46">
        <f t="shared" si="4"/>
        <v>0</v>
      </c>
      <c r="AF46">
        <f>'TP Factors'!$D$7</f>
        <v>1.0291758621024898</v>
      </c>
      <c r="AG46">
        <f t="shared" si="5"/>
        <v>0</v>
      </c>
    </row>
    <row r="47" spans="1:33">
      <c r="A47" s="30" t="s">
        <v>90</v>
      </c>
      <c r="B47" s="30">
        <v>25</v>
      </c>
      <c r="C47" s="30" t="s">
        <v>90</v>
      </c>
      <c r="D47" s="31">
        <v>27.62</v>
      </c>
      <c r="E47" s="30" t="s">
        <v>91</v>
      </c>
      <c r="F47" s="30">
        <v>1234</v>
      </c>
      <c r="G47" s="32">
        <v>45</v>
      </c>
      <c r="H47" s="30" t="s">
        <v>92</v>
      </c>
      <c r="I47" s="30" t="s">
        <v>93</v>
      </c>
      <c r="J47" s="30">
        <v>21</v>
      </c>
      <c r="K47" s="33">
        <v>51.6464229945</v>
      </c>
      <c r="L47" s="33">
        <v>64.547507371799995</v>
      </c>
      <c r="M47" s="31">
        <v>0.03</v>
      </c>
      <c r="N47" s="31">
        <v>0.01</v>
      </c>
      <c r="O47" s="30">
        <v>68276</v>
      </c>
      <c r="P47" s="30">
        <v>66236</v>
      </c>
      <c r="Q47" s="34">
        <v>68276</v>
      </c>
      <c r="R47" s="34">
        <v>8140</v>
      </c>
      <c r="S47" s="30" t="s">
        <v>100</v>
      </c>
      <c r="T47" s="30" t="s">
        <v>101</v>
      </c>
      <c r="U47" s="34">
        <v>46.66</v>
      </c>
      <c r="V47" s="34">
        <v>1</v>
      </c>
      <c r="W47" s="34">
        <v>1.2</v>
      </c>
      <c r="X47" s="34">
        <v>0.48</v>
      </c>
      <c r="Y47" s="34">
        <f t="shared" si="0"/>
        <v>1.2</v>
      </c>
      <c r="Z47" s="34">
        <f t="shared" si="1"/>
        <v>0.48</v>
      </c>
      <c r="AA47" s="34">
        <v>0.77700000000000002</v>
      </c>
      <c r="AB47" s="35">
        <v>3.01389025185446E-3</v>
      </c>
      <c r="AC47">
        <f t="shared" si="2"/>
        <v>11</v>
      </c>
      <c r="AD47">
        <f t="shared" si="3"/>
        <v>0</v>
      </c>
      <c r="AE47">
        <f t="shared" si="4"/>
        <v>0</v>
      </c>
      <c r="AF47">
        <f>'TP Factors'!$D$7</f>
        <v>1.0291758621024898</v>
      </c>
      <c r="AG47">
        <f t="shared" si="5"/>
        <v>0</v>
      </c>
    </row>
    <row r="48" spans="1:33">
      <c r="A48" s="30" t="s">
        <v>90</v>
      </c>
      <c r="B48" s="30">
        <v>20</v>
      </c>
      <c r="C48" s="30" t="s">
        <v>106</v>
      </c>
      <c r="D48" s="31">
        <v>40.58</v>
      </c>
      <c r="E48" s="30" t="s">
        <v>91</v>
      </c>
      <c r="F48" s="30">
        <v>1234</v>
      </c>
      <c r="G48" s="32">
        <v>45</v>
      </c>
      <c r="H48" s="30" t="s">
        <v>92</v>
      </c>
      <c r="I48" s="30" t="s">
        <v>93</v>
      </c>
      <c r="J48" s="30">
        <v>4</v>
      </c>
      <c r="K48" s="33">
        <v>14.7337042859</v>
      </c>
      <c r="L48" s="33">
        <v>5.5275682481899997</v>
      </c>
      <c r="M48" s="31">
        <v>0</v>
      </c>
      <c r="N48" s="31">
        <v>0</v>
      </c>
      <c r="O48" s="30">
        <v>68314</v>
      </c>
      <c r="P48" s="30">
        <v>66272</v>
      </c>
      <c r="Q48" s="34">
        <v>68314</v>
      </c>
      <c r="R48" s="34">
        <v>8140</v>
      </c>
      <c r="S48" s="30" t="s">
        <v>94</v>
      </c>
      <c r="T48" s="30" t="s">
        <v>95</v>
      </c>
      <c r="U48" s="34">
        <v>46.66</v>
      </c>
      <c r="V48" s="34">
        <v>1</v>
      </c>
      <c r="W48" s="34">
        <v>1.2</v>
      </c>
      <c r="X48" s="34">
        <v>0.48</v>
      </c>
      <c r="Y48" s="34">
        <f t="shared" si="0"/>
        <v>1.2</v>
      </c>
      <c r="Z48" s="34">
        <f t="shared" si="1"/>
        <v>0.48</v>
      </c>
      <c r="AA48" s="34">
        <v>0.74</v>
      </c>
      <c r="AB48" s="35">
        <v>1.3658863980773499E-3</v>
      </c>
      <c r="AC48">
        <f t="shared" si="2"/>
        <v>5</v>
      </c>
      <c r="AD48">
        <f t="shared" si="3"/>
        <v>0</v>
      </c>
      <c r="AE48">
        <f t="shared" si="4"/>
        <v>0</v>
      </c>
      <c r="AF48">
        <f>'TP Factors'!$D$7</f>
        <v>1.0291758621024898</v>
      </c>
      <c r="AG48">
        <f t="shared" si="5"/>
        <v>0</v>
      </c>
    </row>
    <row r="49" spans="1:33">
      <c r="A49" s="30" t="s">
        <v>90</v>
      </c>
      <c r="B49" s="30">
        <v>20</v>
      </c>
      <c r="C49" s="30" t="s">
        <v>106</v>
      </c>
      <c r="D49" s="31">
        <v>40.58</v>
      </c>
      <c r="E49" s="30" t="s">
        <v>91</v>
      </c>
      <c r="F49" s="30">
        <v>1234</v>
      </c>
      <c r="G49" s="32">
        <v>45</v>
      </c>
      <c r="H49" s="30" t="s">
        <v>92</v>
      </c>
      <c r="I49" s="30" t="s">
        <v>93</v>
      </c>
      <c r="J49" s="30">
        <v>40</v>
      </c>
      <c r="K49" s="33">
        <v>35.792746385400001</v>
      </c>
      <c r="L49" s="33">
        <v>56.6988586545</v>
      </c>
      <c r="M49" s="31">
        <v>0.05</v>
      </c>
      <c r="N49" s="31">
        <v>0.02</v>
      </c>
      <c r="O49" s="30">
        <v>68317</v>
      </c>
      <c r="P49" s="30">
        <v>66275</v>
      </c>
      <c r="Q49" s="34">
        <v>68317</v>
      </c>
      <c r="R49" s="34">
        <v>8140</v>
      </c>
      <c r="S49" s="30" t="s">
        <v>100</v>
      </c>
      <c r="T49" s="30" t="s">
        <v>101</v>
      </c>
      <c r="U49" s="34">
        <v>46.66</v>
      </c>
      <c r="V49" s="34">
        <v>1</v>
      </c>
      <c r="W49" s="34">
        <v>1.2</v>
      </c>
      <c r="X49" s="34">
        <v>0.48</v>
      </c>
      <c r="Y49" s="34">
        <f t="shared" si="0"/>
        <v>1.2</v>
      </c>
      <c r="Z49" s="34">
        <f t="shared" si="1"/>
        <v>0.48</v>
      </c>
      <c r="AA49" s="34">
        <v>0.77700000000000002</v>
      </c>
      <c r="AB49" s="35">
        <v>2.94824525262373E-3</v>
      </c>
      <c r="AC49">
        <f t="shared" si="2"/>
        <v>11</v>
      </c>
      <c r="AD49">
        <f t="shared" si="3"/>
        <v>0</v>
      </c>
      <c r="AE49">
        <f t="shared" si="4"/>
        <v>0</v>
      </c>
      <c r="AF49">
        <f>'TP Factors'!$D$7</f>
        <v>1.0291758621024898</v>
      </c>
      <c r="AG49">
        <f t="shared" si="5"/>
        <v>0</v>
      </c>
    </row>
    <row r="50" spans="1:33">
      <c r="A50" s="30" t="s">
        <v>90</v>
      </c>
      <c r="B50" s="30">
        <v>20</v>
      </c>
      <c r="C50" s="30" t="s">
        <v>106</v>
      </c>
      <c r="D50" s="31">
        <v>40.58</v>
      </c>
      <c r="E50" s="30" t="s">
        <v>91</v>
      </c>
      <c r="F50" s="30">
        <v>1234</v>
      </c>
      <c r="G50" s="32">
        <v>45</v>
      </c>
      <c r="H50" s="30" t="s">
        <v>92</v>
      </c>
      <c r="I50" s="30" t="s">
        <v>93</v>
      </c>
      <c r="J50" s="30">
        <v>8</v>
      </c>
      <c r="K50" s="33">
        <v>21.145672884300001</v>
      </c>
      <c r="L50" s="33">
        <v>11.622061496500001</v>
      </c>
      <c r="M50" s="31">
        <v>0.01</v>
      </c>
      <c r="N50" s="31">
        <v>0</v>
      </c>
      <c r="O50" s="30">
        <v>68318</v>
      </c>
      <c r="P50" s="30">
        <v>66276</v>
      </c>
      <c r="Q50" s="34">
        <v>68318</v>
      </c>
      <c r="R50" s="34">
        <v>8140</v>
      </c>
      <c r="S50" s="30" t="s">
        <v>100</v>
      </c>
      <c r="T50" s="30" t="s">
        <v>101</v>
      </c>
      <c r="U50" s="34">
        <v>46.66</v>
      </c>
      <c r="V50" s="34">
        <v>1</v>
      </c>
      <c r="W50" s="34">
        <v>1.2</v>
      </c>
      <c r="X50" s="34">
        <v>0.48</v>
      </c>
      <c r="Y50" s="34">
        <f t="shared" si="0"/>
        <v>1.2</v>
      </c>
      <c r="Z50" s="34">
        <f t="shared" si="1"/>
        <v>0.48</v>
      </c>
      <c r="AA50" s="34">
        <v>0.77700000000000002</v>
      </c>
      <c r="AB50" s="35">
        <v>2.8296239486278602E-3</v>
      </c>
      <c r="AC50">
        <f t="shared" si="2"/>
        <v>11</v>
      </c>
      <c r="AD50">
        <f t="shared" si="3"/>
        <v>0</v>
      </c>
      <c r="AE50">
        <f t="shared" si="4"/>
        <v>0</v>
      </c>
      <c r="AF50">
        <f>'TP Factors'!$D$7</f>
        <v>1.0291758621024898</v>
      </c>
      <c r="AG50">
        <f t="shared" si="5"/>
        <v>0</v>
      </c>
    </row>
    <row r="51" spans="1:33">
      <c r="A51" s="30" t="s">
        <v>90</v>
      </c>
      <c r="B51" s="30">
        <v>25</v>
      </c>
      <c r="C51" s="30" t="s">
        <v>90</v>
      </c>
      <c r="D51" s="31">
        <v>27.62</v>
      </c>
      <c r="E51" s="30" t="s">
        <v>91</v>
      </c>
      <c r="F51" s="30">
        <v>1234</v>
      </c>
      <c r="G51" s="32">
        <v>102.5</v>
      </c>
      <c r="H51" s="30" t="s">
        <v>92</v>
      </c>
      <c r="I51" s="30" t="s">
        <v>93</v>
      </c>
      <c r="J51" s="30">
        <v>24</v>
      </c>
      <c r="K51" s="33">
        <v>41.922181744</v>
      </c>
      <c r="L51" s="33">
        <v>82.111547994800006</v>
      </c>
      <c r="M51" s="31">
        <v>0.04</v>
      </c>
      <c r="N51" s="31">
        <v>0.01</v>
      </c>
      <c r="O51" s="30">
        <v>65044</v>
      </c>
      <c r="P51" s="30">
        <v>63169</v>
      </c>
      <c r="Q51" s="34">
        <v>65044</v>
      </c>
      <c r="R51" s="34">
        <v>1300</v>
      </c>
      <c r="S51" s="30" t="s">
        <v>100</v>
      </c>
      <c r="T51" s="30" t="s">
        <v>133</v>
      </c>
      <c r="U51" s="34">
        <v>46.66</v>
      </c>
      <c r="V51" s="34">
        <v>0</v>
      </c>
      <c r="W51" s="34">
        <v>2.1</v>
      </c>
      <c r="X51" s="34">
        <v>0.51600000000000001</v>
      </c>
      <c r="Y51" s="34">
        <f>W51*0.5</f>
        <v>1.05</v>
      </c>
      <c r="Z51" s="34">
        <f>X51*0.7</f>
        <v>0.36119999999999997</v>
      </c>
      <c r="AA51" s="34">
        <v>0.69199999999999995</v>
      </c>
      <c r="AB51" s="35">
        <v>2.02901242271416E-2</v>
      </c>
      <c r="AC51">
        <f t="shared" si="2"/>
        <v>67</v>
      </c>
      <c r="AD51">
        <f t="shared" si="3"/>
        <v>0</v>
      </c>
      <c r="AE51">
        <f t="shared" si="4"/>
        <v>0.1</v>
      </c>
      <c r="AF51">
        <f>'TP Factors'!$D$7</f>
        <v>1.0291758621024898</v>
      </c>
      <c r="AG51">
        <f t="shared" si="5"/>
        <v>0.1</v>
      </c>
    </row>
    <row r="52" spans="1:33">
      <c r="A52" s="30" t="s">
        <v>90</v>
      </c>
      <c r="B52" s="30">
        <v>25</v>
      </c>
      <c r="C52" s="30" t="s">
        <v>90</v>
      </c>
      <c r="D52" s="31">
        <v>27.62</v>
      </c>
      <c r="E52" s="30" t="s">
        <v>91</v>
      </c>
      <c r="F52" s="30">
        <v>1234</v>
      </c>
      <c r="G52" s="32">
        <v>102.5</v>
      </c>
      <c r="H52" s="30" t="s">
        <v>92</v>
      </c>
      <c r="I52" s="30" t="s">
        <v>93</v>
      </c>
      <c r="J52" s="30">
        <v>26</v>
      </c>
      <c r="K52" s="33">
        <v>85.991123428099996</v>
      </c>
      <c r="L52" s="33">
        <v>89.623627270499995</v>
      </c>
      <c r="M52" s="31">
        <v>0.04</v>
      </c>
      <c r="N52" s="31">
        <v>0.01</v>
      </c>
      <c r="O52" s="30">
        <v>65048</v>
      </c>
      <c r="P52" s="30">
        <v>63173</v>
      </c>
      <c r="Q52" s="34">
        <v>65048</v>
      </c>
      <c r="R52" s="34">
        <v>1300</v>
      </c>
      <c r="S52" s="30" t="s">
        <v>100</v>
      </c>
      <c r="T52" s="30" t="s">
        <v>133</v>
      </c>
      <c r="U52" s="34">
        <v>46.66</v>
      </c>
      <c r="V52" s="34">
        <v>0</v>
      </c>
      <c r="W52" s="34">
        <v>2.1</v>
      </c>
      <c r="X52" s="34">
        <v>0.51600000000000001</v>
      </c>
      <c r="Y52" s="34">
        <f t="shared" ref="Y52:Y66" si="6">W52*0.5</f>
        <v>1.05</v>
      </c>
      <c r="Z52" s="34">
        <f t="shared" ref="Z52:Z66" si="7">X52*0.7</f>
        <v>0.36119999999999997</v>
      </c>
      <c r="AA52" s="34">
        <v>0.69199999999999995</v>
      </c>
      <c r="AB52" s="35">
        <v>2.2146392020861199E-2</v>
      </c>
      <c r="AC52">
        <f t="shared" si="2"/>
        <v>74</v>
      </c>
      <c r="AD52">
        <f t="shared" si="3"/>
        <v>0</v>
      </c>
      <c r="AE52">
        <f t="shared" si="4"/>
        <v>0.1</v>
      </c>
      <c r="AF52">
        <f>'TP Factors'!$D$7</f>
        <v>1.0291758621024898</v>
      </c>
      <c r="AG52">
        <f t="shared" si="5"/>
        <v>0.1</v>
      </c>
    </row>
    <row r="53" spans="1:33">
      <c r="A53" s="30" t="s">
        <v>90</v>
      </c>
      <c r="B53" s="30">
        <v>25</v>
      </c>
      <c r="C53" s="30" t="s">
        <v>90</v>
      </c>
      <c r="D53" s="31">
        <v>27.62</v>
      </c>
      <c r="E53" s="30" t="s">
        <v>91</v>
      </c>
      <c r="F53" s="30">
        <v>1234</v>
      </c>
      <c r="G53" s="32">
        <v>105</v>
      </c>
      <c r="H53" s="30" t="s">
        <v>92</v>
      </c>
      <c r="I53" s="30" t="s">
        <v>93</v>
      </c>
      <c r="J53" s="30">
        <v>2566</v>
      </c>
      <c r="K53" s="33">
        <v>352.84075961600001</v>
      </c>
      <c r="L53" s="33">
        <v>6958.1120989499996</v>
      </c>
      <c r="M53" s="31">
        <v>3.47</v>
      </c>
      <c r="N53" s="31">
        <v>0.64</v>
      </c>
      <c r="O53" s="30">
        <v>67974</v>
      </c>
      <c r="P53" s="30">
        <v>65943</v>
      </c>
      <c r="Q53" s="34">
        <v>67974</v>
      </c>
      <c r="R53" s="34">
        <v>1400</v>
      </c>
      <c r="S53" s="30" t="s">
        <v>100</v>
      </c>
      <c r="T53" s="30" t="s">
        <v>104</v>
      </c>
      <c r="U53" s="34">
        <v>46.66</v>
      </c>
      <c r="V53" s="34">
        <v>0</v>
      </c>
      <c r="W53" s="34">
        <v>1.93</v>
      </c>
      <c r="X53" s="34">
        <v>0.497</v>
      </c>
      <c r="Y53" s="34">
        <f t="shared" si="6"/>
        <v>0.96499999999999997</v>
      </c>
      <c r="Z53" s="34">
        <f t="shared" si="7"/>
        <v>0.34789999999999999</v>
      </c>
      <c r="AA53" s="34">
        <v>0.88800000000000001</v>
      </c>
      <c r="AB53" s="35">
        <v>8.9215554827397195E-2</v>
      </c>
      <c r="AC53">
        <f t="shared" si="2"/>
        <v>380</v>
      </c>
      <c r="AD53">
        <f t="shared" si="3"/>
        <v>1</v>
      </c>
      <c r="AE53">
        <f t="shared" si="4"/>
        <v>0.3</v>
      </c>
      <c r="AF53">
        <f>'TP Factors'!$D$7</f>
        <v>1.0291758621024898</v>
      </c>
      <c r="AG53">
        <f t="shared" si="5"/>
        <v>0.3</v>
      </c>
    </row>
    <row r="54" spans="1:33">
      <c r="A54" s="30" t="s">
        <v>90</v>
      </c>
      <c r="B54" s="30">
        <v>20</v>
      </c>
      <c r="C54" s="30" t="s">
        <v>106</v>
      </c>
      <c r="D54" s="31">
        <v>40.58</v>
      </c>
      <c r="E54" s="30" t="s">
        <v>91</v>
      </c>
      <c r="F54" s="30">
        <v>1234</v>
      </c>
      <c r="G54" s="32">
        <v>45</v>
      </c>
      <c r="H54" s="30" t="s">
        <v>92</v>
      </c>
      <c r="I54" s="30" t="s">
        <v>93</v>
      </c>
      <c r="J54" s="30">
        <v>124</v>
      </c>
      <c r="K54" s="33">
        <v>98.479884827000006</v>
      </c>
      <c r="L54" s="33">
        <v>177.441137234</v>
      </c>
      <c r="M54" s="31">
        <v>0.1</v>
      </c>
      <c r="N54" s="31">
        <v>0.03</v>
      </c>
      <c r="O54" s="30">
        <v>68023</v>
      </c>
      <c r="P54" s="30">
        <v>65991</v>
      </c>
      <c r="Q54" s="34">
        <v>68023</v>
      </c>
      <c r="R54" s="34">
        <v>8140</v>
      </c>
      <c r="S54" s="30" t="s">
        <v>100</v>
      </c>
      <c r="T54" s="30" t="s">
        <v>101</v>
      </c>
      <c r="U54" s="34">
        <v>46.66</v>
      </c>
      <c r="V54" s="34">
        <v>0</v>
      </c>
      <c r="W54" s="34">
        <v>1.2</v>
      </c>
      <c r="X54" s="34">
        <v>0.48</v>
      </c>
      <c r="Y54" s="34">
        <f t="shared" si="6"/>
        <v>0.6</v>
      </c>
      <c r="Z54" s="34">
        <f t="shared" si="7"/>
        <v>0.33599999999999997</v>
      </c>
      <c r="AA54" s="34">
        <v>0.77700000000000002</v>
      </c>
      <c r="AB54" s="35">
        <v>1.7908594280971898E-2</v>
      </c>
      <c r="AC54">
        <f t="shared" si="2"/>
        <v>67</v>
      </c>
      <c r="AD54">
        <f t="shared" si="3"/>
        <v>0</v>
      </c>
      <c r="AE54">
        <f t="shared" si="4"/>
        <v>0</v>
      </c>
      <c r="AF54">
        <f>'TP Factors'!$D$7</f>
        <v>1.0291758621024898</v>
      </c>
      <c r="AG54">
        <f t="shared" si="5"/>
        <v>0</v>
      </c>
    </row>
    <row r="55" spans="1:33">
      <c r="A55" s="30" t="s">
        <v>90</v>
      </c>
      <c r="B55" s="30">
        <v>25</v>
      </c>
      <c r="C55" s="30" t="s">
        <v>90</v>
      </c>
      <c r="D55" s="31">
        <v>27.62</v>
      </c>
      <c r="E55" s="30" t="s">
        <v>91</v>
      </c>
      <c r="F55" s="30">
        <v>1234</v>
      </c>
      <c r="G55" s="32">
        <v>105</v>
      </c>
      <c r="H55" s="30" t="s">
        <v>92</v>
      </c>
      <c r="I55" s="30" t="s">
        <v>93</v>
      </c>
      <c r="J55" s="30">
        <v>0</v>
      </c>
      <c r="K55" s="33">
        <v>5.31289943175</v>
      </c>
      <c r="L55" s="33">
        <v>0.31398160804800002</v>
      </c>
      <c r="M55" s="31">
        <v>0</v>
      </c>
      <c r="N55" s="31">
        <v>0</v>
      </c>
      <c r="O55" s="30">
        <v>68139</v>
      </c>
      <c r="P55" s="30">
        <v>66102</v>
      </c>
      <c r="Q55" s="34">
        <v>68139</v>
      </c>
      <c r="R55" s="34">
        <v>1400</v>
      </c>
      <c r="S55" s="30" t="s">
        <v>100</v>
      </c>
      <c r="T55" s="30" t="s">
        <v>104</v>
      </c>
      <c r="U55" s="34">
        <v>46.66</v>
      </c>
      <c r="V55" s="34">
        <v>0</v>
      </c>
      <c r="W55" s="34">
        <v>1.93</v>
      </c>
      <c r="X55" s="34">
        <v>0.497</v>
      </c>
      <c r="Y55" s="34">
        <f t="shared" si="6"/>
        <v>0.96499999999999997</v>
      </c>
      <c r="Z55" s="34">
        <f t="shared" si="7"/>
        <v>0.34789999999999999</v>
      </c>
      <c r="AA55" s="34">
        <v>0.88800000000000001</v>
      </c>
      <c r="AB55" s="35">
        <v>7.758623468806E-5</v>
      </c>
      <c r="AC55">
        <f t="shared" si="2"/>
        <v>0</v>
      </c>
      <c r="AD55">
        <f t="shared" si="3"/>
        <v>0</v>
      </c>
      <c r="AE55">
        <f t="shared" si="4"/>
        <v>0</v>
      </c>
      <c r="AF55">
        <f>'TP Factors'!$D$7</f>
        <v>1.0291758621024898</v>
      </c>
      <c r="AG55">
        <f t="shared" si="5"/>
        <v>0</v>
      </c>
    </row>
    <row r="56" spans="1:33">
      <c r="A56" s="30" t="s">
        <v>90</v>
      </c>
      <c r="B56" s="30">
        <v>25</v>
      </c>
      <c r="C56" s="30" t="s">
        <v>90</v>
      </c>
      <c r="D56" s="31">
        <v>27.62</v>
      </c>
      <c r="E56" s="30" t="s">
        <v>91</v>
      </c>
      <c r="F56" s="30">
        <v>1234</v>
      </c>
      <c r="G56" s="32">
        <v>105</v>
      </c>
      <c r="H56" s="30" t="s">
        <v>92</v>
      </c>
      <c r="I56" s="30" t="s">
        <v>93</v>
      </c>
      <c r="J56" s="30">
        <v>18</v>
      </c>
      <c r="K56" s="33">
        <v>46.425038848699998</v>
      </c>
      <c r="L56" s="33">
        <v>48.872790735300001</v>
      </c>
      <c r="M56" s="31">
        <v>0.02</v>
      </c>
      <c r="N56" s="31">
        <v>0</v>
      </c>
      <c r="O56" s="30">
        <v>68142</v>
      </c>
      <c r="P56" s="30">
        <v>66105</v>
      </c>
      <c r="Q56" s="34">
        <v>68142</v>
      </c>
      <c r="R56" s="34">
        <v>1400</v>
      </c>
      <c r="S56" s="30" t="s">
        <v>100</v>
      </c>
      <c r="T56" s="30" t="s">
        <v>104</v>
      </c>
      <c r="U56" s="34">
        <v>46.66</v>
      </c>
      <c r="V56" s="34">
        <v>0</v>
      </c>
      <c r="W56" s="34">
        <v>1.93</v>
      </c>
      <c r="X56" s="34">
        <v>0.497</v>
      </c>
      <c r="Y56" s="34">
        <f t="shared" si="6"/>
        <v>0.96499999999999997</v>
      </c>
      <c r="Z56" s="34">
        <f t="shared" si="7"/>
        <v>0.34789999999999999</v>
      </c>
      <c r="AA56" s="34">
        <v>0.88800000000000001</v>
      </c>
      <c r="AB56" s="35">
        <v>1.20766812950663E-2</v>
      </c>
      <c r="AC56">
        <f t="shared" si="2"/>
        <v>51</v>
      </c>
      <c r="AD56">
        <f t="shared" si="3"/>
        <v>0</v>
      </c>
      <c r="AE56">
        <f t="shared" si="4"/>
        <v>0</v>
      </c>
      <c r="AF56">
        <f>'TP Factors'!$D$7</f>
        <v>1.0291758621024898</v>
      </c>
      <c r="AG56">
        <f t="shared" si="5"/>
        <v>0</v>
      </c>
    </row>
    <row r="57" spans="1:33">
      <c r="A57" s="30" t="s">
        <v>90</v>
      </c>
      <c r="B57" s="30">
        <v>25</v>
      </c>
      <c r="C57" s="30" t="s">
        <v>90</v>
      </c>
      <c r="D57" s="31">
        <v>27.62</v>
      </c>
      <c r="E57" s="30" t="s">
        <v>91</v>
      </c>
      <c r="F57" s="30">
        <v>1234</v>
      </c>
      <c r="G57" s="32">
        <v>105</v>
      </c>
      <c r="H57" s="30" t="s">
        <v>92</v>
      </c>
      <c r="I57" s="30" t="s">
        <v>93</v>
      </c>
      <c r="J57" s="30">
        <v>46</v>
      </c>
      <c r="K57" s="33">
        <v>46.055336671900001</v>
      </c>
      <c r="L57" s="33">
        <v>126.22781650500001</v>
      </c>
      <c r="M57" s="31">
        <v>0.06</v>
      </c>
      <c r="N57" s="31">
        <v>0.01</v>
      </c>
      <c r="O57" s="30">
        <v>68145</v>
      </c>
      <c r="P57" s="30">
        <v>66108</v>
      </c>
      <c r="Q57" s="34">
        <v>68145</v>
      </c>
      <c r="R57" s="34">
        <v>1400</v>
      </c>
      <c r="S57" s="30" t="s">
        <v>100</v>
      </c>
      <c r="T57" s="30" t="s">
        <v>104</v>
      </c>
      <c r="U57" s="34">
        <v>46.66</v>
      </c>
      <c r="V57" s="34">
        <v>0</v>
      </c>
      <c r="W57" s="34">
        <v>1.93</v>
      </c>
      <c r="X57" s="34">
        <v>0.497</v>
      </c>
      <c r="Y57" s="34">
        <f t="shared" si="6"/>
        <v>0.96499999999999997</v>
      </c>
      <c r="Z57" s="34">
        <f t="shared" si="7"/>
        <v>0.34789999999999999</v>
      </c>
      <c r="AA57" s="34">
        <v>0.88800000000000001</v>
      </c>
      <c r="AB57" s="35">
        <v>3.1191447984477799E-2</v>
      </c>
      <c r="AC57">
        <f t="shared" si="2"/>
        <v>133</v>
      </c>
      <c r="AD57">
        <f t="shared" si="3"/>
        <v>0</v>
      </c>
      <c r="AE57">
        <f t="shared" si="4"/>
        <v>0.1</v>
      </c>
      <c r="AF57">
        <f>'TP Factors'!$D$7</f>
        <v>1.0291758621024898</v>
      </c>
      <c r="AG57">
        <f t="shared" si="5"/>
        <v>0.1</v>
      </c>
    </row>
    <row r="58" spans="1:33">
      <c r="A58" s="30" t="s">
        <v>90</v>
      </c>
      <c r="B58" s="30">
        <v>25</v>
      </c>
      <c r="C58" s="30" t="s">
        <v>90</v>
      </c>
      <c r="D58" s="31">
        <v>27.62</v>
      </c>
      <c r="E58" s="30" t="s">
        <v>91</v>
      </c>
      <c r="F58" s="30">
        <v>1234</v>
      </c>
      <c r="G58" s="32">
        <v>105</v>
      </c>
      <c r="H58" s="30" t="s">
        <v>92</v>
      </c>
      <c r="I58" s="30" t="s">
        <v>93</v>
      </c>
      <c r="J58" s="30">
        <v>1492</v>
      </c>
      <c r="K58" s="33">
        <v>318.05705428200002</v>
      </c>
      <c r="L58" s="33">
        <v>4046.3823809800001</v>
      </c>
      <c r="M58" s="31">
        <v>2.02</v>
      </c>
      <c r="N58" s="31">
        <v>0.37</v>
      </c>
      <c r="O58" s="30">
        <v>68186</v>
      </c>
      <c r="P58" s="30">
        <v>66148</v>
      </c>
      <c r="Q58" s="34">
        <v>68186</v>
      </c>
      <c r="R58" s="34">
        <v>1400</v>
      </c>
      <c r="S58" s="30" t="s">
        <v>100</v>
      </c>
      <c r="T58" s="30" t="s">
        <v>104</v>
      </c>
      <c r="U58" s="34">
        <v>46.66</v>
      </c>
      <c r="V58" s="34">
        <v>0</v>
      </c>
      <c r="W58" s="34">
        <v>1.93</v>
      </c>
      <c r="X58" s="34">
        <v>0.497</v>
      </c>
      <c r="Y58" s="34">
        <f t="shared" si="6"/>
        <v>0.96499999999999997</v>
      </c>
      <c r="Z58" s="34">
        <f t="shared" si="7"/>
        <v>0.34789999999999999</v>
      </c>
      <c r="AA58" s="34">
        <v>0.88800000000000001</v>
      </c>
      <c r="AB58" s="35">
        <v>3.9101772983736002E-2</v>
      </c>
      <c r="AC58">
        <f t="shared" si="2"/>
        <v>167</v>
      </c>
      <c r="AD58">
        <f t="shared" si="3"/>
        <v>0</v>
      </c>
      <c r="AE58">
        <f t="shared" si="4"/>
        <v>0.1</v>
      </c>
      <c r="AF58">
        <f>'TP Factors'!$D$7</f>
        <v>1.0291758621024898</v>
      </c>
      <c r="AG58">
        <f t="shared" si="5"/>
        <v>0.1</v>
      </c>
    </row>
    <row r="59" spans="1:33">
      <c r="A59" s="30" t="s">
        <v>90</v>
      </c>
      <c r="B59" s="30">
        <v>25</v>
      </c>
      <c r="C59" s="30" t="s">
        <v>90</v>
      </c>
      <c r="D59" s="31">
        <v>27.62</v>
      </c>
      <c r="E59" s="30" t="s">
        <v>91</v>
      </c>
      <c r="F59" s="30">
        <v>1234</v>
      </c>
      <c r="G59" s="32">
        <v>45</v>
      </c>
      <c r="H59" s="30" t="s">
        <v>92</v>
      </c>
      <c r="I59" s="30" t="s">
        <v>93</v>
      </c>
      <c r="J59" s="30">
        <v>90</v>
      </c>
      <c r="K59" s="33">
        <v>86.373034399100007</v>
      </c>
      <c r="L59" s="33">
        <v>293.31776866799999</v>
      </c>
      <c r="M59" s="31">
        <v>0.08</v>
      </c>
      <c r="N59" s="31">
        <v>0.02</v>
      </c>
      <c r="O59" s="30">
        <v>68231</v>
      </c>
      <c r="P59" s="30">
        <v>66191</v>
      </c>
      <c r="Q59" s="34">
        <v>68231</v>
      </c>
      <c r="R59" s="34">
        <v>8140</v>
      </c>
      <c r="S59" s="30" t="s">
        <v>94</v>
      </c>
      <c r="T59" s="30" t="s">
        <v>95</v>
      </c>
      <c r="U59" s="34">
        <v>46.66</v>
      </c>
      <c r="V59" s="34">
        <v>0</v>
      </c>
      <c r="W59" s="34">
        <v>1.2</v>
      </c>
      <c r="X59" s="34">
        <v>0.48</v>
      </c>
      <c r="Y59" s="34">
        <f t="shared" si="6"/>
        <v>0.6</v>
      </c>
      <c r="Z59" s="34">
        <f t="shared" si="7"/>
        <v>0.33599999999999997</v>
      </c>
      <c r="AA59" s="34">
        <v>0.74</v>
      </c>
      <c r="AB59" s="35">
        <v>6.9940417669451194E-2</v>
      </c>
      <c r="AC59">
        <f t="shared" si="2"/>
        <v>248</v>
      </c>
      <c r="AD59">
        <f t="shared" si="3"/>
        <v>0</v>
      </c>
      <c r="AE59">
        <f t="shared" si="4"/>
        <v>0.2</v>
      </c>
      <c r="AF59">
        <f>'TP Factors'!$D$7</f>
        <v>1.0291758621024898</v>
      </c>
      <c r="AG59">
        <f t="shared" si="5"/>
        <v>0.2</v>
      </c>
    </row>
    <row r="60" spans="1:33">
      <c r="A60" s="30" t="s">
        <v>90</v>
      </c>
      <c r="B60" s="30">
        <v>25</v>
      </c>
      <c r="C60" s="30" t="s">
        <v>90</v>
      </c>
      <c r="D60" s="31">
        <v>27.62</v>
      </c>
      <c r="E60" s="30" t="s">
        <v>91</v>
      </c>
      <c r="F60" s="30">
        <v>1234</v>
      </c>
      <c r="G60" s="32">
        <v>45</v>
      </c>
      <c r="H60" s="30" t="s">
        <v>92</v>
      </c>
      <c r="I60" s="30" t="s">
        <v>93</v>
      </c>
      <c r="J60" s="30">
        <v>15</v>
      </c>
      <c r="K60" s="33">
        <v>69.140343644500007</v>
      </c>
      <c r="L60" s="33">
        <v>41.885682283900003</v>
      </c>
      <c r="M60" s="31">
        <v>0.01</v>
      </c>
      <c r="N60" s="31">
        <v>0</v>
      </c>
      <c r="O60" s="30">
        <v>68247</v>
      </c>
      <c r="P60" s="30">
        <v>66207</v>
      </c>
      <c r="Q60" s="34">
        <v>68247</v>
      </c>
      <c r="R60" s="34">
        <v>8140</v>
      </c>
      <c r="S60" s="30" t="s">
        <v>145</v>
      </c>
      <c r="T60" s="30" t="s">
        <v>148</v>
      </c>
      <c r="U60" s="34">
        <v>46.66</v>
      </c>
      <c r="V60" s="34">
        <v>0</v>
      </c>
      <c r="W60" s="34">
        <v>1.2</v>
      </c>
      <c r="X60" s="34">
        <v>0.48</v>
      </c>
      <c r="Y60" s="34">
        <f t="shared" si="6"/>
        <v>0.6</v>
      </c>
      <c r="Z60" s="34">
        <f t="shared" si="7"/>
        <v>0.33599999999999997</v>
      </c>
      <c r="AA60" s="34">
        <v>0.85</v>
      </c>
      <c r="AB60" s="35">
        <v>2.956345690952E-5</v>
      </c>
      <c r="AC60">
        <f t="shared" si="2"/>
        <v>0</v>
      </c>
      <c r="AD60">
        <f t="shared" si="3"/>
        <v>0</v>
      </c>
      <c r="AE60">
        <f t="shared" si="4"/>
        <v>0</v>
      </c>
      <c r="AF60">
        <f>'TP Factors'!$D$7</f>
        <v>1.0291758621024898</v>
      </c>
      <c r="AG60">
        <f t="shared" si="5"/>
        <v>0</v>
      </c>
    </row>
    <row r="61" spans="1:33">
      <c r="A61" s="30" t="s">
        <v>90</v>
      </c>
      <c r="B61" s="30">
        <v>20</v>
      </c>
      <c r="C61" s="30" t="s">
        <v>106</v>
      </c>
      <c r="D61" s="31">
        <v>40.58</v>
      </c>
      <c r="E61" s="30" t="s">
        <v>91</v>
      </c>
      <c r="F61" s="30">
        <v>1234</v>
      </c>
      <c r="G61" s="32">
        <v>45</v>
      </c>
      <c r="H61" s="30" t="s">
        <v>92</v>
      </c>
      <c r="I61" s="30" t="s">
        <v>93</v>
      </c>
      <c r="J61" s="30">
        <v>320</v>
      </c>
      <c r="K61" s="33">
        <v>97.5455885776</v>
      </c>
      <c r="L61" s="33">
        <v>482.38426267800003</v>
      </c>
      <c r="M61" s="31">
        <v>0.27</v>
      </c>
      <c r="N61" s="31">
        <v>0.08</v>
      </c>
      <c r="O61" s="30">
        <v>68274</v>
      </c>
      <c r="P61" s="30">
        <v>66234</v>
      </c>
      <c r="Q61" s="34">
        <v>68274</v>
      </c>
      <c r="R61" s="34">
        <v>8140</v>
      </c>
      <c r="S61" s="30" t="s">
        <v>94</v>
      </c>
      <c r="T61" s="30" t="s">
        <v>95</v>
      </c>
      <c r="U61" s="34">
        <v>46.66</v>
      </c>
      <c r="V61" s="34">
        <v>0</v>
      </c>
      <c r="W61" s="34">
        <v>1.2</v>
      </c>
      <c r="X61" s="34">
        <v>0.48</v>
      </c>
      <c r="Y61" s="34">
        <f t="shared" si="6"/>
        <v>0.6</v>
      </c>
      <c r="Z61" s="34">
        <f t="shared" si="7"/>
        <v>0.33599999999999997</v>
      </c>
      <c r="AA61" s="34">
        <v>0.74</v>
      </c>
      <c r="AB61" s="35">
        <v>0.119199270447176</v>
      </c>
      <c r="AC61">
        <f t="shared" si="2"/>
        <v>423</v>
      </c>
      <c r="AD61">
        <f t="shared" si="3"/>
        <v>1</v>
      </c>
      <c r="AE61">
        <f t="shared" si="4"/>
        <v>0.3</v>
      </c>
      <c r="AF61">
        <f>'TP Factors'!$D$7</f>
        <v>1.0291758621024898</v>
      </c>
      <c r="AG61">
        <f t="shared" si="5"/>
        <v>0.3</v>
      </c>
    </row>
    <row r="62" spans="1:33">
      <c r="A62" s="30" t="s">
        <v>90</v>
      </c>
      <c r="B62" s="30">
        <v>25</v>
      </c>
      <c r="C62" s="30" t="s">
        <v>90</v>
      </c>
      <c r="D62" s="31">
        <v>27.62</v>
      </c>
      <c r="E62" s="30" t="s">
        <v>91</v>
      </c>
      <c r="F62" s="30">
        <v>1234</v>
      </c>
      <c r="G62" s="32">
        <v>45</v>
      </c>
      <c r="H62" s="30" t="s">
        <v>92</v>
      </c>
      <c r="I62" s="30" t="s">
        <v>93</v>
      </c>
      <c r="J62" s="30">
        <v>25</v>
      </c>
      <c r="K62" s="33">
        <v>54.621815113799997</v>
      </c>
      <c r="L62" s="33">
        <v>80.460675448700002</v>
      </c>
      <c r="M62" s="31">
        <v>0.02</v>
      </c>
      <c r="N62" s="31">
        <v>0.01</v>
      </c>
      <c r="O62" s="30">
        <v>68285</v>
      </c>
      <c r="P62" s="30">
        <v>66245</v>
      </c>
      <c r="Q62" s="34">
        <v>68285</v>
      </c>
      <c r="R62" s="34">
        <v>8140</v>
      </c>
      <c r="S62" s="30" t="s">
        <v>94</v>
      </c>
      <c r="T62" s="30" t="s">
        <v>95</v>
      </c>
      <c r="U62" s="34">
        <v>46.66</v>
      </c>
      <c r="V62" s="34">
        <v>0</v>
      </c>
      <c r="W62" s="34">
        <v>1.2</v>
      </c>
      <c r="X62" s="34">
        <v>0.48</v>
      </c>
      <c r="Y62" s="34">
        <f t="shared" si="6"/>
        <v>0.6</v>
      </c>
      <c r="Z62" s="34">
        <f t="shared" si="7"/>
        <v>0.33599999999999997</v>
      </c>
      <c r="AA62" s="34">
        <v>0.74</v>
      </c>
      <c r="AB62" s="35">
        <v>1.98821863661067E-2</v>
      </c>
      <c r="AC62">
        <f t="shared" si="2"/>
        <v>71</v>
      </c>
      <c r="AD62">
        <f t="shared" si="3"/>
        <v>0</v>
      </c>
      <c r="AE62">
        <f t="shared" si="4"/>
        <v>0.1</v>
      </c>
      <c r="AF62">
        <f>'TP Factors'!$D$7</f>
        <v>1.0291758621024898</v>
      </c>
      <c r="AG62">
        <f t="shared" si="5"/>
        <v>0.1</v>
      </c>
    </row>
    <row r="63" spans="1:33">
      <c r="A63" s="30" t="s">
        <v>90</v>
      </c>
      <c r="B63" s="30">
        <v>20</v>
      </c>
      <c r="C63" s="30" t="s">
        <v>106</v>
      </c>
      <c r="D63" s="31">
        <v>40.58</v>
      </c>
      <c r="E63" s="30" t="s">
        <v>91</v>
      </c>
      <c r="F63" s="30">
        <v>3456</v>
      </c>
      <c r="G63" s="32">
        <v>0</v>
      </c>
      <c r="H63" s="30" t="s">
        <v>92</v>
      </c>
      <c r="I63" s="30" t="s">
        <v>93</v>
      </c>
      <c r="J63" s="30">
        <v>31</v>
      </c>
      <c r="K63" s="33">
        <v>65.456709109000002</v>
      </c>
      <c r="L63" s="33">
        <v>34.345070070200002</v>
      </c>
      <c r="M63" s="31">
        <v>0</v>
      </c>
      <c r="N63" s="31">
        <v>0</v>
      </c>
      <c r="O63" s="30">
        <v>68289</v>
      </c>
      <c r="P63" s="30">
        <v>0</v>
      </c>
      <c r="Q63" s="34">
        <v>0</v>
      </c>
      <c r="R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f t="shared" si="6"/>
        <v>0</v>
      </c>
      <c r="Z63" s="34">
        <f t="shared" si="7"/>
        <v>0</v>
      </c>
      <c r="AA63" s="34">
        <v>0</v>
      </c>
      <c r="AB63" s="35">
        <v>6.9519891263551403E-3</v>
      </c>
      <c r="AC63">
        <f t="shared" si="2"/>
        <v>0</v>
      </c>
      <c r="AD63">
        <f t="shared" si="3"/>
        <v>0</v>
      </c>
      <c r="AE63">
        <f t="shared" si="4"/>
        <v>0</v>
      </c>
      <c r="AF63">
        <f>'TP Factors'!$D$7</f>
        <v>1.0291758621024898</v>
      </c>
      <c r="AG63">
        <f t="shared" si="5"/>
        <v>0</v>
      </c>
    </row>
    <row r="64" spans="1:33">
      <c r="A64" s="30" t="s">
        <v>90</v>
      </c>
      <c r="B64" s="30">
        <v>25</v>
      </c>
      <c r="C64" s="30" t="s">
        <v>90</v>
      </c>
      <c r="D64" s="31">
        <v>27.62</v>
      </c>
      <c r="E64" s="30" t="s">
        <v>91</v>
      </c>
      <c r="F64" s="30">
        <v>1234</v>
      </c>
      <c r="G64" s="32">
        <v>45</v>
      </c>
      <c r="H64" s="30" t="s">
        <v>92</v>
      </c>
      <c r="I64" s="30" t="s">
        <v>93</v>
      </c>
      <c r="J64" s="30">
        <v>27</v>
      </c>
      <c r="K64" s="33">
        <v>51.559316056999997</v>
      </c>
      <c r="L64" s="33">
        <v>84.918757636500004</v>
      </c>
      <c r="M64" s="31">
        <v>0.02</v>
      </c>
      <c r="N64" s="31">
        <v>0.01</v>
      </c>
      <c r="O64" s="30">
        <v>68294</v>
      </c>
      <c r="P64" s="30">
        <v>66253</v>
      </c>
      <c r="Q64" s="34">
        <v>68294</v>
      </c>
      <c r="R64" s="34">
        <v>8140</v>
      </c>
      <c r="S64" s="30" t="s">
        <v>100</v>
      </c>
      <c r="T64" s="30" t="s">
        <v>101</v>
      </c>
      <c r="U64" s="34">
        <v>46.66</v>
      </c>
      <c r="V64" s="34">
        <v>0</v>
      </c>
      <c r="W64" s="34">
        <v>1.2</v>
      </c>
      <c r="X64" s="34">
        <v>0.48</v>
      </c>
      <c r="Y64" s="34">
        <f t="shared" si="6"/>
        <v>0.6</v>
      </c>
      <c r="Z64" s="34">
        <f t="shared" si="7"/>
        <v>0.33599999999999997</v>
      </c>
      <c r="AA64" s="34">
        <v>0.77700000000000002</v>
      </c>
      <c r="AB64" s="35">
        <v>6.5635163603945199E-3</v>
      </c>
      <c r="AC64">
        <f t="shared" si="2"/>
        <v>24</v>
      </c>
      <c r="AD64">
        <f t="shared" si="3"/>
        <v>0</v>
      </c>
      <c r="AE64">
        <f t="shared" si="4"/>
        <v>0</v>
      </c>
      <c r="AF64">
        <f>'TP Factors'!$D$7</f>
        <v>1.0291758621024898</v>
      </c>
      <c r="AG64">
        <f t="shared" si="5"/>
        <v>0</v>
      </c>
    </row>
    <row r="65" spans="1:33">
      <c r="A65" s="30" t="s">
        <v>90</v>
      </c>
      <c r="B65" s="30">
        <v>20</v>
      </c>
      <c r="C65" s="30" t="s">
        <v>106</v>
      </c>
      <c r="D65" s="31">
        <v>40.58</v>
      </c>
      <c r="E65" s="30" t="s">
        <v>91</v>
      </c>
      <c r="F65" s="30">
        <v>3456</v>
      </c>
      <c r="G65" s="32">
        <v>0</v>
      </c>
      <c r="H65" s="30" t="s">
        <v>92</v>
      </c>
      <c r="I65" s="30" t="s">
        <v>93</v>
      </c>
      <c r="J65" s="30">
        <v>834</v>
      </c>
      <c r="K65" s="33">
        <v>176.93858599999999</v>
      </c>
      <c r="L65" s="33">
        <v>930.60300759300003</v>
      </c>
      <c r="M65" s="31">
        <v>0</v>
      </c>
      <c r="N65" s="31">
        <v>0</v>
      </c>
      <c r="O65" s="30">
        <v>68295</v>
      </c>
      <c r="P65" s="30">
        <v>0</v>
      </c>
      <c r="Q65" s="34">
        <v>0</v>
      </c>
      <c r="R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f t="shared" si="6"/>
        <v>0</v>
      </c>
      <c r="Z65" s="34">
        <f t="shared" si="7"/>
        <v>0</v>
      </c>
      <c r="AA65" s="34">
        <v>0</v>
      </c>
      <c r="AB65" s="35">
        <v>1.2822658381660501E-2</v>
      </c>
      <c r="AC65">
        <f t="shared" si="2"/>
        <v>0</v>
      </c>
      <c r="AD65">
        <f t="shared" si="3"/>
        <v>0</v>
      </c>
      <c r="AE65">
        <f t="shared" si="4"/>
        <v>0</v>
      </c>
      <c r="AF65">
        <f>'TP Factors'!$D$7</f>
        <v>1.0291758621024898</v>
      </c>
      <c r="AG65">
        <f t="shared" si="5"/>
        <v>0</v>
      </c>
    </row>
    <row r="66" spans="1:33">
      <c r="A66" s="30" t="s">
        <v>90</v>
      </c>
      <c r="B66" s="30">
        <v>20</v>
      </c>
      <c r="C66" s="30" t="s">
        <v>106</v>
      </c>
      <c r="D66" s="31">
        <v>40.58</v>
      </c>
      <c r="E66" s="30" t="s">
        <v>91</v>
      </c>
      <c r="F66" s="30">
        <v>1234</v>
      </c>
      <c r="G66" s="32">
        <v>45</v>
      </c>
      <c r="H66" s="30" t="s">
        <v>92</v>
      </c>
      <c r="I66" s="30" t="s">
        <v>93</v>
      </c>
      <c r="J66" s="30">
        <v>128</v>
      </c>
      <c r="K66" s="33">
        <v>97.4651955163</v>
      </c>
      <c r="L66" s="33">
        <v>192.61756861000001</v>
      </c>
      <c r="M66" s="31">
        <v>0.11</v>
      </c>
      <c r="N66" s="31">
        <v>0.03</v>
      </c>
      <c r="O66" s="30">
        <v>68296</v>
      </c>
      <c r="P66" s="30">
        <v>66254</v>
      </c>
      <c r="Q66" s="34">
        <v>68296</v>
      </c>
      <c r="R66" s="34">
        <v>8140</v>
      </c>
      <c r="S66" s="30" t="s">
        <v>94</v>
      </c>
      <c r="T66" s="30" t="s">
        <v>95</v>
      </c>
      <c r="U66" s="34">
        <v>46.66</v>
      </c>
      <c r="V66" s="34">
        <v>0</v>
      </c>
      <c r="W66" s="34">
        <v>1.2</v>
      </c>
      <c r="X66" s="34">
        <v>0.48</v>
      </c>
      <c r="Y66" s="34">
        <f t="shared" si="6"/>
        <v>0.6</v>
      </c>
      <c r="Z66" s="34">
        <f t="shared" si="7"/>
        <v>0.33599999999999997</v>
      </c>
      <c r="AA66" s="34">
        <v>0.74</v>
      </c>
      <c r="AB66" s="35">
        <v>4.7596647390074798E-2</v>
      </c>
      <c r="AC66">
        <f t="shared" si="2"/>
        <v>169</v>
      </c>
      <c r="AD66">
        <f t="shared" si="3"/>
        <v>0</v>
      </c>
      <c r="AE66">
        <f t="shared" si="4"/>
        <v>0.1</v>
      </c>
      <c r="AF66">
        <f>'TP Factors'!$D$7</f>
        <v>1.0291758621024898</v>
      </c>
      <c r="AG66">
        <f t="shared" si="5"/>
        <v>0.1</v>
      </c>
    </row>
    <row r="67" spans="1:33">
      <c r="AB67" s="35">
        <f>SUM(AB2:AB66)</f>
        <v>9.9492898034169848</v>
      </c>
      <c r="AD67">
        <f>SUM(AD2:AD66)</f>
        <v>149</v>
      </c>
      <c r="AG67">
        <f>SUM(AG2:AG66)</f>
        <v>42.100000000000016</v>
      </c>
    </row>
  </sheetData>
  <sortState ref="A2:Z66">
    <sortCondition descending="1" ref="V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M144"/>
  <sheetViews>
    <sheetView topLeftCell="X1" workbookViewId="0">
      <selection activeCell="AH2" sqref="AH2:AH17"/>
    </sheetView>
  </sheetViews>
  <sheetFormatPr defaultRowHeight="12.75"/>
  <cols>
    <col min="1" max="1" width="11.140625" style="30" bestFit="1" customWidth="1"/>
    <col min="2" max="2" width="11.28515625" style="30" bestFit="1" customWidth="1"/>
    <col min="3" max="3" width="11.140625" style="30" bestFit="1" customWidth="1"/>
    <col min="4" max="4" width="11.28515625" style="31" bestFit="1" customWidth="1"/>
    <col min="5" max="5" width="12.7109375" style="30" bestFit="1" customWidth="1"/>
    <col min="6" max="6" width="11.28515625" style="30" bestFit="1" customWidth="1"/>
    <col min="7" max="7" width="11.140625" style="32" bestFit="1" customWidth="1"/>
    <col min="8" max="8" width="11.28515625" style="30" bestFit="1" customWidth="1"/>
    <col min="9" max="9" width="11.42578125" style="30" bestFit="1" customWidth="1"/>
    <col min="10" max="10" width="10.28515625" style="30" bestFit="1" customWidth="1"/>
    <col min="11" max="11" width="10" style="33" bestFit="1" customWidth="1"/>
    <col min="12" max="12" width="11" style="33" bestFit="1" customWidth="1"/>
    <col min="13" max="13" width="10.5703125" style="31" bestFit="1" customWidth="1"/>
    <col min="14" max="14" width="8.42578125" style="31" bestFit="1" customWidth="1"/>
    <col min="15" max="15" width="11.42578125" style="30" bestFit="1" customWidth="1"/>
    <col min="16" max="16" width="12" style="30" bestFit="1" customWidth="1"/>
    <col min="17" max="17" width="16.7109375" style="34" bestFit="1" customWidth="1"/>
    <col min="18" max="18" width="17.85546875" style="34" bestFit="1" customWidth="1"/>
    <col min="19" max="20" width="7" style="30" bestFit="1" customWidth="1"/>
    <col min="21" max="22" width="6" style="34" bestFit="1" customWidth="1"/>
    <col min="23" max="23" width="12.5703125" style="34" bestFit="1" customWidth="1"/>
    <col min="24" max="24" width="11.5703125" style="34" bestFit="1" customWidth="1"/>
    <col min="25" max="25" width="10" style="34" bestFit="1" customWidth="1"/>
    <col min="26" max="26" width="10.85546875" style="35" bestFit="1" customWidth="1"/>
    <col min="27" max="27" width="14" bestFit="1" customWidth="1"/>
    <col min="28" max="28" width="13.42578125" bestFit="1" customWidth="1"/>
    <col min="29" max="30" width="8.5703125" bestFit="1" customWidth="1"/>
    <col min="31" max="32" width="8.5703125" customWidth="1"/>
    <col min="33" max="33" width="8.5703125" bestFit="1" customWidth="1"/>
    <col min="34" max="34" width="19.85546875" bestFit="1" customWidth="1"/>
    <col min="35" max="35" width="11.85546875" customWidth="1"/>
    <col min="39" max="39" width="12.28515625" customWidth="1"/>
  </cols>
  <sheetData>
    <row r="1" spans="4:39" ht="25.5">
      <c r="D1" s="30"/>
      <c r="G1" s="30" t="s">
        <v>64</v>
      </c>
      <c r="H1" s="30" t="s">
        <v>65</v>
      </c>
      <c r="I1" s="30" t="s">
        <v>66</v>
      </c>
      <c r="J1" s="31" t="s">
        <v>67</v>
      </c>
      <c r="K1" s="30" t="s">
        <v>68</v>
      </c>
      <c r="L1" s="30" t="s">
        <v>69</v>
      </c>
      <c r="M1" s="32" t="s">
        <v>70</v>
      </c>
      <c r="N1" s="30" t="s">
        <v>71</v>
      </c>
      <c r="O1" s="30" t="s">
        <v>72</v>
      </c>
      <c r="P1" s="30" t="s">
        <v>73</v>
      </c>
      <c r="Q1" s="33" t="s">
        <v>74</v>
      </c>
      <c r="R1" s="33" t="s">
        <v>75</v>
      </c>
      <c r="S1" s="31" t="s">
        <v>76</v>
      </c>
      <c r="T1" s="31" t="s">
        <v>77</v>
      </c>
      <c r="U1" s="30" t="s">
        <v>78</v>
      </c>
      <c r="V1" s="30" t="s">
        <v>79</v>
      </c>
      <c r="W1" s="34" t="s">
        <v>80</v>
      </c>
      <c r="X1" s="34" t="s">
        <v>81</v>
      </c>
      <c r="Y1" s="30" t="s">
        <v>82</v>
      </c>
      <c r="Z1" s="30" t="s">
        <v>83</v>
      </c>
      <c r="AA1" s="34" t="s">
        <v>84</v>
      </c>
      <c r="AB1" s="34" t="s">
        <v>85</v>
      </c>
      <c r="AC1" s="34" t="s">
        <v>86</v>
      </c>
      <c r="AD1" s="34" t="s">
        <v>87</v>
      </c>
      <c r="AE1" s="34" t="s">
        <v>175</v>
      </c>
      <c r="AF1" s="34" t="s">
        <v>176</v>
      </c>
      <c r="AG1" s="34" t="s">
        <v>88</v>
      </c>
      <c r="AH1" s="35" t="s">
        <v>89</v>
      </c>
      <c r="AI1" s="36" t="s">
        <v>177</v>
      </c>
      <c r="AJ1" s="36" t="s">
        <v>178</v>
      </c>
      <c r="AK1" s="36" t="s">
        <v>179</v>
      </c>
      <c r="AL1" s="36" t="s">
        <v>180</v>
      </c>
      <c r="AM1" s="36" t="s">
        <v>181</v>
      </c>
    </row>
    <row r="2" spans="4:39">
      <c r="D2" s="30"/>
      <c r="G2" s="30" t="s">
        <v>90</v>
      </c>
      <c r="H2" s="30">
        <v>25</v>
      </c>
      <c r="I2" s="30" t="s">
        <v>90</v>
      </c>
      <c r="J2" s="31">
        <v>27.62</v>
      </c>
      <c r="K2" s="30" t="s">
        <v>91</v>
      </c>
      <c r="L2" s="30">
        <v>1234</v>
      </c>
      <c r="M2" s="32">
        <v>45</v>
      </c>
      <c r="N2" s="30" t="s">
        <v>92</v>
      </c>
      <c r="O2" s="30" t="s">
        <v>93</v>
      </c>
      <c r="P2" s="30">
        <v>2877</v>
      </c>
      <c r="Q2" s="33">
        <v>1062.0522766500001</v>
      </c>
      <c r="R2" s="33">
        <v>9362.0458781800007</v>
      </c>
      <c r="S2" s="31">
        <v>3.45</v>
      </c>
      <c r="T2" s="31">
        <v>1.38</v>
      </c>
      <c r="U2" s="30">
        <v>68181</v>
      </c>
      <c r="V2" s="30">
        <v>66143</v>
      </c>
      <c r="W2" s="34">
        <v>68181</v>
      </c>
      <c r="X2" s="34">
        <v>8140</v>
      </c>
      <c r="Y2" s="30" t="s">
        <v>94</v>
      </c>
      <c r="Z2" s="30" t="s">
        <v>95</v>
      </c>
      <c r="AA2" s="34">
        <v>46.66</v>
      </c>
      <c r="AB2" s="34">
        <v>1</v>
      </c>
      <c r="AC2" s="34">
        <v>1.2</v>
      </c>
      <c r="AD2" s="34">
        <v>0.48</v>
      </c>
      <c r="AE2" s="34">
        <f>AC2</f>
        <v>1.2</v>
      </c>
      <c r="AF2" s="34">
        <f>AD2</f>
        <v>0.48</v>
      </c>
      <c r="AG2" s="34">
        <v>0.74</v>
      </c>
      <c r="AH2" s="35">
        <v>1.38288397151451</v>
      </c>
      <c r="AI2">
        <f>ROUND(AH2*AG2*AA2*102.79,0)</f>
        <v>4908</v>
      </c>
      <c r="AJ2">
        <f>ROUND(AE2*AI2*0.002205,0)</f>
        <v>13</v>
      </c>
      <c r="AK2">
        <f>ROUND(AF2*AI2*0.002205,1)</f>
        <v>5.2</v>
      </c>
      <c r="AL2">
        <f>'TP Factors'!$D$7</f>
        <v>1.0291758621024898</v>
      </c>
      <c r="AM2">
        <f>ROUND(AK2*AL2,1)</f>
        <v>5.4</v>
      </c>
    </row>
    <row r="3" spans="4:39">
      <c r="D3" s="30"/>
      <c r="G3" s="30" t="s">
        <v>90</v>
      </c>
      <c r="H3" s="30">
        <v>25</v>
      </c>
      <c r="I3" s="30" t="s">
        <v>90</v>
      </c>
      <c r="J3" s="31">
        <v>27.62</v>
      </c>
      <c r="K3" s="30" t="s">
        <v>91</v>
      </c>
      <c r="L3" s="30">
        <v>1234</v>
      </c>
      <c r="M3" s="32">
        <v>105</v>
      </c>
      <c r="N3" s="30" t="s">
        <v>92</v>
      </c>
      <c r="O3" s="30" t="s">
        <v>93</v>
      </c>
      <c r="P3" s="30">
        <v>16532</v>
      </c>
      <c r="Q3" s="33">
        <v>834.81070536599998</v>
      </c>
      <c r="R3" s="33">
        <v>44728.820535500003</v>
      </c>
      <c r="S3" s="31">
        <v>31.91</v>
      </c>
      <c r="T3" s="31">
        <v>8.2200000000000006</v>
      </c>
      <c r="U3" s="30">
        <v>68182</v>
      </c>
      <c r="V3" s="30">
        <v>66144</v>
      </c>
      <c r="W3" s="34">
        <v>68182</v>
      </c>
      <c r="X3" s="34">
        <v>1400</v>
      </c>
      <c r="Y3" s="30" t="s">
        <v>94</v>
      </c>
      <c r="Z3" s="30" t="s">
        <v>96</v>
      </c>
      <c r="AA3" s="34">
        <v>46.66</v>
      </c>
      <c r="AB3" s="34">
        <v>1</v>
      </c>
      <c r="AC3" s="34">
        <v>1.93</v>
      </c>
      <c r="AD3" s="34">
        <v>0.497</v>
      </c>
      <c r="AE3" s="34">
        <f t="shared" ref="AE3:AE14" si="0">AC3</f>
        <v>1.93</v>
      </c>
      <c r="AF3" s="34">
        <f t="shared" ref="AF3:AF14" si="1">AD3</f>
        <v>0.497</v>
      </c>
      <c r="AG3" s="34">
        <v>0.89</v>
      </c>
      <c r="AH3" s="35">
        <v>3.2863697559306598E-2</v>
      </c>
      <c r="AI3">
        <f t="shared" ref="AI3:AI16" si="2">ROUND(AH3*AG3*AA3*102.79,0)</f>
        <v>140</v>
      </c>
      <c r="AJ3">
        <f t="shared" ref="AJ3:AJ16" si="3">ROUND(AE3*AI3*0.002205,0)</f>
        <v>1</v>
      </c>
      <c r="AK3">
        <f t="shared" ref="AK3:AK16" si="4">ROUND(AF3*AI3*0.002205,1)</f>
        <v>0.2</v>
      </c>
      <c r="AL3">
        <f>'TP Factors'!$D$7</f>
        <v>1.0291758621024898</v>
      </c>
      <c r="AM3">
        <f t="shared" ref="AM3:AM16" si="5">ROUND(AK3*AL3,1)</f>
        <v>0.2</v>
      </c>
    </row>
    <row r="4" spans="4:39">
      <c r="D4" s="30"/>
      <c r="G4" s="30" t="s">
        <v>90</v>
      </c>
      <c r="H4" s="30">
        <v>25</v>
      </c>
      <c r="I4" s="30" t="s">
        <v>90</v>
      </c>
      <c r="J4" s="31">
        <v>27.62</v>
      </c>
      <c r="K4" s="30" t="s">
        <v>91</v>
      </c>
      <c r="L4" s="30">
        <v>1234</v>
      </c>
      <c r="M4" s="32">
        <v>105</v>
      </c>
      <c r="N4" s="30" t="s">
        <v>92</v>
      </c>
      <c r="O4" s="30" t="s">
        <v>93</v>
      </c>
      <c r="P4" s="30">
        <v>2509</v>
      </c>
      <c r="Q4" s="33">
        <v>484.48210111200001</v>
      </c>
      <c r="R4" s="33">
        <v>6788.2515659000001</v>
      </c>
      <c r="S4" s="31">
        <v>4.84</v>
      </c>
      <c r="T4" s="31">
        <v>1.25</v>
      </c>
      <c r="U4" s="30">
        <v>68205</v>
      </c>
      <c r="V4" s="30">
        <v>66167</v>
      </c>
      <c r="W4" s="34">
        <v>68205</v>
      </c>
      <c r="X4" s="34">
        <v>1400</v>
      </c>
      <c r="Y4" s="30" t="s">
        <v>94</v>
      </c>
      <c r="Z4" s="30" t="s">
        <v>96</v>
      </c>
      <c r="AA4" s="34">
        <v>46.66</v>
      </c>
      <c r="AB4" s="34">
        <v>1</v>
      </c>
      <c r="AC4" s="34">
        <v>1.93</v>
      </c>
      <c r="AD4" s="34">
        <v>0.497</v>
      </c>
      <c r="AE4" s="34">
        <f t="shared" si="0"/>
        <v>1.93</v>
      </c>
      <c r="AF4" s="34">
        <f t="shared" si="1"/>
        <v>0.497</v>
      </c>
      <c r="AG4" s="34">
        <v>0.89</v>
      </c>
      <c r="AH4" s="35">
        <v>6.4428579432269595E-2</v>
      </c>
      <c r="AI4">
        <f t="shared" si="2"/>
        <v>275</v>
      </c>
      <c r="AJ4">
        <f t="shared" si="3"/>
        <v>1</v>
      </c>
      <c r="AK4">
        <f t="shared" si="4"/>
        <v>0.3</v>
      </c>
      <c r="AL4">
        <f>'TP Factors'!$D$7</f>
        <v>1.0291758621024898</v>
      </c>
      <c r="AM4">
        <f t="shared" si="5"/>
        <v>0.3</v>
      </c>
    </row>
    <row r="5" spans="4:39">
      <c r="D5" s="30"/>
      <c r="G5" s="30" t="s">
        <v>90</v>
      </c>
      <c r="H5" s="30">
        <v>25</v>
      </c>
      <c r="I5" s="30" t="s">
        <v>90</v>
      </c>
      <c r="J5" s="31">
        <v>27.62</v>
      </c>
      <c r="K5" s="30" t="s">
        <v>91</v>
      </c>
      <c r="L5" s="30">
        <v>3456</v>
      </c>
      <c r="M5" s="32">
        <v>11.1</v>
      </c>
      <c r="N5" s="30" t="s">
        <v>92</v>
      </c>
      <c r="O5" s="30" t="s">
        <v>93</v>
      </c>
      <c r="P5" s="30">
        <v>489</v>
      </c>
      <c r="Q5" s="33">
        <v>379.124015982</v>
      </c>
      <c r="R5" s="33">
        <v>7794.1185018400001</v>
      </c>
      <c r="S5" s="31">
        <v>0.59</v>
      </c>
      <c r="T5" s="31">
        <v>0.04</v>
      </c>
      <c r="U5" s="30">
        <v>68359</v>
      </c>
      <c r="V5" s="30">
        <v>66310</v>
      </c>
      <c r="W5" s="34">
        <v>68359</v>
      </c>
      <c r="X5" s="34">
        <v>1900</v>
      </c>
      <c r="Y5" s="30" t="s">
        <v>97</v>
      </c>
      <c r="Z5" s="30" t="s">
        <v>98</v>
      </c>
      <c r="AA5" s="34">
        <v>46.66</v>
      </c>
      <c r="AB5" s="34">
        <v>1</v>
      </c>
      <c r="AC5" s="34">
        <v>1.2</v>
      </c>
      <c r="AD5" s="34">
        <v>7.5999999999999998E-2</v>
      </c>
      <c r="AE5" s="34">
        <f t="shared" si="0"/>
        <v>1.2</v>
      </c>
      <c r="AF5" s="34">
        <f t="shared" si="1"/>
        <v>7.5999999999999998E-2</v>
      </c>
      <c r="AG5" s="34">
        <v>0.151</v>
      </c>
      <c r="AH5" s="35">
        <v>3.9507902050005601E-2</v>
      </c>
      <c r="AI5">
        <f t="shared" si="2"/>
        <v>29</v>
      </c>
      <c r="AJ5">
        <f t="shared" si="3"/>
        <v>0</v>
      </c>
      <c r="AK5">
        <f t="shared" si="4"/>
        <v>0</v>
      </c>
      <c r="AL5">
        <f>'TP Factors'!$D$7</f>
        <v>1.0291758621024898</v>
      </c>
      <c r="AM5">
        <f t="shared" si="5"/>
        <v>0</v>
      </c>
    </row>
    <row r="6" spans="4:39">
      <c r="D6" s="30"/>
      <c r="G6" s="30" t="s">
        <v>90</v>
      </c>
      <c r="H6" s="30">
        <v>25</v>
      </c>
      <c r="I6" s="30" t="s">
        <v>90</v>
      </c>
      <c r="J6" s="31">
        <v>27.62</v>
      </c>
      <c r="K6" s="30" t="s">
        <v>91</v>
      </c>
      <c r="L6" s="30">
        <v>3456</v>
      </c>
      <c r="M6" s="32">
        <v>11.1</v>
      </c>
      <c r="N6" s="30" t="s">
        <v>92</v>
      </c>
      <c r="O6" s="30" t="s">
        <v>93</v>
      </c>
      <c r="P6" s="30">
        <v>13</v>
      </c>
      <c r="Q6" s="33">
        <v>62.875431130599999</v>
      </c>
      <c r="R6" s="33">
        <v>129.357322681</v>
      </c>
      <c r="S6" s="31">
        <v>0.02</v>
      </c>
      <c r="T6" s="31">
        <v>0</v>
      </c>
      <c r="U6" s="30">
        <v>68362</v>
      </c>
      <c r="V6" s="30">
        <v>66313</v>
      </c>
      <c r="W6" s="34">
        <v>68362</v>
      </c>
      <c r="X6" s="34">
        <v>1900</v>
      </c>
      <c r="Y6" s="30" t="s">
        <v>100</v>
      </c>
      <c r="Z6" s="30" t="s">
        <v>102</v>
      </c>
      <c r="AA6" s="34">
        <v>46.66</v>
      </c>
      <c r="AB6" s="34">
        <v>1</v>
      </c>
      <c r="AC6" s="34">
        <v>1.2</v>
      </c>
      <c r="AD6" s="34">
        <v>7.5999999999999998E-2</v>
      </c>
      <c r="AE6" s="34">
        <f t="shared" si="0"/>
        <v>1.2</v>
      </c>
      <c r="AF6" s="34">
        <f t="shared" si="1"/>
        <v>7.5999999999999998E-2</v>
      </c>
      <c r="AG6" s="34">
        <v>0.23400000000000001</v>
      </c>
      <c r="AH6" s="35">
        <v>2.5416765440262001E-2</v>
      </c>
      <c r="AI6">
        <f t="shared" si="2"/>
        <v>29</v>
      </c>
      <c r="AJ6">
        <f t="shared" si="3"/>
        <v>0</v>
      </c>
      <c r="AK6">
        <f t="shared" si="4"/>
        <v>0</v>
      </c>
      <c r="AL6">
        <f>'TP Factors'!$D$7</f>
        <v>1.0291758621024898</v>
      </c>
      <c r="AM6">
        <f t="shared" si="5"/>
        <v>0</v>
      </c>
    </row>
    <row r="7" spans="4:39">
      <c r="D7" s="30"/>
      <c r="G7" s="30" t="s">
        <v>90</v>
      </c>
      <c r="H7" s="30">
        <v>25</v>
      </c>
      <c r="I7" s="30" t="s">
        <v>90</v>
      </c>
      <c r="J7" s="31">
        <v>27.62</v>
      </c>
      <c r="K7" s="30" t="s">
        <v>91</v>
      </c>
      <c r="L7" s="30">
        <v>1234</v>
      </c>
      <c r="M7" s="32">
        <v>102.5</v>
      </c>
      <c r="N7" s="30" t="s">
        <v>92</v>
      </c>
      <c r="O7" s="30" t="s">
        <v>93</v>
      </c>
      <c r="P7" s="30">
        <v>3577</v>
      </c>
      <c r="Q7" s="33">
        <v>519.58263680799996</v>
      </c>
      <c r="R7" s="33">
        <v>12722.215107100001</v>
      </c>
      <c r="S7" s="31">
        <v>7.51</v>
      </c>
      <c r="T7" s="31">
        <v>1.85</v>
      </c>
      <c r="U7" s="30">
        <v>68648</v>
      </c>
      <c r="V7" s="30">
        <v>66571</v>
      </c>
      <c r="W7" s="34">
        <v>68648</v>
      </c>
      <c r="X7" s="34">
        <v>1300</v>
      </c>
      <c r="Y7" s="30" t="s">
        <v>94</v>
      </c>
      <c r="Z7" s="30" t="s">
        <v>103</v>
      </c>
      <c r="AA7" s="34">
        <v>46.66</v>
      </c>
      <c r="AB7" s="34">
        <v>1</v>
      </c>
      <c r="AC7" s="34">
        <v>2.1</v>
      </c>
      <c r="AD7" s="34">
        <v>0.51600000000000001</v>
      </c>
      <c r="AE7" s="34">
        <f t="shared" si="0"/>
        <v>2.1</v>
      </c>
      <c r="AF7" s="34">
        <f t="shared" si="1"/>
        <v>0.51600000000000001</v>
      </c>
      <c r="AG7" s="34">
        <v>0.67700000000000005</v>
      </c>
      <c r="AH7" s="35">
        <v>4.4274313776588997E-2</v>
      </c>
      <c r="AI7">
        <f t="shared" si="2"/>
        <v>144</v>
      </c>
      <c r="AJ7">
        <f t="shared" si="3"/>
        <v>1</v>
      </c>
      <c r="AK7">
        <f t="shared" si="4"/>
        <v>0.2</v>
      </c>
      <c r="AL7">
        <f>'TP Factors'!$D$7</f>
        <v>1.0291758621024898</v>
      </c>
      <c r="AM7">
        <f t="shared" si="5"/>
        <v>0.2</v>
      </c>
    </row>
    <row r="8" spans="4:39">
      <c r="D8" s="30"/>
      <c r="G8" s="30" t="s">
        <v>90</v>
      </c>
      <c r="H8" s="30">
        <v>25</v>
      </c>
      <c r="I8" s="30" t="s">
        <v>90</v>
      </c>
      <c r="J8" s="31">
        <v>27.62</v>
      </c>
      <c r="K8" s="30" t="s">
        <v>91</v>
      </c>
      <c r="L8" s="30">
        <v>1234</v>
      </c>
      <c r="M8" s="32">
        <v>105</v>
      </c>
      <c r="N8" s="30" t="s">
        <v>92</v>
      </c>
      <c r="O8" s="30" t="s">
        <v>93</v>
      </c>
      <c r="P8" s="30">
        <v>63</v>
      </c>
      <c r="Q8" s="33">
        <v>72.027291741900001</v>
      </c>
      <c r="R8" s="33">
        <v>170.192599422</v>
      </c>
      <c r="S8" s="31">
        <v>0.12</v>
      </c>
      <c r="T8" s="31">
        <v>0.03</v>
      </c>
      <c r="U8" s="30">
        <v>68739</v>
      </c>
      <c r="V8" s="30">
        <v>66653</v>
      </c>
      <c r="W8" s="34">
        <v>68739</v>
      </c>
      <c r="X8" s="34">
        <v>1400</v>
      </c>
      <c r="Y8" s="30" t="s">
        <v>100</v>
      </c>
      <c r="Z8" s="30" t="s">
        <v>104</v>
      </c>
      <c r="AA8" s="34">
        <v>46.66</v>
      </c>
      <c r="AB8" s="34">
        <v>1</v>
      </c>
      <c r="AC8" s="34">
        <v>1.93</v>
      </c>
      <c r="AD8" s="34">
        <v>0.497</v>
      </c>
      <c r="AE8" s="34">
        <f t="shared" si="0"/>
        <v>1.93</v>
      </c>
      <c r="AF8" s="34">
        <f t="shared" si="1"/>
        <v>0.497</v>
      </c>
      <c r="AG8" s="34">
        <v>0.88800000000000001</v>
      </c>
      <c r="AH8" s="35">
        <v>5.2722297530489902E-3</v>
      </c>
      <c r="AI8">
        <f t="shared" si="2"/>
        <v>22</v>
      </c>
      <c r="AJ8">
        <f t="shared" si="3"/>
        <v>0</v>
      </c>
      <c r="AK8">
        <f t="shared" si="4"/>
        <v>0</v>
      </c>
      <c r="AL8">
        <f>'TP Factors'!$D$7</f>
        <v>1.0291758621024898</v>
      </c>
      <c r="AM8">
        <f t="shared" si="5"/>
        <v>0</v>
      </c>
    </row>
    <row r="9" spans="4:39">
      <c r="D9" s="30"/>
      <c r="G9" s="30" t="s">
        <v>90</v>
      </c>
      <c r="H9" s="30">
        <v>25</v>
      </c>
      <c r="I9" s="30" t="s">
        <v>90</v>
      </c>
      <c r="J9" s="31">
        <v>27.62</v>
      </c>
      <c r="K9" s="30" t="s">
        <v>91</v>
      </c>
      <c r="L9" s="30">
        <v>1234</v>
      </c>
      <c r="M9" s="32">
        <v>45</v>
      </c>
      <c r="N9" s="30" t="s">
        <v>92</v>
      </c>
      <c r="O9" s="30" t="s">
        <v>93</v>
      </c>
      <c r="P9" s="30">
        <v>5</v>
      </c>
      <c r="Q9" s="33">
        <v>24.779903579100001</v>
      </c>
      <c r="R9" s="33">
        <v>15.246823581499999</v>
      </c>
      <c r="S9" s="31">
        <v>0.01</v>
      </c>
      <c r="T9" s="31">
        <v>0</v>
      </c>
      <c r="U9" s="30">
        <v>68743</v>
      </c>
      <c r="V9" s="30">
        <v>66657</v>
      </c>
      <c r="W9" s="34">
        <v>68743</v>
      </c>
      <c r="X9" s="34">
        <v>8140</v>
      </c>
      <c r="Y9" s="30" t="s">
        <v>100</v>
      </c>
      <c r="Z9" s="30" t="s">
        <v>101</v>
      </c>
      <c r="AA9" s="34">
        <v>46.66</v>
      </c>
      <c r="AB9" s="34">
        <v>1</v>
      </c>
      <c r="AC9" s="34">
        <v>1.2</v>
      </c>
      <c r="AD9" s="34">
        <v>0.48</v>
      </c>
      <c r="AE9" s="34">
        <f t="shared" si="0"/>
        <v>1.2</v>
      </c>
      <c r="AF9" s="34">
        <f t="shared" si="1"/>
        <v>0.48</v>
      </c>
      <c r="AG9" s="34">
        <v>0.77700000000000002</v>
      </c>
      <c r="AH9" s="35">
        <v>3.76755708682904E-3</v>
      </c>
      <c r="AI9">
        <f t="shared" si="2"/>
        <v>14</v>
      </c>
      <c r="AJ9">
        <f t="shared" si="3"/>
        <v>0</v>
      </c>
      <c r="AK9">
        <f t="shared" si="4"/>
        <v>0</v>
      </c>
      <c r="AL9">
        <f>'TP Factors'!$D$7</f>
        <v>1.0291758621024898</v>
      </c>
      <c r="AM9">
        <f t="shared" si="5"/>
        <v>0</v>
      </c>
    </row>
    <row r="10" spans="4:39">
      <c r="D10" s="30"/>
      <c r="G10" s="30" t="s">
        <v>90</v>
      </c>
      <c r="H10" s="30">
        <v>25</v>
      </c>
      <c r="I10" s="30" t="s">
        <v>90</v>
      </c>
      <c r="J10" s="31">
        <v>27.62</v>
      </c>
      <c r="K10" s="30" t="s">
        <v>91</v>
      </c>
      <c r="L10" s="30">
        <v>1234</v>
      </c>
      <c r="M10" s="32">
        <v>45</v>
      </c>
      <c r="N10" s="30" t="s">
        <v>92</v>
      </c>
      <c r="O10" s="30" t="s">
        <v>93</v>
      </c>
      <c r="P10" s="30">
        <v>56</v>
      </c>
      <c r="Q10" s="33">
        <v>65.826398235100001</v>
      </c>
      <c r="R10" s="33">
        <v>212.65698089599999</v>
      </c>
      <c r="S10" s="31">
        <v>7.0000000000000007E-2</v>
      </c>
      <c r="T10" s="31">
        <v>0.03</v>
      </c>
      <c r="U10" s="30">
        <v>68744</v>
      </c>
      <c r="V10" s="30">
        <v>66658</v>
      </c>
      <c r="W10" s="34">
        <v>68744</v>
      </c>
      <c r="X10" s="34">
        <v>8140</v>
      </c>
      <c r="Y10" s="30" t="s">
        <v>97</v>
      </c>
      <c r="Z10" s="30" t="s">
        <v>99</v>
      </c>
      <c r="AA10" s="34">
        <v>46.66</v>
      </c>
      <c r="AB10" s="34">
        <v>1</v>
      </c>
      <c r="AC10" s="34">
        <v>1.2</v>
      </c>
      <c r="AD10" s="34">
        <v>0.48</v>
      </c>
      <c r="AE10" s="34">
        <f t="shared" si="0"/>
        <v>1.2</v>
      </c>
      <c r="AF10" s="34">
        <f t="shared" si="1"/>
        <v>0.48</v>
      </c>
      <c r="AG10" s="34">
        <v>0.63</v>
      </c>
      <c r="AH10" s="35">
        <v>5.2548474172790301E-2</v>
      </c>
      <c r="AI10">
        <f t="shared" si="2"/>
        <v>159</v>
      </c>
      <c r="AJ10">
        <f t="shared" si="3"/>
        <v>0</v>
      </c>
      <c r="AK10">
        <f t="shared" si="4"/>
        <v>0.2</v>
      </c>
      <c r="AL10">
        <f>'TP Factors'!$D$7</f>
        <v>1.0291758621024898</v>
      </c>
      <c r="AM10">
        <f t="shared" si="5"/>
        <v>0.2</v>
      </c>
    </row>
    <row r="11" spans="4:39">
      <c r="D11" s="30"/>
      <c r="G11" s="30" t="s">
        <v>90</v>
      </c>
      <c r="H11" s="30">
        <v>25</v>
      </c>
      <c r="I11" s="30" t="s">
        <v>90</v>
      </c>
      <c r="J11" s="31">
        <v>27.62</v>
      </c>
      <c r="K11" s="30" t="s">
        <v>91</v>
      </c>
      <c r="L11" s="30">
        <v>3456</v>
      </c>
      <c r="M11" s="32">
        <v>11.1</v>
      </c>
      <c r="N11" s="30" t="s">
        <v>92</v>
      </c>
      <c r="O11" s="30" t="s">
        <v>93</v>
      </c>
      <c r="P11" s="30">
        <v>26</v>
      </c>
      <c r="Q11" s="33">
        <v>149.184279766</v>
      </c>
      <c r="R11" s="33">
        <v>418.45928181400001</v>
      </c>
      <c r="S11" s="31">
        <v>0.03</v>
      </c>
      <c r="T11" s="31">
        <v>0</v>
      </c>
      <c r="U11" s="30">
        <v>68754</v>
      </c>
      <c r="V11" s="30">
        <v>66668</v>
      </c>
      <c r="W11" s="34">
        <v>68754</v>
      </c>
      <c r="X11" s="34">
        <v>1900</v>
      </c>
      <c r="Y11" s="30" t="s">
        <v>97</v>
      </c>
      <c r="Z11" s="30" t="s">
        <v>98</v>
      </c>
      <c r="AA11" s="34">
        <v>46.66</v>
      </c>
      <c r="AB11" s="34">
        <v>1</v>
      </c>
      <c r="AC11" s="34">
        <v>1.2</v>
      </c>
      <c r="AD11" s="34">
        <v>7.5999999999999998E-2</v>
      </c>
      <c r="AE11" s="34">
        <f t="shared" si="0"/>
        <v>1.2</v>
      </c>
      <c r="AF11" s="34">
        <f t="shared" si="1"/>
        <v>7.5999999999999998E-2</v>
      </c>
      <c r="AG11" s="34">
        <v>0.151</v>
      </c>
      <c r="AH11" s="35">
        <v>4.3376028740207103E-3</v>
      </c>
      <c r="AI11">
        <f t="shared" si="2"/>
        <v>3</v>
      </c>
      <c r="AJ11">
        <f t="shared" si="3"/>
        <v>0</v>
      </c>
      <c r="AK11">
        <f t="shared" si="4"/>
        <v>0</v>
      </c>
      <c r="AL11">
        <f>'TP Factors'!$D$7</f>
        <v>1.0291758621024898</v>
      </c>
      <c r="AM11">
        <f t="shared" si="5"/>
        <v>0</v>
      </c>
    </row>
    <row r="12" spans="4:39">
      <c r="D12" s="30"/>
      <c r="G12" s="30" t="s">
        <v>90</v>
      </c>
      <c r="H12" s="30">
        <v>25</v>
      </c>
      <c r="I12" s="30" t="s">
        <v>90</v>
      </c>
      <c r="J12" s="31">
        <v>27.62</v>
      </c>
      <c r="K12" s="30" t="s">
        <v>91</v>
      </c>
      <c r="L12" s="30">
        <v>3456</v>
      </c>
      <c r="M12" s="32">
        <v>11.1</v>
      </c>
      <c r="N12" s="30" t="s">
        <v>92</v>
      </c>
      <c r="O12" s="30" t="s">
        <v>93</v>
      </c>
      <c r="P12" s="30">
        <v>250</v>
      </c>
      <c r="Q12" s="33">
        <v>318.01994116399999</v>
      </c>
      <c r="R12" s="33">
        <v>2569.46007887</v>
      </c>
      <c r="S12" s="31">
        <v>0.3</v>
      </c>
      <c r="T12" s="31">
        <v>0.02</v>
      </c>
      <c r="U12" s="30">
        <v>68759</v>
      </c>
      <c r="V12" s="30">
        <v>66673</v>
      </c>
      <c r="W12" s="34">
        <v>68759</v>
      </c>
      <c r="X12" s="34">
        <v>1900</v>
      </c>
      <c r="Y12" s="30" t="s">
        <v>100</v>
      </c>
      <c r="Z12" s="30" t="s">
        <v>102</v>
      </c>
      <c r="AA12" s="34">
        <v>46.66</v>
      </c>
      <c r="AB12" s="34">
        <v>1</v>
      </c>
      <c r="AC12" s="34">
        <v>1.2</v>
      </c>
      <c r="AD12" s="34">
        <v>7.5999999999999998E-2</v>
      </c>
      <c r="AE12" s="34">
        <f t="shared" si="0"/>
        <v>1.2</v>
      </c>
      <c r="AF12" s="34">
        <f t="shared" si="1"/>
        <v>7.5999999999999998E-2</v>
      </c>
      <c r="AG12" s="34">
        <v>0.23400000000000001</v>
      </c>
      <c r="AH12" s="35">
        <v>0.18067042080368101</v>
      </c>
      <c r="AI12">
        <f t="shared" si="2"/>
        <v>203</v>
      </c>
      <c r="AJ12">
        <f t="shared" si="3"/>
        <v>1</v>
      </c>
      <c r="AK12">
        <f t="shared" si="4"/>
        <v>0</v>
      </c>
      <c r="AL12">
        <f>'TP Factors'!$D$7</f>
        <v>1.0291758621024898</v>
      </c>
      <c r="AM12">
        <f t="shared" si="5"/>
        <v>0</v>
      </c>
    </row>
    <row r="13" spans="4:39">
      <c r="D13" s="30"/>
      <c r="G13" s="30" t="s">
        <v>90</v>
      </c>
      <c r="H13" s="30">
        <v>25</v>
      </c>
      <c r="I13" s="30" t="s">
        <v>90</v>
      </c>
      <c r="J13" s="31">
        <v>27.62</v>
      </c>
      <c r="K13" s="30" t="s">
        <v>91</v>
      </c>
      <c r="L13" s="30">
        <v>1234</v>
      </c>
      <c r="M13" s="32">
        <v>45</v>
      </c>
      <c r="N13" s="30" t="s">
        <v>92</v>
      </c>
      <c r="O13" s="30" t="s">
        <v>93</v>
      </c>
      <c r="P13" s="30">
        <v>42</v>
      </c>
      <c r="Q13" s="33">
        <v>59.270700960299997</v>
      </c>
      <c r="R13" s="33">
        <v>128.660886084</v>
      </c>
      <c r="S13" s="31">
        <v>0.05</v>
      </c>
      <c r="T13" s="31">
        <v>0.02</v>
      </c>
      <c r="U13" s="30">
        <v>68805</v>
      </c>
      <c r="V13" s="30">
        <v>66719</v>
      </c>
      <c r="W13" s="34">
        <v>68805</v>
      </c>
      <c r="X13" s="34">
        <v>8140</v>
      </c>
      <c r="Y13" s="30" t="s">
        <v>100</v>
      </c>
      <c r="Z13" s="30" t="s">
        <v>101</v>
      </c>
      <c r="AA13" s="34">
        <v>46.66</v>
      </c>
      <c r="AB13" s="34">
        <v>1</v>
      </c>
      <c r="AC13" s="34">
        <v>1.2</v>
      </c>
      <c r="AD13" s="34">
        <v>0.48</v>
      </c>
      <c r="AE13" s="34">
        <f t="shared" si="0"/>
        <v>1.2</v>
      </c>
      <c r="AF13" s="34">
        <f t="shared" si="1"/>
        <v>0.48</v>
      </c>
      <c r="AG13" s="34">
        <v>0.77700000000000002</v>
      </c>
      <c r="AH13" s="35">
        <v>3.1792670170159798E-2</v>
      </c>
      <c r="AI13">
        <f t="shared" si="2"/>
        <v>118</v>
      </c>
      <c r="AJ13">
        <f t="shared" si="3"/>
        <v>0</v>
      </c>
      <c r="AK13">
        <f t="shared" si="4"/>
        <v>0.1</v>
      </c>
      <c r="AL13">
        <f>'TP Factors'!$D$7</f>
        <v>1.0291758621024898</v>
      </c>
      <c r="AM13">
        <f t="shared" si="5"/>
        <v>0.1</v>
      </c>
    </row>
    <row r="14" spans="4:39">
      <c r="D14" s="30"/>
      <c r="G14" s="30" t="s">
        <v>90</v>
      </c>
      <c r="H14" s="30">
        <v>25</v>
      </c>
      <c r="I14" s="30" t="s">
        <v>90</v>
      </c>
      <c r="J14" s="31">
        <v>27.62</v>
      </c>
      <c r="K14" s="30" t="s">
        <v>91</v>
      </c>
      <c r="L14" s="30">
        <v>3456</v>
      </c>
      <c r="M14" s="32">
        <v>11.1</v>
      </c>
      <c r="N14" s="30" t="s">
        <v>92</v>
      </c>
      <c r="O14" s="30" t="s">
        <v>93</v>
      </c>
      <c r="P14" s="30">
        <v>1138</v>
      </c>
      <c r="Q14" s="33">
        <v>543.23227946500003</v>
      </c>
      <c r="R14" s="33">
        <v>11707.503481399999</v>
      </c>
      <c r="S14" s="31">
        <v>1.37</v>
      </c>
      <c r="T14" s="31">
        <v>0.09</v>
      </c>
      <c r="U14" s="30">
        <v>68823</v>
      </c>
      <c r="V14" s="30">
        <v>66737</v>
      </c>
      <c r="W14" s="34">
        <v>68823</v>
      </c>
      <c r="X14" s="34">
        <v>1900</v>
      </c>
      <c r="Y14" s="30" t="s">
        <v>100</v>
      </c>
      <c r="Z14" s="30" t="s">
        <v>102</v>
      </c>
      <c r="AA14" s="34">
        <v>46.66</v>
      </c>
      <c r="AB14" s="34">
        <v>1</v>
      </c>
      <c r="AC14" s="34">
        <v>1.2</v>
      </c>
      <c r="AD14" s="34">
        <v>7.5999999999999998E-2</v>
      </c>
      <c r="AE14" s="34">
        <f t="shared" si="0"/>
        <v>1.2</v>
      </c>
      <c r="AF14" s="34">
        <f t="shared" si="1"/>
        <v>7.5999999999999998E-2</v>
      </c>
      <c r="AG14" s="34">
        <v>0.23400000000000001</v>
      </c>
      <c r="AH14" s="35">
        <v>0.20444522091287201</v>
      </c>
      <c r="AI14">
        <f t="shared" si="2"/>
        <v>229</v>
      </c>
      <c r="AJ14">
        <f t="shared" si="3"/>
        <v>1</v>
      </c>
      <c r="AK14">
        <f t="shared" si="4"/>
        <v>0</v>
      </c>
      <c r="AL14">
        <f>'TP Factors'!$D$7</f>
        <v>1.0291758621024898</v>
      </c>
      <c r="AM14">
        <f t="shared" si="5"/>
        <v>0</v>
      </c>
    </row>
    <row r="15" spans="4:39">
      <c r="D15" s="30"/>
      <c r="G15" s="30" t="s">
        <v>90</v>
      </c>
      <c r="H15" s="30">
        <v>25</v>
      </c>
      <c r="I15" s="30" t="s">
        <v>90</v>
      </c>
      <c r="J15" s="31">
        <v>27.62</v>
      </c>
      <c r="K15" s="30" t="s">
        <v>91</v>
      </c>
      <c r="L15" s="30">
        <v>1234</v>
      </c>
      <c r="M15" s="32">
        <v>45</v>
      </c>
      <c r="N15" s="30" t="s">
        <v>92</v>
      </c>
      <c r="O15" s="30" t="s">
        <v>93</v>
      </c>
      <c r="P15" s="30">
        <v>210</v>
      </c>
      <c r="Q15" s="33">
        <v>132.943298411</v>
      </c>
      <c r="R15" s="33">
        <v>802.50247001100001</v>
      </c>
      <c r="S15" s="31">
        <v>0.18</v>
      </c>
      <c r="T15" s="31">
        <v>0.05</v>
      </c>
      <c r="U15" s="30">
        <v>68360</v>
      </c>
      <c r="V15" s="30">
        <v>66311</v>
      </c>
      <c r="W15" s="34">
        <v>68360</v>
      </c>
      <c r="X15" s="34">
        <v>8140</v>
      </c>
      <c r="Y15" s="30" t="s">
        <v>97</v>
      </c>
      <c r="Z15" s="30" t="s">
        <v>99</v>
      </c>
      <c r="AA15" s="34">
        <v>46.66</v>
      </c>
      <c r="AB15" s="34">
        <v>0</v>
      </c>
      <c r="AC15" s="34">
        <v>1.2</v>
      </c>
      <c r="AD15" s="34">
        <v>0.48</v>
      </c>
      <c r="AE15" s="34">
        <f>AC15*0.7</f>
        <v>0.84</v>
      </c>
      <c r="AF15" s="34">
        <f>AD15*0.5</f>
        <v>0.24</v>
      </c>
      <c r="AG15" s="34">
        <v>0.63</v>
      </c>
      <c r="AH15" s="35">
        <v>0.19830188578545799</v>
      </c>
      <c r="AI15">
        <f t="shared" si="2"/>
        <v>599</v>
      </c>
      <c r="AJ15">
        <f t="shared" si="3"/>
        <v>1</v>
      </c>
      <c r="AK15">
        <f t="shared" si="4"/>
        <v>0.3</v>
      </c>
      <c r="AL15">
        <f>'TP Factors'!$D$7</f>
        <v>1.0291758621024898</v>
      </c>
      <c r="AM15">
        <f t="shared" si="5"/>
        <v>0.3</v>
      </c>
    </row>
    <row r="16" spans="4:39">
      <c r="D16" s="30"/>
      <c r="G16" s="30" t="s">
        <v>90</v>
      </c>
      <c r="H16" s="30">
        <v>25</v>
      </c>
      <c r="I16" s="30" t="s">
        <v>90</v>
      </c>
      <c r="J16" s="31">
        <v>27.62</v>
      </c>
      <c r="K16" s="30" t="s">
        <v>91</v>
      </c>
      <c r="L16" s="30">
        <v>1234</v>
      </c>
      <c r="M16" s="32">
        <v>45</v>
      </c>
      <c r="N16" s="30" t="s">
        <v>92</v>
      </c>
      <c r="O16" s="30" t="s">
        <v>93</v>
      </c>
      <c r="P16" s="30">
        <v>68</v>
      </c>
      <c r="Q16" s="33">
        <v>102.205408377</v>
      </c>
      <c r="R16" s="33">
        <v>211.972994433</v>
      </c>
      <c r="S16" s="31">
        <v>0.06</v>
      </c>
      <c r="T16" s="31">
        <v>0.02</v>
      </c>
      <c r="U16" s="30">
        <v>68361</v>
      </c>
      <c r="V16" s="30">
        <v>66312</v>
      </c>
      <c r="W16" s="34">
        <v>68361</v>
      </c>
      <c r="X16" s="34">
        <v>8140</v>
      </c>
      <c r="Y16" s="30" t="s">
        <v>100</v>
      </c>
      <c r="Z16" s="30" t="s">
        <v>101</v>
      </c>
      <c r="AA16" s="34">
        <v>46.66</v>
      </c>
      <c r="AB16" s="34">
        <v>0</v>
      </c>
      <c r="AC16" s="34">
        <v>1.2</v>
      </c>
      <c r="AD16" s="34">
        <v>0.48</v>
      </c>
      <c r="AE16" s="34">
        <f>AC16*0.7</f>
        <v>0.84</v>
      </c>
      <c r="AF16" s="34">
        <f>AD16*0.5</f>
        <v>0.24</v>
      </c>
      <c r="AG16" s="34">
        <v>0.77700000000000002</v>
      </c>
      <c r="AH16" s="35">
        <v>5.2379458136311702E-2</v>
      </c>
      <c r="AI16">
        <f t="shared" si="2"/>
        <v>195</v>
      </c>
      <c r="AJ16">
        <f t="shared" si="3"/>
        <v>0</v>
      </c>
      <c r="AK16">
        <f t="shared" si="4"/>
        <v>0.1</v>
      </c>
      <c r="AL16">
        <f>'TP Factors'!$D$7</f>
        <v>1.0291758621024898</v>
      </c>
      <c r="AM16">
        <f t="shared" si="5"/>
        <v>0.1</v>
      </c>
    </row>
    <row r="17" spans="4:39">
      <c r="D17" s="30"/>
      <c r="G17" s="30"/>
      <c r="H17" s="31"/>
      <c r="K17" s="32"/>
      <c r="L17" s="30"/>
      <c r="M17" s="30"/>
      <c r="N17" s="30"/>
      <c r="O17" s="33"/>
      <c r="P17" s="33"/>
      <c r="Q17" s="31"/>
      <c r="R17" s="31"/>
      <c r="W17" s="30"/>
      <c r="X17" s="30"/>
      <c r="Z17" s="34"/>
      <c r="AA17" s="34"/>
      <c r="AB17" s="34"/>
      <c r="AC17" s="34"/>
      <c r="AD17" s="35"/>
      <c r="AE17" s="35"/>
      <c r="AF17" s="35"/>
      <c r="AH17" s="35">
        <f>SUM(AH2:AH16)</f>
        <v>2.3228907494681148</v>
      </c>
      <c r="AJ17">
        <f>SUM(AJ2:AJ16)</f>
        <v>19</v>
      </c>
      <c r="AM17">
        <f>SUM(AM2:AM16)</f>
        <v>6.8</v>
      </c>
    </row>
    <row r="18" spans="4:39">
      <c r="D18" s="30"/>
      <c r="G18" s="30"/>
      <c r="H18" s="31"/>
      <c r="K18" s="32"/>
      <c r="L18" s="30"/>
      <c r="M18" s="30"/>
      <c r="N18" s="30"/>
      <c r="O18" s="33"/>
      <c r="P18" s="33"/>
      <c r="Q18" s="31"/>
      <c r="R18" s="31"/>
      <c r="W18" s="30"/>
      <c r="X18" s="30"/>
      <c r="Z18" s="34"/>
      <c r="AA18" s="34"/>
      <c r="AB18" s="34"/>
      <c r="AC18" s="34"/>
      <c r="AD18" s="35"/>
      <c r="AE18" s="35"/>
      <c r="AF18" s="35"/>
    </row>
    <row r="19" spans="4:39">
      <c r="D19" s="30"/>
      <c r="G19" s="30"/>
      <c r="H19" s="31"/>
      <c r="K19" s="32"/>
      <c r="L19" s="30"/>
      <c r="M19" s="30"/>
      <c r="N19" s="30"/>
      <c r="O19" s="33"/>
      <c r="P19" s="33"/>
      <c r="Q19" s="31"/>
      <c r="R19" s="31"/>
      <c r="W19" s="30"/>
      <c r="X19" s="30"/>
      <c r="Z19" s="34"/>
      <c r="AA19" s="34"/>
      <c r="AB19" s="34"/>
      <c r="AC19" s="34"/>
      <c r="AD19" s="35"/>
      <c r="AE19" s="35"/>
      <c r="AF19" s="35"/>
    </row>
    <row r="20" spans="4:39">
      <c r="D20" s="30"/>
      <c r="G20" s="30"/>
      <c r="H20" s="31"/>
      <c r="K20" s="32"/>
      <c r="L20" s="30"/>
      <c r="M20" s="30"/>
      <c r="N20" s="30"/>
      <c r="O20" s="33"/>
      <c r="P20" s="33"/>
      <c r="Q20" s="31"/>
      <c r="R20" s="31"/>
      <c r="W20" s="30"/>
      <c r="X20" s="30"/>
      <c r="Z20" s="34"/>
      <c r="AA20" s="34"/>
      <c r="AB20" s="34"/>
      <c r="AC20" s="34"/>
      <c r="AD20" s="35"/>
      <c r="AE20" s="35"/>
      <c r="AF20" s="35"/>
    </row>
    <row r="21" spans="4:39">
      <c r="D21" s="30"/>
      <c r="G21" s="30"/>
      <c r="H21" s="31"/>
      <c r="K21" s="32"/>
      <c r="L21" s="30"/>
      <c r="M21" s="30"/>
      <c r="N21" s="30"/>
      <c r="O21" s="33"/>
      <c r="P21" s="33"/>
      <c r="Q21" s="31"/>
      <c r="R21" s="31"/>
      <c r="W21" s="30"/>
      <c r="X21" s="30"/>
      <c r="Z21" s="34"/>
      <c r="AA21" s="34"/>
      <c r="AB21" s="34"/>
      <c r="AC21" s="34"/>
      <c r="AD21" s="35"/>
      <c r="AE21" s="35"/>
      <c r="AF21" s="35"/>
    </row>
    <row r="22" spans="4:39">
      <c r="D22" s="30"/>
      <c r="G22" s="30"/>
      <c r="H22" s="31"/>
      <c r="K22" s="32"/>
      <c r="L22" s="30"/>
      <c r="M22" s="30"/>
      <c r="N22" s="30"/>
      <c r="O22" s="33"/>
      <c r="P22" s="33"/>
      <c r="Q22" s="31"/>
      <c r="R22" s="31"/>
      <c r="W22" s="30"/>
      <c r="X22" s="30"/>
      <c r="Z22" s="34"/>
      <c r="AA22" s="34"/>
      <c r="AB22" s="34"/>
      <c r="AC22" s="34"/>
      <c r="AD22" s="35"/>
      <c r="AE22" s="35"/>
      <c r="AF22" s="35"/>
    </row>
    <row r="23" spans="4:39">
      <c r="D23" s="30"/>
      <c r="G23" s="30"/>
      <c r="H23" s="31"/>
      <c r="K23" s="32"/>
      <c r="L23" s="30"/>
      <c r="M23" s="30"/>
      <c r="N23" s="30"/>
      <c r="O23" s="33"/>
      <c r="P23" s="33"/>
      <c r="Q23" s="31"/>
      <c r="R23" s="31"/>
      <c r="W23" s="30"/>
      <c r="X23" s="30"/>
      <c r="Z23" s="34"/>
      <c r="AA23" s="34"/>
      <c r="AB23" s="34"/>
      <c r="AC23" s="34"/>
      <c r="AD23" s="35"/>
      <c r="AE23" s="35"/>
      <c r="AF23" s="35"/>
    </row>
    <row r="24" spans="4:39">
      <c r="D24" s="30"/>
      <c r="G24" s="30"/>
      <c r="H24" s="31"/>
      <c r="K24" s="32"/>
      <c r="L24" s="30"/>
      <c r="M24" s="30"/>
      <c r="N24" s="30"/>
      <c r="O24" s="33"/>
      <c r="P24" s="33"/>
      <c r="Q24" s="31"/>
      <c r="R24" s="31"/>
      <c r="W24" s="30"/>
      <c r="X24" s="30"/>
      <c r="Z24" s="34"/>
      <c r="AA24" s="34"/>
      <c r="AB24" s="34"/>
      <c r="AC24" s="34"/>
      <c r="AD24" s="35"/>
      <c r="AE24" s="35"/>
      <c r="AF24" s="35"/>
    </row>
    <row r="25" spans="4:39">
      <c r="D25" s="30"/>
      <c r="G25" s="30"/>
      <c r="H25" s="31"/>
      <c r="K25" s="32"/>
      <c r="L25" s="30"/>
      <c r="M25" s="30"/>
      <c r="N25" s="30"/>
      <c r="O25" s="33"/>
      <c r="P25" s="33"/>
      <c r="Q25" s="31"/>
      <c r="R25" s="31"/>
      <c r="W25" s="30"/>
      <c r="X25" s="30"/>
      <c r="Z25" s="34"/>
      <c r="AA25" s="34"/>
      <c r="AB25" s="34"/>
      <c r="AC25" s="34"/>
      <c r="AD25" s="35"/>
      <c r="AE25" s="35"/>
      <c r="AF25" s="35"/>
    </row>
    <row r="26" spans="4:39">
      <c r="D26" s="30"/>
      <c r="G26" s="30"/>
      <c r="H26" s="31"/>
      <c r="K26" s="32"/>
      <c r="L26" s="30"/>
      <c r="M26" s="30"/>
      <c r="N26" s="30"/>
      <c r="O26" s="33"/>
      <c r="P26" s="33"/>
      <c r="Q26" s="31"/>
      <c r="R26" s="31"/>
      <c r="W26" s="30"/>
      <c r="X26" s="30"/>
      <c r="Z26" s="34"/>
      <c r="AA26" s="34"/>
      <c r="AB26" s="34"/>
      <c r="AC26" s="34"/>
      <c r="AD26" s="35"/>
      <c r="AE26" s="35"/>
      <c r="AF26" s="35"/>
    </row>
    <row r="27" spans="4:39">
      <c r="D27" s="30"/>
      <c r="G27" s="30"/>
      <c r="H27" s="31"/>
      <c r="K27" s="32"/>
      <c r="L27" s="30"/>
      <c r="M27" s="30"/>
      <c r="N27" s="30"/>
      <c r="O27" s="33"/>
      <c r="P27" s="33"/>
      <c r="Q27" s="31"/>
      <c r="R27" s="31"/>
      <c r="W27" s="30"/>
      <c r="X27" s="30"/>
      <c r="Z27" s="34"/>
      <c r="AA27" s="34"/>
      <c r="AB27" s="34"/>
      <c r="AC27" s="34"/>
      <c r="AD27" s="35"/>
      <c r="AE27" s="35"/>
      <c r="AF27" s="35"/>
    </row>
    <row r="28" spans="4:39">
      <c r="D28" s="30"/>
      <c r="G28" s="30"/>
      <c r="H28" s="31"/>
      <c r="K28" s="32"/>
      <c r="L28" s="30"/>
      <c r="M28" s="30"/>
      <c r="N28" s="30"/>
      <c r="O28" s="33"/>
      <c r="P28" s="33"/>
      <c r="Q28" s="31"/>
      <c r="R28" s="31"/>
      <c r="W28" s="30"/>
      <c r="X28" s="30"/>
      <c r="Z28" s="34"/>
      <c r="AA28" s="34"/>
      <c r="AB28" s="34"/>
      <c r="AC28" s="34"/>
      <c r="AD28" s="35"/>
      <c r="AE28" s="35"/>
      <c r="AF28" s="35"/>
    </row>
    <row r="29" spans="4:39">
      <c r="D29" s="30"/>
      <c r="G29" s="30"/>
      <c r="H29" s="31"/>
      <c r="K29" s="32"/>
      <c r="L29" s="30"/>
      <c r="M29" s="30"/>
      <c r="N29" s="30"/>
      <c r="O29" s="33"/>
      <c r="P29" s="33"/>
      <c r="Q29" s="31"/>
      <c r="R29" s="31"/>
      <c r="W29" s="30"/>
      <c r="X29" s="30"/>
      <c r="Z29" s="34"/>
      <c r="AA29" s="34"/>
      <c r="AB29" s="34"/>
      <c r="AC29" s="34"/>
      <c r="AD29" s="35"/>
      <c r="AE29" s="35"/>
      <c r="AF29" s="35"/>
    </row>
    <row r="30" spans="4:39">
      <c r="D30" s="30"/>
      <c r="G30" s="30"/>
      <c r="H30" s="31"/>
      <c r="K30" s="32"/>
      <c r="L30" s="30"/>
      <c r="M30" s="30"/>
      <c r="N30" s="30"/>
      <c r="O30" s="33"/>
      <c r="P30" s="33"/>
      <c r="Q30" s="31"/>
      <c r="R30" s="31"/>
      <c r="W30" s="30"/>
      <c r="X30" s="30"/>
      <c r="Z30" s="34"/>
      <c r="AA30" s="34"/>
      <c r="AB30" s="34"/>
      <c r="AC30" s="34"/>
      <c r="AD30" s="35"/>
      <c r="AE30" s="35"/>
      <c r="AF30" s="35"/>
    </row>
    <row r="31" spans="4:39">
      <c r="D31" s="30"/>
      <c r="G31" s="30"/>
      <c r="H31" s="31"/>
      <c r="K31" s="32"/>
      <c r="L31" s="30"/>
      <c r="M31" s="30"/>
      <c r="N31" s="30"/>
      <c r="O31" s="33"/>
      <c r="P31" s="33"/>
      <c r="Q31" s="31"/>
      <c r="R31" s="31"/>
      <c r="W31" s="30"/>
      <c r="X31" s="30"/>
      <c r="Z31" s="34"/>
      <c r="AA31" s="34"/>
      <c r="AB31" s="34"/>
      <c r="AC31" s="34"/>
      <c r="AD31" s="35"/>
      <c r="AE31" s="35"/>
      <c r="AF31" s="35"/>
    </row>
    <row r="32" spans="4:39">
      <c r="D32" s="30"/>
      <c r="G32" s="30"/>
      <c r="H32" s="31"/>
      <c r="K32" s="32"/>
      <c r="L32" s="30"/>
      <c r="M32" s="30"/>
      <c r="N32" s="30"/>
      <c r="O32" s="33"/>
      <c r="P32" s="33"/>
      <c r="Q32" s="31"/>
      <c r="R32" s="31"/>
      <c r="W32" s="30"/>
      <c r="X32" s="30"/>
      <c r="Z32" s="34"/>
      <c r="AA32" s="34"/>
      <c r="AB32" s="34"/>
      <c r="AC32" s="34"/>
      <c r="AD32" s="35"/>
      <c r="AE32" s="35"/>
      <c r="AF32" s="35"/>
    </row>
    <row r="33" spans="4:32">
      <c r="D33" s="30"/>
      <c r="G33" s="30"/>
      <c r="H33" s="31"/>
      <c r="K33" s="32"/>
      <c r="L33" s="30"/>
      <c r="M33" s="30"/>
      <c r="N33" s="30"/>
      <c r="O33" s="33"/>
      <c r="P33" s="33"/>
      <c r="Q33" s="31"/>
      <c r="R33" s="31"/>
      <c r="W33" s="30"/>
      <c r="X33" s="30"/>
      <c r="Z33" s="34"/>
      <c r="AA33" s="34"/>
      <c r="AB33" s="34"/>
      <c r="AC33" s="34"/>
      <c r="AD33" s="35"/>
      <c r="AE33" s="35"/>
      <c r="AF33" s="35"/>
    </row>
    <row r="34" spans="4:32">
      <c r="D34" s="30"/>
      <c r="G34" s="30"/>
      <c r="H34" s="31"/>
      <c r="K34" s="32"/>
      <c r="L34" s="30"/>
      <c r="M34" s="30"/>
      <c r="N34" s="30"/>
      <c r="O34" s="33"/>
      <c r="P34" s="33"/>
      <c r="Q34" s="31"/>
      <c r="R34" s="31"/>
      <c r="W34" s="30"/>
      <c r="X34" s="30"/>
      <c r="Z34" s="34"/>
      <c r="AA34" s="34"/>
      <c r="AB34" s="34"/>
      <c r="AC34" s="34"/>
      <c r="AD34" s="35"/>
      <c r="AE34" s="35"/>
      <c r="AF34" s="35"/>
    </row>
    <row r="35" spans="4:32">
      <c r="D35" s="30"/>
      <c r="G35" s="30"/>
      <c r="H35" s="31"/>
      <c r="K35" s="32"/>
      <c r="L35" s="30"/>
      <c r="M35" s="30"/>
      <c r="N35" s="30"/>
      <c r="O35" s="33"/>
      <c r="P35" s="33"/>
      <c r="Q35" s="31"/>
      <c r="R35" s="31"/>
      <c r="W35" s="30"/>
      <c r="X35" s="30"/>
      <c r="Z35" s="34"/>
      <c r="AA35" s="34"/>
      <c r="AB35" s="34"/>
      <c r="AC35" s="34"/>
      <c r="AD35" s="35"/>
      <c r="AE35" s="35"/>
      <c r="AF35" s="35"/>
    </row>
    <row r="36" spans="4:32">
      <c r="D36" s="30"/>
      <c r="G36" s="30"/>
      <c r="H36" s="31"/>
      <c r="K36" s="32"/>
      <c r="L36" s="30"/>
      <c r="M36" s="30"/>
      <c r="N36" s="30"/>
      <c r="O36" s="33"/>
      <c r="P36" s="33"/>
      <c r="Q36" s="31"/>
      <c r="R36" s="31"/>
      <c r="W36" s="30"/>
      <c r="X36" s="30"/>
      <c r="Z36" s="34"/>
      <c r="AA36" s="34"/>
      <c r="AB36" s="34"/>
      <c r="AC36" s="34"/>
      <c r="AD36" s="35"/>
      <c r="AE36" s="35"/>
      <c r="AF36" s="35"/>
    </row>
    <row r="37" spans="4:32">
      <c r="D37" s="30"/>
      <c r="G37" s="30"/>
      <c r="H37" s="31"/>
      <c r="K37" s="32"/>
      <c r="L37" s="30"/>
      <c r="M37" s="30"/>
      <c r="N37" s="30"/>
      <c r="O37" s="33"/>
      <c r="P37" s="33"/>
      <c r="Q37" s="31"/>
      <c r="R37" s="31"/>
      <c r="W37" s="30"/>
      <c r="X37" s="30"/>
      <c r="Z37" s="34"/>
      <c r="AA37" s="34"/>
      <c r="AB37" s="34"/>
      <c r="AC37" s="34"/>
      <c r="AD37" s="35"/>
      <c r="AE37" s="35"/>
      <c r="AF37" s="35"/>
    </row>
    <row r="38" spans="4:32">
      <c r="D38" s="30"/>
      <c r="G38" s="30"/>
      <c r="H38" s="31"/>
      <c r="K38" s="32"/>
      <c r="L38" s="30"/>
      <c r="M38" s="30"/>
      <c r="N38" s="30"/>
      <c r="O38" s="33"/>
      <c r="P38" s="33"/>
      <c r="Q38" s="31"/>
      <c r="R38" s="31"/>
      <c r="W38" s="30"/>
      <c r="X38" s="30"/>
      <c r="Z38" s="34"/>
      <c r="AA38" s="34"/>
      <c r="AB38" s="34"/>
      <c r="AC38" s="34"/>
      <c r="AD38" s="35"/>
      <c r="AE38" s="35"/>
      <c r="AF38" s="35"/>
    </row>
    <row r="39" spans="4:32">
      <c r="D39" s="30"/>
      <c r="G39" s="30"/>
      <c r="H39" s="31"/>
      <c r="K39" s="32"/>
      <c r="L39" s="30"/>
      <c r="M39" s="30"/>
      <c r="N39" s="30"/>
      <c r="O39" s="33"/>
      <c r="P39" s="33"/>
      <c r="Q39" s="31"/>
      <c r="R39" s="31"/>
      <c r="W39" s="30"/>
      <c r="X39" s="30"/>
      <c r="Z39" s="34"/>
      <c r="AA39" s="34"/>
      <c r="AB39" s="34"/>
      <c r="AC39" s="34"/>
      <c r="AD39" s="35"/>
      <c r="AE39" s="35"/>
      <c r="AF39" s="35"/>
    </row>
    <row r="40" spans="4:32">
      <c r="D40" s="30"/>
      <c r="G40" s="30"/>
      <c r="H40" s="31"/>
      <c r="K40" s="32"/>
      <c r="L40" s="30"/>
      <c r="M40" s="30"/>
      <c r="N40" s="30"/>
      <c r="O40" s="33"/>
      <c r="P40" s="33"/>
      <c r="Q40" s="31"/>
      <c r="R40" s="31"/>
      <c r="W40" s="30"/>
      <c r="X40" s="30"/>
      <c r="Z40" s="34"/>
      <c r="AA40" s="34"/>
      <c r="AB40" s="34"/>
      <c r="AC40" s="34"/>
      <c r="AD40" s="35"/>
      <c r="AE40" s="35"/>
      <c r="AF40" s="35"/>
    </row>
    <row r="41" spans="4:32">
      <c r="D41" s="30"/>
      <c r="G41" s="30"/>
      <c r="H41" s="31"/>
      <c r="K41" s="32"/>
      <c r="L41" s="30"/>
      <c r="M41" s="30"/>
      <c r="N41" s="30"/>
      <c r="O41" s="33"/>
      <c r="P41" s="33"/>
      <c r="Q41" s="31"/>
      <c r="R41" s="31"/>
      <c r="W41" s="30"/>
      <c r="X41" s="30"/>
      <c r="Z41" s="34"/>
      <c r="AA41" s="34"/>
      <c r="AB41" s="34"/>
      <c r="AC41" s="34"/>
      <c r="AD41" s="35"/>
      <c r="AE41" s="35"/>
      <c r="AF41" s="35"/>
    </row>
    <row r="42" spans="4:32">
      <c r="D42" s="30"/>
      <c r="G42" s="30"/>
      <c r="H42" s="31"/>
      <c r="K42" s="32"/>
      <c r="L42" s="30"/>
      <c r="M42" s="30"/>
      <c r="N42" s="30"/>
      <c r="O42" s="33"/>
      <c r="P42" s="33"/>
      <c r="Q42" s="31"/>
      <c r="R42" s="31"/>
      <c r="W42" s="30"/>
      <c r="X42" s="30"/>
      <c r="Z42" s="34"/>
      <c r="AA42" s="34"/>
      <c r="AB42" s="34"/>
      <c r="AC42" s="34"/>
      <c r="AD42" s="35"/>
      <c r="AE42" s="35"/>
      <c r="AF42" s="35"/>
    </row>
    <row r="43" spans="4:32">
      <c r="D43" s="30"/>
      <c r="G43" s="30"/>
      <c r="H43" s="31"/>
      <c r="K43" s="32"/>
      <c r="L43" s="30"/>
      <c r="M43" s="30"/>
      <c r="N43" s="30"/>
      <c r="O43" s="33"/>
      <c r="P43" s="33"/>
      <c r="Q43" s="31"/>
      <c r="R43" s="31"/>
      <c r="W43" s="30"/>
      <c r="X43" s="30"/>
      <c r="Z43" s="34"/>
      <c r="AA43" s="34"/>
      <c r="AB43" s="34"/>
      <c r="AC43" s="34"/>
      <c r="AD43" s="35"/>
      <c r="AE43" s="35"/>
      <c r="AF43" s="35"/>
    </row>
    <row r="44" spans="4:32">
      <c r="D44" s="30"/>
      <c r="G44" s="30"/>
      <c r="H44" s="31"/>
      <c r="K44" s="32"/>
      <c r="L44" s="30"/>
      <c r="M44" s="30"/>
      <c r="N44" s="30"/>
      <c r="O44" s="33"/>
      <c r="P44" s="33"/>
      <c r="Q44" s="31"/>
      <c r="R44" s="31"/>
      <c r="W44" s="30"/>
      <c r="X44" s="30"/>
      <c r="Z44" s="34"/>
      <c r="AA44" s="34"/>
      <c r="AB44" s="34"/>
      <c r="AC44" s="34"/>
      <c r="AD44" s="35"/>
      <c r="AE44" s="35"/>
      <c r="AF44" s="35"/>
    </row>
    <row r="45" spans="4:32">
      <c r="D45" s="30"/>
      <c r="G45" s="30"/>
      <c r="H45" s="31"/>
      <c r="K45" s="32"/>
      <c r="L45" s="30"/>
      <c r="M45" s="30"/>
      <c r="N45" s="30"/>
      <c r="O45" s="33"/>
      <c r="P45" s="33"/>
      <c r="Q45" s="31"/>
      <c r="R45" s="31"/>
      <c r="W45" s="30"/>
      <c r="X45" s="30"/>
      <c r="Z45" s="34"/>
      <c r="AA45" s="34"/>
      <c r="AB45" s="34"/>
      <c r="AC45" s="34"/>
      <c r="AD45" s="35"/>
      <c r="AE45" s="35"/>
      <c r="AF45" s="35"/>
    </row>
    <row r="46" spans="4:32">
      <c r="D46" s="30"/>
      <c r="G46" s="30"/>
      <c r="H46" s="31"/>
      <c r="K46" s="32"/>
      <c r="L46" s="30"/>
      <c r="M46" s="30"/>
      <c r="N46" s="30"/>
      <c r="O46" s="33"/>
      <c r="P46" s="33"/>
      <c r="Q46" s="31"/>
      <c r="R46" s="31"/>
      <c r="W46" s="30"/>
      <c r="X46" s="30"/>
      <c r="Z46" s="34"/>
      <c r="AA46" s="34"/>
      <c r="AB46" s="34"/>
      <c r="AC46" s="34"/>
      <c r="AD46" s="35"/>
      <c r="AE46" s="35"/>
      <c r="AF46" s="35"/>
    </row>
    <row r="47" spans="4:32">
      <c r="D47" s="30"/>
      <c r="G47" s="30"/>
      <c r="H47" s="31"/>
      <c r="K47" s="32"/>
      <c r="L47" s="30"/>
      <c r="M47" s="30"/>
      <c r="N47" s="30"/>
      <c r="O47" s="33"/>
      <c r="P47" s="33"/>
      <c r="Q47" s="31"/>
      <c r="R47" s="31"/>
      <c r="W47" s="30"/>
      <c r="X47" s="30"/>
      <c r="Z47" s="34"/>
      <c r="AA47" s="34"/>
      <c r="AB47" s="34"/>
      <c r="AC47" s="34"/>
      <c r="AD47" s="35"/>
      <c r="AE47" s="35"/>
      <c r="AF47" s="35"/>
    </row>
    <row r="48" spans="4:32">
      <c r="D48" s="30"/>
      <c r="G48" s="30"/>
      <c r="H48" s="31"/>
      <c r="K48" s="32"/>
      <c r="L48" s="30"/>
      <c r="M48" s="30"/>
      <c r="N48" s="30"/>
      <c r="O48" s="33"/>
      <c r="P48" s="33"/>
      <c r="Q48" s="31"/>
      <c r="R48" s="31"/>
      <c r="W48" s="30"/>
      <c r="X48" s="30"/>
      <c r="Z48" s="34"/>
      <c r="AA48" s="34"/>
      <c r="AB48" s="34"/>
      <c r="AC48" s="34"/>
      <c r="AD48" s="35"/>
      <c r="AE48" s="35"/>
      <c r="AF48" s="35"/>
    </row>
    <row r="49" spans="4:32">
      <c r="D49" s="30"/>
      <c r="G49" s="30"/>
      <c r="H49" s="31"/>
      <c r="K49" s="32"/>
      <c r="L49" s="30"/>
      <c r="M49" s="30"/>
      <c r="N49" s="30"/>
      <c r="O49" s="33"/>
      <c r="P49" s="33"/>
      <c r="Q49" s="31"/>
      <c r="R49" s="31"/>
      <c r="W49" s="30"/>
      <c r="X49" s="30"/>
      <c r="Z49" s="34"/>
      <c r="AA49" s="34"/>
      <c r="AB49" s="34"/>
      <c r="AC49" s="34"/>
      <c r="AD49" s="35"/>
      <c r="AE49" s="35"/>
      <c r="AF49" s="35"/>
    </row>
    <row r="50" spans="4:32">
      <c r="D50" s="30"/>
      <c r="G50" s="30"/>
      <c r="H50" s="31"/>
      <c r="K50" s="32"/>
      <c r="L50" s="30"/>
      <c r="M50" s="30"/>
      <c r="N50" s="30"/>
      <c r="O50" s="33"/>
      <c r="P50" s="33"/>
      <c r="Q50" s="31"/>
      <c r="R50" s="31"/>
      <c r="W50" s="30"/>
      <c r="X50" s="30"/>
      <c r="Z50" s="34"/>
      <c r="AA50" s="34"/>
      <c r="AB50" s="34"/>
      <c r="AC50" s="34"/>
      <c r="AD50" s="35"/>
      <c r="AE50" s="35"/>
      <c r="AF50" s="35"/>
    </row>
    <row r="51" spans="4:32">
      <c r="D51" s="30"/>
      <c r="G51" s="30"/>
      <c r="H51" s="31"/>
      <c r="K51" s="32"/>
      <c r="L51" s="30"/>
      <c r="M51" s="30"/>
      <c r="N51" s="30"/>
      <c r="O51" s="33"/>
      <c r="P51" s="33"/>
      <c r="Q51" s="31"/>
      <c r="R51" s="31"/>
      <c r="W51" s="30"/>
      <c r="X51" s="30"/>
      <c r="Z51" s="34"/>
      <c r="AA51" s="34"/>
      <c r="AB51" s="34"/>
      <c r="AC51" s="34"/>
      <c r="AD51" s="35"/>
      <c r="AE51" s="35"/>
      <c r="AF51" s="35"/>
    </row>
    <row r="52" spans="4:32">
      <c r="D52" s="30"/>
      <c r="G52" s="30"/>
      <c r="H52" s="31"/>
      <c r="K52" s="32"/>
      <c r="L52" s="30"/>
      <c r="M52" s="30"/>
      <c r="N52" s="30"/>
      <c r="O52" s="33"/>
      <c r="P52" s="33"/>
      <c r="Q52" s="31"/>
      <c r="R52" s="31"/>
      <c r="W52" s="30"/>
      <c r="X52" s="30"/>
      <c r="Z52" s="34"/>
      <c r="AA52" s="34"/>
      <c r="AB52" s="34"/>
      <c r="AC52" s="34"/>
      <c r="AD52" s="35"/>
      <c r="AE52" s="35"/>
      <c r="AF52" s="35"/>
    </row>
    <row r="53" spans="4:32">
      <c r="D53" s="30"/>
      <c r="G53" s="30"/>
      <c r="H53" s="31"/>
      <c r="K53" s="32"/>
      <c r="L53" s="30"/>
      <c r="M53" s="30"/>
      <c r="N53" s="30"/>
      <c r="O53" s="33"/>
      <c r="P53" s="33"/>
      <c r="Q53" s="31"/>
      <c r="R53" s="31"/>
      <c r="W53" s="30"/>
      <c r="X53" s="30"/>
      <c r="Z53" s="34"/>
      <c r="AA53" s="34"/>
      <c r="AB53" s="34"/>
      <c r="AC53" s="34"/>
      <c r="AD53" s="35"/>
      <c r="AE53" s="35"/>
      <c r="AF53" s="35"/>
    </row>
    <row r="54" spans="4:32">
      <c r="D54" s="30"/>
      <c r="G54" s="30"/>
      <c r="H54" s="31"/>
      <c r="K54" s="32"/>
      <c r="L54" s="30"/>
      <c r="M54" s="30"/>
      <c r="N54" s="30"/>
      <c r="O54" s="33"/>
      <c r="P54" s="33"/>
      <c r="Q54" s="31"/>
      <c r="R54" s="31"/>
      <c r="W54" s="30"/>
      <c r="X54" s="30"/>
      <c r="Z54" s="34"/>
      <c r="AA54" s="34"/>
      <c r="AB54" s="34"/>
      <c r="AC54" s="34"/>
      <c r="AD54" s="35"/>
      <c r="AE54" s="35"/>
      <c r="AF54" s="35"/>
    </row>
    <row r="55" spans="4:32">
      <c r="D55" s="30"/>
      <c r="G55" s="30"/>
      <c r="H55" s="31"/>
      <c r="K55" s="32"/>
      <c r="L55" s="30"/>
      <c r="M55" s="30"/>
      <c r="N55" s="30"/>
      <c r="O55" s="33"/>
      <c r="P55" s="33"/>
      <c r="Q55" s="31"/>
      <c r="R55" s="31"/>
      <c r="W55" s="30"/>
      <c r="X55" s="30"/>
      <c r="Z55" s="34"/>
      <c r="AA55" s="34"/>
      <c r="AB55" s="34"/>
      <c r="AC55" s="34"/>
      <c r="AD55" s="35"/>
      <c r="AE55" s="35"/>
      <c r="AF55" s="35"/>
    </row>
    <row r="56" spans="4:32">
      <c r="D56" s="30"/>
      <c r="G56" s="30"/>
      <c r="H56" s="31"/>
      <c r="K56" s="32"/>
      <c r="L56" s="30"/>
      <c r="M56" s="30"/>
      <c r="N56" s="30"/>
      <c r="O56" s="33"/>
      <c r="P56" s="33"/>
      <c r="Q56" s="31"/>
      <c r="R56" s="31"/>
      <c r="W56" s="30"/>
      <c r="X56" s="30"/>
      <c r="Z56" s="34"/>
      <c r="AA56" s="34"/>
      <c r="AB56" s="34"/>
      <c r="AC56" s="34"/>
      <c r="AD56" s="35"/>
      <c r="AE56" s="35"/>
      <c r="AF56" s="35"/>
    </row>
    <row r="57" spans="4:32">
      <c r="D57" s="30"/>
      <c r="G57" s="30"/>
      <c r="H57" s="31"/>
      <c r="K57" s="32"/>
      <c r="L57" s="30"/>
      <c r="M57" s="30"/>
      <c r="N57" s="30"/>
      <c r="O57" s="33"/>
      <c r="P57" s="33"/>
      <c r="Q57" s="31"/>
      <c r="R57" s="31"/>
      <c r="W57" s="30"/>
      <c r="X57" s="30"/>
      <c r="Z57" s="34"/>
      <c r="AA57" s="34"/>
      <c r="AB57" s="34"/>
      <c r="AC57" s="34"/>
      <c r="AD57" s="35"/>
      <c r="AE57" s="35"/>
      <c r="AF57" s="35"/>
    </row>
    <row r="58" spans="4:32">
      <c r="D58" s="30"/>
      <c r="G58" s="30"/>
      <c r="H58" s="31"/>
      <c r="K58" s="32"/>
      <c r="L58" s="30"/>
      <c r="M58" s="30"/>
      <c r="N58" s="30"/>
      <c r="O58" s="33"/>
      <c r="P58" s="33"/>
      <c r="Q58" s="31"/>
      <c r="R58" s="31"/>
      <c r="W58" s="30"/>
      <c r="X58" s="30"/>
      <c r="Z58" s="34"/>
      <c r="AA58" s="34"/>
      <c r="AB58" s="34"/>
      <c r="AC58" s="34"/>
      <c r="AD58" s="35"/>
      <c r="AE58" s="35"/>
      <c r="AF58" s="35"/>
    </row>
    <row r="59" spans="4:32">
      <c r="D59" s="30"/>
      <c r="G59" s="30"/>
      <c r="H59" s="31"/>
      <c r="K59" s="32"/>
      <c r="L59" s="30"/>
      <c r="M59" s="30"/>
      <c r="N59" s="30"/>
      <c r="O59" s="33"/>
      <c r="P59" s="33"/>
      <c r="Q59" s="31"/>
      <c r="R59" s="31"/>
      <c r="W59" s="30"/>
      <c r="X59" s="30"/>
      <c r="Z59" s="34"/>
      <c r="AA59" s="34"/>
      <c r="AB59" s="34"/>
      <c r="AC59" s="34"/>
      <c r="AD59" s="35"/>
      <c r="AE59" s="35"/>
      <c r="AF59" s="35"/>
    </row>
    <row r="60" spans="4:32">
      <c r="D60" s="30"/>
      <c r="G60" s="30"/>
      <c r="H60" s="31"/>
      <c r="K60" s="32"/>
      <c r="L60" s="30"/>
      <c r="M60" s="30"/>
      <c r="N60" s="30"/>
      <c r="O60" s="33"/>
      <c r="P60" s="33"/>
      <c r="Q60" s="31"/>
      <c r="R60" s="31"/>
      <c r="W60" s="30"/>
      <c r="X60" s="30"/>
      <c r="Z60" s="34"/>
      <c r="AA60" s="34"/>
      <c r="AB60" s="34"/>
      <c r="AC60" s="34"/>
      <c r="AD60" s="35"/>
      <c r="AE60" s="35"/>
      <c r="AF60" s="35"/>
    </row>
    <row r="61" spans="4:32">
      <c r="D61" s="30"/>
      <c r="G61" s="30"/>
      <c r="H61" s="31"/>
      <c r="K61" s="32"/>
      <c r="L61" s="30"/>
      <c r="M61" s="30"/>
      <c r="N61" s="30"/>
      <c r="O61" s="33"/>
      <c r="P61" s="33"/>
      <c r="Q61" s="31"/>
      <c r="R61" s="31"/>
      <c r="W61" s="30"/>
      <c r="X61" s="30"/>
      <c r="Z61" s="34"/>
      <c r="AA61" s="34"/>
      <c r="AB61" s="34"/>
      <c r="AC61" s="34"/>
      <c r="AD61" s="35"/>
      <c r="AE61" s="35"/>
      <c r="AF61" s="35"/>
    </row>
    <row r="62" spans="4:32">
      <c r="D62" s="30"/>
      <c r="G62" s="30"/>
      <c r="H62" s="31"/>
      <c r="K62" s="32"/>
      <c r="L62" s="30"/>
      <c r="M62" s="30"/>
      <c r="N62" s="30"/>
      <c r="O62" s="33"/>
      <c r="P62" s="33"/>
      <c r="Q62" s="31"/>
      <c r="R62" s="31"/>
      <c r="W62" s="30"/>
      <c r="X62" s="30"/>
      <c r="Z62" s="34"/>
      <c r="AA62" s="34"/>
      <c r="AB62" s="34"/>
      <c r="AC62" s="34"/>
      <c r="AD62" s="35"/>
      <c r="AE62" s="35"/>
      <c r="AF62" s="35"/>
    </row>
    <row r="63" spans="4:32">
      <c r="D63" s="30"/>
      <c r="G63" s="30"/>
      <c r="H63" s="31"/>
      <c r="K63" s="32"/>
      <c r="L63" s="30"/>
      <c r="M63" s="30"/>
      <c r="N63" s="30"/>
      <c r="O63" s="33"/>
      <c r="P63" s="33"/>
      <c r="Q63" s="31"/>
      <c r="R63" s="31"/>
      <c r="W63" s="30"/>
      <c r="X63" s="30"/>
      <c r="Z63" s="34"/>
      <c r="AA63" s="34"/>
      <c r="AB63" s="34"/>
      <c r="AC63" s="34"/>
      <c r="AD63" s="35"/>
      <c r="AE63" s="35"/>
      <c r="AF63" s="35"/>
    </row>
    <row r="64" spans="4:32">
      <c r="D64" s="30"/>
      <c r="G64" s="30"/>
      <c r="H64" s="31"/>
      <c r="K64" s="32"/>
      <c r="L64" s="30"/>
      <c r="M64" s="30"/>
      <c r="N64" s="30"/>
      <c r="O64" s="33"/>
      <c r="P64" s="33"/>
      <c r="Q64" s="31"/>
      <c r="R64" s="31"/>
      <c r="W64" s="30"/>
      <c r="X64" s="30"/>
      <c r="Z64" s="34"/>
      <c r="AA64" s="34"/>
      <c r="AB64" s="34"/>
      <c r="AC64" s="34"/>
      <c r="AD64" s="35"/>
      <c r="AE64" s="35"/>
      <c r="AF64" s="35"/>
    </row>
    <row r="65" spans="4:32">
      <c r="D65" s="30"/>
      <c r="G65" s="30"/>
      <c r="H65" s="31"/>
      <c r="K65" s="32"/>
      <c r="L65" s="30"/>
      <c r="M65" s="30"/>
      <c r="N65" s="30"/>
      <c r="O65" s="33"/>
      <c r="P65" s="33"/>
      <c r="Q65" s="31"/>
      <c r="R65" s="31"/>
      <c r="W65" s="30"/>
      <c r="X65" s="30"/>
      <c r="Z65" s="34"/>
      <c r="AA65" s="34"/>
      <c r="AB65" s="34"/>
      <c r="AC65" s="34"/>
      <c r="AD65" s="35"/>
      <c r="AE65" s="35"/>
      <c r="AF65" s="35"/>
    </row>
    <row r="66" spans="4:32">
      <c r="D66" s="30"/>
      <c r="G66" s="30"/>
      <c r="H66" s="31"/>
      <c r="K66" s="32"/>
      <c r="L66" s="30"/>
      <c r="M66" s="30"/>
      <c r="N66" s="30"/>
      <c r="O66" s="33"/>
      <c r="P66" s="33"/>
      <c r="Q66" s="31"/>
      <c r="R66" s="31"/>
      <c r="W66" s="30"/>
      <c r="X66" s="30"/>
      <c r="Z66" s="34"/>
      <c r="AA66" s="34"/>
      <c r="AB66" s="34"/>
      <c r="AC66" s="34"/>
      <c r="AD66" s="35"/>
      <c r="AE66" s="35"/>
      <c r="AF66" s="35"/>
    </row>
    <row r="67" spans="4:32">
      <c r="D67" s="30"/>
      <c r="G67" s="30"/>
      <c r="H67" s="31"/>
      <c r="K67" s="32"/>
      <c r="L67" s="30"/>
      <c r="M67" s="30"/>
      <c r="N67" s="30"/>
      <c r="O67" s="33"/>
      <c r="P67" s="33"/>
      <c r="Q67" s="31"/>
      <c r="R67" s="31"/>
      <c r="W67" s="30"/>
      <c r="X67" s="30"/>
      <c r="Z67" s="34"/>
      <c r="AA67" s="34"/>
      <c r="AB67" s="34"/>
      <c r="AC67" s="34"/>
      <c r="AD67" s="35"/>
      <c r="AE67" s="35"/>
      <c r="AF67" s="35"/>
    </row>
    <row r="68" spans="4:32">
      <c r="D68" s="30"/>
      <c r="G68" s="30"/>
      <c r="H68" s="31"/>
      <c r="K68" s="32"/>
      <c r="L68" s="30"/>
      <c r="M68" s="30"/>
      <c r="N68" s="30"/>
      <c r="O68" s="33"/>
      <c r="P68" s="33"/>
      <c r="Q68" s="31"/>
      <c r="R68" s="31"/>
      <c r="W68" s="30"/>
      <c r="X68" s="30"/>
      <c r="Z68" s="34"/>
      <c r="AA68" s="34"/>
      <c r="AB68" s="34"/>
      <c r="AC68" s="34"/>
      <c r="AD68" s="35"/>
      <c r="AE68" s="35"/>
      <c r="AF68" s="35"/>
    </row>
    <row r="69" spans="4:32">
      <c r="D69" s="30"/>
      <c r="G69" s="30"/>
      <c r="H69" s="31"/>
      <c r="K69" s="32"/>
      <c r="L69" s="30"/>
      <c r="M69" s="30"/>
      <c r="N69" s="30"/>
      <c r="O69" s="33"/>
      <c r="P69" s="33"/>
      <c r="Q69" s="31"/>
      <c r="R69" s="31"/>
      <c r="W69" s="30"/>
      <c r="X69" s="30"/>
      <c r="Z69" s="34"/>
      <c r="AA69" s="34"/>
      <c r="AB69" s="34"/>
      <c r="AC69" s="34"/>
      <c r="AD69" s="35"/>
      <c r="AE69" s="35"/>
      <c r="AF69" s="35"/>
    </row>
    <row r="70" spans="4:32">
      <c r="D70" s="30"/>
      <c r="G70" s="30"/>
      <c r="H70" s="31"/>
      <c r="K70" s="32"/>
      <c r="L70" s="30"/>
      <c r="M70" s="30"/>
      <c r="N70" s="30"/>
      <c r="O70" s="33"/>
      <c r="P70" s="33"/>
      <c r="Q70" s="31"/>
      <c r="R70" s="31"/>
      <c r="W70" s="30"/>
      <c r="X70" s="30"/>
      <c r="Z70" s="34"/>
      <c r="AA70" s="34"/>
      <c r="AB70" s="34"/>
      <c r="AC70" s="34"/>
      <c r="AD70" s="35"/>
      <c r="AE70" s="35"/>
      <c r="AF70" s="35"/>
    </row>
    <row r="71" spans="4:32">
      <c r="D71" s="30"/>
      <c r="G71" s="30"/>
      <c r="H71" s="31"/>
      <c r="K71" s="32"/>
      <c r="L71" s="30"/>
      <c r="M71" s="30"/>
      <c r="N71" s="30"/>
      <c r="O71" s="33"/>
      <c r="P71" s="33"/>
      <c r="Q71" s="31"/>
      <c r="R71" s="31"/>
      <c r="W71" s="30"/>
      <c r="X71" s="30"/>
      <c r="Z71" s="34"/>
      <c r="AA71" s="34"/>
      <c r="AB71" s="34"/>
      <c r="AC71" s="34"/>
      <c r="AD71" s="35"/>
      <c r="AE71" s="35"/>
      <c r="AF71" s="35"/>
    </row>
    <row r="72" spans="4:32">
      <c r="D72" s="30"/>
      <c r="G72" s="30"/>
      <c r="H72" s="31"/>
      <c r="K72" s="32"/>
      <c r="L72" s="30"/>
      <c r="M72" s="30"/>
      <c r="N72" s="30"/>
      <c r="O72" s="33"/>
      <c r="P72" s="33"/>
      <c r="Q72" s="31"/>
      <c r="R72" s="31"/>
      <c r="W72" s="30"/>
      <c r="X72" s="30"/>
      <c r="Z72" s="34"/>
      <c r="AA72" s="34"/>
      <c r="AB72" s="34"/>
      <c r="AC72" s="34"/>
      <c r="AD72" s="35"/>
      <c r="AE72" s="35"/>
      <c r="AF72" s="35"/>
    </row>
    <row r="73" spans="4:32">
      <c r="D73" s="30"/>
      <c r="G73" s="30"/>
      <c r="H73" s="31"/>
      <c r="K73" s="32"/>
      <c r="L73" s="30"/>
      <c r="M73" s="30"/>
      <c r="N73" s="30"/>
      <c r="O73" s="33"/>
      <c r="P73" s="33"/>
      <c r="Q73" s="31"/>
      <c r="R73" s="31"/>
      <c r="W73" s="30"/>
      <c r="X73" s="30"/>
      <c r="Z73" s="34"/>
      <c r="AA73" s="34"/>
      <c r="AB73" s="34"/>
      <c r="AC73" s="34"/>
      <c r="AD73" s="35"/>
      <c r="AE73" s="35"/>
      <c r="AF73" s="35"/>
    </row>
    <row r="74" spans="4:32">
      <c r="D74" s="30"/>
      <c r="G74" s="30"/>
      <c r="H74" s="31"/>
      <c r="K74" s="32"/>
      <c r="L74" s="30"/>
      <c r="M74" s="30"/>
      <c r="N74" s="30"/>
      <c r="O74" s="33"/>
      <c r="P74" s="33"/>
      <c r="Q74" s="31"/>
      <c r="R74" s="31"/>
      <c r="W74" s="30"/>
      <c r="X74" s="30"/>
      <c r="Z74" s="34"/>
      <c r="AA74" s="34"/>
      <c r="AB74" s="34"/>
      <c r="AC74" s="34"/>
      <c r="AD74" s="35"/>
      <c r="AE74" s="35"/>
      <c r="AF74" s="35"/>
    </row>
    <row r="75" spans="4:32">
      <c r="D75" s="30"/>
      <c r="G75" s="30"/>
      <c r="H75" s="31"/>
      <c r="K75" s="32"/>
      <c r="L75" s="30"/>
      <c r="M75" s="30"/>
      <c r="N75" s="30"/>
      <c r="O75" s="33"/>
      <c r="P75" s="33"/>
      <c r="Q75" s="31"/>
      <c r="R75" s="31"/>
      <c r="W75" s="30"/>
      <c r="X75" s="30"/>
      <c r="Z75" s="34"/>
      <c r="AA75" s="34"/>
      <c r="AB75" s="34"/>
      <c r="AC75" s="34"/>
      <c r="AD75" s="35"/>
      <c r="AE75" s="35"/>
      <c r="AF75" s="35"/>
    </row>
    <row r="76" spans="4:32">
      <c r="D76" s="30"/>
      <c r="G76" s="30"/>
      <c r="H76" s="31"/>
      <c r="K76" s="32"/>
      <c r="L76" s="30"/>
      <c r="M76" s="30"/>
      <c r="N76" s="30"/>
      <c r="O76" s="33"/>
      <c r="P76" s="33"/>
      <c r="Q76" s="31"/>
      <c r="R76" s="31"/>
      <c r="W76" s="30"/>
      <c r="X76" s="30"/>
      <c r="Z76" s="34"/>
      <c r="AA76" s="34"/>
      <c r="AB76" s="34"/>
      <c r="AC76" s="34"/>
      <c r="AD76" s="35"/>
      <c r="AE76" s="35"/>
      <c r="AF76" s="35"/>
    </row>
    <row r="77" spans="4:32">
      <c r="D77" s="30"/>
      <c r="G77" s="30"/>
      <c r="H77" s="31"/>
      <c r="K77" s="32"/>
      <c r="L77" s="30"/>
      <c r="M77" s="30"/>
      <c r="N77" s="30"/>
      <c r="O77" s="33"/>
      <c r="P77" s="33"/>
      <c r="Q77" s="31"/>
      <c r="R77" s="31"/>
      <c r="W77" s="30"/>
      <c r="X77" s="30"/>
      <c r="Z77" s="34"/>
      <c r="AA77" s="34"/>
      <c r="AB77" s="34"/>
      <c r="AC77" s="34"/>
      <c r="AD77" s="35"/>
      <c r="AE77" s="35"/>
      <c r="AF77" s="35"/>
    </row>
    <row r="78" spans="4:32">
      <c r="D78" s="30"/>
      <c r="G78" s="30"/>
      <c r="H78" s="31"/>
      <c r="K78" s="32"/>
      <c r="L78" s="30"/>
      <c r="M78" s="30"/>
      <c r="N78" s="30"/>
      <c r="O78" s="33"/>
      <c r="P78" s="33"/>
      <c r="Q78" s="31"/>
      <c r="R78" s="31"/>
      <c r="W78" s="30"/>
      <c r="X78" s="30"/>
      <c r="Z78" s="34"/>
      <c r="AA78" s="34"/>
      <c r="AB78" s="34"/>
      <c r="AC78" s="34"/>
      <c r="AD78" s="35"/>
      <c r="AE78" s="35"/>
      <c r="AF78" s="35"/>
    </row>
    <row r="79" spans="4:32">
      <c r="D79" s="30"/>
      <c r="G79" s="30"/>
      <c r="H79" s="31"/>
      <c r="K79" s="32"/>
      <c r="L79" s="30"/>
      <c r="M79" s="30"/>
      <c r="N79" s="30"/>
      <c r="O79" s="33"/>
      <c r="P79" s="33"/>
      <c r="Q79" s="31"/>
      <c r="R79" s="31"/>
      <c r="W79" s="30"/>
      <c r="X79" s="30"/>
      <c r="Z79" s="34"/>
      <c r="AA79" s="34"/>
      <c r="AB79" s="34"/>
      <c r="AC79" s="34"/>
      <c r="AD79" s="35"/>
      <c r="AE79" s="35"/>
      <c r="AF79" s="35"/>
    </row>
    <row r="80" spans="4:32">
      <c r="D80" s="30"/>
      <c r="G80" s="30"/>
      <c r="H80" s="31"/>
      <c r="K80" s="32"/>
      <c r="L80" s="30"/>
      <c r="M80" s="30"/>
      <c r="N80" s="30"/>
      <c r="O80" s="33"/>
      <c r="P80" s="33"/>
      <c r="Q80" s="31"/>
      <c r="R80" s="31"/>
      <c r="W80" s="30"/>
      <c r="X80" s="30"/>
      <c r="Z80" s="34"/>
      <c r="AA80" s="34"/>
      <c r="AB80" s="34"/>
      <c r="AC80" s="34"/>
      <c r="AD80" s="35"/>
      <c r="AE80" s="35"/>
      <c r="AF80" s="35"/>
    </row>
    <row r="81" spans="4:32">
      <c r="D81" s="30"/>
      <c r="G81" s="30"/>
      <c r="H81" s="31"/>
      <c r="K81" s="32"/>
      <c r="L81" s="30"/>
      <c r="M81" s="30"/>
      <c r="N81" s="30"/>
      <c r="O81" s="33"/>
      <c r="P81" s="33"/>
      <c r="Q81" s="31"/>
      <c r="R81" s="31"/>
      <c r="W81" s="30"/>
      <c r="X81" s="30"/>
      <c r="Z81" s="34"/>
      <c r="AA81" s="34"/>
      <c r="AB81" s="34"/>
      <c r="AC81" s="34"/>
      <c r="AD81" s="35"/>
      <c r="AE81" s="35"/>
      <c r="AF81" s="35"/>
    </row>
    <row r="82" spans="4:32">
      <c r="D82" s="30"/>
      <c r="G82" s="30"/>
      <c r="H82" s="31"/>
      <c r="K82" s="32"/>
      <c r="L82" s="30"/>
      <c r="M82" s="30"/>
      <c r="N82" s="30"/>
      <c r="O82" s="33"/>
      <c r="P82" s="33"/>
      <c r="Q82" s="31"/>
      <c r="R82" s="31"/>
      <c r="W82" s="30"/>
      <c r="X82" s="30"/>
      <c r="Z82" s="34"/>
      <c r="AA82" s="34"/>
      <c r="AB82" s="34"/>
      <c r="AC82" s="34"/>
      <c r="AD82" s="35"/>
      <c r="AE82" s="35"/>
      <c r="AF82" s="35"/>
    </row>
    <row r="83" spans="4:32">
      <c r="D83" s="30"/>
      <c r="G83" s="30"/>
      <c r="H83" s="31"/>
      <c r="K83" s="32"/>
      <c r="L83" s="30"/>
      <c r="M83" s="30"/>
      <c r="N83" s="30"/>
      <c r="O83" s="33"/>
      <c r="P83" s="33"/>
      <c r="Q83" s="31"/>
      <c r="R83" s="31"/>
      <c r="W83" s="30"/>
      <c r="X83" s="30"/>
      <c r="Z83" s="34"/>
      <c r="AA83" s="34"/>
      <c r="AB83" s="34"/>
      <c r="AC83" s="34"/>
      <c r="AD83" s="35"/>
      <c r="AE83" s="35"/>
      <c r="AF83" s="35"/>
    </row>
    <row r="84" spans="4:32">
      <c r="D84" s="30"/>
      <c r="G84" s="30"/>
      <c r="H84" s="31"/>
      <c r="K84" s="32"/>
      <c r="L84" s="30"/>
      <c r="M84" s="30"/>
      <c r="N84" s="30"/>
      <c r="O84" s="33"/>
      <c r="P84" s="33"/>
      <c r="Q84" s="31"/>
      <c r="R84" s="31"/>
      <c r="W84" s="30"/>
      <c r="X84" s="30"/>
      <c r="Z84" s="34"/>
      <c r="AA84" s="34"/>
      <c r="AB84" s="34"/>
      <c r="AC84" s="34"/>
      <c r="AD84" s="35"/>
      <c r="AE84" s="35"/>
      <c r="AF84" s="35"/>
    </row>
    <row r="85" spans="4:32">
      <c r="D85" s="30"/>
      <c r="G85" s="30"/>
      <c r="H85" s="31"/>
      <c r="K85" s="32"/>
      <c r="L85" s="30"/>
      <c r="M85" s="30"/>
      <c r="N85" s="30"/>
      <c r="O85" s="33"/>
      <c r="P85" s="33"/>
      <c r="Q85" s="31"/>
      <c r="R85" s="31"/>
      <c r="W85" s="30"/>
      <c r="X85" s="30"/>
      <c r="Z85" s="34"/>
      <c r="AA85" s="34"/>
      <c r="AB85" s="34"/>
      <c r="AC85" s="34"/>
      <c r="AD85" s="35"/>
      <c r="AE85" s="35"/>
      <c r="AF85" s="35"/>
    </row>
    <row r="86" spans="4:32">
      <c r="D86" s="30"/>
      <c r="G86" s="30"/>
      <c r="H86" s="31"/>
      <c r="K86" s="32"/>
      <c r="L86" s="30"/>
      <c r="M86" s="30"/>
      <c r="N86" s="30"/>
      <c r="O86" s="33"/>
      <c r="P86" s="33"/>
      <c r="Q86" s="31"/>
      <c r="R86" s="31"/>
      <c r="W86" s="30"/>
      <c r="X86" s="30"/>
      <c r="Z86" s="34"/>
      <c r="AA86" s="34"/>
      <c r="AB86" s="34"/>
      <c r="AC86" s="34"/>
      <c r="AD86" s="35"/>
      <c r="AE86" s="35"/>
      <c r="AF86" s="35"/>
    </row>
    <row r="87" spans="4:32">
      <c r="D87" s="30"/>
      <c r="G87" s="30"/>
      <c r="H87" s="31"/>
      <c r="K87" s="32"/>
      <c r="L87" s="30"/>
      <c r="M87" s="30"/>
      <c r="N87" s="30"/>
      <c r="O87" s="33"/>
      <c r="P87" s="33"/>
      <c r="Q87" s="31"/>
      <c r="R87" s="31"/>
      <c r="W87" s="30"/>
      <c r="X87" s="30"/>
      <c r="Z87" s="34"/>
      <c r="AA87" s="34"/>
      <c r="AB87" s="34"/>
      <c r="AC87" s="34"/>
      <c r="AD87" s="35"/>
      <c r="AE87" s="35"/>
      <c r="AF87" s="35"/>
    </row>
    <row r="88" spans="4:32">
      <c r="D88" s="30"/>
      <c r="G88" s="30"/>
      <c r="H88" s="31"/>
      <c r="K88" s="32"/>
      <c r="L88" s="30"/>
      <c r="M88" s="30"/>
      <c r="N88" s="30"/>
      <c r="O88" s="33"/>
      <c r="P88" s="33"/>
      <c r="Q88" s="31"/>
      <c r="R88" s="31"/>
      <c r="W88" s="30"/>
      <c r="X88" s="30"/>
      <c r="Z88" s="34"/>
      <c r="AA88" s="34"/>
      <c r="AB88" s="34"/>
      <c r="AC88" s="34"/>
      <c r="AD88" s="35"/>
      <c r="AE88" s="35"/>
      <c r="AF88" s="35"/>
    </row>
    <row r="89" spans="4:32">
      <c r="D89" s="30"/>
      <c r="G89" s="30"/>
      <c r="H89" s="31"/>
      <c r="K89" s="32"/>
      <c r="L89" s="30"/>
      <c r="M89" s="30"/>
      <c r="N89" s="30"/>
      <c r="O89" s="33"/>
      <c r="P89" s="33"/>
      <c r="Q89" s="31"/>
      <c r="R89" s="31"/>
      <c r="W89" s="30"/>
      <c r="X89" s="30"/>
      <c r="Z89" s="34"/>
      <c r="AA89" s="34"/>
      <c r="AB89" s="34"/>
      <c r="AC89" s="34"/>
      <c r="AD89" s="35"/>
      <c r="AE89" s="35"/>
      <c r="AF89" s="35"/>
    </row>
    <row r="90" spans="4:32">
      <c r="D90" s="30"/>
      <c r="G90" s="30"/>
      <c r="H90" s="31"/>
      <c r="K90" s="32"/>
      <c r="L90" s="30"/>
      <c r="M90" s="30"/>
      <c r="N90" s="30"/>
      <c r="O90" s="33"/>
      <c r="P90" s="33"/>
      <c r="Q90" s="31"/>
      <c r="R90" s="31"/>
      <c r="W90" s="30"/>
      <c r="X90" s="30"/>
      <c r="Z90" s="34"/>
      <c r="AA90" s="34"/>
      <c r="AB90" s="34"/>
      <c r="AC90" s="34"/>
      <c r="AD90" s="35"/>
      <c r="AE90" s="35"/>
      <c r="AF90" s="35"/>
    </row>
    <row r="91" spans="4:32">
      <c r="D91" s="30"/>
      <c r="G91" s="30"/>
      <c r="H91" s="31"/>
      <c r="K91" s="32"/>
      <c r="L91" s="30"/>
      <c r="M91" s="30"/>
      <c r="N91" s="30"/>
      <c r="O91" s="33"/>
      <c r="P91" s="33"/>
      <c r="Q91" s="31"/>
      <c r="R91" s="31"/>
      <c r="W91" s="30"/>
      <c r="X91" s="30"/>
      <c r="Z91" s="34"/>
      <c r="AA91" s="34"/>
      <c r="AB91" s="34"/>
      <c r="AC91" s="34"/>
      <c r="AD91" s="35"/>
      <c r="AE91" s="35"/>
      <c r="AF91" s="35"/>
    </row>
    <row r="92" spans="4:32">
      <c r="D92" s="30"/>
      <c r="G92" s="30"/>
      <c r="H92" s="31"/>
      <c r="K92" s="32"/>
      <c r="L92" s="30"/>
      <c r="M92" s="30"/>
      <c r="N92" s="30"/>
      <c r="O92" s="33"/>
      <c r="P92" s="33"/>
      <c r="Q92" s="31"/>
      <c r="R92" s="31"/>
      <c r="W92" s="30"/>
      <c r="X92" s="30"/>
      <c r="Z92" s="34"/>
      <c r="AA92" s="34"/>
      <c r="AB92" s="34"/>
      <c r="AC92" s="34"/>
      <c r="AD92" s="35"/>
      <c r="AE92" s="35"/>
      <c r="AF92" s="35"/>
    </row>
    <row r="93" spans="4:32">
      <c r="D93" s="30"/>
      <c r="G93" s="30"/>
      <c r="H93" s="31"/>
      <c r="K93" s="32"/>
      <c r="L93" s="30"/>
      <c r="M93" s="30"/>
      <c r="N93" s="30"/>
      <c r="O93" s="33"/>
      <c r="P93" s="33"/>
      <c r="Q93" s="31"/>
      <c r="R93" s="31"/>
      <c r="W93" s="30"/>
      <c r="X93" s="30"/>
      <c r="Z93" s="34"/>
      <c r="AA93" s="34"/>
      <c r="AB93" s="34"/>
      <c r="AC93" s="34"/>
      <c r="AD93" s="35"/>
      <c r="AE93" s="35"/>
      <c r="AF93" s="35"/>
    </row>
    <row r="94" spans="4:32">
      <c r="D94" s="30"/>
      <c r="G94" s="30"/>
      <c r="H94" s="31"/>
      <c r="K94" s="32"/>
      <c r="L94" s="30"/>
      <c r="M94" s="30"/>
      <c r="N94" s="30"/>
      <c r="O94" s="33"/>
      <c r="P94" s="33"/>
      <c r="Q94" s="31"/>
      <c r="R94" s="31"/>
      <c r="W94" s="30"/>
      <c r="X94" s="30"/>
      <c r="Z94" s="34"/>
      <c r="AA94" s="34"/>
      <c r="AB94" s="34"/>
      <c r="AC94" s="34"/>
      <c r="AD94" s="35"/>
      <c r="AE94" s="35"/>
      <c r="AF94" s="35"/>
    </row>
    <row r="95" spans="4:32">
      <c r="D95" s="30"/>
      <c r="G95" s="30"/>
      <c r="H95" s="31"/>
      <c r="K95" s="32"/>
      <c r="L95" s="30"/>
      <c r="M95" s="30"/>
      <c r="N95" s="30"/>
      <c r="O95" s="33"/>
      <c r="P95" s="33"/>
      <c r="Q95" s="31"/>
      <c r="R95" s="31"/>
      <c r="W95" s="30"/>
      <c r="X95" s="30"/>
      <c r="Z95" s="34"/>
      <c r="AA95" s="34"/>
      <c r="AB95" s="34"/>
      <c r="AC95" s="34"/>
      <c r="AD95" s="35"/>
      <c r="AE95" s="35"/>
      <c r="AF95" s="35"/>
    </row>
    <row r="96" spans="4:32">
      <c r="D96" s="30"/>
      <c r="G96" s="30"/>
      <c r="H96" s="31"/>
      <c r="K96" s="32"/>
      <c r="L96" s="30"/>
      <c r="M96" s="30"/>
      <c r="N96" s="30"/>
      <c r="O96" s="33"/>
      <c r="P96" s="33"/>
      <c r="Q96" s="31"/>
      <c r="R96" s="31"/>
      <c r="W96" s="30"/>
      <c r="X96" s="30"/>
      <c r="Z96" s="34"/>
      <c r="AA96" s="34"/>
      <c r="AB96" s="34"/>
      <c r="AC96" s="34"/>
      <c r="AD96" s="35"/>
      <c r="AE96" s="35"/>
      <c r="AF96" s="35"/>
    </row>
    <row r="97" spans="4:32">
      <c r="D97" s="30"/>
      <c r="G97" s="30"/>
      <c r="H97" s="31"/>
      <c r="K97" s="32"/>
      <c r="L97" s="30"/>
      <c r="M97" s="30"/>
      <c r="N97" s="30"/>
      <c r="O97" s="33"/>
      <c r="P97" s="33"/>
      <c r="Q97" s="31"/>
      <c r="R97" s="31"/>
      <c r="W97" s="30"/>
      <c r="X97" s="30"/>
      <c r="Z97" s="34"/>
      <c r="AA97" s="34"/>
      <c r="AB97" s="34"/>
      <c r="AC97" s="34"/>
      <c r="AD97" s="35"/>
      <c r="AE97" s="35"/>
      <c r="AF97" s="35"/>
    </row>
    <row r="98" spans="4:32">
      <c r="D98" s="30"/>
      <c r="G98" s="30"/>
      <c r="H98" s="31"/>
      <c r="K98" s="32"/>
      <c r="L98" s="30"/>
      <c r="M98" s="30"/>
      <c r="N98" s="30"/>
      <c r="O98" s="33"/>
      <c r="P98" s="33"/>
      <c r="Q98" s="31"/>
      <c r="R98" s="31"/>
      <c r="W98" s="30"/>
      <c r="X98" s="30"/>
      <c r="Z98" s="34"/>
      <c r="AA98" s="34"/>
      <c r="AB98" s="34"/>
      <c r="AC98" s="34"/>
      <c r="AD98" s="35"/>
      <c r="AE98" s="35"/>
      <c r="AF98" s="35"/>
    </row>
    <row r="99" spans="4:32">
      <c r="D99" s="30"/>
      <c r="G99" s="30"/>
      <c r="H99" s="31"/>
      <c r="K99" s="32"/>
      <c r="L99" s="30"/>
      <c r="M99" s="30"/>
      <c r="N99" s="30"/>
      <c r="O99" s="33"/>
      <c r="P99" s="33"/>
      <c r="Q99" s="31"/>
      <c r="R99" s="31"/>
      <c r="W99" s="30"/>
      <c r="X99" s="30"/>
      <c r="Z99" s="34"/>
      <c r="AA99" s="34"/>
      <c r="AB99" s="34"/>
      <c r="AC99" s="34"/>
      <c r="AD99" s="35"/>
      <c r="AE99" s="35"/>
      <c r="AF99" s="35"/>
    </row>
    <row r="100" spans="4:32">
      <c r="D100" s="30"/>
      <c r="G100" s="30"/>
      <c r="H100" s="31"/>
      <c r="K100" s="32"/>
      <c r="L100" s="30"/>
      <c r="M100" s="30"/>
      <c r="N100" s="30"/>
      <c r="O100" s="33"/>
      <c r="P100" s="33"/>
      <c r="Q100" s="31"/>
      <c r="R100" s="31"/>
      <c r="W100" s="30"/>
      <c r="X100" s="30"/>
      <c r="Z100" s="34"/>
      <c r="AA100" s="34"/>
      <c r="AB100" s="34"/>
      <c r="AC100" s="34"/>
      <c r="AD100" s="35"/>
      <c r="AE100" s="35"/>
      <c r="AF100" s="35"/>
    </row>
    <row r="101" spans="4:32">
      <c r="D101" s="30"/>
      <c r="G101" s="30"/>
      <c r="H101" s="31"/>
      <c r="K101" s="32"/>
      <c r="L101" s="30"/>
      <c r="M101" s="30"/>
      <c r="N101" s="30"/>
      <c r="O101" s="33"/>
      <c r="P101" s="33"/>
      <c r="Q101" s="31"/>
      <c r="R101" s="31"/>
      <c r="W101" s="30"/>
      <c r="X101" s="30"/>
      <c r="Z101" s="34"/>
      <c r="AA101" s="34"/>
      <c r="AB101" s="34"/>
      <c r="AC101" s="34"/>
      <c r="AD101" s="35"/>
      <c r="AE101" s="35"/>
      <c r="AF101" s="35"/>
    </row>
    <row r="102" spans="4:32">
      <c r="D102" s="30"/>
      <c r="G102" s="30"/>
      <c r="H102" s="31"/>
      <c r="K102" s="32"/>
      <c r="L102" s="30"/>
      <c r="M102" s="30"/>
      <c r="N102" s="30"/>
      <c r="O102" s="33"/>
      <c r="P102" s="33"/>
      <c r="Q102" s="31"/>
      <c r="R102" s="31"/>
      <c r="W102" s="30"/>
      <c r="X102" s="30"/>
      <c r="Z102" s="34"/>
      <c r="AA102" s="34"/>
      <c r="AB102" s="34"/>
      <c r="AC102" s="34"/>
      <c r="AD102" s="35"/>
      <c r="AE102" s="35"/>
      <c r="AF102" s="35"/>
    </row>
    <row r="103" spans="4:32">
      <c r="D103" s="30"/>
      <c r="G103" s="30"/>
      <c r="H103" s="31"/>
      <c r="K103" s="32"/>
      <c r="L103" s="30"/>
      <c r="M103" s="30"/>
      <c r="N103" s="30"/>
      <c r="O103" s="33"/>
      <c r="P103" s="33"/>
      <c r="Q103" s="31"/>
      <c r="R103" s="31"/>
      <c r="W103" s="30"/>
      <c r="X103" s="30"/>
      <c r="Z103" s="34"/>
      <c r="AA103" s="34"/>
      <c r="AB103" s="34"/>
      <c r="AC103" s="34"/>
      <c r="AD103" s="35"/>
      <c r="AE103" s="35"/>
      <c r="AF103" s="35"/>
    </row>
    <row r="104" spans="4:32">
      <c r="D104" s="30"/>
      <c r="G104" s="30"/>
      <c r="H104" s="31"/>
      <c r="K104" s="32"/>
      <c r="L104" s="30"/>
      <c r="M104" s="30"/>
      <c r="N104" s="30"/>
      <c r="O104" s="33"/>
      <c r="P104" s="33"/>
      <c r="Q104" s="31"/>
      <c r="R104" s="31"/>
      <c r="W104" s="30"/>
      <c r="X104" s="30"/>
      <c r="Z104" s="34"/>
      <c r="AA104" s="34"/>
      <c r="AB104" s="34"/>
      <c r="AC104" s="34"/>
      <c r="AD104" s="35"/>
      <c r="AE104" s="35"/>
      <c r="AF104" s="35"/>
    </row>
    <row r="105" spans="4:32">
      <c r="D105" s="30"/>
      <c r="G105" s="30"/>
      <c r="H105" s="31"/>
      <c r="K105" s="32"/>
      <c r="L105" s="30"/>
      <c r="M105" s="30"/>
      <c r="N105" s="30"/>
      <c r="O105" s="33"/>
      <c r="P105" s="33"/>
      <c r="Q105" s="31"/>
      <c r="R105" s="31"/>
      <c r="W105" s="30"/>
      <c r="X105" s="30"/>
      <c r="Z105" s="34"/>
      <c r="AA105" s="34"/>
      <c r="AB105" s="34"/>
      <c r="AC105" s="34"/>
      <c r="AD105" s="35"/>
      <c r="AE105" s="35"/>
      <c r="AF105" s="35"/>
    </row>
    <row r="106" spans="4:32">
      <c r="D106" s="30"/>
      <c r="G106" s="30"/>
      <c r="H106" s="31"/>
      <c r="K106" s="32"/>
      <c r="L106" s="30"/>
      <c r="M106" s="30"/>
      <c r="N106" s="30"/>
      <c r="O106" s="33"/>
      <c r="P106" s="33"/>
      <c r="Q106" s="31"/>
      <c r="R106" s="31"/>
      <c r="W106" s="30"/>
      <c r="X106" s="30"/>
      <c r="Z106" s="34"/>
      <c r="AA106" s="34"/>
      <c r="AB106" s="34"/>
      <c r="AC106" s="34"/>
      <c r="AD106" s="35"/>
      <c r="AE106" s="35"/>
      <c r="AF106" s="35"/>
    </row>
    <row r="107" spans="4:32">
      <c r="D107" s="30"/>
      <c r="G107" s="30"/>
      <c r="H107" s="31"/>
      <c r="K107" s="32"/>
      <c r="L107" s="30"/>
      <c r="M107" s="30"/>
      <c r="N107" s="30"/>
      <c r="O107" s="33"/>
      <c r="P107" s="33"/>
      <c r="Q107" s="31"/>
      <c r="R107" s="31"/>
      <c r="W107" s="30"/>
      <c r="X107" s="30"/>
      <c r="Z107" s="34"/>
      <c r="AA107" s="34"/>
      <c r="AB107" s="34"/>
      <c r="AC107" s="34"/>
      <c r="AD107" s="35"/>
      <c r="AE107" s="35"/>
      <c r="AF107" s="35"/>
    </row>
    <row r="108" spans="4:32">
      <c r="D108" s="30"/>
      <c r="G108" s="30"/>
      <c r="H108" s="31"/>
      <c r="K108" s="32"/>
      <c r="L108" s="30"/>
      <c r="M108" s="30"/>
      <c r="N108" s="30"/>
      <c r="O108" s="33"/>
      <c r="P108" s="33"/>
      <c r="Q108" s="31"/>
      <c r="R108" s="31"/>
      <c r="W108" s="30"/>
      <c r="X108" s="30"/>
      <c r="Z108" s="34"/>
      <c r="AA108" s="34"/>
      <c r="AB108" s="34"/>
      <c r="AC108" s="34"/>
      <c r="AD108" s="35"/>
      <c r="AE108" s="35"/>
      <c r="AF108" s="35"/>
    </row>
    <row r="109" spans="4:32">
      <c r="D109" s="30"/>
      <c r="G109" s="30"/>
      <c r="H109" s="31"/>
      <c r="K109" s="32"/>
      <c r="L109" s="30"/>
      <c r="M109" s="30"/>
      <c r="N109" s="30"/>
      <c r="O109" s="33"/>
      <c r="P109" s="33"/>
      <c r="Q109" s="31"/>
      <c r="R109" s="31"/>
      <c r="W109" s="30"/>
      <c r="X109" s="30"/>
      <c r="Z109" s="34"/>
      <c r="AA109" s="34"/>
      <c r="AB109" s="34"/>
      <c r="AC109" s="34"/>
      <c r="AD109" s="35"/>
      <c r="AE109" s="35"/>
      <c r="AF109" s="35"/>
    </row>
    <row r="110" spans="4:32">
      <c r="D110" s="30"/>
      <c r="G110" s="30"/>
      <c r="H110" s="31"/>
      <c r="K110" s="32"/>
      <c r="L110" s="30"/>
      <c r="M110" s="30"/>
      <c r="N110" s="30"/>
      <c r="O110" s="33"/>
      <c r="P110" s="33"/>
      <c r="Q110" s="31"/>
      <c r="R110" s="31"/>
      <c r="W110" s="30"/>
      <c r="X110" s="30"/>
      <c r="Z110" s="34"/>
      <c r="AA110" s="34"/>
      <c r="AB110" s="34"/>
      <c r="AC110" s="34"/>
      <c r="AD110" s="35"/>
      <c r="AE110" s="35"/>
      <c r="AF110" s="35"/>
    </row>
    <row r="111" spans="4:32">
      <c r="D111" s="30"/>
      <c r="G111" s="30"/>
      <c r="H111" s="31"/>
      <c r="K111" s="32"/>
      <c r="L111" s="30"/>
      <c r="M111" s="30"/>
      <c r="N111" s="30"/>
      <c r="O111" s="33"/>
      <c r="P111" s="33"/>
      <c r="Q111" s="31"/>
      <c r="R111" s="31"/>
      <c r="W111" s="30"/>
      <c r="X111" s="30"/>
      <c r="Z111" s="34"/>
      <c r="AA111" s="34"/>
      <c r="AB111" s="34"/>
      <c r="AC111" s="34"/>
      <c r="AD111" s="35"/>
      <c r="AE111" s="35"/>
      <c r="AF111" s="35"/>
    </row>
    <row r="112" spans="4:32">
      <c r="D112" s="30"/>
      <c r="G112" s="30"/>
      <c r="H112" s="31"/>
      <c r="K112" s="32"/>
      <c r="L112" s="30"/>
      <c r="M112" s="30"/>
      <c r="N112" s="30"/>
      <c r="O112" s="33"/>
      <c r="P112" s="33"/>
      <c r="Q112" s="31"/>
      <c r="R112" s="31"/>
      <c r="W112" s="30"/>
      <c r="X112" s="30"/>
      <c r="Z112" s="34"/>
      <c r="AA112" s="34"/>
      <c r="AB112" s="34"/>
      <c r="AC112" s="34"/>
      <c r="AD112" s="35"/>
      <c r="AE112" s="35"/>
      <c r="AF112" s="35"/>
    </row>
    <row r="113" spans="4:32">
      <c r="D113" s="30"/>
      <c r="G113" s="30"/>
      <c r="H113" s="31"/>
      <c r="K113" s="32"/>
      <c r="L113" s="30"/>
      <c r="M113" s="30"/>
      <c r="N113" s="30"/>
      <c r="O113" s="33"/>
      <c r="P113" s="33"/>
      <c r="Q113" s="31"/>
      <c r="R113" s="31"/>
      <c r="W113" s="30"/>
      <c r="X113" s="30"/>
      <c r="Z113" s="34"/>
      <c r="AA113" s="34"/>
      <c r="AB113" s="34"/>
      <c r="AC113" s="34"/>
      <c r="AD113" s="35"/>
      <c r="AE113" s="35"/>
      <c r="AF113" s="35"/>
    </row>
    <row r="114" spans="4:32">
      <c r="D114" s="30"/>
      <c r="G114" s="30"/>
      <c r="H114" s="31"/>
      <c r="K114" s="32"/>
      <c r="L114" s="30"/>
      <c r="M114" s="30"/>
      <c r="N114" s="30"/>
      <c r="O114" s="33"/>
      <c r="P114" s="33"/>
      <c r="Q114" s="31"/>
      <c r="R114" s="31"/>
      <c r="W114" s="30"/>
      <c r="X114" s="30"/>
      <c r="Z114" s="34"/>
      <c r="AA114" s="34"/>
      <c r="AB114" s="34"/>
      <c r="AC114" s="34"/>
      <c r="AD114" s="35"/>
      <c r="AE114" s="35"/>
      <c r="AF114" s="35"/>
    </row>
    <row r="115" spans="4:32">
      <c r="D115" s="30"/>
      <c r="G115" s="30"/>
      <c r="H115" s="31"/>
      <c r="K115" s="32"/>
      <c r="L115" s="30"/>
      <c r="M115" s="30"/>
      <c r="N115" s="30"/>
      <c r="O115" s="33"/>
      <c r="P115" s="33"/>
      <c r="Q115" s="31"/>
      <c r="R115" s="31"/>
      <c r="W115" s="30"/>
      <c r="X115" s="30"/>
      <c r="Z115" s="34"/>
      <c r="AA115" s="34"/>
      <c r="AB115" s="34"/>
      <c r="AC115" s="34"/>
      <c r="AD115" s="35"/>
      <c r="AE115" s="35"/>
      <c r="AF115" s="35"/>
    </row>
    <row r="116" spans="4:32">
      <c r="D116" s="30"/>
      <c r="G116" s="30"/>
      <c r="H116" s="31"/>
      <c r="K116" s="32"/>
      <c r="L116" s="30"/>
      <c r="M116" s="30"/>
      <c r="N116" s="30"/>
      <c r="O116" s="33"/>
      <c r="P116" s="33"/>
      <c r="Q116" s="31"/>
      <c r="R116" s="31"/>
      <c r="W116" s="30"/>
      <c r="X116" s="30"/>
      <c r="Z116" s="34"/>
      <c r="AA116" s="34"/>
      <c r="AB116" s="34"/>
      <c r="AC116" s="34"/>
      <c r="AD116" s="35"/>
      <c r="AE116" s="35"/>
      <c r="AF116" s="35"/>
    </row>
    <row r="117" spans="4:32">
      <c r="D117" s="30"/>
      <c r="G117" s="30"/>
      <c r="H117" s="31"/>
      <c r="K117" s="32"/>
      <c r="L117" s="30"/>
      <c r="M117" s="30"/>
      <c r="N117" s="30"/>
      <c r="O117" s="33"/>
      <c r="P117" s="33"/>
      <c r="Q117" s="31"/>
      <c r="R117" s="31"/>
      <c r="W117" s="30"/>
      <c r="X117" s="30"/>
      <c r="Z117" s="34"/>
      <c r="AA117" s="34"/>
      <c r="AB117" s="34"/>
      <c r="AC117" s="34"/>
      <c r="AD117" s="35"/>
      <c r="AE117" s="35"/>
      <c r="AF117" s="35"/>
    </row>
    <row r="118" spans="4:32">
      <c r="D118" s="30"/>
      <c r="G118" s="30"/>
      <c r="H118" s="31"/>
      <c r="K118" s="32"/>
      <c r="L118" s="30"/>
      <c r="M118" s="30"/>
      <c r="N118" s="30"/>
      <c r="O118" s="33"/>
      <c r="P118" s="33"/>
      <c r="Q118" s="31"/>
      <c r="R118" s="31"/>
      <c r="W118" s="30"/>
      <c r="X118" s="30"/>
      <c r="Z118" s="34"/>
      <c r="AA118" s="34"/>
      <c r="AB118" s="34"/>
      <c r="AC118" s="34"/>
      <c r="AD118" s="35"/>
      <c r="AE118" s="35"/>
      <c r="AF118" s="35"/>
    </row>
    <row r="119" spans="4:32">
      <c r="D119" s="30"/>
      <c r="G119" s="30"/>
      <c r="H119" s="31"/>
      <c r="K119" s="32"/>
      <c r="L119" s="30"/>
      <c r="M119" s="30"/>
      <c r="N119" s="30"/>
      <c r="O119" s="33"/>
      <c r="P119" s="33"/>
      <c r="Q119" s="31"/>
      <c r="R119" s="31"/>
      <c r="W119" s="30"/>
      <c r="X119" s="30"/>
      <c r="Z119" s="34"/>
      <c r="AA119" s="34"/>
      <c r="AB119" s="34"/>
      <c r="AC119" s="34"/>
      <c r="AD119" s="35"/>
      <c r="AE119" s="35"/>
      <c r="AF119" s="35"/>
    </row>
    <row r="120" spans="4:32">
      <c r="D120" s="30"/>
      <c r="G120" s="30"/>
      <c r="H120" s="31"/>
      <c r="K120" s="32"/>
      <c r="L120" s="30"/>
      <c r="M120" s="30"/>
      <c r="N120" s="30"/>
      <c r="O120" s="33"/>
      <c r="P120" s="33"/>
      <c r="Q120" s="31"/>
      <c r="R120" s="31"/>
      <c r="W120" s="30"/>
      <c r="X120" s="30"/>
      <c r="Z120" s="34"/>
      <c r="AA120" s="34"/>
      <c r="AB120" s="34"/>
      <c r="AC120" s="34"/>
      <c r="AD120" s="35"/>
      <c r="AE120" s="35"/>
      <c r="AF120" s="35"/>
    </row>
    <row r="121" spans="4:32">
      <c r="D121" s="30"/>
      <c r="G121" s="30"/>
      <c r="H121" s="31"/>
      <c r="K121" s="32"/>
      <c r="L121" s="30"/>
      <c r="M121" s="30"/>
      <c r="N121" s="30"/>
      <c r="O121" s="33"/>
      <c r="P121" s="33"/>
      <c r="Q121" s="31"/>
      <c r="R121" s="31"/>
      <c r="W121" s="30"/>
      <c r="X121" s="30"/>
      <c r="Z121" s="34"/>
      <c r="AA121" s="34"/>
      <c r="AB121" s="34"/>
      <c r="AC121" s="34"/>
      <c r="AD121" s="35"/>
      <c r="AE121" s="35"/>
      <c r="AF121" s="35"/>
    </row>
    <row r="122" spans="4:32">
      <c r="D122" s="30"/>
      <c r="F122" s="31"/>
      <c r="G122" s="30"/>
      <c r="I122" s="32"/>
      <c r="K122" s="30"/>
      <c r="L122" s="30"/>
      <c r="M122" s="33"/>
      <c r="N122" s="33"/>
      <c r="O122" s="31"/>
      <c r="P122" s="31"/>
      <c r="Q122" s="30"/>
      <c r="R122" s="30"/>
      <c r="S122" s="34"/>
      <c r="T122" s="34"/>
      <c r="U122" s="30"/>
      <c r="V122" s="30"/>
      <c r="Z122" s="34"/>
      <c r="AA122" s="34"/>
      <c r="AB122" s="35"/>
      <c r="AD122" s="35"/>
      <c r="AE122" s="35"/>
      <c r="AF122" s="35"/>
    </row>
    <row r="123" spans="4:32">
      <c r="D123" s="30"/>
      <c r="F123" s="31"/>
      <c r="G123" s="30"/>
      <c r="I123" s="32"/>
      <c r="K123" s="30"/>
      <c r="L123" s="30"/>
      <c r="M123" s="33"/>
      <c r="N123" s="33"/>
      <c r="O123" s="31"/>
      <c r="P123" s="31"/>
      <c r="Q123" s="30"/>
      <c r="R123" s="30"/>
      <c r="S123" s="34"/>
      <c r="T123" s="34"/>
      <c r="U123" s="30"/>
      <c r="V123" s="30"/>
      <c r="Z123" s="34"/>
      <c r="AA123" s="34"/>
      <c r="AB123" s="35"/>
    </row>
    <row r="124" spans="4:32">
      <c r="D124" s="30"/>
      <c r="F124" s="31"/>
      <c r="G124" s="30"/>
      <c r="I124" s="32"/>
      <c r="K124" s="30"/>
      <c r="L124" s="30"/>
      <c r="M124" s="33"/>
      <c r="N124" s="33"/>
      <c r="O124" s="31"/>
      <c r="P124" s="31"/>
      <c r="Q124" s="30"/>
      <c r="R124" s="30"/>
      <c r="S124" s="34"/>
      <c r="T124" s="34"/>
      <c r="U124" s="30"/>
      <c r="V124" s="30"/>
      <c r="Z124" s="34"/>
      <c r="AA124" s="34"/>
      <c r="AB124" s="35"/>
    </row>
    <row r="125" spans="4:32">
      <c r="D125" s="30"/>
      <c r="F125" s="31"/>
      <c r="G125" s="30"/>
      <c r="I125" s="32"/>
      <c r="K125" s="30"/>
      <c r="L125" s="30"/>
      <c r="M125" s="33"/>
      <c r="N125" s="33"/>
      <c r="O125" s="31"/>
      <c r="P125" s="31"/>
      <c r="Q125" s="30"/>
      <c r="R125" s="30"/>
      <c r="S125" s="34"/>
      <c r="T125" s="34"/>
      <c r="U125" s="30"/>
      <c r="V125" s="30"/>
      <c r="Z125" s="34"/>
      <c r="AA125" s="34"/>
      <c r="AB125" s="35"/>
    </row>
    <row r="126" spans="4:32">
      <c r="D126" s="30"/>
      <c r="F126" s="31"/>
      <c r="G126" s="30"/>
      <c r="I126" s="32"/>
      <c r="K126" s="30"/>
      <c r="L126" s="30"/>
      <c r="M126" s="33"/>
      <c r="N126" s="33"/>
      <c r="O126" s="31"/>
      <c r="P126" s="31"/>
      <c r="Q126" s="30"/>
      <c r="R126" s="30"/>
      <c r="S126" s="34"/>
      <c r="T126" s="34"/>
      <c r="U126" s="30"/>
      <c r="V126" s="30"/>
      <c r="Z126" s="34"/>
      <c r="AA126" s="34"/>
      <c r="AB126" s="35"/>
    </row>
    <row r="127" spans="4:32">
      <c r="D127" s="30"/>
      <c r="F127" s="31"/>
      <c r="G127" s="30"/>
      <c r="I127" s="32"/>
      <c r="K127" s="30"/>
      <c r="L127" s="30"/>
      <c r="M127" s="33"/>
      <c r="N127" s="33"/>
      <c r="O127" s="31"/>
      <c r="P127" s="31"/>
      <c r="Q127" s="30"/>
      <c r="R127" s="30"/>
      <c r="S127" s="34"/>
      <c r="T127" s="34"/>
      <c r="U127" s="30"/>
      <c r="V127" s="30"/>
      <c r="Z127" s="34"/>
      <c r="AA127" s="34"/>
      <c r="AB127" s="35"/>
    </row>
    <row r="128" spans="4:32">
      <c r="D128" s="30"/>
      <c r="F128" s="31"/>
      <c r="G128" s="30"/>
      <c r="I128" s="32"/>
      <c r="K128" s="30"/>
      <c r="L128" s="30"/>
      <c r="M128" s="33"/>
      <c r="N128" s="33"/>
      <c r="O128" s="31"/>
      <c r="P128" s="31"/>
      <c r="Q128" s="30"/>
      <c r="R128" s="30"/>
      <c r="S128" s="34"/>
      <c r="T128" s="34"/>
      <c r="U128" s="30"/>
      <c r="V128" s="30"/>
      <c r="Z128" s="34"/>
      <c r="AA128" s="34"/>
      <c r="AB128" s="35"/>
    </row>
    <row r="129" spans="4:28">
      <c r="D129" s="30"/>
      <c r="F129" s="31"/>
      <c r="G129" s="30"/>
      <c r="I129" s="32"/>
      <c r="K129" s="30"/>
      <c r="L129" s="30"/>
      <c r="M129" s="33"/>
      <c r="N129" s="33"/>
      <c r="O129" s="31"/>
      <c r="P129" s="31"/>
      <c r="Q129" s="30"/>
      <c r="R129" s="30"/>
      <c r="S129" s="34"/>
      <c r="T129" s="34"/>
      <c r="U129" s="30"/>
      <c r="V129" s="30"/>
      <c r="Z129" s="34"/>
      <c r="AA129" s="34"/>
      <c r="AB129" s="35"/>
    </row>
    <row r="130" spans="4:28">
      <c r="D130" s="30"/>
      <c r="F130" s="31"/>
      <c r="G130" s="30"/>
      <c r="I130" s="32"/>
      <c r="K130" s="30"/>
      <c r="L130" s="30"/>
      <c r="M130" s="33"/>
      <c r="N130" s="33"/>
      <c r="O130" s="31"/>
      <c r="P130" s="31"/>
      <c r="Q130" s="30"/>
      <c r="R130" s="30"/>
      <c r="S130" s="34"/>
      <c r="T130" s="34"/>
      <c r="U130" s="30"/>
      <c r="V130" s="30"/>
      <c r="Z130" s="34"/>
      <c r="AA130" s="34"/>
      <c r="AB130" s="35"/>
    </row>
    <row r="131" spans="4:28">
      <c r="D131" s="30"/>
      <c r="F131" s="31"/>
      <c r="G131" s="30"/>
      <c r="I131" s="32"/>
      <c r="K131" s="30"/>
      <c r="L131" s="30"/>
      <c r="M131" s="33"/>
      <c r="N131" s="33"/>
      <c r="O131" s="31"/>
      <c r="P131" s="31"/>
      <c r="Q131" s="30"/>
      <c r="R131" s="30"/>
      <c r="S131" s="34"/>
      <c r="T131" s="34"/>
      <c r="U131" s="30"/>
      <c r="V131" s="30"/>
      <c r="Z131" s="34"/>
      <c r="AA131" s="34"/>
      <c r="AB131" s="35"/>
    </row>
    <row r="132" spans="4:28">
      <c r="D132" s="30"/>
      <c r="F132" s="31"/>
      <c r="G132" s="30"/>
      <c r="I132" s="32"/>
      <c r="K132" s="30"/>
      <c r="L132" s="30"/>
      <c r="M132" s="33"/>
      <c r="N132" s="33"/>
      <c r="O132" s="31"/>
      <c r="P132" s="31"/>
      <c r="Q132" s="30"/>
      <c r="R132" s="30"/>
      <c r="S132" s="34"/>
      <c r="T132" s="34"/>
      <c r="U132" s="30"/>
      <c r="V132" s="30"/>
      <c r="Z132" s="34"/>
      <c r="AA132" s="34"/>
      <c r="AB132" s="35"/>
    </row>
    <row r="133" spans="4:28">
      <c r="D133" s="30"/>
      <c r="F133" s="31"/>
      <c r="G133" s="30"/>
      <c r="I133" s="32"/>
      <c r="K133" s="30"/>
      <c r="L133" s="30"/>
      <c r="M133" s="33"/>
      <c r="N133" s="33"/>
      <c r="O133" s="31"/>
      <c r="P133" s="31"/>
      <c r="Q133" s="30"/>
      <c r="R133" s="30"/>
      <c r="S133" s="34"/>
      <c r="T133" s="34"/>
      <c r="U133" s="30"/>
      <c r="V133" s="30"/>
      <c r="Z133" s="34"/>
      <c r="AA133" s="34"/>
      <c r="AB133" s="35"/>
    </row>
    <row r="134" spans="4:28">
      <c r="D134" s="30"/>
      <c r="F134" s="31"/>
      <c r="G134" s="30"/>
      <c r="I134" s="32"/>
      <c r="K134" s="30"/>
      <c r="L134" s="30"/>
      <c r="M134" s="33"/>
      <c r="N134" s="33"/>
      <c r="O134" s="31"/>
      <c r="P134" s="31"/>
      <c r="Q134" s="30"/>
      <c r="R134" s="30"/>
      <c r="S134" s="34"/>
      <c r="T134" s="34"/>
      <c r="U134" s="30"/>
      <c r="V134" s="30"/>
      <c r="Z134" s="34"/>
      <c r="AA134" s="34"/>
      <c r="AB134" s="35"/>
    </row>
    <row r="135" spans="4:28">
      <c r="D135" s="30"/>
      <c r="F135" s="31"/>
      <c r="G135" s="30"/>
      <c r="I135" s="32"/>
      <c r="K135" s="30"/>
      <c r="L135" s="30"/>
      <c r="M135" s="33"/>
      <c r="N135" s="33"/>
      <c r="O135" s="31"/>
      <c r="P135" s="31"/>
      <c r="Q135" s="30"/>
      <c r="R135" s="30"/>
      <c r="S135" s="34"/>
      <c r="T135" s="34"/>
      <c r="U135" s="30"/>
      <c r="V135" s="30"/>
      <c r="Z135" s="34"/>
      <c r="AA135" s="34"/>
      <c r="AB135" s="35"/>
    </row>
    <row r="136" spans="4:28">
      <c r="D136" s="30"/>
      <c r="F136" s="31"/>
      <c r="G136" s="30"/>
      <c r="I136" s="32"/>
      <c r="K136" s="30"/>
      <c r="L136" s="30"/>
      <c r="M136" s="33"/>
      <c r="N136" s="33"/>
      <c r="O136" s="31"/>
      <c r="P136" s="31"/>
      <c r="Q136" s="30"/>
      <c r="R136" s="30"/>
      <c r="S136" s="34"/>
      <c r="T136" s="34"/>
      <c r="U136" s="30"/>
      <c r="V136" s="30"/>
      <c r="Z136" s="34"/>
      <c r="AA136" s="34"/>
      <c r="AB136" s="35"/>
    </row>
    <row r="137" spans="4:28">
      <c r="D137" s="30"/>
      <c r="F137" s="31"/>
      <c r="G137" s="30"/>
      <c r="I137" s="32"/>
      <c r="K137" s="30"/>
      <c r="L137" s="30"/>
      <c r="M137" s="33"/>
      <c r="N137" s="33"/>
      <c r="O137" s="31"/>
      <c r="P137" s="31"/>
      <c r="Q137" s="30"/>
      <c r="R137" s="30"/>
      <c r="S137" s="34"/>
      <c r="T137" s="34"/>
      <c r="U137" s="30"/>
      <c r="V137" s="30"/>
      <c r="Z137" s="34"/>
      <c r="AA137" s="34"/>
      <c r="AB137" s="35"/>
    </row>
    <row r="138" spans="4:28">
      <c r="D138" s="30"/>
      <c r="F138" s="31"/>
      <c r="G138" s="30"/>
      <c r="I138" s="32"/>
      <c r="K138" s="30"/>
      <c r="L138" s="30"/>
      <c r="M138" s="33"/>
      <c r="N138" s="33"/>
      <c r="O138" s="31"/>
      <c r="P138" s="31"/>
      <c r="Q138" s="30"/>
      <c r="R138" s="30"/>
      <c r="S138" s="34"/>
      <c r="T138" s="34"/>
      <c r="U138" s="30"/>
      <c r="V138" s="30"/>
      <c r="Z138" s="34"/>
      <c r="AA138" s="34"/>
      <c r="AB138" s="35"/>
    </row>
    <row r="139" spans="4:28">
      <c r="D139" s="30"/>
      <c r="F139" s="31"/>
      <c r="G139" s="30"/>
      <c r="I139" s="32"/>
      <c r="K139" s="30"/>
      <c r="L139" s="30"/>
      <c r="M139" s="33"/>
      <c r="N139" s="33"/>
      <c r="O139" s="31"/>
      <c r="P139" s="31"/>
      <c r="Q139" s="30"/>
      <c r="R139" s="30"/>
      <c r="S139" s="34"/>
      <c r="T139" s="34"/>
      <c r="U139" s="30"/>
      <c r="V139" s="30"/>
      <c r="Z139" s="34"/>
      <c r="AA139" s="34"/>
      <c r="AB139" s="35"/>
    </row>
    <row r="140" spans="4:28">
      <c r="D140" s="30"/>
      <c r="F140" s="31"/>
      <c r="G140" s="30"/>
      <c r="I140" s="32"/>
      <c r="K140" s="30"/>
      <c r="L140" s="30"/>
      <c r="M140" s="33"/>
      <c r="N140" s="33"/>
      <c r="O140" s="31"/>
      <c r="P140" s="31"/>
      <c r="Q140" s="30"/>
      <c r="R140" s="30"/>
      <c r="S140" s="34"/>
      <c r="T140" s="34"/>
      <c r="U140" s="30"/>
      <c r="V140" s="30"/>
      <c r="Z140" s="34"/>
      <c r="AA140" s="34"/>
      <c r="AB140" s="35"/>
    </row>
    <row r="141" spans="4:28">
      <c r="D141" s="30"/>
      <c r="F141" s="31"/>
      <c r="G141" s="30"/>
      <c r="I141" s="32"/>
      <c r="K141" s="30"/>
      <c r="L141" s="30"/>
      <c r="M141" s="33"/>
      <c r="N141" s="33"/>
      <c r="O141" s="31"/>
      <c r="P141" s="31"/>
      <c r="Q141" s="30"/>
      <c r="R141" s="30"/>
      <c r="S141" s="34"/>
      <c r="T141" s="34"/>
      <c r="U141" s="30"/>
      <c r="V141" s="30"/>
      <c r="Z141" s="34"/>
      <c r="AA141" s="34"/>
      <c r="AB141" s="35"/>
    </row>
    <row r="142" spans="4:28">
      <c r="D142" s="30"/>
      <c r="F142" s="31"/>
      <c r="G142" s="30"/>
      <c r="I142" s="32"/>
      <c r="K142" s="30"/>
      <c r="L142" s="30"/>
      <c r="M142" s="33"/>
      <c r="N142" s="33"/>
      <c r="O142" s="31"/>
      <c r="P142" s="31"/>
      <c r="Q142" s="30"/>
      <c r="R142" s="30"/>
      <c r="S142" s="34"/>
      <c r="T142" s="34"/>
      <c r="U142" s="30"/>
      <c r="V142" s="30"/>
      <c r="Z142" s="34"/>
      <c r="AA142" s="34"/>
      <c r="AB142" s="35"/>
    </row>
    <row r="143" spans="4:28">
      <c r="D143" s="30"/>
      <c r="F143" s="31"/>
      <c r="G143" s="30"/>
      <c r="I143" s="32"/>
      <c r="K143" s="30"/>
      <c r="L143" s="30"/>
      <c r="M143" s="33"/>
      <c r="N143" s="33"/>
      <c r="O143" s="31"/>
      <c r="P143" s="31"/>
      <c r="Q143" s="30"/>
      <c r="R143" s="30"/>
      <c r="S143" s="34"/>
      <c r="T143" s="34"/>
      <c r="U143" s="30"/>
      <c r="V143" s="30"/>
      <c r="Z143" s="34"/>
      <c r="AA143" s="34"/>
      <c r="AB143" s="35"/>
    </row>
    <row r="144" spans="4:28">
      <c r="AB144" s="35"/>
    </row>
  </sheetData>
  <sortState ref="G2:AF16">
    <sortCondition descending="1" ref="AB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24"/>
  <sheetViews>
    <sheetView topLeftCell="A12" workbookViewId="0">
      <selection activeCell="C27" sqref="C27"/>
    </sheetView>
  </sheetViews>
  <sheetFormatPr defaultRowHeight="12.75"/>
  <cols>
    <col min="1" max="1" width="10.85546875" customWidth="1"/>
  </cols>
  <sheetData>
    <row r="1" spans="1:2" hidden="1">
      <c r="A1">
        <v>500.09</v>
      </c>
    </row>
    <row r="2" spans="1:2" hidden="1">
      <c r="A2">
        <v>2147.4499999999998</v>
      </c>
    </row>
    <row r="3" spans="1:2" hidden="1">
      <c r="A3">
        <v>49420.800000000003</v>
      </c>
    </row>
    <row r="4" spans="1:2" hidden="1">
      <c r="A4">
        <v>1073.73</v>
      </c>
    </row>
    <row r="5" spans="1:2" hidden="1">
      <c r="A5">
        <v>2824.05</v>
      </c>
    </row>
    <row r="6" spans="1:2" hidden="1">
      <c r="A6">
        <v>882.51</v>
      </c>
    </row>
    <row r="7" spans="1:2" hidden="1">
      <c r="A7">
        <v>9222.27</v>
      </c>
    </row>
    <row r="8" spans="1:2" hidden="1">
      <c r="A8">
        <v>838.39</v>
      </c>
    </row>
    <row r="9" spans="1:2" hidden="1">
      <c r="A9">
        <v>308.88</v>
      </c>
    </row>
    <row r="10" spans="1:2" hidden="1">
      <c r="A10">
        <v>14348.21</v>
      </c>
    </row>
    <row r="11" spans="1:2" hidden="1">
      <c r="A11">
        <f>SUM(A1:A10)</f>
        <v>81566.38</v>
      </c>
    </row>
    <row r="12" spans="1:2">
      <c r="A12" s="18">
        <f>A11*12</f>
        <v>978796.56</v>
      </c>
      <c r="B12" s="19" t="s">
        <v>56</v>
      </c>
    </row>
    <row r="14" spans="1:2">
      <c r="A14" t="s">
        <v>57</v>
      </c>
    </row>
    <row r="15" spans="1:2">
      <c r="A15">
        <v>349.7</v>
      </c>
      <c r="B15" t="s">
        <v>58</v>
      </c>
    </row>
    <row r="16" spans="1:2">
      <c r="A16">
        <v>546.4</v>
      </c>
      <c r="B16" t="s">
        <v>59</v>
      </c>
    </row>
    <row r="18" spans="1:2">
      <c r="A18" t="s">
        <v>60</v>
      </c>
    </row>
    <row r="19" spans="1:2">
      <c r="A19">
        <f>A12*A16</f>
        <v>534814440.384</v>
      </c>
      <c r="B19" t="s">
        <v>61</v>
      </c>
    </row>
    <row r="20" spans="1:2">
      <c r="A20">
        <f>A19*0.0000022046226218</f>
        <v>1179.0640137358739</v>
      </c>
      <c r="B20" t="s">
        <v>62</v>
      </c>
    </row>
    <row r="22" spans="1:2">
      <c r="A22" t="s">
        <v>63</v>
      </c>
    </row>
    <row r="23" spans="1:2">
      <c r="A23">
        <f>A12*A15</f>
        <v>342285157.03200001</v>
      </c>
      <c r="B23" t="s">
        <v>61</v>
      </c>
    </row>
    <row r="24" spans="1:2">
      <c r="A24">
        <f>A23*0.0000022046226218</f>
        <v>754.60960029911257</v>
      </c>
      <c r="B24" t="s">
        <v>62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sqref="A1:D7"/>
    </sheetView>
  </sheetViews>
  <sheetFormatPr defaultRowHeight="12.75"/>
  <sheetData>
    <row r="1" spans="1:4" ht="15">
      <c r="A1" s="37" t="s">
        <v>71</v>
      </c>
      <c r="B1" s="37" t="s">
        <v>182</v>
      </c>
      <c r="C1" s="37" t="s">
        <v>183</v>
      </c>
      <c r="D1" s="37" t="s">
        <v>180</v>
      </c>
    </row>
    <row r="2" spans="1:4">
      <c r="A2" s="38" t="s">
        <v>184</v>
      </c>
      <c r="B2" s="39">
        <v>21083.599999999999</v>
      </c>
      <c r="C2" s="40">
        <v>13901</v>
      </c>
      <c r="D2" s="38">
        <f>C2/B2</f>
        <v>0.65932762905765618</v>
      </c>
    </row>
    <row r="3" spans="1:4">
      <c r="A3" s="38" t="s">
        <v>185</v>
      </c>
      <c r="B3" s="39">
        <v>3795.5</v>
      </c>
      <c r="C3" s="40">
        <v>4435</v>
      </c>
      <c r="D3" s="38">
        <f t="shared" ref="D3:D7" si="0">C3/B3</f>
        <v>1.168489000131735</v>
      </c>
    </row>
    <row r="4" spans="1:4">
      <c r="A4" s="38" t="s">
        <v>186</v>
      </c>
      <c r="B4" s="39">
        <v>20772.400000000001</v>
      </c>
      <c r="C4" s="40">
        <v>20377</v>
      </c>
      <c r="D4" s="38">
        <f t="shared" si="0"/>
        <v>0.98096512680287296</v>
      </c>
    </row>
    <row r="5" spans="1:4">
      <c r="A5" s="38" t="s">
        <v>165</v>
      </c>
      <c r="B5" s="39">
        <v>21106.5</v>
      </c>
      <c r="C5" s="40">
        <v>18618</v>
      </c>
      <c r="D5" s="38">
        <f t="shared" si="0"/>
        <v>0.88209793191670816</v>
      </c>
    </row>
    <row r="6" spans="1:4">
      <c r="A6" s="38" t="s">
        <v>167</v>
      </c>
      <c r="B6" s="39">
        <v>4173.5</v>
      </c>
      <c r="C6" s="40">
        <v>4418</v>
      </c>
      <c r="D6" s="38">
        <f t="shared" si="0"/>
        <v>1.0585839223673177</v>
      </c>
    </row>
    <row r="7" spans="1:4">
      <c r="A7" s="38" t="s">
        <v>92</v>
      </c>
      <c r="B7" s="39">
        <v>30857.7</v>
      </c>
      <c r="C7" s="40">
        <v>31758</v>
      </c>
      <c r="D7" s="38">
        <f t="shared" si="0"/>
        <v>1.0291758621024898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88"/>
  <sheetViews>
    <sheetView topLeftCell="J1" workbookViewId="0">
      <pane ySplit="1" topLeftCell="A47" activePane="bottomLeft" state="frozen"/>
      <selection activeCell="J1" sqref="J1"/>
      <selection pane="bottomLeft" activeCell="AC1" sqref="AC1:AG2"/>
    </sheetView>
  </sheetViews>
  <sheetFormatPr defaultRowHeight="12.75"/>
  <cols>
    <col min="1" max="1" width="12.7109375" style="30" bestFit="1" customWidth="1"/>
    <col min="2" max="2" width="11.28515625" style="30" bestFit="1" customWidth="1"/>
    <col min="3" max="3" width="16.140625" style="30" bestFit="1" customWidth="1"/>
    <col min="4" max="4" width="10.28515625" style="31" bestFit="1" customWidth="1"/>
    <col min="5" max="5" width="10" style="30" bestFit="1" customWidth="1"/>
    <col min="6" max="6" width="11" style="30" bestFit="1" customWidth="1"/>
    <col min="7" max="7" width="10.5703125" style="32" bestFit="1" customWidth="1"/>
    <col min="8" max="8" width="8.42578125" style="30" bestFit="1" customWidth="1"/>
    <col min="9" max="9" width="11.42578125" style="30" bestFit="1" customWidth="1"/>
    <col min="10" max="10" width="12" style="30" bestFit="1" customWidth="1"/>
    <col min="11" max="11" width="16.7109375" style="33" bestFit="1" customWidth="1"/>
    <col min="12" max="12" width="18.85546875" style="33" bestFit="1" customWidth="1"/>
    <col min="13" max="14" width="7" style="31" bestFit="1" customWidth="1"/>
    <col min="15" max="16" width="6" style="30" bestFit="1" customWidth="1"/>
    <col min="17" max="17" width="12.5703125" style="34" bestFit="1" customWidth="1"/>
    <col min="18" max="18" width="11.5703125" style="34" bestFit="1" customWidth="1"/>
    <col min="19" max="19" width="10" style="30" bestFit="1" customWidth="1"/>
    <col min="20" max="20" width="10.85546875" style="30" bestFit="1" customWidth="1"/>
    <col min="21" max="21" width="14" style="34" bestFit="1" customWidth="1"/>
    <col min="22" max="22" width="13.42578125" style="34" bestFit="1" customWidth="1"/>
    <col min="23" max="24" width="8.5703125" style="34" bestFit="1" customWidth="1"/>
    <col min="25" max="26" width="8.5703125" style="34" customWidth="1"/>
    <col min="27" max="27" width="8.5703125" style="34" bestFit="1" customWidth="1"/>
    <col min="28" max="28" width="20.85546875" style="35" bestFit="1" customWidth="1"/>
    <col min="29" max="29" width="13.28515625" customWidth="1"/>
    <col min="33" max="33" width="12.28515625" customWidth="1"/>
  </cols>
  <sheetData>
    <row r="1" spans="1:33" ht="25.5">
      <c r="A1" s="30" t="s">
        <v>64</v>
      </c>
      <c r="B1" s="30" t="s">
        <v>65</v>
      </c>
      <c r="C1" s="30" t="s">
        <v>66</v>
      </c>
      <c r="D1" s="31" t="s">
        <v>67</v>
      </c>
      <c r="E1" s="30" t="s">
        <v>68</v>
      </c>
      <c r="F1" s="30" t="s">
        <v>69</v>
      </c>
      <c r="G1" s="32" t="s">
        <v>70</v>
      </c>
      <c r="H1" s="30" t="s">
        <v>71</v>
      </c>
      <c r="I1" s="30" t="s">
        <v>72</v>
      </c>
      <c r="J1" s="30" t="s">
        <v>73</v>
      </c>
      <c r="K1" s="33" t="s">
        <v>74</v>
      </c>
      <c r="L1" s="33" t="s">
        <v>75</v>
      </c>
      <c r="M1" s="31" t="s">
        <v>76</v>
      </c>
      <c r="N1" s="31" t="s">
        <v>77</v>
      </c>
      <c r="O1" s="30" t="s">
        <v>78</v>
      </c>
      <c r="P1" s="30" t="s">
        <v>79</v>
      </c>
      <c r="Q1" s="34" t="s">
        <v>80</v>
      </c>
      <c r="R1" s="34" t="s">
        <v>81</v>
      </c>
      <c r="S1" s="30" t="s">
        <v>82</v>
      </c>
      <c r="T1" s="30" t="s">
        <v>83</v>
      </c>
      <c r="U1" s="34" t="s">
        <v>84</v>
      </c>
      <c r="V1" s="34" t="s">
        <v>85</v>
      </c>
      <c r="W1" s="34" t="s">
        <v>86</v>
      </c>
      <c r="X1" s="34" t="s">
        <v>87</v>
      </c>
      <c r="Y1" s="34" t="s">
        <v>175</v>
      </c>
      <c r="Z1" s="34" t="s">
        <v>176</v>
      </c>
      <c r="AA1" s="34" t="s">
        <v>88</v>
      </c>
      <c r="AB1" s="35" t="s">
        <v>89</v>
      </c>
      <c r="AC1" s="36" t="s">
        <v>177</v>
      </c>
      <c r="AD1" s="36" t="s">
        <v>178</v>
      </c>
      <c r="AE1" s="36" t="s">
        <v>179</v>
      </c>
      <c r="AF1" s="36" t="s">
        <v>180</v>
      </c>
      <c r="AG1" s="36" t="s">
        <v>181</v>
      </c>
    </row>
    <row r="2" spans="1:33">
      <c r="A2" s="30" t="s">
        <v>105</v>
      </c>
      <c r="B2" s="30">
        <v>20</v>
      </c>
      <c r="C2" s="30" t="s">
        <v>106</v>
      </c>
      <c r="D2" s="31">
        <v>40.58</v>
      </c>
      <c r="E2" s="30" t="s">
        <v>91</v>
      </c>
      <c r="F2" s="30">
        <v>1234</v>
      </c>
      <c r="G2" s="32">
        <v>45</v>
      </c>
      <c r="H2" s="30" t="s">
        <v>92</v>
      </c>
      <c r="I2" s="30" t="s">
        <v>93</v>
      </c>
      <c r="J2" s="30">
        <v>2307</v>
      </c>
      <c r="K2" s="33">
        <v>323.620954294</v>
      </c>
      <c r="L2" s="33">
        <v>3598.6737506300001</v>
      </c>
      <c r="M2" s="31">
        <v>2.77</v>
      </c>
      <c r="N2" s="31">
        <v>1.1100000000000001</v>
      </c>
      <c r="O2" s="30">
        <v>68620</v>
      </c>
      <c r="P2" s="30">
        <v>66543</v>
      </c>
      <c r="Q2" s="34">
        <v>68620</v>
      </c>
      <c r="R2" s="34">
        <v>8140</v>
      </c>
      <c r="S2" s="30" t="s">
        <v>94</v>
      </c>
      <c r="T2" s="30" t="s">
        <v>95</v>
      </c>
      <c r="U2" s="34">
        <v>48.29</v>
      </c>
      <c r="V2" s="34">
        <v>1</v>
      </c>
      <c r="W2" s="34">
        <v>1.2</v>
      </c>
      <c r="X2" s="34">
        <v>0.48</v>
      </c>
      <c r="Y2" s="34">
        <f>W2</f>
        <v>1.2</v>
      </c>
      <c r="Z2" s="34">
        <f>X2</f>
        <v>0.48</v>
      </c>
      <c r="AA2" s="34">
        <v>0.74</v>
      </c>
      <c r="AB2" s="35">
        <v>0.51253035024916804</v>
      </c>
      <c r="AC2">
        <f>ROUND(AB2*AA2*U2*102.79,0)</f>
        <v>1883</v>
      </c>
      <c r="AD2">
        <f>ROUND(Y2*AC2*0.002205,0)</f>
        <v>5</v>
      </c>
      <c r="AE2">
        <f>ROUND(Z2*AC2*0.002205,1)</f>
        <v>2</v>
      </c>
      <c r="AF2">
        <f>'TP Factors'!$D$7</f>
        <v>1.0291758621024898</v>
      </c>
      <c r="AG2">
        <f>ROUND(AE2*AF2,1)</f>
        <v>2.1</v>
      </c>
    </row>
    <row r="3" spans="1:33">
      <c r="A3" s="30" t="s">
        <v>105</v>
      </c>
      <c r="B3" s="30">
        <v>26</v>
      </c>
      <c r="C3" s="30" t="s">
        <v>160</v>
      </c>
      <c r="D3" s="31">
        <v>43.45</v>
      </c>
      <c r="E3" s="30" t="s">
        <v>91</v>
      </c>
      <c r="F3" s="30">
        <v>1234</v>
      </c>
      <c r="G3" s="32">
        <v>45</v>
      </c>
      <c r="H3" s="30" t="s">
        <v>92</v>
      </c>
      <c r="I3" s="30" t="s">
        <v>93</v>
      </c>
      <c r="J3" s="30">
        <v>10872</v>
      </c>
      <c r="K3" s="33">
        <v>1237.9074443699999</v>
      </c>
      <c r="L3" s="33">
        <v>17377.539513299998</v>
      </c>
      <c r="M3" s="31">
        <v>13.05</v>
      </c>
      <c r="N3" s="31">
        <v>5.22</v>
      </c>
      <c r="O3" s="30">
        <v>68635</v>
      </c>
      <c r="P3" s="30">
        <v>66558</v>
      </c>
      <c r="Q3" s="34">
        <v>68635</v>
      </c>
      <c r="R3" s="34">
        <v>8140</v>
      </c>
      <c r="S3" s="30" t="s">
        <v>97</v>
      </c>
      <c r="T3" s="30" t="s">
        <v>99</v>
      </c>
      <c r="U3" s="34">
        <v>48.29</v>
      </c>
      <c r="V3" s="34">
        <v>1</v>
      </c>
      <c r="W3" s="34">
        <v>1.2</v>
      </c>
      <c r="X3" s="34">
        <v>0.48</v>
      </c>
      <c r="Y3" s="34">
        <f t="shared" ref="Y3:Y59" si="0">W3</f>
        <v>1.2</v>
      </c>
      <c r="Z3" s="34">
        <f t="shared" ref="Z3:Z59" si="1">X3</f>
        <v>0.48</v>
      </c>
      <c r="AA3" s="34">
        <v>0.63</v>
      </c>
      <c r="AB3" s="35">
        <v>0.60094183672060297</v>
      </c>
      <c r="AC3">
        <f t="shared" ref="AC3:AC66" si="2">ROUND(AB3*AA3*U3*102.79,0)</f>
        <v>1879</v>
      </c>
      <c r="AD3">
        <f t="shared" ref="AD3:AD66" si="3">ROUND(Y3*AC3*0.002205,0)</f>
        <v>5</v>
      </c>
      <c r="AE3">
        <f t="shared" ref="AE3:AE66" si="4">ROUND(Z3*AC3*0.002205,1)</f>
        <v>2</v>
      </c>
      <c r="AF3">
        <f>'TP Factors'!$D$7</f>
        <v>1.0291758621024898</v>
      </c>
      <c r="AG3">
        <f t="shared" ref="AG3:AG66" si="5">ROUND(AE3*AF3,1)</f>
        <v>2.1</v>
      </c>
    </row>
    <row r="4" spans="1:33">
      <c r="A4" s="30" t="s">
        <v>105</v>
      </c>
      <c r="B4" s="30">
        <v>20</v>
      </c>
      <c r="C4" s="30" t="s">
        <v>106</v>
      </c>
      <c r="D4" s="31">
        <v>40.58</v>
      </c>
      <c r="E4" s="30" t="s">
        <v>91</v>
      </c>
      <c r="F4" s="30">
        <v>1234</v>
      </c>
      <c r="G4" s="32">
        <v>29</v>
      </c>
      <c r="H4" s="30" t="s">
        <v>92</v>
      </c>
      <c r="I4" s="30" t="s">
        <v>93</v>
      </c>
      <c r="J4" s="30">
        <v>39959</v>
      </c>
      <c r="K4" s="33">
        <v>3202.30377649</v>
      </c>
      <c r="L4" s="33">
        <v>209696.166746</v>
      </c>
      <c r="M4" s="31">
        <v>89.11</v>
      </c>
      <c r="N4" s="31">
        <v>12.63</v>
      </c>
      <c r="O4" s="30">
        <v>69183</v>
      </c>
      <c r="P4" s="30">
        <v>67083</v>
      </c>
      <c r="Q4" s="34">
        <v>69183</v>
      </c>
      <c r="R4" s="34">
        <v>1200</v>
      </c>
      <c r="S4" s="30" t="s">
        <v>97</v>
      </c>
      <c r="T4" s="30" t="s">
        <v>126</v>
      </c>
      <c r="U4" s="34">
        <v>48.29</v>
      </c>
      <c r="V4" s="34">
        <v>1</v>
      </c>
      <c r="W4" s="34">
        <v>2.23</v>
      </c>
      <c r="X4" s="34">
        <v>0.316</v>
      </c>
      <c r="Y4" s="34">
        <f t="shared" si="0"/>
        <v>2.23</v>
      </c>
      <c r="Z4" s="34">
        <f t="shared" si="1"/>
        <v>0.316</v>
      </c>
      <c r="AA4" s="34">
        <v>0.22</v>
      </c>
      <c r="AB4" s="35">
        <v>9.3878190998236896E-3</v>
      </c>
      <c r="AC4">
        <f t="shared" si="2"/>
        <v>10</v>
      </c>
      <c r="AD4">
        <f t="shared" si="3"/>
        <v>0</v>
      </c>
      <c r="AE4">
        <f t="shared" si="4"/>
        <v>0</v>
      </c>
      <c r="AF4">
        <f>'TP Factors'!$D$7</f>
        <v>1.0291758621024898</v>
      </c>
      <c r="AG4">
        <f t="shared" si="5"/>
        <v>0</v>
      </c>
    </row>
    <row r="5" spans="1:33">
      <c r="A5" s="30" t="s">
        <v>105</v>
      </c>
      <c r="B5" s="30">
        <v>26</v>
      </c>
      <c r="C5" s="30" t="s">
        <v>160</v>
      </c>
      <c r="D5" s="31">
        <v>43.45</v>
      </c>
      <c r="E5" s="30" t="s">
        <v>91</v>
      </c>
      <c r="F5" s="30">
        <v>1234</v>
      </c>
      <c r="G5" s="32">
        <v>105</v>
      </c>
      <c r="H5" s="30" t="s">
        <v>92</v>
      </c>
      <c r="I5" s="30" t="s">
        <v>93</v>
      </c>
      <c r="J5" s="30">
        <v>638</v>
      </c>
      <c r="K5" s="33">
        <v>177.00920761200001</v>
      </c>
      <c r="L5" s="33">
        <v>721.91948854199995</v>
      </c>
      <c r="M5" s="31">
        <v>1.23</v>
      </c>
      <c r="N5" s="31">
        <v>0.32</v>
      </c>
      <c r="O5" s="30">
        <v>69232</v>
      </c>
      <c r="P5" s="30">
        <v>67127</v>
      </c>
      <c r="Q5" s="34">
        <v>69232</v>
      </c>
      <c r="R5" s="34">
        <v>1400</v>
      </c>
      <c r="S5" s="30" t="s">
        <v>94</v>
      </c>
      <c r="T5" s="30" t="s">
        <v>96</v>
      </c>
      <c r="U5" s="34">
        <v>48.29</v>
      </c>
      <c r="V5" s="34">
        <v>1</v>
      </c>
      <c r="W5" s="34">
        <v>1.93</v>
      </c>
      <c r="X5" s="34">
        <v>0.497</v>
      </c>
      <c r="Y5" s="34">
        <f t="shared" si="0"/>
        <v>1.93</v>
      </c>
      <c r="Z5" s="34">
        <f t="shared" si="1"/>
        <v>0.497</v>
      </c>
      <c r="AA5" s="34">
        <v>0.89</v>
      </c>
      <c r="AB5" s="35">
        <v>2.7346857808593101E-2</v>
      </c>
      <c r="AC5">
        <f t="shared" si="2"/>
        <v>121</v>
      </c>
      <c r="AD5">
        <f t="shared" si="3"/>
        <v>1</v>
      </c>
      <c r="AE5">
        <f t="shared" si="4"/>
        <v>0.1</v>
      </c>
      <c r="AF5">
        <f>'TP Factors'!$D$7</f>
        <v>1.0291758621024898</v>
      </c>
      <c r="AG5">
        <f t="shared" si="5"/>
        <v>0.1</v>
      </c>
    </row>
    <row r="6" spans="1:33">
      <c r="A6" s="30" t="s">
        <v>105</v>
      </c>
      <c r="B6" s="30">
        <v>26</v>
      </c>
      <c r="C6" s="30" t="s">
        <v>160</v>
      </c>
      <c r="D6" s="31">
        <v>43.45</v>
      </c>
      <c r="E6" s="30" t="s">
        <v>91</v>
      </c>
      <c r="F6" s="30">
        <v>1234</v>
      </c>
      <c r="G6" s="32">
        <v>45</v>
      </c>
      <c r="H6" s="30" t="s">
        <v>92</v>
      </c>
      <c r="I6" s="30" t="s">
        <v>93</v>
      </c>
      <c r="J6" s="30">
        <v>16680</v>
      </c>
      <c r="K6" s="33">
        <v>2288.4806303700002</v>
      </c>
      <c r="L6" s="33">
        <v>22698.719219300001</v>
      </c>
      <c r="M6" s="31">
        <v>20.02</v>
      </c>
      <c r="N6" s="31">
        <v>8.01</v>
      </c>
      <c r="O6" s="30">
        <v>69235</v>
      </c>
      <c r="P6" s="30">
        <v>67130</v>
      </c>
      <c r="Q6" s="34">
        <v>69235</v>
      </c>
      <c r="R6" s="34">
        <v>8140</v>
      </c>
      <c r="S6" s="30" t="s">
        <v>94</v>
      </c>
      <c r="T6" s="30" t="s">
        <v>95</v>
      </c>
      <c r="U6" s="34">
        <v>48.29</v>
      </c>
      <c r="V6" s="34">
        <v>1</v>
      </c>
      <c r="W6" s="34">
        <v>1.2</v>
      </c>
      <c r="X6" s="34">
        <v>0.48</v>
      </c>
      <c r="Y6" s="34">
        <f t="shared" si="0"/>
        <v>1.2</v>
      </c>
      <c r="Z6" s="34">
        <f t="shared" si="1"/>
        <v>0.48</v>
      </c>
      <c r="AA6" s="34">
        <v>0.74</v>
      </c>
      <c r="AB6" s="35">
        <v>1.96007802208362</v>
      </c>
      <c r="AC6">
        <f t="shared" si="2"/>
        <v>7200</v>
      </c>
      <c r="AD6">
        <f t="shared" si="3"/>
        <v>19</v>
      </c>
      <c r="AE6">
        <f t="shared" si="4"/>
        <v>7.6</v>
      </c>
      <c r="AF6">
        <f>'TP Factors'!$D$7</f>
        <v>1.0291758621024898</v>
      </c>
      <c r="AG6">
        <f t="shared" si="5"/>
        <v>7.8</v>
      </c>
    </row>
    <row r="7" spans="1:33">
      <c r="A7" s="30" t="s">
        <v>105</v>
      </c>
      <c r="B7" s="30">
        <v>20</v>
      </c>
      <c r="C7" s="30" t="s">
        <v>106</v>
      </c>
      <c r="D7" s="31">
        <v>40.58</v>
      </c>
      <c r="E7" s="30" t="s">
        <v>91</v>
      </c>
      <c r="F7" s="30">
        <v>1234</v>
      </c>
      <c r="G7" s="32">
        <v>105</v>
      </c>
      <c r="H7" s="30" t="s">
        <v>92</v>
      </c>
      <c r="I7" s="30" t="s">
        <v>93</v>
      </c>
      <c r="J7" s="30">
        <v>39834</v>
      </c>
      <c r="K7" s="33">
        <v>2385.8494130899999</v>
      </c>
      <c r="L7" s="33">
        <v>51906.149997499997</v>
      </c>
      <c r="M7" s="31">
        <v>76.88</v>
      </c>
      <c r="N7" s="31">
        <v>19.8</v>
      </c>
      <c r="O7" s="30">
        <v>69756</v>
      </c>
      <c r="P7" s="30">
        <v>67610</v>
      </c>
      <c r="Q7" s="34">
        <v>69756</v>
      </c>
      <c r="R7" s="34">
        <v>1400</v>
      </c>
      <c r="S7" s="30" t="s">
        <v>97</v>
      </c>
      <c r="T7" s="30" t="s">
        <v>123</v>
      </c>
      <c r="U7" s="34">
        <v>48.29</v>
      </c>
      <c r="V7" s="34">
        <v>1</v>
      </c>
      <c r="W7" s="34">
        <v>1.93</v>
      </c>
      <c r="X7" s="34">
        <v>0.497</v>
      </c>
      <c r="Y7" s="34">
        <f t="shared" si="0"/>
        <v>1.93</v>
      </c>
      <c r="Z7" s="34">
        <f t="shared" si="1"/>
        <v>0.497</v>
      </c>
      <c r="AA7" s="34">
        <v>0.88600000000000001</v>
      </c>
      <c r="AB7" s="35">
        <v>0.47779142574149402</v>
      </c>
      <c r="AC7">
        <f t="shared" si="2"/>
        <v>2101</v>
      </c>
      <c r="AD7">
        <f t="shared" si="3"/>
        <v>9</v>
      </c>
      <c r="AE7">
        <f t="shared" si="4"/>
        <v>2.2999999999999998</v>
      </c>
      <c r="AF7">
        <f>'TP Factors'!$D$7</f>
        <v>1.0291758621024898</v>
      </c>
      <c r="AG7">
        <f t="shared" si="5"/>
        <v>2.4</v>
      </c>
    </row>
    <row r="8" spans="1:33">
      <c r="A8" s="30" t="s">
        <v>105</v>
      </c>
      <c r="B8" s="30">
        <v>20</v>
      </c>
      <c r="C8" s="30" t="s">
        <v>106</v>
      </c>
      <c r="D8" s="31">
        <v>40.58</v>
      </c>
      <c r="E8" s="30" t="s">
        <v>91</v>
      </c>
      <c r="F8" s="30">
        <v>1234</v>
      </c>
      <c r="G8" s="32">
        <v>45</v>
      </c>
      <c r="H8" s="30" t="s">
        <v>92</v>
      </c>
      <c r="I8" s="30" t="s">
        <v>93</v>
      </c>
      <c r="J8" s="30">
        <v>14419</v>
      </c>
      <c r="K8" s="33">
        <v>2393.0652387300001</v>
      </c>
      <c r="L8" s="33">
        <v>26424.1218467</v>
      </c>
      <c r="M8" s="31">
        <v>17.3</v>
      </c>
      <c r="N8" s="31">
        <v>6.92</v>
      </c>
      <c r="O8" s="30">
        <v>69862</v>
      </c>
      <c r="P8" s="30">
        <v>67706</v>
      </c>
      <c r="Q8" s="34">
        <v>69862</v>
      </c>
      <c r="R8" s="34">
        <v>8140</v>
      </c>
      <c r="S8" s="30" t="s">
        <v>97</v>
      </c>
      <c r="T8" s="30" t="s">
        <v>99</v>
      </c>
      <c r="U8" s="34">
        <v>48.29</v>
      </c>
      <c r="V8" s="34">
        <v>1</v>
      </c>
      <c r="W8" s="34">
        <v>1.2</v>
      </c>
      <c r="X8" s="34">
        <v>0.48</v>
      </c>
      <c r="Y8" s="34">
        <f t="shared" si="0"/>
        <v>1.2</v>
      </c>
      <c r="Z8" s="34">
        <f t="shared" si="1"/>
        <v>0.48</v>
      </c>
      <c r="AA8" s="34">
        <v>0.63</v>
      </c>
      <c r="AB8" s="35">
        <v>1.5247895781720899</v>
      </c>
      <c r="AC8">
        <f t="shared" si="2"/>
        <v>4768</v>
      </c>
      <c r="AD8">
        <f t="shared" si="3"/>
        <v>13</v>
      </c>
      <c r="AE8">
        <f t="shared" si="4"/>
        <v>5</v>
      </c>
      <c r="AF8">
        <f>'TP Factors'!$D$7</f>
        <v>1.0291758621024898</v>
      </c>
      <c r="AG8">
        <f t="shared" si="5"/>
        <v>5.0999999999999996</v>
      </c>
    </row>
    <row r="9" spans="1:33">
      <c r="A9" s="30" t="s">
        <v>105</v>
      </c>
      <c r="B9" s="30">
        <v>20</v>
      </c>
      <c r="C9" s="30" t="s">
        <v>106</v>
      </c>
      <c r="D9" s="31">
        <v>40.58</v>
      </c>
      <c r="E9" s="30" t="s">
        <v>91</v>
      </c>
      <c r="F9" s="30">
        <v>1234</v>
      </c>
      <c r="G9" s="32">
        <v>45</v>
      </c>
      <c r="H9" s="30" t="s">
        <v>92</v>
      </c>
      <c r="I9" s="30" t="s">
        <v>93</v>
      </c>
      <c r="J9" s="30">
        <v>1718</v>
      </c>
      <c r="K9" s="33">
        <v>321.57356226799999</v>
      </c>
      <c r="L9" s="33">
        <v>2680.9336755499999</v>
      </c>
      <c r="M9" s="31">
        <v>2.06</v>
      </c>
      <c r="N9" s="31">
        <v>0.82</v>
      </c>
      <c r="O9" s="30">
        <v>70614</v>
      </c>
      <c r="P9" s="30">
        <v>68438</v>
      </c>
      <c r="Q9" s="34">
        <v>70614</v>
      </c>
      <c r="R9" s="34">
        <v>8140</v>
      </c>
      <c r="S9" s="30" t="s">
        <v>141</v>
      </c>
      <c r="T9" s="30" t="s">
        <v>143</v>
      </c>
      <c r="U9" s="34">
        <v>48.29</v>
      </c>
      <c r="V9" s="34">
        <v>1</v>
      </c>
      <c r="W9" s="34">
        <v>1.2</v>
      </c>
      <c r="X9" s="34">
        <v>0.48</v>
      </c>
      <c r="Y9" s="34">
        <f t="shared" si="0"/>
        <v>1.2</v>
      </c>
      <c r="Z9" s="34">
        <f t="shared" si="1"/>
        <v>0.48</v>
      </c>
      <c r="AA9" s="34">
        <v>0.74</v>
      </c>
      <c r="AB9" s="35">
        <v>0.17625268922319301</v>
      </c>
      <c r="AC9">
        <f t="shared" si="2"/>
        <v>647</v>
      </c>
      <c r="AD9">
        <f t="shared" si="3"/>
        <v>2</v>
      </c>
      <c r="AE9">
        <f t="shared" si="4"/>
        <v>0.7</v>
      </c>
      <c r="AF9">
        <f>'TP Factors'!$D$7</f>
        <v>1.0291758621024898</v>
      </c>
      <c r="AG9">
        <f t="shared" si="5"/>
        <v>0.7</v>
      </c>
    </row>
    <row r="10" spans="1:33">
      <c r="A10" s="30" t="s">
        <v>105</v>
      </c>
      <c r="B10" s="30">
        <v>20</v>
      </c>
      <c r="C10" s="30" t="s">
        <v>106</v>
      </c>
      <c r="D10" s="31">
        <v>40.58</v>
      </c>
      <c r="E10" s="30" t="s">
        <v>91</v>
      </c>
      <c r="F10" s="30">
        <v>1234</v>
      </c>
      <c r="G10" s="32">
        <v>45</v>
      </c>
      <c r="H10" s="30" t="s">
        <v>92</v>
      </c>
      <c r="I10" s="30" t="s">
        <v>93</v>
      </c>
      <c r="J10" s="30">
        <v>9453</v>
      </c>
      <c r="K10" s="33">
        <v>1288.9434176300001</v>
      </c>
      <c r="L10" s="33">
        <v>17322.867516999999</v>
      </c>
      <c r="M10" s="31">
        <v>11.34</v>
      </c>
      <c r="N10" s="31">
        <v>4.54</v>
      </c>
      <c r="O10" s="30">
        <v>70662</v>
      </c>
      <c r="P10" s="30">
        <v>68485</v>
      </c>
      <c r="Q10" s="34">
        <v>70662</v>
      </c>
      <c r="R10" s="34">
        <v>8140</v>
      </c>
      <c r="S10" s="30" t="s">
        <v>97</v>
      </c>
      <c r="T10" s="30" t="s">
        <v>99</v>
      </c>
      <c r="U10" s="34">
        <v>48.29</v>
      </c>
      <c r="V10" s="34">
        <v>1</v>
      </c>
      <c r="W10" s="34">
        <v>1.2</v>
      </c>
      <c r="X10" s="34">
        <v>0.48</v>
      </c>
      <c r="Y10" s="34">
        <f t="shared" si="0"/>
        <v>1.2</v>
      </c>
      <c r="Z10" s="34">
        <f t="shared" si="1"/>
        <v>0.48</v>
      </c>
      <c r="AA10" s="34">
        <v>0.63</v>
      </c>
      <c r="AB10" s="35">
        <v>1.69300987216332</v>
      </c>
      <c r="AC10">
        <f t="shared" si="2"/>
        <v>5294</v>
      </c>
      <c r="AD10">
        <f t="shared" si="3"/>
        <v>14</v>
      </c>
      <c r="AE10">
        <f t="shared" si="4"/>
        <v>5.6</v>
      </c>
      <c r="AF10">
        <f>'TP Factors'!$D$7</f>
        <v>1.0291758621024898</v>
      </c>
      <c r="AG10">
        <f t="shared" si="5"/>
        <v>5.8</v>
      </c>
    </row>
    <row r="11" spans="1:33">
      <c r="A11" s="30" t="s">
        <v>105</v>
      </c>
      <c r="B11" s="30">
        <v>20</v>
      </c>
      <c r="C11" s="30" t="s">
        <v>106</v>
      </c>
      <c r="D11" s="31">
        <v>40.58</v>
      </c>
      <c r="E11" s="30" t="s">
        <v>91</v>
      </c>
      <c r="F11" s="30">
        <v>1234</v>
      </c>
      <c r="G11" s="32">
        <v>105</v>
      </c>
      <c r="H11" s="30" t="s">
        <v>92</v>
      </c>
      <c r="I11" s="30" t="s">
        <v>93</v>
      </c>
      <c r="J11" s="30">
        <v>19982</v>
      </c>
      <c r="K11" s="33">
        <v>837.80743357300003</v>
      </c>
      <c r="L11" s="33">
        <v>26038.2588717</v>
      </c>
      <c r="M11" s="31">
        <v>38.57</v>
      </c>
      <c r="N11" s="31">
        <v>9.93</v>
      </c>
      <c r="O11" s="30">
        <v>70952</v>
      </c>
      <c r="P11" s="30">
        <v>68743</v>
      </c>
      <c r="Q11" s="34">
        <v>70952</v>
      </c>
      <c r="R11" s="34">
        <v>1400</v>
      </c>
      <c r="S11" s="30" t="s">
        <v>97</v>
      </c>
      <c r="T11" s="30" t="s">
        <v>123</v>
      </c>
      <c r="U11" s="34">
        <v>48.29</v>
      </c>
      <c r="V11" s="34">
        <v>1</v>
      </c>
      <c r="W11" s="34">
        <v>1.93</v>
      </c>
      <c r="X11" s="34">
        <v>0.497</v>
      </c>
      <c r="Y11" s="34">
        <f t="shared" si="0"/>
        <v>1.93</v>
      </c>
      <c r="Z11" s="34">
        <f t="shared" si="1"/>
        <v>0.497</v>
      </c>
      <c r="AA11" s="34">
        <v>0.88600000000000001</v>
      </c>
      <c r="AB11" s="35">
        <v>0.13514506323995201</v>
      </c>
      <c r="AC11">
        <f t="shared" si="2"/>
        <v>594</v>
      </c>
      <c r="AD11">
        <f t="shared" si="3"/>
        <v>3</v>
      </c>
      <c r="AE11">
        <f t="shared" si="4"/>
        <v>0.7</v>
      </c>
      <c r="AF11">
        <f>'TP Factors'!$D$7</f>
        <v>1.0291758621024898</v>
      </c>
      <c r="AG11">
        <f t="shared" si="5"/>
        <v>0.7</v>
      </c>
    </row>
    <row r="12" spans="1:33">
      <c r="A12" s="30" t="s">
        <v>105</v>
      </c>
      <c r="B12" s="30">
        <v>20</v>
      </c>
      <c r="C12" s="30" t="s">
        <v>106</v>
      </c>
      <c r="D12" s="31">
        <v>40.58</v>
      </c>
      <c r="E12" s="30" t="s">
        <v>91</v>
      </c>
      <c r="F12" s="30">
        <v>1234</v>
      </c>
      <c r="G12" s="32">
        <v>102.5</v>
      </c>
      <c r="H12" s="30" t="s">
        <v>92</v>
      </c>
      <c r="I12" s="30" t="s">
        <v>93</v>
      </c>
      <c r="J12" s="30">
        <v>189</v>
      </c>
      <c r="K12" s="33">
        <v>87.423889454700003</v>
      </c>
      <c r="L12" s="33">
        <v>323.05496369799999</v>
      </c>
      <c r="M12" s="31">
        <v>0.4</v>
      </c>
      <c r="N12" s="31">
        <v>0.1</v>
      </c>
      <c r="O12" s="30">
        <v>71103</v>
      </c>
      <c r="P12" s="30">
        <v>68875</v>
      </c>
      <c r="Q12" s="34">
        <v>71103</v>
      </c>
      <c r="R12" s="34">
        <v>1300</v>
      </c>
      <c r="S12" s="30" t="s">
        <v>94</v>
      </c>
      <c r="T12" s="30" t="s">
        <v>103</v>
      </c>
      <c r="U12" s="34">
        <v>48.29</v>
      </c>
      <c r="V12" s="34">
        <v>1</v>
      </c>
      <c r="W12" s="34">
        <v>2.1</v>
      </c>
      <c r="X12" s="34">
        <v>0.51600000000000001</v>
      </c>
      <c r="Y12" s="34">
        <f t="shared" si="0"/>
        <v>2.1</v>
      </c>
      <c r="Z12" s="34">
        <f t="shared" si="1"/>
        <v>0.51600000000000001</v>
      </c>
      <c r="AA12" s="34">
        <v>0.67700000000000005</v>
      </c>
      <c r="AB12" s="35">
        <v>2.3153964425261001E-4</v>
      </c>
      <c r="AC12">
        <f t="shared" si="2"/>
        <v>1</v>
      </c>
      <c r="AD12">
        <f t="shared" si="3"/>
        <v>0</v>
      </c>
      <c r="AE12">
        <f t="shared" si="4"/>
        <v>0</v>
      </c>
      <c r="AF12">
        <f>'TP Factors'!$D$7</f>
        <v>1.0291758621024898</v>
      </c>
      <c r="AG12">
        <f t="shared" si="5"/>
        <v>0</v>
      </c>
    </row>
    <row r="13" spans="1:33">
      <c r="A13" s="30" t="s">
        <v>105</v>
      </c>
      <c r="B13" s="30">
        <v>26</v>
      </c>
      <c r="C13" s="30" t="s">
        <v>160</v>
      </c>
      <c r="D13" s="31">
        <v>43.45</v>
      </c>
      <c r="E13" s="30" t="s">
        <v>91</v>
      </c>
      <c r="F13" s="30">
        <v>1234</v>
      </c>
      <c r="G13" s="32">
        <v>102.5</v>
      </c>
      <c r="H13" s="30" t="s">
        <v>92</v>
      </c>
      <c r="I13" s="30" t="s">
        <v>93</v>
      </c>
      <c r="J13" s="30">
        <v>100</v>
      </c>
      <c r="K13" s="33">
        <v>61.744914175600002</v>
      </c>
      <c r="L13" s="33">
        <v>149.48723859099999</v>
      </c>
      <c r="M13" s="31">
        <v>0.21</v>
      </c>
      <c r="N13" s="31">
        <v>0.05</v>
      </c>
      <c r="O13" s="30">
        <v>71119</v>
      </c>
      <c r="P13" s="30">
        <v>68890</v>
      </c>
      <c r="Q13" s="34">
        <v>71119</v>
      </c>
      <c r="R13" s="34">
        <v>1300</v>
      </c>
      <c r="S13" s="30" t="s">
        <v>94</v>
      </c>
      <c r="T13" s="30" t="s">
        <v>103</v>
      </c>
      <c r="U13" s="34">
        <v>48.29</v>
      </c>
      <c r="V13" s="34">
        <v>1</v>
      </c>
      <c r="W13" s="34">
        <v>2.1</v>
      </c>
      <c r="X13" s="34">
        <v>0.51600000000000001</v>
      </c>
      <c r="Y13" s="34">
        <f t="shared" si="0"/>
        <v>2.1</v>
      </c>
      <c r="Z13" s="34">
        <f t="shared" si="1"/>
        <v>0.51600000000000001</v>
      </c>
      <c r="AA13" s="34">
        <v>0.67700000000000005</v>
      </c>
      <c r="AB13" s="35">
        <v>3.8001281835501402E-3</v>
      </c>
      <c r="AC13">
        <f t="shared" si="2"/>
        <v>13</v>
      </c>
      <c r="AD13">
        <f t="shared" si="3"/>
        <v>0</v>
      </c>
      <c r="AE13">
        <f t="shared" si="4"/>
        <v>0</v>
      </c>
      <c r="AF13">
        <f>'TP Factors'!$D$7</f>
        <v>1.0291758621024898</v>
      </c>
      <c r="AG13">
        <f t="shared" si="5"/>
        <v>0</v>
      </c>
    </row>
    <row r="14" spans="1:33">
      <c r="A14" s="30" t="s">
        <v>105</v>
      </c>
      <c r="B14" s="30">
        <v>26</v>
      </c>
      <c r="C14" s="30" t="s">
        <v>160</v>
      </c>
      <c r="D14" s="31">
        <v>43.45</v>
      </c>
      <c r="E14" s="30" t="s">
        <v>91</v>
      </c>
      <c r="F14" s="30">
        <v>1234</v>
      </c>
      <c r="G14" s="32">
        <v>45</v>
      </c>
      <c r="H14" s="30" t="s">
        <v>92</v>
      </c>
      <c r="I14" s="30" t="s">
        <v>93</v>
      </c>
      <c r="J14" s="30">
        <v>466</v>
      </c>
      <c r="K14" s="33">
        <v>147.59475041900001</v>
      </c>
      <c r="L14" s="33">
        <v>633.99885261999998</v>
      </c>
      <c r="M14" s="31">
        <v>0.56000000000000005</v>
      </c>
      <c r="N14" s="31">
        <v>0.22</v>
      </c>
      <c r="O14" s="30">
        <v>71121</v>
      </c>
      <c r="P14" s="30">
        <v>68892</v>
      </c>
      <c r="Q14" s="34">
        <v>71121</v>
      </c>
      <c r="R14" s="34">
        <v>8140</v>
      </c>
      <c r="S14" s="30" t="s">
        <v>94</v>
      </c>
      <c r="T14" s="30" t="s">
        <v>95</v>
      </c>
      <c r="U14" s="34">
        <v>48.29</v>
      </c>
      <c r="V14" s="34">
        <v>1</v>
      </c>
      <c r="W14" s="34">
        <v>1.2</v>
      </c>
      <c r="X14" s="34">
        <v>0.48</v>
      </c>
      <c r="Y14" s="34">
        <f t="shared" si="0"/>
        <v>1.2</v>
      </c>
      <c r="Z14" s="34">
        <f t="shared" si="1"/>
        <v>0.48</v>
      </c>
      <c r="AA14" s="34">
        <v>0.74</v>
      </c>
      <c r="AB14" s="35">
        <v>6.2736791380246196E-2</v>
      </c>
      <c r="AC14">
        <f t="shared" si="2"/>
        <v>230</v>
      </c>
      <c r="AD14">
        <f t="shared" si="3"/>
        <v>1</v>
      </c>
      <c r="AE14">
        <f t="shared" si="4"/>
        <v>0.2</v>
      </c>
      <c r="AF14">
        <f>'TP Factors'!$D$7</f>
        <v>1.0291758621024898</v>
      </c>
      <c r="AG14">
        <f t="shared" si="5"/>
        <v>0.2</v>
      </c>
    </row>
    <row r="15" spans="1:33">
      <c r="A15" s="30" t="s">
        <v>105</v>
      </c>
      <c r="B15" s="30">
        <v>20</v>
      </c>
      <c r="C15" s="30" t="s">
        <v>106</v>
      </c>
      <c r="D15" s="31">
        <v>40.58</v>
      </c>
      <c r="E15" s="30" t="s">
        <v>91</v>
      </c>
      <c r="F15" s="30">
        <v>1234</v>
      </c>
      <c r="G15" s="32">
        <v>105</v>
      </c>
      <c r="H15" s="30" t="s">
        <v>92</v>
      </c>
      <c r="I15" s="30" t="s">
        <v>93</v>
      </c>
      <c r="J15" s="30">
        <v>1333</v>
      </c>
      <c r="K15" s="33">
        <v>216.039276011</v>
      </c>
      <c r="L15" s="33">
        <v>1734.8845930499999</v>
      </c>
      <c r="M15" s="31">
        <v>2.57</v>
      </c>
      <c r="N15" s="31">
        <v>0.66</v>
      </c>
      <c r="O15" s="30">
        <v>71194</v>
      </c>
      <c r="P15" s="30">
        <v>68957</v>
      </c>
      <c r="Q15" s="34">
        <v>71194</v>
      </c>
      <c r="R15" s="34">
        <v>1400</v>
      </c>
      <c r="S15" s="30" t="s">
        <v>108</v>
      </c>
      <c r="T15" s="30" t="s">
        <v>121</v>
      </c>
      <c r="U15" s="34">
        <v>48.29</v>
      </c>
      <c r="V15" s="34">
        <v>1</v>
      </c>
      <c r="W15" s="34">
        <v>1.93</v>
      </c>
      <c r="X15" s="34">
        <v>0.497</v>
      </c>
      <c r="Y15" s="34">
        <f t="shared" si="0"/>
        <v>1.93</v>
      </c>
      <c r="Z15" s="34">
        <f t="shared" si="1"/>
        <v>0.497</v>
      </c>
      <c r="AA15" s="34">
        <v>0.88700000000000001</v>
      </c>
      <c r="AB15" s="35">
        <v>4.7084828387003903E-3</v>
      </c>
      <c r="AC15">
        <f t="shared" si="2"/>
        <v>21</v>
      </c>
      <c r="AD15">
        <f t="shared" si="3"/>
        <v>0</v>
      </c>
      <c r="AE15">
        <f t="shared" si="4"/>
        <v>0</v>
      </c>
      <c r="AF15">
        <f>'TP Factors'!$D$7</f>
        <v>1.0291758621024898</v>
      </c>
      <c r="AG15">
        <f t="shared" si="5"/>
        <v>0</v>
      </c>
    </row>
    <row r="16" spans="1:33">
      <c r="A16" s="30" t="s">
        <v>105</v>
      </c>
      <c r="B16" s="30">
        <v>20</v>
      </c>
      <c r="C16" s="30" t="s">
        <v>106</v>
      </c>
      <c r="D16" s="31">
        <v>40.58</v>
      </c>
      <c r="E16" s="30" t="s">
        <v>91</v>
      </c>
      <c r="F16" s="30">
        <v>1234</v>
      </c>
      <c r="G16" s="32">
        <v>45</v>
      </c>
      <c r="H16" s="30" t="s">
        <v>92</v>
      </c>
      <c r="I16" s="30" t="s">
        <v>93</v>
      </c>
      <c r="J16" s="30">
        <v>2153</v>
      </c>
      <c r="K16" s="33">
        <v>292.08522955199999</v>
      </c>
      <c r="L16" s="33">
        <v>3535.9698293000001</v>
      </c>
      <c r="M16" s="31">
        <v>2.58</v>
      </c>
      <c r="N16" s="31">
        <v>1.03</v>
      </c>
      <c r="O16" s="30">
        <v>71224</v>
      </c>
      <c r="P16" s="30">
        <v>68983</v>
      </c>
      <c r="Q16" s="34">
        <v>71224</v>
      </c>
      <c r="R16" s="34">
        <v>8140</v>
      </c>
      <c r="S16" s="30" t="s">
        <v>108</v>
      </c>
      <c r="T16" s="30" t="s">
        <v>111</v>
      </c>
      <c r="U16" s="34">
        <v>48.29</v>
      </c>
      <c r="V16" s="34">
        <v>1</v>
      </c>
      <c r="W16" s="34">
        <v>1.2</v>
      </c>
      <c r="X16" s="34">
        <v>0.48</v>
      </c>
      <c r="Y16" s="34">
        <f t="shared" si="0"/>
        <v>1.2</v>
      </c>
      <c r="Z16" s="34">
        <f t="shared" si="1"/>
        <v>0.48</v>
      </c>
      <c r="AA16" s="34">
        <v>0.70299999999999996</v>
      </c>
      <c r="AB16" s="35">
        <v>0.43382469977972399</v>
      </c>
      <c r="AC16">
        <f t="shared" si="2"/>
        <v>1514</v>
      </c>
      <c r="AD16">
        <f t="shared" si="3"/>
        <v>4</v>
      </c>
      <c r="AE16">
        <f t="shared" si="4"/>
        <v>1.6</v>
      </c>
      <c r="AF16">
        <f>'TP Factors'!$D$7</f>
        <v>1.0291758621024898</v>
      </c>
      <c r="AG16">
        <f t="shared" si="5"/>
        <v>1.6</v>
      </c>
    </row>
    <row r="17" spans="1:33">
      <c r="A17" s="30" t="s">
        <v>105</v>
      </c>
      <c r="B17" s="30">
        <v>20</v>
      </c>
      <c r="C17" s="30" t="s">
        <v>106</v>
      </c>
      <c r="D17" s="31">
        <v>40.58</v>
      </c>
      <c r="E17" s="30" t="s">
        <v>91</v>
      </c>
      <c r="F17" s="30">
        <v>1234</v>
      </c>
      <c r="G17" s="32">
        <v>105</v>
      </c>
      <c r="H17" s="30" t="s">
        <v>92</v>
      </c>
      <c r="I17" s="30" t="s">
        <v>93</v>
      </c>
      <c r="J17" s="30">
        <v>21706</v>
      </c>
      <c r="K17" s="33">
        <v>1312.3358396900001</v>
      </c>
      <c r="L17" s="33">
        <v>28283.8981422</v>
      </c>
      <c r="M17" s="31">
        <v>41.89</v>
      </c>
      <c r="N17" s="31">
        <v>10.79</v>
      </c>
      <c r="O17" s="30">
        <v>71225</v>
      </c>
      <c r="P17" s="30">
        <v>68984</v>
      </c>
      <c r="Q17" s="34">
        <v>71225</v>
      </c>
      <c r="R17" s="34">
        <v>1400</v>
      </c>
      <c r="S17" s="30" t="s">
        <v>97</v>
      </c>
      <c r="T17" s="30" t="s">
        <v>123</v>
      </c>
      <c r="U17" s="34">
        <v>48.29</v>
      </c>
      <c r="V17" s="34">
        <v>1</v>
      </c>
      <c r="W17" s="34">
        <v>1.93</v>
      </c>
      <c r="X17" s="34">
        <v>0.497</v>
      </c>
      <c r="Y17" s="34">
        <f t="shared" si="0"/>
        <v>1.93</v>
      </c>
      <c r="Z17" s="34">
        <f t="shared" si="1"/>
        <v>0.497</v>
      </c>
      <c r="AA17" s="34">
        <v>0.88600000000000001</v>
      </c>
      <c r="AB17" s="35">
        <v>0.116117900697095</v>
      </c>
      <c r="AC17">
        <f t="shared" si="2"/>
        <v>511</v>
      </c>
      <c r="AD17">
        <f t="shared" si="3"/>
        <v>2</v>
      </c>
      <c r="AE17">
        <f t="shared" si="4"/>
        <v>0.6</v>
      </c>
      <c r="AF17">
        <f>'TP Factors'!$D$7</f>
        <v>1.0291758621024898</v>
      </c>
      <c r="AG17">
        <f t="shared" si="5"/>
        <v>0.6</v>
      </c>
    </row>
    <row r="18" spans="1:33">
      <c r="A18" s="30" t="s">
        <v>105</v>
      </c>
      <c r="B18" s="30">
        <v>20</v>
      </c>
      <c r="C18" s="30" t="s">
        <v>106</v>
      </c>
      <c r="D18" s="31">
        <v>40.58</v>
      </c>
      <c r="E18" s="30" t="s">
        <v>91</v>
      </c>
      <c r="F18" s="30">
        <v>1234</v>
      </c>
      <c r="G18" s="32">
        <v>45</v>
      </c>
      <c r="H18" s="30" t="s">
        <v>92</v>
      </c>
      <c r="I18" s="30" t="s">
        <v>93</v>
      </c>
      <c r="J18" s="30">
        <v>8147</v>
      </c>
      <c r="K18" s="33">
        <v>1086.88139746</v>
      </c>
      <c r="L18" s="33">
        <v>14930.0281012</v>
      </c>
      <c r="M18" s="31">
        <v>9.7799999999999994</v>
      </c>
      <c r="N18" s="31">
        <v>3.91</v>
      </c>
      <c r="O18" s="30">
        <v>71251</v>
      </c>
      <c r="P18" s="30">
        <v>69005</v>
      </c>
      <c r="Q18" s="34">
        <v>71251</v>
      </c>
      <c r="R18" s="34">
        <v>8140</v>
      </c>
      <c r="S18" s="30" t="s">
        <v>97</v>
      </c>
      <c r="T18" s="30" t="s">
        <v>99</v>
      </c>
      <c r="U18" s="34">
        <v>48.29</v>
      </c>
      <c r="V18" s="34">
        <v>1</v>
      </c>
      <c r="W18" s="34">
        <v>1.2</v>
      </c>
      <c r="X18" s="34">
        <v>0.48</v>
      </c>
      <c r="Y18" s="34">
        <f t="shared" si="0"/>
        <v>1.2</v>
      </c>
      <c r="Z18" s="34">
        <f t="shared" si="1"/>
        <v>0.48</v>
      </c>
      <c r="AA18" s="34">
        <v>0.63</v>
      </c>
      <c r="AB18" s="35">
        <v>1.7927352327075901</v>
      </c>
      <c r="AC18">
        <f t="shared" si="2"/>
        <v>5606</v>
      </c>
      <c r="AD18">
        <f t="shared" si="3"/>
        <v>15</v>
      </c>
      <c r="AE18">
        <f t="shared" si="4"/>
        <v>5.9</v>
      </c>
      <c r="AF18">
        <f>'TP Factors'!$D$7</f>
        <v>1.0291758621024898</v>
      </c>
      <c r="AG18">
        <f t="shared" si="5"/>
        <v>6.1</v>
      </c>
    </row>
    <row r="19" spans="1:33">
      <c r="A19" s="30" t="s">
        <v>105</v>
      </c>
      <c r="B19" s="30">
        <v>26</v>
      </c>
      <c r="C19" s="30" t="s">
        <v>160</v>
      </c>
      <c r="D19" s="31">
        <v>43.45</v>
      </c>
      <c r="E19" s="30" t="s">
        <v>91</v>
      </c>
      <c r="F19" s="30">
        <v>3456</v>
      </c>
      <c r="G19" s="32">
        <v>3</v>
      </c>
      <c r="H19" s="30" t="s">
        <v>92</v>
      </c>
      <c r="I19" s="30" t="s">
        <v>93</v>
      </c>
      <c r="J19" s="30">
        <v>5696</v>
      </c>
      <c r="K19" s="33">
        <v>2350.7658322299999</v>
      </c>
      <c r="L19" s="33">
        <v>24832.095479799998</v>
      </c>
      <c r="M19" s="31">
        <v>6.84</v>
      </c>
      <c r="N19" s="31">
        <v>0.36</v>
      </c>
      <c r="O19" s="30">
        <v>71367</v>
      </c>
      <c r="P19" s="30">
        <v>69117</v>
      </c>
      <c r="Q19" s="34">
        <v>71367</v>
      </c>
      <c r="R19" s="34">
        <v>3200</v>
      </c>
      <c r="S19" s="30" t="s">
        <v>94</v>
      </c>
      <c r="T19" s="30" t="s">
        <v>161</v>
      </c>
      <c r="U19" s="34">
        <v>48.29</v>
      </c>
      <c r="V19" s="34">
        <v>1</v>
      </c>
      <c r="W19" s="34">
        <v>1.2</v>
      </c>
      <c r="X19" s="34">
        <v>6.4000000000000001E-2</v>
      </c>
      <c r="Y19" s="34">
        <f t="shared" si="0"/>
        <v>1.2</v>
      </c>
      <c r="Z19" s="34">
        <f t="shared" si="1"/>
        <v>6.4000000000000001E-2</v>
      </c>
      <c r="AA19" s="34">
        <v>0.23100000000000001</v>
      </c>
      <c r="AB19" s="35">
        <v>1.2241061085384699</v>
      </c>
      <c r="AC19">
        <f t="shared" si="2"/>
        <v>1404</v>
      </c>
      <c r="AD19">
        <f t="shared" si="3"/>
        <v>4</v>
      </c>
      <c r="AE19">
        <f t="shared" si="4"/>
        <v>0.2</v>
      </c>
      <c r="AF19">
        <f>'TP Factors'!$D$7</f>
        <v>1.0291758621024898</v>
      </c>
      <c r="AG19">
        <f t="shared" si="5"/>
        <v>0.2</v>
      </c>
    </row>
    <row r="20" spans="1:33">
      <c r="A20" s="30" t="s">
        <v>105</v>
      </c>
      <c r="B20" s="30">
        <v>26</v>
      </c>
      <c r="C20" s="30" t="s">
        <v>160</v>
      </c>
      <c r="D20" s="31">
        <v>43.45</v>
      </c>
      <c r="E20" s="30" t="s">
        <v>91</v>
      </c>
      <c r="F20" s="30">
        <v>1234</v>
      </c>
      <c r="G20" s="32">
        <v>45</v>
      </c>
      <c r="H20" s="30" t="s">
        <v>92</v>
      </c>
      <c r="I20" s="30" t="s">
        <v>93</v>
      </c>
      <c r="J20" s="30">
        <v>14</v>
      </c>
      <c r="K20" s="33">
        <v>21.688793329100001</v>
      </c>
      <c r="L20" s="33">
        <v>18.992131015399998</v>
      </c>
      <c r="M20" s="31">
        <v>0.02</v>
      </c>
      <c r="N20" s="31">
        <v>0.01</v>
      </c>
      <c r="O20" s="30">
        <v>71371</v>
      </c>
      <c r="P20" s="30">
        <v>69120</v>
      </c>
      <c r="Q20" s="34">
        <v>71371</v>
      </c>
      <c r="R20" s="34">
        <v>8140</v>
      </c>
      <c r="S20" s="30" t="s">
        <v>94</v>
      </c>
      <c r="T20" s="30" t="s">
        <v>95</v>
      </c>
      <c r="U20" s="34">
        <v>48.29</v>
      </c>
      <c r="V20" s="34">
        <v>1</v>
      </c>
      <c r="W20" s="34">
        <v>1.2</v>
      </c>
      <c r="X20" s="34">
        <v>0.48</v>
      </c>
      <c r="Y20" s="34">
        <f t="shared" si="0"/>
        <v>1.2</v>
      </c>
      <c r="Z20" s="34">
        <f t="shared" si="1"/>
        <v>0.48</v>
      </c>
      <c r="AA20" s="34">
        <v>0.74</v>
      </c>
      <c r="AB20" s="35">
        <v>2.7245726215754601E-3</v>
      </c>
      <c r="AC20">
        <f t="shared" si="2"/>
        <v>10</v>
      </c>
      <c r="AD20">
        <f t="shared" si="3"/>
        <v>0</v>
      </c>
      <c r="AE20">
        <f t="shared" si="4"/>
        <v>0</v>
      </c>
      <c r="AF20">
        <f>'TP Factors'!$D$7</f>
        <v>1.0291758621024898</v>
      </c>
      <c r="AG20">
        <f t="shared" si="5"/>
        <v>0</v>
      </c>
    </row>
    <row r="21" spans="1:33">
      <c r="A21" s="30" t="s">
        <v>105</v>
      </c>
      <c r="B21" s="30">
        <v>26</v>
      </c>
      <c r="C21" s="30" t="s">
        <v>160</v>
      </c>
      <c r="D21" s="31">
        <v>43.45</v>
      </c>
      <c r="E21" s="30" t="s">
        <v>91</v>
      </c>
      <c r="F21" s="30">
        <v>3456</v>
      </c>
      <c r="G21" s="32">
        <v>3</v>
      </c>
      <c r="H21" s="30" t="s">
        <v>92</v>
      </c>
      <c r="I21" s="30" t="s">
        <v>93</v>
      </c>
      <c r="J21" s="30">
        <v>77</v>
      </c>
      <c r="K21" s="33">
        <v>82.403419142800004</v>
      </c>
      <c r="L21" s="33">
        <v>336.93185803</v>
      </c>
      <c r="M21" s="31">
        <v>0.09</v>
      </c>
      <c r="N21" s="31">
        <v>0</v>
      </c>
      <c r="O21" s="30">
        <v>71377</v>
      </c>
      <c r="P21" s="30">
        <v>69125</v>
      </c>
      <c r="Q21" s="34">
        <v>71377</v>
      </c>
      <c r="R21" s="34">
        <v>3200</v>
      </c>
      <c r="S21" s="30" t="s">
        <v>94</v>
      </c>
      <c r="T21" s="30" t="s">
        <v>161</v>
      </c>
      <c r="U21" s="34">
        <v>48.29</v>
      </c>
      <c r="V21" s="34">
        <v>1</v>
      </c>
      <c r="W21" s="34">
        <v>1.2</v>
      </c>
      <c r="X21" s="34">
        <v>6.4000000000000001E-2</v>
      </c>
      <c r="Y21" s="34">
        <f t="shared" si="0"/>
        <v>1.2</v>
      </c>
      <c r="Z21" s="34">
        <f t="shared" si="1"/>
        <v>6.4000000000000001E-2</v>
      </c>
      <c r="AA21" s="34">
        <v>0.23100000000000001</v>
      </c>
      <c r="AB21" s="35">
        <v>9.8807145286244E-3</v>
      </c>
      <c r="AC21">
        <f t="shared" si="2"/>
        <v>11</v>
      </c>
      <c r="AD21">
        <f t="shared" si="3"/>
        <v>0</v>
      </c>
      <c r="AE21">
        <f t="shared" si="4"/>
        <v>0</v>
      </c>
      <c r="AF21">
        <f>'TP Factors'!$D$7</f>
        <v>1.0291758621024898</v>
      </c>
      <c r="AG21">
        <f t="shared" si="5"/>
        <v>0</v>
      </c>
    </row>
    <row r="22" spans="1:33">
      <c r="A22" s="30" t="s">
        <v>105</v>
      </c>
      <c r="B22" s="30">
        <v>20</v>
      </c>
      <c r="C22" s="30" t="s">
        <v>106</v>
      </c>
      <c r="D22" s="31">
        <v>40.58</v>
      </c>
      <c r="E22" s="30" t="s">
        <v>91</v>
      </c>
      <c r="F22" s="30">
        <v>1234</v>
      </c>
      <c r="G22" s="32">
        <v>105</v>
      </c>
      <c r="H22" s="30" t="s">
        <v>92</v>
      </c>
      <c r="I22" s="30" t="s">
        <v>93</v>
      </c>
      <c r="J22" s="30">
        <v>3462</v>
      </c>
      <c r="K22" s="33">
        <v>335.53376993199998</v>
      </c>
      <c r="L22" s="33">
        <v>4491.4818382499998</v>
      </c>
      <c r="M22" s="31">
        <v>6.68</v>
      </c>
      <c r="N22" s="31">
        <v>1.72</v>
      </c>
      <c r="O22" s="30">
        <v>71392</v>
      </c>
      <c r="P22" s="30">
        <v>69140</v>
      </c>
      <c r="Q22" s="34">
        <v>71392</v>
      </c>
      <c r="R22" s="34">
        <v>1400</v>
      </c>
      <c r="S22" s="30" t="s">
        <v>94</v>
      </c>
      <c r="T22" s="30" t="s">
        <v>96</v>
      </c>
      <c r="U22" s="34">
        <v>48.29</v>
      </c>
      <c r="V22" s="34">
        <v>1</v>
      </c>
      <c r="W22" s="34">
        <v>1.93</v>
      </c>
      <c r="X22" s="34">
        <v>0.497</v>
      </c>
      <c r="Y22" s="34">
        <f t="shared" si="0"/>
        <v>1.93</v>
      </c>
      <c r="Z22" s="34">
        <f t="shared" si="1"/>
        <v>0.497</v>
      </c>
      <c r="AA22" s="34">
        <v>0.89</v>
      </c>
      <c r="AB22" s="35">
        <v>1.7855158682176301E-2</v>
      </c>
      <c r="AC22">
        <f t="shared" si="2"/>
        <v>79</v>
      </c>
      <c r="AD22">
        <f t="shared" si="3"/>
        <v>0</v>
      </c>
      <c r="AE22">
        <f t="shared" si="4"/>
        <v>0.1</v>
      </c>
      <c r="AF22">
        <f>'TP Factors'!$D$7</f>
        <v>1.0291758621024898</v>
      </c>
      <c r="AG22">
        <f t="shared" si="5"/>
        <v>0.1</v>
      </c>
    </row>
    <row r="23" spans="1:33">
      <c r="A23" s="30" t="s">
        <v>105</v>
      </c>
      <c r="B23" s="30">
        <v>26</v>
      </c>
      <c r="C23" s="30" t="s">
        <v>160</v>
      </c>
      <c r="D23" s="31">
        <v>43.45</v>
      </c>
      <c r="E23" s="30" t="s">
        <v>91</v>
      </c>
      <c r="F23" s="30">
        <v>1234</v>
      </c>
      <c r="G23" s="32">
        <v>105</v>
      </c>
      <c r="H23" s="30" t="s">
        <v>92</v>
      </c>
      <c r="I23" s="30" t="s">
        <v>93</v>
      </c>
      <c r="J23" s="30">
        <v>10</v>
      </c>
      <c r="K23" s="33">
        <v>24.403837088900001</v>
      </c>
      <c r="L23" s="33">
        <v>10.785587849900001</v>
      </c>
      <c r="M23" s="31">
        <v>0.02</v>
      </c>
      <c r="N23" s="31">
        <v>0</v>
      </c>
      <c r="O23" s="30">
        <v>71397</v>
      </c>
      <c r="P23" s="30">
        <v>69145</v>
      </c>
      <c r="Q23" s="34">
        <v>71397</v>
      </c>
      <c r="R23" s="34">
        <v>1400</v>
      </c>
      <c r="S23" s="30" t="s">
        <v>94</v>
      </c>
      <c r="T23" s="30" t="s">
        <v>96</v>
      </c>
      <c r="U23" s="34">
        <v>48.29</v>
      </c>
      <c r="V23" s="34">
        <v>1</v>
      </c>
      <c r="W23" s="34">
        <v>1.93</v>
      </c>
      <c r="X23" s="34">
        <v>0.497</v>
      </c>
      <c r="Y23" s="34">
        <f t="shared" si="0"/>
        <v>1.93</v>
      </c>
      <c r="Z23" s="34">
        <f t="shared" si="1"/>
        <v>0.497</v>
      </c>
      <c r="AA23" s="34">
        <v>0.89</v>
      </c>
      <c r="AB23" s="35">
        <v>4.1746167890225E-4</v>
      </c>
      <c r="AC23">
        <f t="shared" si="2"/>
        <v>2</v>
      </c>
      <c r="AD23">
        <f t="shared" si="3"/>
        <v>0</v>
      </c>
      <c r="AE23">
        <f t="shared" si="4"/>
        <v>0</v>
      </c>
      <c r="AF23">
        <f>'TP Factors'!$D$7</f>
        <v>1.0291758621024898</v>
      </c>
      <c r="AG23">
        <f t="shared" si="5"/>
        <v>0</v>
      </c>
    </row>
    <row r="24" spans="1:33">
      <c r="A24" s="30" t="s">
        <v>105</v>
      </c>
      <c r="B24" s="30">
        <v>26</v>
      </c>
      <c r="C24" s="30" t="s">
        <v>160</v>
      </c>
      <c r="D24" s="31">
        <v>43.45</v>
      </c>
      <c r="E24" s="30" t="s">
        <v>91</v>
      </c>
      <c r="F24" s="30">
        <v>1234</v>
      </c>
      <c r="G24" s="32">
        <v>105</v>
      </c>
      <c r="H24" s="30" t="s">
        <v>92</v>
      </c>
      <c r="I24" s="30" t="s">
        <v>93</v>
      </c>
      <c r="J24" s="30">
        <v>563</v>
      </c>
      <c r="K24" s="33">
        <v>103.86069077499999</v>
      </c>
      <c r="L24" s="33">
        <v>640.02661795400002</v>
      </c>
      <c r="M24" s="31">
        <v>1.0900000000000001</v>
      </c>
      <c r="N24" s="31">
        <v>0.28000000000000003</v>
      </c>
      <c r="O24" s="30">
        <v>71406</v>
      </c>
      <c r="P24" s="30">
        <v>69154</v>
      </c>
      <c r="Q24" s="34">
        <v>71406</v>
      </c>
      <c r="R24" s="34">
        <v>1400</v>
      </c>
      <c r="S24" s="30" t="s">
        <v>97</v>
      </c>
      <c r="T24" s="30" t="s">
        <v>123</v>
      </c>
      <c r="U24" s="34">
        <v>48.29</v>
      </c>
      <c r="V24" s="34">
        <v>1</v>
      </c>
      <c r="W24" s="34">
        <v>1.93</v>
      </c>
      <c r="X24" s="34">
        <v>0.497</v>
      </c>
      <c r="Y24" s="34">
        <f t="shared" si="0"/>
        <v>1.93</v>
      </c>
      <c r="Z24" s="34">
        <f t="shared" si="1"/>
        <v>0.497</v>
      </c>
      <c r="AA24" s="34">
        <v>0.88600000000000001</v>
      </c>
      <c r="AB24" s="35">
        <v>3.5906784194699999E-5</v>
      </c>
      <c r="AC24">
        <f t="shared" si="2"/>
        <v>0</v>
      </c>
      <c r="AD24">
        <f t="shared" si="3"/>
        <v>0</v>
      </c>
      <c r="AE24">
        <f t="shared" si="4"/>
        <v>0</v>
      </c>
      <c r="AF24">
        <f>'TP Factors'!$D$7</f>
        <v>1.0291758621024898</v>
      </c>
      <c r="AG24">
        <f t="shared" si="5"/>
        <v>0</v>
      </c>
    </row>
    <row r="25" spans="1:33">
      <c r="A25" s="30" t="s">
        <v>105</v>
      </c>
      <c r="B25" s="30">
        <v>26</v>
      </c>
      <c r="C25" s="30" t="s">
        <v>160</v>
      </c>
      <c r="D25" s="31">
        <v>43.45</v>
      </c>
      <c r="E25" s="30" t="s">
        <v>91</v>
      </c>
      <c r="F25" s="30">
        <v>1234</v>
      </c>
      <c r="G25" s="32">
        <v>105</v>
      </c>
      <c r="H25" s="30" t="s">
        <v>92</v>
      </c>
      <c r="I25" s="30" t="s">
        <v>93</v>
      </c>
      <c r="J25" s="30">
        <v>215</v>
      </c>
      <c r="K25" s="33">
        <v>78.904395496999996</v>
      </c>
      <c r="L25" s="33">
        <v>243.32687569000001</v>
      </c>
      <c r="M25" s="31">
        <v>0.41</v>
      </c>
      <c r="N25" s="31">
        <v>0.11</v>
      </c>
      <c r="O25" s="30">
        <v>71428</v>
      </c>
      <c r="P25" s="30">
        <v>69175</v>
      </c>
      <c r="Q25" s="34">
        <v>71428</v>
      </c>
      <c r="R25" s="34">
        <v>1400</v>
      </c>
      <c r="S25" s="30" t="s">
        <v>94</v>
      </c>
      <c r="T25" s="30" t="s">
        <v>96</v>
      </c>
      <c r="U25" s="34">
        <v>48.29</v>
      </c>
      <c r="V25" s="34">
        <v>1</v>
      </c>
      <c r="W25" s="34">
        <v>1.93</v>
      </c>
      <c r="X25" s="34">
        <v>0.497</v>
      </c>
      <c r="Y25" s="34">
        <f t="shared" si="0"/>
        <v>1.93</v>
      </c>
      <c r="Z25" s="34">
        <f t="shared" si="1"/>
        <v>0.497</v>
      </c>
      <c r="AA25" s="34">
        <v>0.89</v>
      </c>
      <c r="AB25" s="35">
        <v>8.1367134287480003E-4</v>
      </c>
      <c r="AC25">
        <f t="shared" si="2"/>
        <v>4</v>
      </c>
      <c r="AD25">
        <f t="shared" si="3"/>
        <v>0</v>
      </c>
      <c r="AE25">
        <f t="shared" si="4"/>
        <v>0</v>
      </c>
      <c r="AF25">
        <f>'TP Factors'!$D$7</f>
        <v>1.0291758621024898</v>
      </c>
      <c r="AG25">
        <f t="shared" si="5"/>
        <v>0</v>
      </c>
    </row>
    <row r="26" spans="1:33">
      <c r="A26" s="30" t="s">
        <v>105</v>
      </c>
      <c r="B26" s="30">
        <v>21</v>
      </c>
      <c r="C26" s="30" t="s">
        <v>162</v>
      </c>
      <c r="D26" s="31">
        <v>40.090000000000003</v>
      </c>
      <c r="E26" s="30" t="s">
        <v>91</v>
      </c>
      <c r="F26" s="30">
        <v>1234</v>
      </c>
      <c r="G26" s="32">
        <v>102.5</v>
      </c>
      <c r="H26" s="30" t="s">
        <v>92</v>
      </c>
      <c r="I26" s="30" t="s">
        <v>93</v>
      </c>
      <c r="J26" s="30">
        <v>47</v>
      </c>
      <c r="K26" s="33">
        <v>60.280484327499998</v>
      </c>
      <c r="L26" s="33">
        <v>82.377264839199995</v>
      </c>
      <c r="M26" s="31">
        <v>0.1</v>
      </c>
      <c r="N26" s="31">
        <v>0.02</v>
      </c>
      <c r="O26" s="30">
        <v>71461</v>
      </c>
      <c r="P26" s="30">
        <v>69207</v>
      </c>
      <c r="Q26" s="34">
        <v>71461</v>
      </c>
      <c r="R26" s="34">
        <v>1300</v>
      </c>
      <c r="S26" s="30" t="s">
        <v>94</v>
      </c>
      <c r="T26" s="30" t="s">
        <v>103</v>
      </c>
      <c r="U26" s="34">
        <v>48.29</v>
      </c>
      <c r="V26" s="34">
        <v>1</v>
      </c>
      <c r="W26" s="34">
        <v>2.1</v>
      </c>
      <c r="X26" s="34">
        <v>0.51600000000000001</v>
      </c>
      <c r="Y26" s="34">
        <f t="shared" si="0"/>
        <v>2.1</v>
      </c>
      <c r="Z26" s="34">
        <f t="shared" si="1"/>
        <v>0.51600000000000001</v>
      </c>
      <c r="AA26" s="34">
        <v>0.67700000000000005</v>
      </c>
      <c r="AB26" s="35">
        <v>7.5860038796447503E-3</v>
      </c>
      <c r="AC26">
        <f t="shared" si="2"/>
        <v>25</v>
      </c>
      <c r="AD26">
        <f t="shared" si="3"/>
        <v>0</v>
      </c>
      <c r="AE26">
        <f t="shared" si="4"/>
        <v>0</v>
      </c>
      <c r="AF26">
        <f>'TP Factors'!$D$7</f>
        <v>1.0291758621024898</v>
      </c>
      <c r="AG26">
        <f t="shared" si="5"/>
        <v>0</v>
      </c>
    </row>
    <row r="27" spans="1:33">
      <c r="A27" s="30" t="s">
        <v>105</v>
      </c>
      <c r="B27" s="30">
        <v>21</v>
      </c>
      <c r="C27" s="30" t="s">
        <v>162</v>
      </c>
      <c r="D27" s="31">
        <v>40.090000000000003</v>
      </c>
      <c r="E27" s="30" t="s">
        <v>91</v>
      </c>
      <c r="F27" s="30">
        <v>1234</v>
      </c>
      <c r="G27" s="32">
        <v>45</v>
      </c>
      <c r="H27" s="30" t="s">
        <v>92</v>
      </c>
      <c r="I27" s="30" t="s">
        <v>93</v>
      </c>
      <c r="J27" s="30">
        <v>3101</v>
      </c>
      <c r="K27" s="33">
        <v>587.61517121899999</v>
      </c>
      <c r="L27" s="33">
        <v>5822.1160399099999</v>
      </c>
      <c r="M27" s="31">
        <v>3.72</v>
      </c>
      <c r="N27" s="31">
        <v>1.49</v>
      </c>
      <c r="O27" s="30">
        <v>71470</v>
      </c>
      <c r="P27" s="30">
        <v>69216</v>
      </c>
      <c r="Q27" s="34">
        <v>71470</v>
      </c>
      <c r="R27" s="34">
        <v>8140</v>
      </c>
      <c r="S27" s="30" t="s">
        <v>97</v>
      </c>
      <c r="T27" s="30" t="s">
        <v>99</v>
      </c>
      <c r="U27" s="34">
        <v>48.29</v>
      </c>
      <c r="V27" s="34">
        <v>1</v>
      </c>
      <c r="W27" s="34">
        <v>1.2</v>
      </c>
      <c r="X27" s="34">
        <v>0.48</v>
      </c>
      <c r="Y27" s="34">
        <f t="shared" si="0"/>
        <v>1.2</v>
      </c>
      <c r="Z27" s="34">
        <f t="shared" si="1"/>
        <v>0.48</v>
      </c>
      <c r="AA27" s="34">
        <v>0.63</v>
      </c>
      <c r="AB27" s="35">
        <v>0.46949614984369198</v>
      </c>
      <c r="AC27">
        <f t="shared" si="2"/>
        <v>1468</v>
      </c>
      <c r="AD27">
        <f t="shared" si="3"/>
        <v>4</v>
      </c>
      <c r="AE27">
        <f t="shared" si="4"/>
        <v>1.6</v>
      </c>
      <c r="AF27">
        <f>'TP Factors'!$D$7</f>
        <v>1.0291758621024898</v>
      </c>
      <c r="AG27">
        <f t="shared" si="5"/>
        <v>1.6</v>
      </c>
    </row>
    <row r="28" spans="1:33">
      <c r="A28" s="30" t="s">
        <v>105</v>
      </c>
      <c r="B28" s="30">
        <v>26</v>
      </c>
      <c r="C28" s="30" t="s">
        <v>160</v>
      </c>
      <c r="D28" s="31">
        <v>43.45</v>
      </c>
      <c r="E28" s="30" t="s">
        <v>91</v>
      </c>
      <c r="F28" s="30">
        <v>3456</v>
      </c>
      <c r="G28" s="32">
        <v>3</v>
      </c>
      <c r="H28" s="30" t="s">
        <v>92</v>
      </c>
      <c r="I28" s="30" t="s">
        <v>93</v>
      </c>
      <c r="J28" s="30">
        <v>105</v>
      </c>
      <c r="K28" s="33">
        <v>95.174928295699999</v>
      </c>
      <c r="L28" s="33">
        <v>458.78830513700001</v>
      </c>
      <c r="M28" s="31">
        <v>0.13</v>
      </c>
      <c r="N28" s="31">
        <v>0.01</v>
      </c>
      <c r="O28" s="30">
        <v>71495</v>
      </c>
      <c r="P28" s="30">
        <v>69241</v>
      </c>
      <c r="Q28" s="34">
        <v>71495</v>
      </c>
      <c r="R28" s="34">
        <v>3200</v>
      </c>
      <c r="S28" s="30" t="s">
        <v>94</v>
      </c>
      <c r="T28" s="30" t="s">
        <v>161</v>
      </c>
      <c r="U28" s="34">
        <v>48.29</v>
      </c>
      <c r="V28" s="34">
        <v>1</v>
      </c>
      <c r="W28" s="34">
        <v>1.2</v>
      </c>
      <c r="X28" s="34">
        <v>6.4000000000000001E-2</v>
      </c>
      <c r="Y28" s="34">
        <f t="shared" si="0"/>
        <v>1.2</v>
      </c>
      <c r="Z28" s="34">
        <f t="shared" si="1"/>
        <v>6.4000000000000001E-2</v>
      </c>
      <c r="AA28" s="34">
        <v>0.23100000000000001</v>
      </c>
      <c r="AB28" s="35">
        <v>4.0130149067937597E-2</v>
      </c>
      <c r="AC28">
        <f t="shared" si="2"/>
        <v>46</v>
      </c>
      <c r="AD28">
        <f t="shared" si="3"/>
        <v>0</v>
      </c>
      <c r="AE28">
        <f t="shared" si="4"/>
        <v>0</v>
      </c>
      <c r="AF28">
        <f>'TP Factors'!$D$7</f>
        <v>1.0291758621024898</v>
      </c>
      <c r="AG28">
        <f t="shared" si="5"/>
        <v>0</v>
      </c>
    </row>
    <row r="29" spans="1:33">
      <c r="A29" s="30" t="s">
        <v>105</v>
      </c>
      <c r="B29" s="30">
        <v>26</v>
      </c>
      <c r="C29" s="30" t="s">
        <v>160</v>
      </c>
      <c r="D29" s="31">
        <v>43.45</v>
      </c>
      <c r="E29" s="30" t="s">
        <v>91</v>
      </c>
      <c r="F29" s="30">
        <v>3456</v>
      </c>
      <c r="G29" s="32">
        <v>3</v>
      </c>
      <c r="H29" s="30" t="s">
        <v>92</v>
      </c>
      <c r="I29" s="30" t="s">
        <v>93</v>
      </c>
      <c r="J29" s="30">
        <v>87</v>
      </c>
      <c r="K29" s="33">
        <v>90.5210558335</v>
      </c>
      <c r="L29" s="33">
        <v>378.68930557599998</v>
      </c>
      <c r="M29" s="31">
        <v>0.1</v>
      </c>
      <c r="N29" s="31">
        <v>0.01</v>
      </c>
      <c r="O29" s="30">
        <v>71603</v>
      </c>
      <c r="P29" s="30">
        <v>69347</v>
      </c>
      <c r="Q29" s="34">
        <v>71603</v>
      </c>
      <c r="R29" s="34">
        <v>3200</v>
      </c>
      <c r="S29" s="30" t="s">
        <v>94</v>
      </c>
      <c r="T29" s="30" t="s">
        <v>161</v>
      </c>
      <c r="U29" s="34">
        <v>48.29</v>
      </c>
      <c r="V29" s="34">
        <v>1</v>
      </c>
      <c r="W29" s="34">
        <v>1.2</v>
      </c>
      <c r="X29" s="34">
        <v>6.4000000000000001E-2</v>
      </c>
      <c r="Y29" s="34">
        <f t="shared" si="0"/>
        <v>1.2</v>
      </c>
      <c r="Z29" s="34">
        <f t="shared" si="1"/>
        <v>6.4000000000000001E-2</v>
      </c>
      <c r="AA29" s="34">
        <v>0.23100000000000001</v>
      </c>
      <c r="AB29" s="35">
        <v>4.94271150509661E-2</v>
      </c>
      <c r="AC29">
        <f t="shared" si="2"/>
        <v>57</v>
      </c>
      <c r="AD29">
        <f t="shared" si="3"/>
        <v>0</v>
      </c>
      <c r="AE29">
        <f t="shared" si="4"/>
        <v>0</v>
      </c>
      <c r="AF29">
        <f>'TP Factors'!$D$7</f>
        <v>1.0291758621024898</v>
      </c>
      <c r="AG29">
        <f t="shared" si="5"/>
        <v>0</v>
      </c>
    </row>
    <row r="30" spans="1:33">
      <c r="A30" s="30" t="s">
        <v>105</v>
      </c>
      <c r="B30" s="30">
        <v>26</v>
      </c>
      <c r="C30" s="30" t="s">
        <v>160</v>
      </c>
      <c r="D30" s="31">
        <v>43.45</v>
      </c>
      <c r="E30" s="30" t="s">
        <v>91</v>
      </c>
      <c r="F30" s="30">
        <v>3456</v>
      </c>
      <c r="G30" s="32">
        <v>3</v>
      </c>
      <c r="H30" s="30" t="s">
        <v>92</v>
      </c>
      <c r="I30" s="30" t="s">
        <v>93</v>
      </c>
      <c r="J30" s="30">
        <v>102</v>
      </c>
      <c r="K30" s="33">
        <v>94.242583712200002</v>
      </c>
      <c r="L30" s="33">
        <v>444.62156100200002</v>
      </c>
      <c r="M30" s="31">
        <v>0.12</v>
      </c>
      <c r="N30" s="31">
        <v>0.01</v>
      </c>
      <c r="O30" s="30">
        <v>71700</v>
      </c>
      <c r="P30" s="30">
        <v>69441</v>
      </c>
      <c r="Q30" s="34">
        <v>71700</v>
      </c>
      <c r="R30" s="34">
        <v>3200</v>
      </c>
      <c r="S30" s="30" t="s">
        <v>94</v>
      </c>
      <c r="T30" s="30" t="s">
        <v>161</v>
      </c>
      <c r="U30" s="34">
        <v>48.29</v>
      </c>
      <c r="V30" s="34">
        <v>1</v>
      </c>
      <c r="W30" s="34">
        <v>1.2</v>
      </c>
      <c r="X30" s="34">
        <v>6.4000000000000001E-2</v>
      </c>
      <c r="Y30" s="34">
        <f t="shared" si="0"/>
        <v>1.2</v>
      </c>
      <c r="Z30" s="34">
        <f t="shared" si="1"/>
        <v>6.4000000000000001E-2</v>
      </c>
      <c r="AA30" s="34">
        <v>0.23100000000000001</v>
      </c>
      <c r="AB30" s="35">
        <v>6.1106090412659297E-2</v>
      </c>
      <c r="AC30">
        <f t="shared" si="2"/>
        <v>70</v>
      </c>
      <c r="AD30">
        <f t="shared" si="3"/>
        <v>0</v>
      </c>
      <c r="AE30">
        <f t="shared" si="4"/>
        <v>0</v>
      </c>
      <c r="AF30">
        <f>'TP Factors'!$D$7</f>
        <v>1.0291758621024898</v>
      </c>
      <c r="AG30">
        <f t="shared" si="5"/>
        <v>0</v>
      </c>
    </row>
    <row r="31" spans="1:33">
      <c r="A31" s="30" t="s">
        <v>105</v>
      </c>
      <c r="B31" s="30">
        <v>26</v>
      </c>
      <c r="C31" s="30" t="s">
        <v>160</v>
      </c>
      <c r="D31" s="31">
        <v>43.45</v>
      </c>
      <c r="E31" s="30" t="s">
        <v>91</v>
      </c>
      <c r="F31" s="30">
        <v>3456</v>
      </c>
      <c r="G31" s="32">
        <v>3</v>
      </c>
      <c r="H31" s="30" t="s">
        <v>92</v>
      </c>
      <c r="I31" s="30" t="s">
        <v>93</v>
      </c>
      <c r="J31" s="30">
        <v>100</v>
      </c>
      <c r="K31" s="33">
        <v>93.105551421000001</v>
      </c>
      <c r="L31" s="33">
        <v>435.027609423</v>
      </c>
      <c r="M31" s="31">
        <v>0.12</v>
      </c>
      <c r="N31" s="31">
        <v>0.01</v>
      </c>
      <c r="O31" s="30">
        <v>71795</v>
      </c>
      <c r="P31" s="30">
        <v>69533</v>
      </c>
      <c r="Q31" s="34">
        <v>71795</v>
      </c>
      <c r="R31" s="34">
        <v>3200</v>
      </c>
      <c r="S31" s="30" t="s">
        <v>94</v>
      </c>
      <c r="T31" s="30" t="s">
        <v>161</v>
      </c>
      <c r="U31" s="34">
        <v>48.29</v>
      </c>
      <c r="V31" s="34">
        <v>1</v>
      </c>
      <c r="W31" s="34">
        <v>1.2</v>
      </c>
      <c r="X31" s="34">
        <v>6.4000000000000001E-2</v>
      </c>
      <c r="Y31" s="34">
        <f t="shared" si="0"/>
        <v>1.2</v>
      </c>
      <c r="Z31" s="34">
        <f t="shared" si="1"/>
        <v>6.4000000000000001E-2</v>
      </c>
      <c r="AA31" s="34">
        <v>0.23100000000000001</v>
      </c>
      <c r="AB31" s="35">
        <v>3.6168704866562602E-2</v>
      </c>
      <c r="AC31">
        <f t="shared" si="2"/>
        <v>41</v>
      </c>
      <c r="AD31">
        <f t="shared" si="3"/>
        <v>0</v>
      </c>
      <c r="AE31">
        <f t="shared" si="4"/>
        <v>0</v>
      </c>
      <c r="AF31">
        <f>'TP Factors'!$D$7</f>
        <v>1.0291758621024898</v>
      </c>
      <c r="AG31">
        <f t="shared" si="5"/>
        <v>0</v>
      </c>
    </row>
    <row r="32" spans="1:33">
      <c r="A32" s="30" t="s">
        <v>105</v>
      </c>
      <c r="B32" s="30">
        <v>26</v>
      </c>
      <c r="C32" s="30" t="s">
        <v>160</v>
      </c>
      <c r="D32" s="31">
        <v>43.45</v>
      </c>
      <c r="E32" s="30" t="s">
        <v>91</v>
      </c>
      <c r="F32" s="30">
        <v>3456</v>
      </c>
      <c r="G32" s="32">
        <v>3</v>
      </c>
      <c r="H32" s="30" t="s">
        <v>92</v>
      </c>
      <c r="I32" s="30" t="s">
        <v>93</v>
      </c>
      <c r="J32" s="30">
        <v>72</v>
      </c>
      <c r="K32" s="33">
        <v>85.492121280000006</v>
      </c>
      <c r="L32" s="33">
        <v>314.45407535599998</v>
      </c>
      <c r="M32" s="31">
        <v>0.09</v>
      </c>
      <c r="N32" s="31">
        <v>0</v>
      </c>
      <c r="O32" s="30">
        <v>71942</v>
      </c>
      <c r="P32" s="30">
        <v>69670</v>
      </c>
      <c r="Q32" s="34">
        <v>71942</v>
      </c>
      <c r="R32" s="34">
        <v>3200</v>
      </c>
      <c r="S32" s="30" t="s">
        <v>94</v>
      </c>
      <c r="T32" s="30" t="s">
        <v>161</v>
      </c>
      <c r="U32" s="34">
        <v>48.29</v>
      </c>
      <c r="V32" s="34">
        <v>1</v>
      </c>
      <c r="W32" s="34">
        <v>1.2</v>
      </c>
      <c r="X32" s="34">
        <v>6.4000000000000001E-2</v>
      </c>
      <c r="Y32" s="34">
        <f t="shared" si="0"/>
        <v>1.2</v>
      </c>
      <c r="Z32" s="34">
        <f t="shared" si="1"/>
        <v>6.4000000000000001E-2</v>
      </c>
      <c r="AA32" s="34">
        <v>0.23100000000000001</v>
      </c>
      <c r="AB32" s="35">
        <v>4.2270218858596997E-2</v>
      </c>
      <c r="AC32">
        <f t="shared" si="2"/>
        <v>48</v>
      </c>
      <c r="AD32">
        <f t="shared" si="3"/>
        <v>0</v>
      </c>
      <c r="AE32">
        <f t="shared" si="4"/>
        <v>0</v>
      </c>
      <c r="AF32">
        <f>'TP Factors'!$D$7</f>
        <v>1.0291758621024898</v>
      </c>
      <c r="AG32">
        <f t="shared" si="5"/>
        <v>0</v>
      </c>
    </row>
    <row r="33" spans="1:33">
      <c r="A33" s="30" t="s">
        <v>105</v>
      </c>
      <c r="B33" s="30">
        <v>26</v>
      </c>
      <c r="C33" s="30" t="s">
        <v>160</v>
      </c>
      <c r="D33" s="31">
        <v>43.45</v>
      </c>
      <c r="E33" s="30" t="s">
        <v>91</v>
      </c>
      <c r="F33" s="30">
        <v>1234</v>
      </c>
      <c r="G33" s="32">
        <v>45</v>
      </c>
      <c r="H33" s="30" t="s">
        <v>92</v>
      </c>
      <c r="I33" s="30" t="s">
        <v>93</v>
      </c>
      <c r="J33" s="30">
        <v>3294</v>
      </c>
      <c r="K33" s="33">
        <v>462.79443202900001</v>
      </c>
      <c r="L33" s="33">
        <v>4481.9024442299997</v>
      </c>
      <c r="M33" s="31">
        <v>3.95</v>
      </c>
      <c r="N33" s="31">
        <v>1.58</v>
      </c>
      <c r="O33" s="30">
        <v>71985</v>
      </c>
      <c r="P33" s="30">
        <v>69711</v>
      </c>
      <c r="Q33" s="34">
        <v>71985</v>
      </c>
      <c r="R33" s="34">
        <v>8140</v>
      </c>
      <c r="S33" s="30" t="s">
        <v>94</v>
      </c>
      <c r="T33" s="30" t="s">
        <v>95</v>
      </c>
      <c r="U33" s="34">
        <v>48.29</v>
      </c>
      <c r="V33" s="34">
        <v>1</v>
      </c>
      <c r="W33" s="34">
        <v>1.2</v>
      </c>
      <c r="X33" s="34">
        <v>0.48</v>
      </c>
      <c r="Y33" s="34">
        <f t="shared" si="0"/>
        <v>1.2</v>
      </c>
      <c r="Z33" s="34">
        <f t="shared" si="1"/>
        <v>0.48</v>
      </c>
      <c r="AA33" s="34">
        <v>0.74</v>
      </c>
      <c r="AB33" s="35">
        <v>0.422000090431151</v>
      </c>
      <c r="AC33">
        <f t="shared" si="2"/>
        <v>1550</v>
      </c>
      <c r="AD33">
        <f t="shared" si="3"/>
        <v>4</v>
      </c>
      <c r="AE33">
        <f t="shared" si="4"/>
        <v>1.6</v>
      </c>
      <c r="AF33">
        <f>'TP Factors'!$D$7</f>
        <v>1.0291758621024898</v>
      </c>
      <c r="AG33">
        <f t="shared" si="5"/>
        <v>1.6</v>
      </c>
    </row>
    <row r="34" spans="1:33">
      <c r="A34" s="30" t="s">
        <v>105</v>
      </c>
      <c r="B34" s="30">
        <v>26</v>
      </c>
      <c r="C34" s="30" t="s">
        <v>160</v>
      </c>
      <c r="D34" s="31">
        <v>43.45</v>
      </c>
      <c r="E34" s="30" t="s">
        <v>91</v>
      </c>
      <c r="F34" s="30">
        <v>3456</v>
      </c>
      <c r="G34" s="32">
        <v>3</v>
      </c>
      <c r="H34" s="30" t="s">
        <v>92</v>
      </c>
      <c r="I34" s="30" t="s">
        <v>93</v>
      </c>
      <c r="J34" s="30">
        <v>87</v>
      </c>
      <c r="K34" s="33">
        <v>90.842557049700005</v>
      </c>
      <c r="L34" s="33">
        <v>380.45755003199997</v>
      </c>
      <c r="M34" s="31">
        <v>0.1</v>
      </c>
      <c r="N34" s="31">
        <v>0.01</v>
      </c>
      <c r="O34" s="30">
        <v>72106</v>
      </c>
      <c r="P34" s="30">
        <v>69821</v>
      </c>
      <c r="Q34" s="34">
        <v>72106</v>
      </c>
      <c r="R34" s="34">
        <v>3200</v>
      </c>
      <c r="S34" s="30" t="s">
        <v>94</v>
      </c>
      <c r="T34" s="30" t="s">
        <v>161</v>
      </c>
      <c r="U34" s="34">
        <v>48.29</v>
      </c>
      <c r="V34" s="34">
        <v>1</v>
      </c>
      <c r="W34" s="34">
        <v>1.2</v>
      </c>
      <c r="X34" s="34">
        <v>6.4000000000000001E-2</v>
      </c>
      <c r="Y34" s="34">
        <f t="shared" si="0"/>
        <v>1.2</v>
      </c>
      <c r="Z34" s="34">
        <f t="shared" si="1"/>
        <v>6.4000000000000001E-2</v>
      </c>
      <c r="AA34" s="34">
        <v>0.23100000000000001</v>
      </c>
      <c r="AB34" s="35">
        <v>2.7662999334779701E-2</v>
      </c>
      <c r="AC34">
        <f t="shared" si="2"/>
        <v>32</v>
      </c>
      <c r="AD34">
        <f t="shared" si="3"/>
        <v>0</v>
      </c>
      <c r="AE34">
        <f t="shared" si="4"/>
        <v>0</v>
      </c>
      <c r="AF34">
        <f>'TP Factors'!$D$7</f>
        <v>1.0291758621024898</v>
      </c>
      <c r="AG34">
        <f t="shared" si="5"/>
        <v>0</v>
      </c>
    </row>
    <row r="35" spans="1:33">
      <c r="A35" s="30" t="s">
        <v>105</v>
      </c>
      <c r="B35" s="30">
        <v>26</v>
      </c>
      <c r="C35" s="30" t="s">
        <v>160</v>
      </c>
      <c r="D35" s="31">
        <v>43.45</v>
      </c>
      <c r="E35" s="30" t="s">
        <v>91</v>
      </c>
      <c r="F35" s="30">
        <v>3456</v>
      </c>
      <c r="G35" s="32">
        <v>3</v>
      </c>
      <c r="H35" s="30" t="s">
        <v>92</v>
      </c>
      <c r="I35" s="30" t="s">
        <v>93</v>
      </c>
      <c r="J35" s="30">
        <v>2573</v>
      </c>
      <c r="K35" s="33">
        <v>1152.85596887</v>
      </c>
      <c r="L35" s="33">
        <v>11216.378532299999</v>
      </c>
      <c r="M35" s="31">
        <v>3.09</v>
      </c>
      <c r="N35" s="31">
        <v>0.16</v>
      </c>
      <c r="O35" s="30">
        <v>72111</v>
      </c>
      <c r="P35" s="30">
        <v>69825</v>
      </c>
      <c r="Q35" s="34">
        <v>72111</v>
      </c>
      <c r="R35" s="34">
        <v>3200</v>
      </c>
      <c r="S35" s="30" t="s">
        <v>94</v>
      </c>
      <c r="T35" s="30" t="s">
        <v>161</v>
      </c>
      <c r="U35" s="34">
        <v>48.29</v>
      </c>
      <c r="V35" s="34">
        <v>1</v>
      </c>
      <c r="W35" s="34">
        <v>1.2</v>
      </c>
      <c r="X35" s="34">
        <v>6.4000000000000001E-2</v>
      </c>
      <c r="Y35" s="34">
        <f t="shared" si="0"/>
        <v>1.2</v>
      </c>
      <c r="Z35" s="34">
        <f t="shared" si="1"/>
        <v>6.4000000000000001E-2</v>
      </c>
      <c r="AA35" s="34">
        <v>0.23100000000000001</v>
      </c>
      <c r="AB35" s="35">
        <v>0.22275922616918001</v>
      </c>
      <c r="AC35">
        <f t="shared" si="2"/>
        <v>255</v>
      </c>
      <c r="AD35">
        <f t="shared" si="3"/>
        <v>1</v>
      </c>
      <c r="AE35">
        <f t="shared" si="4"/>
        <v>0</v>
      </c>
      <c r="AF35">
        <f>'TP Factors'!$D$7</f>
        <v>1.0291758621024898</v>
      </c>
      <c r="AG35">
        <f t="shared" si="5"/>
        <v>0</v>
      </c>
    </row>
    <row r="36" spans="1:33">
      <c r="A36" s="30" t="s">
        <v>105</v>
      </c>
      <c r="B36" s="30">
        <v>21</v>
      </c>
      <c r="C36" s="30" t="s">
        <v>162</v>
      </c>
      <c r="D36" s="31">
        <v>40.090000000000003</v>
      </c>
      <c r="E36" s="30" t="s">
        <v>91</v>
      </c>
      <c r="F36" s="30">
        <v>3456</v>
      </c>
      <c r="G36" s="32">
        <v>3</v>
      </c>
      <c r="H36" s="30" t="s">
        <v>92</v>
      </c>
      <c r="I36" s="30" t="s">
        <v>93</v>
      </c>
      <c r="J36" s="30">
        <v>81</v>
      </c>
      <c r="K36" s="33">
        <v>91.307344780799994</v>
      </c>
      <c r="L36" s="33">
        <v>415.60216976499999</v>
      </c>
      <c r="M36" s="31">
        <v>0.1</v>
      </c>
      <c r="N36" s="31">
        <v>0.01</v>
      </c>
      <c r="O36" s="30">
        <v>72118</v>
      </c>
      <c r="P36" s="30">
        <v>69831</v>
      </c>
      <c r="Q36" s="34">
        <v>72118</v>
      </c>
      <c r="R36" s="34">
        <v>3200</v>
      </c>
      <c r="S36" s="30" t="s">
        <v>94</v>
      </c>
      <c r="T36" s="30" t="s">
        <v>161</v>
      </c>
      <c r="U36" s="34">
        <v>48.29</v>
      </c>
      <c r="V36" s="34">
        <v>1</v>
      </c>
      <c r="W36" s="34">
        <v>1.2</v>
      </c>
      <c r="X36" s="34">
        <v>6.4000000000000001E-2</v>
      </c>
      <c r="Y36" s="34">
        <f t="shared" si="0"/>
        <v>1.2</v>
      </c>
      <c r="Z36" s="34">
        <f t="shared" si="1"/>
        <v>6.4000000000000001E-2</v>
      </c>
      <c r="AA36" s="34">
        <v>0.23100000000000001</v>
      </c>
      <c r="AB36" s="35">
        <v>8.0655168359367608E-3</v>
      </c>
      <c r="AC36">
        <f t="shared" si="2"/>
        <v>9</v>
      </c>
      <c r="AD36">
        <f t="shared" si="3"/>
        <v>0</v>
      </c>
      <c r="AE36">
        <f t="shared" si="4"/>
        <v>0</v>
      </c>
      <c r="AF36">
        <f>'TP Factors'!$D$7</f>
        <v>1.0291758621024898</v>
      </c>
      <c r="AG36">
        <f t="shared" si="5"/>
        <v>0</v>
      </c>
    </row>
    <row r="37" spans="1:33">
      <c r="A37" s="30" t="s">
        <v>105</v>
      </c>
      <c r="B37" s="30">
        <v>26</v>
      </c>
      <c r="C37" s="30" t="s">
        <v>160</v>
      </c>
      <c r="D37" s="31">
        <v>43.45</v>
      </c>
      <c r="E37" s="30" t="s">
        <v>91</v>
      </c>
      <c r="F37" s="30">
        <v>1234</v>
      </c>
      <c r="G37" s="32">
        <v>45</v>
      </c>
      <c r="H37" s="30" t="s">
        <v>92</v>
      </c>
      <c r="I37" s="30" t="s">
        <v>93</v>
      </c>
      <c r="J37" s="30">
        <v>22796</v>
      </c>
      <c r="K37" s="33">
        <v>2496.7201269299999</v>
      </c>
      <c r="L37" s="33">
        <v>31021.673128800001</v>
      </c>
      <c r="M37" s="31">
        <v>27.36</v>
      </c>
      <c r="N37" s="31">
        <v>10.94</v>
      </c>
      <c r="O37" s="30">
        <v>72144</v>
      </c>
      <c r="P37" s="30">
        <v>69856</v>
      </c>
      <c r="Q37" s="34">
        <v>72144</v>
      </c>
      <c r="R37" s="34">
        <v>8140</v>
      </c>
      <c r="S37" s="30" t="s">
        <v>94</v>
      </c>
      <c r="T37" s="30" t="s">
        <v>95</v>
      </c>
      <c r="U37" s="34">
        <v>48.29</v>
      </c>
      <c r="V37" s="34">
        <v>1</v>
      </c>
      <c r="W37" s="34">
        <v>1.2</v>
      </c>
      <c r="X37" s="34">
        <v>0.48</v>
      </c>
      <c r="Y37" s="34">
        <f t="shared" si="0"/>
        <v>1.2</v>
      </c>
      <c r="Z37" s="34">
        <f t="shared" si="1"/>
        <v>0.48</v>
      </c>
      <c r="AA37" s="34">
        <v>0.74</v>
      </c>
      <c r="AB37" s="35">
        <v>3.1156949340316702</v>
      </c>
      <c r="AC37">
        <f t="shared" si="2"/>
        <v>11444</v>
      </c>
      <c r="AD37">
        <f t="shared" si="3"/>
        <v>30</v>
      </c>
      <c r="AE37">
        <f t="shared" si="4"/>
        <v>12.1</v>
      </c>
      <c r="AF37">
        <f>'TP Factors'!$D$7</f>
        <v>1.0291758621024898</v>
      </c>
      <c r="AG37">
        <f t="shared" si="5"/>
        <v>12.5</v>
      </c>
    </row>
    <row r="38" spans="1:33">
      <c r="A38" s="30" t="s">
        <v>105</v>
      </c>
      <c r="B38" s="30">
        <v>21</v>
      </c>
      <c r="C38" s="30" t="s">
        <v>162</v>
      </c>
      <c r="D38" s="31">
        <v>40.090000000000003</v>
      </c>
      <c r="E38" s="30" t="s">
        <v>91</v>
      </c>
      <c r="F38" s="30">
        <v>3456</v>
      </c>
      <c r="G38" s="32">
        <v>3</v>
      </c>
      <c r="H38" s="30" t="s">
        <v>92</v>
      </c>
      <c r="I38" s="30" t="s">
        <v>93</v>
      </c>
      <c r="J38" s="30">
        <v>29</v>
      </c>
      <c r="K38" s="33">
        <v>121.1689425</v>
      </c>
      <c r="L38" s="33">
        <v>577.35337444000004</v>
      </c>
      <c r="M38" s="31">
        <v>0.03</v>
      </c>
      <c r="N38" s="31">
        <v>0</v>
      </c>
      <c r="O38" s="30">
        <v>72375</v>
      </c>
      <c r="P38" s="30">
        <v>70081</v>
      </c>
      <c r="Q38" s="34">
        <v>72375</v>
      </c>
      <c r="R38" s="34">
        <v>3200</v>
      </c>
      <c r="S38" s="30" t="s">
        <v>97</v>
      </c>
      <c r="T38" s="30" t="s">
        <v>149</v>
      </c>
      <c r="U38" s="34">
        <v>48.29</v>
      </c>
      <c r="V38" s="34">
        <v>1</v>
      </c>
      <c r="W38" s="34">
        <v>1.2</v>
      </c>
      <c r="X38" s="34">
        <v>6.4000000000000001E-2</v>
      </c>
      <c r="Y38" s="34">
        <f t="shared" si="0"/>
        <v>1.2</v>
      </c>
      <c r="Z38" s="34">
        <f t="shared" si="1"/>
        <v>6.4000000000000001E-2</v>
      </c>
      <c r="AA38" s="34">
        <v>0.06</v>
      </c>
      <c r="AB38" s="35">
        <v>4.7258498379691198E-2</v>
      </c>
      <c r="AC38">
        <f t="shared" si="2"/>
        <v>14</v>
      </c>
      <c r="AD38">
        <f t="shared" si="3"/>
        <v>0</v>
      </c>
      <c r="AE38">
        <f t="shared" si="4"/>
        <v>0</v>
      </c>
      <c r="AF38">
        <f>'TP Factors'!$D$7</f>
        <v>1.0291758621024898</v>
      </c>
      <c r="AG38">
        <f t="shared" si="5"/>
        <v>0</v>
      </c>
    </row>
    <row r="39" spans="1:33">
      <c r="A39" s="30" t="s">
        <v>105</v>
      </c>
      <c r="B39" s="30">
        <v>21</v>
      </c>
      <c r="C39" s="30" t="s">
        <v>162</v>
      </c>
      <c r="D39" s="31">
        <v>40.090000000000003</v>
      </c>
      <c r="E39" s="30" t="s">
        <v>91</v>
      </c>
      <c r="F39" s="30">
        <v>1234</v>
      </c>
      <c r="G39" s="32">
        <v>45</v>
      </c>
      <c r="H39" s="30" t="s">
        <v>92</v>
      </c>
      <c r="I39" s="30" t="s">
        <v>93</v>
      </c>
      <c r="J39" s="30">
        <v>6366</v>
      </c>
      <c r="K39" s="33">
        <v>1192.2669758300001</v>
      </c>
      <c r="L39" s="33">
        <v>11953.4242194</v>
      </c>
      <c r="M39" s="31">
        <v>7.64</v>
      </c>
      <c r="N39" s="31">
        <v>3.06</v>
      </c>
      <c r="O39" s="30">
        <v>72376</v>
      </c>
      <c r="P39" s="30">
        <v>70082</v>
      </c>
      <c r="Q39" s="34">
        <v>72376</v>
      </c>
      <c r="R39" s="34">
        <v>8140</v>
      </c>
      <c r="S39" s="30" t="s">
        <v>97</v>
      </c>
      <c r="T39" s="30" t="s">
        <v>99</v>
      </c>
      <c r="U39" s="34">
        <v>48.29</v>
      </c>
      <c r="V39" s="34">
        <v>1</v>
      </c>
      <c r="W39" s="34">
        <v>1.2</v>
      </c>
      <c r="X39" s="34">
        <v>0.48</v>
      </c>
      <c r="Y39" s="34">
        <f t="shared" si="0"/>
        <v>1.2</v>
      </c>
      <c r="Z39" s="34">
        <f t="shared" si="1"/>
        <v>0.48</v>
      </c>
      <c r="AA39" s="34">
        <v>0.63</v>
      </c>
      <c r="AB39" s="35">
        <v>0.720761987336208</v>
      </c>
      <c r="AC39">
        <f t="shared" si="2"/>
        <v>2254</v>
      </c>
      <c r="AD39">
        <f t="shared" si="3"/>
        <v>6</v>
      </c>
      <c r="AE39">
        <f t="shared" si="4"/>
        <v>2.4</v>
      </c>
      <c r="AF39">
        <f>'TP Factors'!$D$7</f>
        <v>1.0291758621024898</v>
      </c>
      <c r="AG39">
        <f t="shared" si="5"/>
        <v>2.5</v>
      </c>
    </row>
    <row r="40" spans="1:33">
      <c r="A40" s="30" t="s">
        <v>105</v>
      </c>
      <c r="B40" s="30">
        <v>26</v>
      </c>
      <c r="C40" s="30" t="s">
        <v>160</v>
      </c>
      <c r="D40" s="31">
        <v>43.45</v>
      </c>
      <c r="E40" s="30" t="s">
        <v>91</v>
      </c>
      <c r="F40" s="30">
        <v>3456</v>
      </c>
      <c r="G40" s="32">
        <v>3</v>
      </c>
      <c r="H40" s="30" t="s">
        <v>92</v>
      </c>
      <c r="I40" s="30" t="s">
        <v>93</v>
      </c>
      <c r="J40" s="30">
        <v>97</v>
      </c>
      <c r="K40" s="33">
        <v>93.306089189700003</v>
      </c>
      <c r="L40" s="33">
        <v>423.31717987600001</v>
      </c>
      <c r="M40" s="31">
        <v>0.12</v>
      </c>
      <c r="N40" s="31">
        <v>0.01</v>
      </c>
      <c r="O40" s="30">
        <v>72435</v>
      </c>
      <c r="P40" s="30">
        <v>70126</v>
      </c>
      <c r="Q40" s="34">
        <v>72435</v>
      </c>
      <c r="R40" s="34">
        <v>3200</v>
      </c>
      <c r="S40" s="30" t="s">
        <v>94</v>
      </c>
      <c r="T40" s="30" t="s">
        <v>161</v>
      </c>
      <c r="U40" s="34">
        <v>48.29</v>
      </c>
      <c r="V40" s="34">
        <v>1</v>
      </c>
      <c r="W40" s="34">
        <v>1.2</v>
      </c>
      <c r="X40" s="34">
        <v>6.4000000000000001E-2</v>
      </c>
      <c r="Y40" s="34">
        <f t="shared" si="0"/>
        <v>1.2</v>
      </c>
      <c r="Z40" s="34">
        <f t="shared" si="1"/>
        <v>6.4000000000000001E-2</v>
      </c>
      <c r="AA40" s="34">
        <v>0.23100000000000001</v>
      </c>
      <c r="AB40" s="35">
        <v>7.0522741964960001E-4</v>
      </c>
      <c r="AC40">
        <f t="shared" si="2"/>
        <v>1</v>
      </c>
      <c r="AD40">
        <f t="shared" si="3"/>
        <v>0</v>
      </c>
      <c r="AE40">
        <f t="shared" si="4"/>
        <v>0</v>
      </c>
      <c r="AF40">
        <f>'TP Factors'!$D$7</f>
        <v>1.0291758621024898</v>
      </c>
      <c r="AG40">
        <f t="shared" si="5"/>
        <v>0</v>
      </c>
    </row>
    <row r="41" spans="1:33">
      <c r="A41" s="30" t="s">
        <v>105</v>
      </c>
      <c r="B41" s="30">
        <v>26</v>
      </c>
      <c r="C41" s="30" t="s">
        <v>160</v>
      </c>
      <c r="D41" s="31">
        <v>43.45</v>
      </c>
      <c r="E41" s="30" t="s">
        <v>91</v>
      </c>
      <c r="F41" s="30">
        <v>3456</v>
      </c>
      <c r="G41" s="32">
        <v>3</v>
      </c>
      <c r="H41" s="30" t="s">
        <v>92</v>
      </c>
      <c r="I41" s="30" t="s">
        <v>93</v>
      </c>
      <c r="J41" s="30">
        <v>551</v>
      </c>
      <c r="K41" s="33">
        <v>336.30584594800001</v>
      </c>
      <c r="L41" s="33">
        <v>2400.7822299300001</v>
      </c>
      <c r="M41" s="31">
        <v>0.66</v>
      </c>
      <c r="N41" s="31">
        <v>0.04</v>
      </c>
      <c r="O41" s="30">
        <v>72439</v>
      </c>
      <c r="P41" s="30">
        <v>70130</v>
      </c>
      <c r="Q41" s="34">
        <v>72439</v>
      </c>
      <c r="R41" s="34">
        <v>3200</v>
      </c>
      <c r="S41" s="30" t="s">
        <v>94</v>
      </c>
      <c r="T41" s="30" t="s">
        <v>161</v>
      </c>
      <c r="U41" s="34">
        <v>48.29</v>
      </c>
      <c r="V41" s="34">
        <v>1</v>
      </c>
      <c r="W41" s="34">
        <v>1.2</v>
      </c>
      <c r="X41" s="34">
        <v>6.4000000000000001E-2</v>
      </c>
      <c r="Y41" s="34">
        <f t="shared" si="0"/>
        <v>1.2</v>
      </c>
      <c r="Z41" s="34">
        <f t="shared" si="1"/>
        <v>6.4000000000000001E-2</v>
      </c>
      <c r="AA41" s="34">
        <v>0.23100000000000001</v>
      </c>
      <c r="AB41" s="35">
        <v>8.9991124989018002E-3</v>
      </c>
      <c r="AC41">
        <f t="shared" si="2"/>
        <v>10</v>
      </c>
      <c r="AD41">
        <f t="shared" si="3"/>
        <v>0</v>
      </c>
      <c r="AE41">
        <f t="shared" si="4"/>
        <v>0</v>
      </c>
      <c r="AF41">
        <f>'TP Factors'!$D$7</f>
        <v>1.0291758621024898</v>
      </c>
      <c r="AG41">
        <f t="shared" si="5"/>
        <v>0</v>
      </c>
    </row>
    <row r="42" spans="1:33">
      <c r="A42" s="30" t="s">
        <v>105</v>
      </c>
      <c r="B42" s="30">
        <v>26</v>
      </c>
      <c r="C42" s="30" t="s">
        <v>160</v>
      </c>
      <c r="D42" s="31">
        <v>43.45</v>
      </c>
      <c r="E42" s="30" t="s">
        <v>91</v>
      </c>
      <c r="F42" s="30">
        <v>1234</v>
      </c>
      <c r="G42" s="32">
        <v>81</v>
      </c>
      <c r="H42" s="30" t="s">
        <v>92</v>
      </c>
      <c r="I42" s="30" t="s">
        <v>93</v>
      </c>
      <c r="J42" s="30">
        <v>8776</v>
      </c>
      <c r="K42" s="33">
        <v>747.42551231699997</v>
      </c>
      <c r="L42" s="33">
        <v>24345.050513300001</v>
      </c>
      <c r="M42" s="31">
        <v>13.87</v>
      </c>
      <c r="N42" s="31">
        <v>1.32</v>
      </c>
      <c r="O42" s="30">
        <v>72466</v>
      </c>
      <c r="P42" s="30">
        <v>70156</v>
      </c>
      <c r="Q42" s="34">
        <v>72466</v>
      </c>
      <c r="R42" s="34">
        <v>1840</v>
      </c>
      <c r="S42" s="30" t="s">
        <v>94</v>
      </c>
      <c r="T42" s="30" t="s">
        <v>163</v>
      </c>
      <c r="U42" s="34">
        <v>48.29</v>
      </c>
      <c r="V42" s="34">
        <v>1</v>
      </c>
      <c r="W42" s="34">
        <v>1.58</v>
      </c>
      <c r="X42" s="34">
        <v>0.15</v>
      </c>
      <c r="Y42" s="34">
        <f t="shared" si="0"/>
        <v>1.58</v>
      </c>
      <c r="Z42" s="34">
        <f t="shared" si="1"/>
        <v>0.15</v>
      </c>
      <c r="AA42" s="34">
        <v>0.36299999999999999</v>
      </c>
      <c r="AB42" s="35">
        <v>0.42282671826224</v>
      </c>
      <c r="AC42">
        <f t="shared" si="2"/>
        <v>762</v>
      </c>
      <c r="AD42">
        <f t="shared" si="3"/>
        <v>3</v>
      </c>
      <c r="AE42">
        <f t="shared" si="4"/>
        <v>0.3</v>
      </c>
      <c r="AF42">
        <f>'TP Factors'!$D$7</f>
        <v>1.0291758621024898</v>
      </c>
      <c r="AG42">
        <f t="shared" si="5"/>
        <v>0.3</v>
      </c>
    </row>
    <row r="43" spans="1:33">
      <c r="A43" s="30" t="s">
        <v>105</v>
      </c>
      <c r="B43" s="30">
        <v>26</v>
      </c>
      <c r="C43" s="30" t="s">
        <v>160</v>
      </c>
      <c r="D43" s="31">
        <v>43.45</v>
      </c>
      <c r="E43" s="30" t="s">
        <v>91</v>
      </c>
      <c r="F43" s="30">
        <v>3456</v>
      </c>
      <c r="G43" s="32">
        <v>3</v>
      </c>
      <c r="H43" s="30" t="s">
        <v>92</v>
      </c>
      <c r="I43" s="30" t="s">
        <v>93</v>
      </c>
      <c r="J43" s="30">
        <v>1434</v>
      </c>
      <c r="K43" s="33">
        <v>798.99574327000005</v>
      </c>
      <c r="L43" s="33">
        <v>6252.4235215799999</v>
      </c>
      <c r="M43" s="31">
        <v>1.72</v>
      </c>
      <c r="N43" s="31">
        <v>0.09</v>
      </c>
      <c r="O43" s="30">
        <v>72556</v>
      </c>
      <c r="P43" s="30">
        <v>70238</v>
      </c>
      <c r="Q43" s="34">
        <v>72556</v>
      </c>
      <c r="R43" s="34">
        <v>3200</v>
      </c>
      <c r="S43" s="30" t="s">
        <v>141</v>
      </c>
      <c r="T43" s="30" t="s">
        <v>157</v>
      </c>
      <c r="U43" s="34">
        <v>48.29</v>
      </c>
      <c r="V43" s="34">
        <v>1</v>
      </c>
      <c r="W43" s="34">
        <v>1.2</v>
      </c>
      <c r="X43" s="34">
        <v>6.4000000000000001E-2</v>
      </c>
      <c r="Y43" s="34">
        <f t="shared" si="0"/>
        <v>1.2</v>
      </c>
      <c r="Z43" s="34">
        <f t="shared" si="1"/>
        <v>6.4000000000000001E-2</v>
      </c>
      <c r="AA43" s="34">
        <v>0.23100000000000001</v>
      </c>
      <c r="AB43" s="35">
        <v>1.36168143208425E-2</v>
      </c>
      <c r="AC43">
        <f t="shared" si="2"/>
        <v>16</v>
      </c>
      <c r="AD43">
        <f t="shared" si="3"/>
        <v>0</v>
      </c>
      <c r="AE43">
        <f t="shared" si="4"/>
        <v>0</v>
      </c>
      <c r="AF43">
        <f>'TP Factors'!$D$7</f>
        <v>1.0291758621024898</v>
      </c>
      <c r="AG43">
        <f t="shared" si="5"/>
        <v>0</v>
      </c>
    </row>
    <row r="44" spans="1:33">
      <c r="A44" s="30" t="s">
        <v>105</v>
      </c>
      <c r="B44" s="30">
        <v>26</v>
      </c>
      <c r="C44" s="30" t="s">
        <v>160</v>
      </c>
      <c r="D44" s="31">
        <v>43.45</v>
      </c>
      <c r="E44" s="30" t="s">
        <v>91</v>
      </c>
      <c r="F44" s="30">
        <v>3456</v>
      </c>
      <c r="G44" s="32">
        <v>3</v>
      </c>
      <c r="H44" s="30" t="s">
        <v>92</v>
      </c>
      <c r="I44" s="30" t="s">
        <v>93</v>
      </c>
      <c r="J44" s="30">
        <v>33</v>
      </c>
      <c r="K44" s="33">
        <v>49.575249578899999</v>
      </c>
      <c r="L44" s="33">
        <v>142.655912583</v>
      </c>
      <c r="M44" s="31">
        <v>0.04</v>
      </c>
      <c r="N44" s="31">
        <v>0</v>
      </c>
      <c r="O44" s="30">
        <v>72561</v>
      </c>
      <c r="P44" s="30">
        <v>70243</v>
      </c>
      <c r="Q44" s="34">
        <v>72561</v>
      </c>
      <c r="R44" s="34">
        <v>3200</v>
      </c>
      <c r="S44" s="30" t="s">
        <v>94</v>
      </c>
      <c r="T44" s="30" t="s">
        <v>161</v>
      </c>
      <c r="U44" s="34">
        <v>48.29</v>
      </c>
      <c r="V44" s="34">
        <v>1</v>
      </c>
      <c r="W44" s="34">
        <v>1.2</v>
      </c>
      <c r="X44" s="34">
        <v>6.4000000000000001E-2</v>
      </c>
      <c r="Y44" s="34">
        <f t="shared" si="0"/>
        <v>1.2</v>
      </c>
      <c r="Z44" s="34">
        <f t="shared" si="1"/>
        <v>6.4000000000000001E-2</v>
      </c>
      <c r="AA44" s="34">
        <v>0.23100000000000001</v>
      </c>
      <c r="AB44" s="35">
        <v>4.9051032997238899E-3</v>
      </c>
      <c r="AC44">
        <f t="shared" si="2"/>
        <v>6</v>
      </c>
      <c r="AD44">
        <f t="shared" si="3"/>
        <v>0</v>
      </c>
      <c r="AE44">
        <f t="shared" si="4"/>
        <v>0</v>
      </c>
      <c r="AF44">
        <f>'TP Factors'!$D$7</f>
        <v>1.0291758621024898</v>
      </c>
      <c r="AG44">
        <f t="shared" si="5"/>
        <v>0</v>
      </c>
    </row>
    <row r="45" spans="1:33">
      <c r="A45" s="30" t="s">
        <v>105</v>
      </c>
      <c r="B45" s="30">
        <v>26</v>
      </c>
      <c r="C45" s="30" t="s">
        <v>160</v>
      </c>
      <c r="D45" s="31">
        <v>43.45</v>
      </c>
      <c r="E45" s="30" t="s">
        <v>91</v>
      </c>
      <c r="F45" s="30">
        <v>3456</v>
      </c>
      <c r="G45" s="32">
        <v>3</v>
      </c>
      <c r="H45" s="30" t="s">
        <v>92</v>
      </c>
      <c r="I45" s="30" t="s">
        <v>93</v>
      </c>
      <c r="J45" s="30">
        <v>268</v>
      </c>
      <c r="K45" s="33">
        <v>350.47523983100001</v>
      </c>
      <c r="L45" s="33">
        <v>1169.3439611399999</v>
      </c>
      <c r="M45" s="31">
        <v>0.32</v>
      </c>
      <c r="N45" s="31">
        <v>0.02</v>
      </c>
      <c r="O45" s="30">
        <v>72568</v>
      </c>
      <c r="P45" s="30">
        <v>70249</v>
      </c>
      <c r="Q45" s="34">
        <v>72568</v>
      </c>
      <c r="R45" s="34">
        <v>3200</v>
      </c>
      <c r="S45" s="30" t="s">
        <v>94</v>
      </c>
      <c r="T45" s="30" t="s">
        <v>161</v>
      </c>
      <c r="U45" s="34">
        <v>48.29</v>
      </c>
      <c r="V45" s="34">
        <v>1</v>
      </c>
      <c r="W45" s="34">
        <v>1.2</v>
      </c>
      <c r="X45" s="34">
        <v>6.4000000000000001E-2</v>
      </c>
      <c r="Y45" s="34">
        <f t="shared" si="0"/>
        <v>1.2</v>
      </c>
      <c r="Z45" s="34">
        <f t="shared" si="1"/>
        <v>6.4000000000000001E-2</v>
      </c>
      <c r="AA45" s="34">
        <v>0.23100000000000001</v>
      </c>
      <c r="AB45" s="35">
        <v>5.8847840559312602E-2</v>
      </c>
      <c r="AC45">
        <f t="shared" si="2"/>
        <v>67</v>
      </c>
      <c r="AD45">
        <f t="shared" si="3"/>
        <v>0</v>
      </c>
      <c r="AE45">
        <f t="shared" si="4"/>
        <v>0</v>
      </c>
      <c r="AF45">
        <f>'TP Factors'!$D$7</f>
        <v>1.0291758621024898</v>
      </c>
      <c r="AG45">
        <f t="shared" si="5"/>
        <v>0</v>
      </c>
    </row>
    <row r="46" spans="1:33">
      <c r="A46" s="30" t="s">
        <v>105</v>
      </c>
      <c r="B46" s="30">
        <v>26</v>
      </c>
      <c r="C46" s="30" t="s">
        <v>160</v>
      </c>
      <c r="D46" s="31">
        <v>43.45</v>
      </c>
      <c r="E46" s="30" t="s">
        <v>91</v>
      </c>
      <c r="F46" s="30">
        <v>3456</v>
      </c>
      <c r="G46" s="32">
        <v>3</v>
      </c>
      <c r="H46" s="30" t="s">
        <v>92</v>
      </c>
      <c r="I46" s="30" t="s">
        <v>93</v>
      </c>
      <c r="J46" s="30">
        <v>79</v>
      </c>
      <c r="K46" s="33">
        <v>403.65808559200002</v>
      </c>
      <c r="L46" s="33">
        <v>1324.01811019</v>
      </c>
      <c r="M46" s="31">
        <v>0.09</v>
      </c>
      <c r="N46" s="31">
        <v>0.01</v>
      </c>
      <c r="O46" s="30">
        <v>72611</v>
      </c>
      <c r="P46" s="30">
        <v>70288</v>
      </c>
      <c r="Q46" s="34">
        <v>72611</v>
      </c>
      <c r="R46" s="34">
        <v>3200</v>
      </c>
      <c r="S46" s="30" t="s">
        <v>97</v>
      </c>
      <c r="T46" s="30" t="s">
        <v>149</v>
      </c>
      <c r="U46" s="34">
        <v>48.29</v>
      </c>
      <c r="V46" s="34">
        <v>1</v>
      </c>
      <c r="W46" s="34">
        <v>1.2</v>
      </c>
      <c r="X46" s="34">
        <v>6.4000000000000001E-2</v>
      </c>
      <c r="Y46" s="34">
        <f t="shared" si="0"/>
        <v>1.2</v>
      </c>
      <c r="Z46" s="34">
        <f t="shared" si="1"/>
        <v>6.4000000000000001E-2</v>
      </c>
      <c r="AA46" s="34">
        <v>0.06</v>
      </c>
      <c r="AB46" s="35">
        <v>0.14664461305725199</v>
      </c>
      <c r="AC46">
        <f t="shared" si="2"/>
        <v>44</v>
      </c>
      <c r="AD46">
        <f t="shared" si="3"/>
        <v>0</v>
      </c>
      <c r="AE46">
        <f t="shared" si="4"/>
        <v>0</v>
      </c>
      <c r="AF46">
        <f>'TP Factors'!$D$7</f>
        <v>1.0291758621024898</v>
      </c>
      <c r="AG46">
        <f t="shared" si="5"/>
        <v>0</v>
      </c>
    </row>
    <row r="47" spans="1:33">
      <c r="A47" s="30" t="s">
        <v>105</v>
      </c>
      <c r="B47" s="30">
        <v>21</v>
      </c>
      <c r="C47" s="30" t="s">
        <v>162</v>
      </c>
      <c r="D47" s="31">
        <v>40.090000000000003</v>
      </c>
      <c r="E47" s="30" t="s">
        <v>91</v>
      </c>
      <c r="F47" s="30">
        <v>3456</v>
      </c>
      <c r="G47" s="32">
        <v>3</v>
      </c>
      <c r="H47" s="30" t="s">
        <v>92</v>
      </c>
      <c r="I47" s="30" t="s">
        <v>93</v>
      </c>
      <c r="J47" s="30">
        <v>21</v>
      </c>
      <c r="K47" s="33">
        <v>91.0230712818</v>
      </c>
      <c r="L47" s="33">
        <v>406.00162412200001</v>
      </c>
      <c r="M47" s="31">
        <v>0.03</v>
      </c>
      <c r="N47" s="31">
        <v>0</v>
      </c>
      <c r="O47" s="30">
        <v>72632</v>
      </c>
      <c r="P47" s="30">
        <v>70308</v>
      </c>
      <c r="Q47" s="34">
        <v>72632</v>
      </c>
      <c r="R47" s="34">
        <v>3200</v>
      </c>
      <c r="S47" s="30" t="s">
        <v>97</v>
      </c>
      <c r="T47" s="30" t="s">
        <v>149</v>
      </c>
      <c r="U47" s="34">
        <v>48.29</v>
      </c>
      <c r="V47" s="34">
        <v>1</v>
      </c>
      <c r="W47" s="34">
        <v>1.2</v>
      </c>
      <c r="X47" s="34">
        <v>6.4000000000000001E-2</v>
      </c>
      <c r="Y47" s="34">
        <f t="shared" si="0"/>
        <v>1.2</v>
      </c>
      <c r="Z47" s="34">
        <f t="shared" si="1"/>
        <v>6.4000000000000001E-2</v>
      </c>
      <c r="AA47" s="34">
        <v>0.06</v>
      </c>
      <c r="AB47" s="35">
        <v>4.57989663476829E-2</v>
      </c>
      <c r="AC47">
        <f t="shared" si="2"/>
        <v>14</v>
      </c>
      <c r="AD47">
        <f t="shared" si="3"/>
        <v>0</v>
      </c>
      <c r="AE47">
        <f t="shared" si="4"/>
        <v>0</v>
      </c>
      <c r="AF47">
        <f>'TP Factors'!$D$7</f>
        <v>1.0291758621024898</v>
      </c>
      <c r="AG47">
        <f t="shared" si="5"/>
        <v>0</v>
      </c>
    </row>
    <row r="48" spans="1:33">
      <c r="A48" s="30" t="s">
        <v>105</v>
      </c>
      <c r="B48" s="30">
        <v>21</v>
      </c>
      <c r="C48" s="30" t="s">
        <v>162</v>
      </c>
      <c r="D48" s="31">
        <v>40.090000000000003</v>
      </c>
      <c r="E48" s="30" t="s">
        <v>91</v>
      </c>
      <c r="F48" s="30">
        <v>3456</v>
      </c>
      <c r="G48" s="32">
        <v>3</v>
      </c>
      <c r="H48" s="30" t="s">
        <v>92</v>
      </c>
      <c r="I48" s="30" t="s">
        <v>93</v>
      </c>
      <c r="J48" s="30">
        <v>23</v>
      </c>
      <c r="K48" s="33">
        <v>123.07973185</v>
      </c>
      <c r="L48" s="33">
        <v>444.99527113800002</v>
      </c>
      <c r="M48" s="31">
        <v>0.03</v>
      </c>
      <c r="N48" s="31">
        <v>0</v>
      </c>
      <c r="O48" s="30">
        <v>72637</v>
      </c>
      <c r="P48" s="30">
        <v>70313</v>
      </c>
      <c r="Q48" s="34">
        <v>72637</v>
      </c>
      <c r="R48" s="34">
        <v>3200</v>
      </c>
      <c r="S48" s="30" t="s">
        <v>97</v>
      </c>
      <c r="T48" s="30" t="s">
        <v>149</v>
      </c>
      <c r="U48" s="34">
        <v>48.29</v>
      </c>
      <c r="V48" s="34">
        <v>1</v>
      </c>
      <c r="W48" s="34">
        <v>1.2</v>
      </c>
      <c r="X48" s="34">
        <v>6.4000000000000001E-2</v>
      </c>
      <c r="Y48" s="34">
        <f t="shared" si="0"/>
        <v>1.2</v>
      </c>
      <c r="Z48" s="34">
        <f t="shared" si="1"/>
        <v>6.4000000000000001E-2</v>
      </c>
      <c r="AA48" s="34">
        <v>0.06</v>
      </c>
      <c r="AB48" s="35">
        <v>3.5439761123906302E-2</v>
      </c>
      <c r="AC48">
        <f t="shared" si="2"/>
        <v>11</v>
      </c>
      <c r="AD48">
        <f t="shared" si="3"/>
        <v>0</v>
      </c>
      <c r="AE48">
        <f t="shared" si="4"/>
        <v>0</v>
      </c>
      <c r="AF48">
        <f>'TP Factors'!$D$7</f>
        <v>1.0291758621024898</v>
      </c>
      <c r="AG48">
        <f t="shared" si="5"/>
        <v>0</v>
      </c>
    </row>
    <row r="49" spans="1:33">
      <c r="A49" s="30" t="s">
        <v>105</v>
      </c>
      <c r="B49" s="30">
        <v>21</v>
      </c>
      <c r="C49" s="30" t="s">
        <v>162</v>
      </c>
      <c r="D49" s="31">
        <v>40.090000000000003</v>
      </c>
      <c r="E49" s="30" t="s">
        <v>91</v>
      </c>
      <c r="F49" s="30">
        <v>3456</v>
      </c>
      <c r="G49" s="32">
        <v>3</v>
      </c>
      <c r="H49" s="30" t="s">
        <v>92</v>
      </c>
      <c r="I49" s="30" t="s">
        <v>93</v>
      </c>
      <c r="J49" s="30">
        <v>18</v>
      </c>
      <c r="K49" s="33">
        <v>87.271962091299997</v>
      </c>
      <c r="L49" s="33">
        <v>347.66892573799998</v>
      </c>
      <c r="M49" s="31">
        <v>0.02</v>
      </c>
      <c r="N49" s="31">
        <v>0</v>
      </c>
      <c r="O49" s="30">
        <v>72641</v>
      </c>
      <c r="P49" s="30">
        <v>70317</v>
      </c>
      <c r="Q49" s="34">
        <v>72641</v>
      </c>
      <c r="R49" s="34">
        <v>3200</v>
      </c>
      <c r="S49" s="30" t="s">
        <v>97</v>
      </c>
      <c r="T49" s="30" t="s">
        <v>149</v>
      </c>
      <c r="U49" s="34">
        <v>48.29</v>
      </c>
      <c r="V49" s="34">
        <v>1</v>
      </c>
      <c r="W49" s="34">
        <v>1.2</v>
      </c>
      <c r="X49" s="34">
        <v>6.4000000000000001E-2</v>
      </c>
      <c r="Y49" s="34">
        <f t="shared" si="0"/>
        <v>1.2</v>
      </c>
      <c r="Z49" s="34">
        <f t="shared" si="1"/>
        <v>6.4000000000000001E-2</v>
      </c>
      <c r="AA49" s="34">
        <v>0.06</v>
      </c>
      <c r="AB49" s="35">
        <v>2.5077047824711301E-2</v>
      </c>
      <c r="AC49">
        <f t="shared" si="2"/>
        <v>7</v>
      </c>
      <c r="AD49">
        <f t="shared" si="3"/>
        <v>0</v>
      </c>
      <c r="AE49">
        <f t="shared" si="4"/>
        <v>0</v>
      </c>
      <c r="AF49">
        <f>'TP Factors'!$D$7</f>
        <v>1.0291758621024898</v>
      </c>
      <c r="AG49">
        <f t="shared" si="5"/>
        <v>0</v>
      </c>
    </row>
    <row r="50" spans="1:33">
      <c r="A50" s="30" t="s">
        <v>105</v>
      </c>
      <c r="B50" s="30">
        <v>21</v>
      </c>
      <c r="C50" s="30" t="s">
        <v>162</v>
      </c>
      <c r="D50" s="31">
        <v>40.090000000000003</v>
      </c>
      <c r="E50" s="30" t="s">
        <v>91</v>
      </c>
      <c r="F50" s="30">
        <v>3456</v>
      </c>
      <c r="G50" s="32">
        <v>3</v>
      </c>
      <c r="H50" s="30" t="s">
        <v>92</v>
      </c>
      <c r="I50" s="30" t="s">
        <v>93</v>
      </c>
      <c r="J50" s="30">
        <v>167</v>
      </c>
      <c r="K50" s="33">
        <v>469.93780342000002</v>
      </c>
      <c r="L50" s="33">
        <v>3290.9424035100001</v>
      </c>
      <c r="M50" s="31">
        <v>0.2</v>
      </c>
      <c r="N50" s="31">
        <v>0.01</v>
      </c>
      <c r="O50" s="30">
        <v>72648</v>
      </c>
      <c r="P50" s="30">
        <v>70323</v>
      </c>
      <c r="Q50" s="34">
        <v>72648</v>
      </c>
      <c r="R50" s="34">
        <v>3200</v>
      </c>
      <c r="S50" s="30" t="s">
        <v>97</v>
      </c>
      <c r="T50" s="30" t="s">
        <v>149</v>
      </c>
      <c r="U50" s="34">
        <v>48.29</v>
      </c>
      <c r="V50" s="34">
        <v>1</v>
      </c>
      <c r="W50" s="34">
        <v>1.2</v>
      </c>
      <c r="X50" s="34">
        <v>6.4000000000000001E-2</v>
      </c>
      <c r="Y50" s="34">
        <f t="shared" si="0"/>
        <v>1.2</v>
      </c>
      <c r="Z50" s="34">
        <f t="shared" si="1"/>
        <v>6.4000000000000001E-2</v>
      </c>
      <c r="AA50" s="34">
        <v>0.06</v>
      </c>
      <c r="AB50" s="35">
        <v>2.28822831262602E-2</v>
      </c>
      <c r="AC50">
        <f t="shared" si="2"/>
        <v>7</v>
      </c>
      <c r="AD50">
        <f t="shared" si="3"/>
        <v>0</v>
      </c>
      <c r="AE50">
        <f t="shared" si="4"/>
        <v>0</v>
      </c>
      <c r="AF50">
        <f>'TP Factors'!$D$7</f>
        <v>1.0291758621024898</v>
      </c>
      <c r="AG50">
        <f t="shared" si="5"/>
        <v>0</v>
      </c>
    </row>
    <row r="51" spans="1:33">
      <c r="A51" s="30" t="s">
        <v>105</v>
      </c>
      <c r="B51" s="30">
        <v>21</v>
      </c>
      <c r="C51" s="30" t="s">
        <v>162</v>
      </c>
      <c r="D51" s="31">
        <v>40.090000000000003</v>
      </c>
      <c r="E51" s="30" t="s">
        <v>91</v>
      </c>
      <c r="F51" s="30">
        <v>3456</v>
      </c>
      <c r="G51" s="32">
        <v>3</v>
      </c>
      <c r="H51" s="30" t="s">
        <v>92</v>
      </c>
      <c r="I51" s="30" t="s">
        <v>93</v>
      </c>
      <c r="J51" s="30">
        <v>21</v>
      </c>
      <c r="K51" s="33">
        <v>92.924837967000002</v>
      </c>
      <c r="L51" s="33">
        <v>411.46845872900002</v>
      </c>
      <c r="M51" s="31">
        <v>0.03</v>
      </c>
      <c r="N51" s="31">
        <v>0</v>
      </c>
      <c r="O51" s="30">
        <v>72659</v>
      </c>
      <c r="P51" s="30">
        <v>70333</v>
      </c>
      <c r="Q51" s="34">
        <v>72659</v>
      </c>
      <c r="R51" s="34">
        <v>3200</v>
      </c>
      <c r="S51" s="30" t="s">
        <v>97</v>
      </c>
      <c r="T51" s="30" t="s">
        <v>149</v>
      </c>
      <c r="U51" s="34">
        <v>48.29</v>
      </c>
      <c r="V51" s="34">
        <v>1</v>
      </c>
      <c r="W51" s="34">
        <v>1.2</v>
      </c>
      <c r="X51" s="34">
        <v>6.4000000000000001E-2</v>
      </c>
      <c r="Y51" s="34">
        <f t="shared" si="0"/>
        <v>1.2</v>
      </c>
      <c r="Z51" s="34">
        <f t="shared" si="1"/>
        <v>6.4000000000000001E-2</v>
      </c>
      <c r="AA51" s="34">
        <v>0.06</v>
      </c>
      <c r="AB51" s="35">
        <v>1.1518822752977199E-2</v>
      </c>
      <c r="AC51">
        <f t="shared" si="2"/>
        <v>3</v>
      </c>
      <c r="AD51">
        <f t="shared" si="3"/>
        <v>0</v>
      </c>
      <c r="AE51">
        <f t="shared" si="4"/>
        <v>0</v>
      </c>
      <c r="AF51">
        <f>'TP Factors'!$D$7</f>
        <v>1.0291758621024898</v>
      </c>
      <c r="AG51">
        <f t="shared" si="5"/>
        <v>0</v>
      </c>
    </row>
    <row r="52" spans="1:33">
      <c r="A52" s="30" t="s">
        <v>105</v>
      </c>
      <c r="B52" s="30">
        <v>21</v>
      </c>
      <c r="C52" s="30" t="s">
        <v>162</v>
      </c>
      <c r="D52" s="31">
        <v>40.090000000000003</v>
      </c>
      <c r="E52" s="30" t="s">
        <v>91</v>
      </c>
      <c r="F52" s="30">
        <v>3456</v>
      </c>
      <c r="G52" s="32">
        <v>3</v>
      </c>
      <c r="H52" s="30" t="s">
        <v>92</v>
      </c>
      <c r="I52" s="30" t="s">
        <v>93</v>
      </c>
      <c r="J52" s="30">
        <v>672</v>
      </c>
      <c r="K52" s="33">
        <v>539.95581415200002</v>
      </c>
      <c r="L52" s="33">
        <v>3440.08170492</v>
      </c>
      <c r="M52" s="31">
        <v>0.81</v>
      </c>
      <c r="N52" s="31">
        <v>0.04</v>
      </c>
      <c r="O52" s="30">
        <v>72757</v>
      </c>
      <c r="P52" s="30">
        <v>70425</v>
      </c>
      <c r="Q52" s="34">
        <v>72757</v>
      </c>
      <c r="R52" s="34">
        <v>3200</v>
      </c>
      <c r="S52" s="30" t="s">
        <v>94</v>
      </c>
      <c r="T52" s="30" t="s">
        <v>161</v>
      </c>
      <c r="U52" s="34">
        <v>48.29</v>
      </c>
      <c r="V52" s="34">
        <v>1</v>
      </c>
      <c r="W52" s="34">
        <v>1.2</v>
      </c>
      <c r="X52" s="34">
        <v>6.4000000000000001E-2</v>
      </c>
      <c r="Y52" s="34">
        <f t="shared" si="0"/>
        <v>1.2</v>
      </c>
      <c r="Z52" s="34">
        <f t="shared" si="1"/>
        <v>6.4000000000000001E-2</v>
      </c>
      <c r="AA52" s="34">
        <v>0.23100000000000001</v>
      </c>
      <c r="AB52" s="35">
        <v>5.18234335648561E-3</v>
      </c>
      <c r="AC52">
        <f t="shared" si="2"/>
        <v>6</v>
      </c>
      <c r="AD52">
        <f t="shared" si="3"/>
        <v>0</v>
      </c>
      <c r="AE52">
        <f t="shared" si="4"/>
        <v>0</v>
      </c>
      <c r="AF52">
        <f>'TP Factors'!$D$7</f>
        <v>1.0291758621024898</v>
      </c>
      <c r="AG52">
        <f t="shared" si="5"/>
        <v>0</v>
      </c>
    </row>
    <row r="53" spans="1:33">
      <c r="A53" s="30" t="s">
        <v>105</v>
      </c>
      <c r="B53" s="30">
        <v>21</v>
      </c>
      <c r="C53" s="30" t="s">
        <v>162</v>
      </c>
      <c r="D53" s="31">
        <v>40.090000000000003</v>
      </c>
      <c r="E53" s="30" t="s">
        <v>91</v>
      </c>
      <c r="F53" s="30">
        <v>1234</v>
      </c>
      <c r="G53" s="32">
        <v>45</v>
      </c>
      <c r="H53" s="30" t="s">
        <v>92</v>
      </c>
      <c r="I53" s="30" t="s">
        <v>93</v>
      </c>
      <c r="J53" s="30">
        <v>10719</v>
      </c>
      <c r="K53" s="33">
        <v>1623.0175556500001</v>
      </c>
      <c r="L53" s="33">
        <v>17135.290187999999</v>
      </c>
      <c r="M53" s="31">
        <v>12.86</v>
      </c>
      <c r="N53" s="31">
        <v>5.15</v>
      </c>
      <c r="O53" s="30">
        <v>72758</v>
      </c>
      <c r="P53" s="30">
        <v>70426</v>
      </c>
      <c r="Q53" s="34">
        <v>72758</v>
      </c>
      <c r="R53" s="34">
        <v>8140</v>
      </c>
      <c r="S53" s="30" t="s">
        <v>94</v>
      </c>
      <c r="T53" s="30" t="s">
        <v>95</v>
      </c>
      <c r="U53" s="34">
        <v>48.29</v>
      </c>
      <c r="V53" s="34">
        <v>1</v>
      </c>
      <c r="W53" s="34">
        <v>1.2</v>
      </c>
      <c r="X53" s="34">
        <v>0.48</v>
      </c>
      <c r="Y53" s="34">
        <f t="shared" si="0"/>
        <v>1.2</v>
      </c>
      <c r="Z53" s="34">
        <f t="shared" si="1"/>
        <v>0.48</v>
      </c>
      <c r="AA53" s="34">
        <v>0.74</v>
      </c>
      <c r="AB53" s="35">
        <v>0.92530799905182703</v>
      </c>
      <c r="AC53">
        <f t="shared" si="2"/>
        <v>3399</v>
      </c>
      <c r="AD53">
        <f t="shared" si="3"/>
        <v>9</v>
      </c>
      <c r="AE53">
        <f t="shared" si="4"/>
        <v>3.6</v>
      </c>
      <c r="AF53">
        <f>'TP Factors'!$D$7</f>
        <v>1.0291758621024898</v>
      </c>
      <c r="AG53">
        <f t="shared" si="5"/>
        <v>3.7</v>
      </c>
    </row>
    <row r="54" spans="1:33">
      <c r="A54" s="30" t="s">
        <v>105</v>
      </c>
      <c r="B54" s="30">
        <v>21</v>
      </c>
      <c r="C54" s="30" t="s">
        <v>162</v>
      </c>
      <c r="D54" s="31">
        <v>40.090000000000003</v>
      </c>
      <c r="E54" s="30" t="s">
        <v>91</v>
      </c>
      <c r="F54" s="30">
        <v>3456</v>
      </c>
      <c r="G54" s="32">
        <v>3</v>
      </c>
      <c r="H54" s="30" t="s">
        <v>92</v>
      </c>
      <c r="I54" s="30" t="s">
        <v>93</v>
      </c>
      <c r="J54" s="30">
        <v>34</v>
      </c>
      <c r="K54" s="33">
        <v>73.064099726799995</v>
      </c>
      <c r="L54" s="33">
        <v>176.909933153</v>
      </c>
      <c r="M54" s="31">
        <v>0.04</v>
      </c>
      <c r="N54" s="31">
        <v>0</v>
      </c>
      <c r="O54" s="30">
        <v>72817</v>
      </c>
      <c r="P54" s="30">
        <v>70482</v>
      </c>
      <c r="Q54" s="34">
        <v>72817</v>
      </c>
      <c r="R54" s="34">
        <v>3200</v>
      </c>
      <c r="S54" s="30" t="s">
        <v>94</v>
      </c>
      <c r="T54" s="30" t="s">
        <v>161</v>
      </c>
      <c r="U54" s="34">
        <v>48.29</v>
      </c>
      <c r="V54" s="34">
        <v>1</v>
      </c>
      <c r="W54" s="34">
        <v>1.2</v>
      </c>
      <c r="X54" s="34">
        <v>6.4000000000000001E-2</v>
      </c>
      <c r="Y54" s="34">
        <f t="shared" si="0"/>
        <v>1.2</v>
      </c>
      <c r="Z54" s="34">
        <f t="shared" si="1"/>
        <v>6.4000000000000001E-2</v>
      </c>
      <c r="AA54" s="34">
        <v>0.23100000000000001</v>
      </c>
      <c r="AB54" s="35">
        <v>4.1698849456518602E-3</v>
      </c>
      <c r="AC54">
        <f t="shared" si="2"/>
        <v>5</v>
      </c>
      <c r="AD54">
        <f t="shared" si="3"/>
        <v>0</v>
      </c>
      <c r="AE54">
        <f t="shared" si="4"/>
        <v>0</v>
      </c>
      <c r="AF54">
        <f>'TP Factors'!$D$7</f>
        <v>1.0291758621024898</v>
      </c>
      <c r="AG54">
        <f t="shared" si="5"/>
        <v>0</v>
      </c>
    </row>
    <row r="55" spans="1:33">
      <c r="A55" s="30" t="s">
        <v>105</v>
      </c>
      <c r="B55" s="30">
        <v>21</v>
      </c>
      <c r="C55" s="30" t="s">
        <v>162</v>
      </c>
      <c r="D55" s="31">
        <v>40.090000000000003</v>
      </c>
      <c r="E55" s="30" t="s">
        <v>91</v>
      </c>
      <c r="F55" s="30">
        <v>1234</v>
      </c>
      <c r="G55" s="32">
        <v>105</v>
      </c>
      <c r="H55" s="30" t="s">
        <v>92</v>
      </c>
      <c r="I55" s="30" t="s">
        <v>93</v>
      </c>
      <c r="J55" s="30">
        <v>8618</v>
      </c>
      <c r="K55" s="33">
        <v>482.48327079900002</v>
      </c>
      <c r="L55" s="33">
        <v>11453.7049198</v>
      </c>
      <c r="M55" s="31">
        <v>16.63</v>
      </c>
      <c r="N55" s="31">
        <v>4.28</v>
      </c>
      <c r="O55" s="30">
        <v>72844</v>
      </c>
      <c r="P55" s="30">
        <v>70507</v>
      </c>
      <c r="Q55" s="34">
        <v>72844</v>
      </c>
      <c r="R55" s="34">
        <v>1400</v>
      </c>
      <c r="S55" s="30" t="s">
        <v>94</v>
      </c>
      <c r="T55" s="30" t="s">
        <v>96</v>
      </c>
      <c r="U55" s="34">
        <v>48.29</v>
      </c>
      <c r="V55" s="34">
        <v>1</v>
      </c>
      <c r="W55" s="34">
        <v>1.93</v>
      </c>
      <c r="X55" s="34">
        <v>0.497</v>
      </c>
      <c r="Y55" s="34">
        <f t="shared" si="0"/>
        <v>1.93</v>
      </c>
      <c r="Z55" s="34">
        <f t="shared" si="1"/>
        <v>0.497</v>
      </c>
      <c r="AA55" s="34">
        <v>0.89</v>
      </c>
      <c r="AB55" s="35">
        <v>0.157764297688955</v>
      </c>
      <c r="AC55">
        <f t="shared" si="2"/>
        <v>697</v>
      </c>
      <c r="AD55">
        <f t="shared" si="3"/>
        <v>3</v>
      </c>
      <c r="AE55">
        <f t="shared" si="4"/>
        <v>0.8</v>
      </c>
      <c r="AF55">
        <f>'TP Factors'!$D$7</f>
        <v>1.0291758621024898</v>
      </c>
      <c r="AG55">
        <f t="shared" si="5"/>
        <v>0.8</v>
      </c>
    </row>
    <row r="56" spans="1:33">
      <c r="A56" s="30" t="s">
        <v>105</v>
      </c>
      <c r="B56" s="30">
        <v>21</v>
      </c>
      <c r="C56" s="30" t="s">
        <v>162</v>
      </c>
      <c r="D56" s="31">
        <v>40.090000000000003</v>
      </c>
      <c r="E56" s="30" t="s">
        <v>91</v>
      </c>
      <c r="F56" s="30">
        <v>1234</v>
      </c>
      <c r="G56" s="32">
        <v>102.5</v>
      </c>
      <c r="H56" s="30" t="s">
        <v>92</v>
      </c>
      <c r="I56" s="30" t="s">
        <v>93</v>
      </c>
      <c r="J56" s="30">
        <v>13024</v>
      </c>
      <c r="K56" s="33">
        <v>735.58717593200004</v>
      </c>
      <c r="L56" s="33">
        <v>24415.028189000001</v>
      </c>
      <c r="M56" s="31">
        <v>27.35</v>
      </c>
      <c r="N56" s="31">
        <v>6.72</v>
      </c>
      <c r="O56" s="30">
        <v>72920</v>
      </c>
      <c r="P56" s="30">
        <v>70570</v>
      </c>
      <c r="Q56" s="34">
        <v>72920</v>
      </c>
      <c r="R56" s="34">
        <v>1300</v>
      </c>
      <c r="S56" s="30" t="s">
        <v>97</v>
      </c>
      <c r="T56" s="30" t="s">
        <v>132</v>
      </c>
      <c r="U56" s="34">
        <v>48.29</v>
      </c>
      <c r="V56" s="34">
        <v>1</v>
      </c>
      <c r="W56" s="34">
        <v>2.1</v>
      </c>
      <c r="X56" s="34">
        <v>0.51600000000000001</v>
      </c>
      <c r="Y56" s="34">
        <f t="shared" si="0"/>
        <v>2.1</v>
      </c>
      <c r="Z56" s="34">
        <f t="shared" si="1"/>
        <v>0.51600000000000001</v>
      </c>
      <c r="AA56" s="34">
        <v>0.63100000000000001</v>
      </c>
      <c r="AB56" s="35">
        <v>0.203345105786014</v>
      </c>
      <c r="AC56">
        <f t="shared" si="2"/>
        <v>637</v>
      </c>
      <c r="AD56">
        <f t="shared" si="3"/>
        <v>3</v>
      </c>
      <c r="AE56">
        <f t="shared" si="4"/>
        <v>0.7</v>
      </c>
      <c r="AF56">
        <f>'TP Factors'!$D$7</f>
        <v>1.0291758621024898</v>
      </c>
      <c r="AG56">
        <f t="shared" si="5"/>
        <v>0.7</v>
      </c>
    </row>
    <row r="57" spans="1:33">
      <c r="A57" s="30" t="s">
        <v>105</v>
      </c>
      <c r="B57" s="30">
        <v>21</v>
      </c>
      <c r="C57" s="30" t="s">
        <v>162</v>
      </c>
      <c r="D57" s="31">
        <v>40.090000000000003</v>
      </c>
      <c r="E57" s="30" t="s">
        <v>91</v>
      </c>
      <c r="F57" s="30">
        <v>1234</v>
      </c>
      <c r="G57" s="32">
        <v>45</v>
      </c>
      <c r="H57" s="30" t="s">
        <v>92</v>
      </c>
      <c r="I57" s="30" t="s">
        <v>93</v>
      </c>
      <c r="J57" s="30">
        <v>7244</v>
      </c>
      <c r="K57" s="33">
        <v>922.57778660999998</v>
      </c>
      <c r="L57" s="33">
        <v>11579.6167785</v>
      </c>
      <c r="M57" s="31">
        <v>8.69</v>
      </c>
      <c r="N57" s="31">
        <v>3.48</v>
      </c>
      <c r="O57" s="30">
        <v>73012</v>
      </c>
      <c r="P57" s="30">
        <v>70643</v>
      </c>
      <c r="Q57" s="34">
        <v>73012</v>
      </c>
      <c r="R57" s="34">
        <v>8140</v>
      </c>
      <c r="S57" s="30" t="s">
        <v>94</v>
      </c>
      <c r="T57" s="30" t="s">
        <v>95</v>
      </c>
      <c r="U57" s="34">
        <v>48.29</v>
      </c>
      <c r="V57" s="34">
        <v>1</v>
      </c>
      <c r="W57" s="34">
        <v>1.2</v>
      </c>
      <c r="X57" s="34">
        <v>0.48</v>
      </c>
      <c r="Y57" s="34">
        <f t="shared" si="0"/>
        <v>1.2</v>
      </c>
      <c r="Z57" s="34">
        <f t="shared" si="1"/>
        <v>0.48</v>
      </c>
      <c r="AA57" s="34">
        <v>0.74</v>
      </c>
      <c r="AB57" s="35">
        <v>0.81423543324177805</v>
      </c>
      <c r="AC57">
        <f t="shared" si="2"/>
        <v>2991</v>
      </c>
      <c r="AD57">
        <f t="shared" si="3"/>
        <v>8</v>
      </c>
      <c r="AE57">
        <f t="shared" si="4"/>
        <v>3.2</v>
      </c>
      <c r="AF57">
        <f>'TP Factors'!$D$7</f>
        <v>1.0291758621024898</v>
      </c>
      <c r="AG57">
        <f t="shared" si="5"/>
        <v>3.3</v>
      </c>
    </row>
    <row r="58" spans="1:33">
      <c r="A58" s="30" t="s">
        <v>105</v>
      </c>
      <c r="B58" s="30">
        <v>21</v>
      </c>
      <c r="C58" s="30" t="s">
        <v>162</v>
      </c>
      <c r="D58" s="31">
        <v>40.090000000000003</v>
      </c>
      <c r="E58" s="30" t="s">
        <v>91</v>
      </c>
      <c r="F58" s="30">
        <v>1234</v>
      </c>
      <c r="G58" s="32">
        <v>102.5</v>
      </c>
      <c r="H58" s="30" t="s">
        <v>92</v>
      </c>
      <c r="I58" s="30" t="s">
        <v>93</v>
      </c>
      <c r="J58" s="30">
        <v>99</v>
      </c>
      <c r="K58" s="33">
        <v>65.597222090599999</v>
      </c>
      <c r="L58" s="33">
        <v>172.600577789</v>
      </c>
      <c r="M58" s="31">
        <v>0.21</v>
      </c>
      <c r="N58" s="31">
        <v>0.05</v>
      </c>
      <c r="O58" s="30">
        <v>73013</v>
      </c>
      <c r="P58" s="30">
        <v>70644</v>
      </c>
      <c r="Q58" s="34">
        <v>73013</v>
      </c>
      <c r="R58" s="34">
        <v>1300</v>
      </c>
      <c r="S58" s="30" t="s">
        <v>94</v>
      </c>
      <c r="T58" s="30" t="s">
        <v>103</v>
      </c>
      <c r="U58" s="34">
        <v>48.29</v>
      </c>
      <c r="V58" s="34">
        <v>1</v>
      </c>
      <c r="W58" s="34">
        <v>2.1</v>
      </c>
      <c r="X58" s="34">
        <v>0.51600000000000001</v>
      </c>
      <c r="Y58" s="34">
        <f t="shared" si="0"/>
        <v>2.1</v>
      </c>
      <c r="Z58" s="34">
        <f t="shared" si="1"/>
        <v>0.51600000000000001</v>
      </c>
      <c r="AA58" s="34">
        <v>0.67700000000000005</v>
      </c>
      <c r="AB58" s="35">
        <v>1.28513501667734E-2</v>
      </c>
      <c r="AC58">
        <f t="shared" si="2"/>
        <v>43</v>
      </c>
      <c r="AD58">
        <f t="shared" si="3"/>
        <v>0</v>
      </c>
      <c r="AE58">
        <f t="shared" si="4"/>
        <v>0</v>
      </c>
      <c r="AF58">
        <f>'TP Factors'!$D$7</f>
        <v>1.0291758621024898</v>
      </c>
      <c r="AG58">
        <f t="shared" si="5"/>
        <v>0</v>
      </c>
    </row>
    <row r="59" spans="1:33">
      <c r="A59" s="30" t="s">
        <v>105</v>
      </c>
      <c r="B59" s="30">
        <v>21</v>
      </c>
      <c r="C59" s="30" t="s">
        <v>162</v>
      </c>
      <c r="D59" s="31">
        <v>40.090000000000003</v>
      </c>
      <c r="E59" s="30" t="s">
        <v>91</v>
      </c>
      <c r="F59" s="30">
        <v>1234</v>
      </c>
      <c r="G59" s="32">
        <v>105</v>
      </c>
      <c r="H59" s="30" t="s">
        <v>92</v>
      </c>
      <c r="I59" s="30" t="s">
        <v>93</v>
      </c>
      <c r="J59" s="30">
        <v>15710</v>
      </c>
      <c r="K59" s="33">
        <v>1113.8089497399999</v>
      </c>
      <c r="L59" s="33">
        <v>20880.264301800002</v>
      </c>
      <c r="M59" s="31">
        <v>30.32</v>
      </c>
      <c r="N59" s="31">
        <v>7.81</v>
      </c>
      <c r="O59" s="30">
        <v>73017</v>
      </c>
      <c r="P59" s="30">
        <v>70648</v>
      </c>
      <c r="Q59" s="34">
        <v>73017</v>
      </c>
      <c r="R59" s="34">
        <v>1400</v>
      </c>
      <c r="S59" s="30" t="s">
        <v>94</v>
      </c>
      <c r="T59" s="30" t="s">
        <v>96</v>
      </c>
      <c r="U59" s="34">
        <v>48.29</v>
      </c>
      <c r="V59" s="34">
        <v>1</v>
      </c>
      <c r="W59" s="34">
        <v>1.93</v>
      </c>
      <c r="X59" s="34">
        <v>0.497</v>
      </c>
      <c r="Y59" s="34">
        <f t="shared" si="0"/>
        <v>1.93</v>
      </c>
      <c r="Z59" s="34">
        <f t="shared" si="1"/>
        <v>0.497</v>
      </c>
      <c r="AA59" s="34">
        <v>0.89</v>
      </c>
      <c r="AB59" s="35">
        <v>0.50538596080320097</v>
      </c>
      <c r="AC59">
        <f t="shared" si="2"/>
        <v>2233</v>
      </c>
      <c r="AD59">
        <f t="shared" si="3"/>
        <v>10</v>
      </c>
      <c r="AE59">
        <f t="shared" si="4"/>
        <v>2.4</v>
      </c>
      <c r="AF59">
        <f>'TP Factors'!$D$7</f>
        <v>1.0291758621024898</v>
      </c>
      <c r="AG59">
        <f t="shared" si="5"/>
        <v>2.5</v>
      </c>
    </row>
    <row r="60" spans="1:33">
      <c r="A60" s="30" t="s">
        <v>105</v>
      </c>
      <c r="B60" s="30">
        <v>20</v>
      </c>
      <c r="C60" s="30" t="s">
        <v>106</v>
      </c>
      <c r="D60" s="31">
        <v>40.58</v>
      </c>
      <c r="E60" s="30" t="s">
        <v>91</v>
      </c>
      <c r="F60" s="30">
        <v>1234</v>
      </c>
      <c r="G60" s="32">
        <v>45</v>
      </c>
      <c r="H60" s="30" t="s">
        <v>92</v>
      </c>
      <c r="I60" s="30" t="s">
        <v>93</v>
      </c>
      <c r="J60" s="30">
        <v>185</v>
      </c>
      <c r="K60" s="33">
        <v>83.156747772800003</v>
      </c>
      <c r="L60" s="33">
        <v>338.90156197300001</v>
      </c>
      <c r="M60" s="31">
        <v>0.16</v>
      </c>
      <c r="N60" s="31">
        <v>0.04</v>
      </c>
      <c r="O60" s="30">
        <v>69140</v>
      </c>
      <c r="P60" s="30">
        <v>67043</v>
      </c>
      <c r="Q60" s="34">
        <v>69140</v>
      </c>
      <c r="R60" s="34">
        <v>8140</v>
      </c>
      <c r="S60" s="30" t="s">
        <v>97</v>
      </c>
      <c r="T60" s="30" t="s">
        <v>99</v>
      </c>
      <c r="U60" s="34">
        <v>48.29</v>
      </c>
      <c r="V60" s="34">
        <v>0</v>
      </c>
      <c r="W60" s="34">
        <v>1.2</v>
      </c>
      <c r="X60" s="34">
        <v>0.48</v>
      </c>
      <c r="Y60" s="34">
        <f>W60*0.7</f>
        <v>0.84</v>
      </c>
      <c r="Z60" s="34">
        <f>X60*0.5</f>
        <v>0.24</v>
      </c>
      <c r="AA60" s="34">
        <v>0.63</v>
      </c>
      <c r="AB60" s="35">
        <v>5.0955394458143304E-3</v>
      </c>
      <c r="AC60">
        <f t="shared" si="2"/>
        <v>16</v>
      </c>
      <c r="AD60">
        <f t="shared" si="3"/>
        <v>0</v>
      </c>
      <c r="AE60">
        <f t="shared" si="4"/>
        <v>0</v>
      </c>
      <c r="AF60">
        <f>'TP Factors'!$D$7</f>
        <v>1.0291758621024898</v>
      </c>
      <c r="AG60">
        <f t="shared" si="5"/>
        <v>0</v>
      </c>
    </row>
    <row r="61" spans="1:33">
      <c r="A61" s="30" t="s">
        <v>105</v>
      </c>
      <c r="B61" s="30">
        <v>26</v>
      </c>
      <c r="C61" s="30" t="s">
        <v>160</v>
      </c>
      <c r="D61" s="31">
        <v>43.45</v>
      </c>
      <c r="E61" s="30" t="s">
        <v>91</v>
      </c>
      <c r="F61" s="30">
        <v>1234</v>
      </c>
      <c r="G61" s="32">
        <v>105</v>
      </c>
      <c r="H61" s="30" t="s">
        <v>92</v>
      </c>
      <c r="I61" s="30" t="s">
        <v>93</v>
      </c>
      <c r="J61" s="30">
        <v>10</v>
      </c>
      <c r="K61" s="33">
        <v>44.612456756</v>
      </c>
      <c r="L61" s="33">
        <v>11.493593653</v>
      </c>
      <c r="M61" s="31">
        <v>0.01</v>
      </c>
      <c r="N61" s="31">
        <v>0</v>
      </c>
      <c r="O61" s="30">
        <v>69149</v>
      </c>
      <c r="P61" s="30">
        <v>67050</v>
      </c>
      <c r="Q61" s="34">
        <v>69149</v>
      </c>
      <c r="R61" s="34">
        <v>1400</v>
      </c>
      <c r="S61" s="30" t="s">
        <v>94</v>
      </c>
      <c r="T61" s="30" t="s">
        <v>96</v>
      </c>
      <c r="U61" s="34">
        <v>48.29</v>
      </c>
      <c r="V61" s="34">
        <v>0</v>
      </c>
      <c r="W61" s="34">
        <v>1.93</v>
      </c>
      <c r="X61" s="34">
        <v>0.497</v>
      </c>
      <c r="Y61" s="34">
        <f t="shared" ref="Y61:Y87" si="6">W61*0.7</f>
        <v>1.351</v>
      </c>
      <c r="Z61" s="34">
        <f t="shared" ref="Z61:Z87" si="7">X61*0.5</f>
        <v>0.2485</v>
      </c>
      <c r="AA61" s="34">
        <v>0.89</v>
      </c>
      <c r="AB61" s="35">
        <v>2.8401174834506099E-3</v>
      </c>
      <c r="AC61">
        <f t="shared" si="2"/>
        <v>13</v>
      </c>
      <c r="AD61">
        <f t="shared" si="3"/>
        <v>0</v>
      </c>
      <c r="AE61">
        <f t="shared" si="4"/>
        <v>0</v>
      </c>
      <c r="AF61">
        <f>'TP Factors'!$D$7</f>
        <v>1.0291758621024898</v>
      </c>
      <c r="AG61">
        <f t="shared" si="5"/>
        <v>0</v>
      </c>
    </row>
    <row r="62" spans="1:33">
      <c r="A62" s="30" t="s">
        <v>105</v>
      </c>
      <c r="B62" s="30">
        <v>26</v>
      </c>
      <c r="C62" s="30" t="s">
        <v>160</v>
      </c>
      <c r="D62" s="31">
        <v>43.45</v>
      </c>
      <c r="E62" s="30" t="s">
        <v>91</v>
      </c>
      <c r="F62" s="30">
        <v>1234</v>
      </c>
      <c r="G62" s="32">
        <v>105</v>
      </c>
      <c r="H62" s="30" t="s">
        <v>92</v>
      </c>
      <c r="I62" s="30" t="s">
        <v>93</v>
      </c>
      <c r="J62" s="30">
        <v>1428</v>
      </c>
      <c r="K62" s="33">
        <v>201.41972414</v>
      </c>
      <c r="L62" s="33">
        <v>1615.6123883400001</v>
      </c>
      <c r="M62" s="31">
        <v>1.93</v>
      </c>
      <c r="N62" s="31">
        <v>0.35</v>
      </c>
      <c r="O62" s="30">
        <v>69231</v>
      </c>
      <c r="P62" s="30">
        <v>67126</v>
      </c>
      <c r="Q62" s="34">
        <v>69231</v>
      </c>
      <c r="R62" s="34">
        <v>1400</v>
      </c>
      <c r="S62" s="30" t="s">
        <v>94</v>
      </c>
      <c r="T62" s="30" t="s">
        <v>96</v>
      </c>
      <c r="U62" s="34">
        <v>48.29</v>
      </c>
      <c r="V62" s="34">
        <v>0</v>
      </c>
      <c r="W62" s="34">
        <v>1.93</v>
      </c>
      <c r="X62" s="34">
        <v>0.497</v>
      </c>
      <c r="Y62" s="34">
        <f t="shared" si="6"/>
        <v>1.351</v>
      </c>
      <c r="Z62" s="34">
        <f t="shared" si="7"/>
        <v>0.2485</v>
      </c>
      <c r="AA62" s="34">
        <v>0.89</v>
      </c>
      <c r="AB62" s="35">
        <v>1.8976425679744101E-3</v>
      </c>
      <c r="AC62">
        <f t="shared" si="2"/>
        <v>8</v>
      </c>
      <c r="AD62">
        <f t="shared" si="3"/>
        <v>0</v>
      </c>
      <c r="AE62">
        <f t="shared" si="4"/>
        <v>0</v>
      </c>
      <c r="AF62">
        <f>'TP Factors'!$D$7</f>
        <v>1.0291758621024898</v>
      </c>
      <c r="AG62">
        <f t="shared" si="5"/>
        <v>0</v>
      </c>
    </row>
    <row r="63" spans="1:33">
      <c r="A63" s="30" t="s">
        <v>105</v>
      </c>
      <c r="B63" s="30">
        <v>20</v>
      </c>
      <c r="C63" s="30" t="s">
        <v>106</v>
      </c>
      <c r="D63" s="31">
        <v>40.58</v>
      </c>
      <c r="E63" s="30" t="s">
        <v>91</v>
      </c>
      <c r="F63" s="30">
        <v>1234</v>
      </c>
      <c r="G63" s="32">
        <v>45</v>
      </c>
      <c r="H63" s="30" t="s">
        <v>92</v>
      </c>
      <c r="I63" s="30" t="s">
        <v>93</v>
      </c>
      <c r="J63" s="30">
        <v>337</v>
      </c>
      <c r="K63" s="33">
        <v>96.986242528399998</v>
      </c>
      <c r="L63" s="33">
        <v>526.21421798699998</v>
      </c>
      <c r="M63" s="31">
        <v>0.28000000000000003</v>
      </c>
      <c r="N63" s="31">
        <v>0.08</v>
      </c>
      <c r="O63" s="30">
        <v>70626</v>
      </c>
      <c r="P63" s="30">
        <v>68450</v>
      </c>
      <c r="Q63" s="34">
        <v>70626</v>
      </c>
      <c r="R63" s="34">
        <v>8140</v>
      </c>
      <c r="S63" s="30" t="s">
        <v>141</v>
      </c>
      <c r="T63" s="30" t="s">
        <v>143</v>
      </c>
      <c r="U63" s="34">
        <v>48.29</v>
      </c>
      <c r="V63" s="34">
        <v>0</v>
      </c>
      <c r="W63" s="34">
        <v>1.2</v>
      </c>
      <c r="X63" s="34">
        <v>0.48</v>
      </c>
      <c r="Y63" s="34">
        <f t="shared" si="6"/>
        <v>0.84</v>
      </c>
      <c r="Z63" s="34">
        <f t="shared" si="7"/>
        <v>0.24</v>
      </c>
      <c r="AA63" s="34">
        <v>0.74</v>
      </c>
      <c r="AB63" s="35">
        <v>6.2198409572361398E-2</v>
      </c>
      <c r="AC63">
        <f t="shared" si="2"/>
        <v>228</v>
      </c>
      <c r="AD63">
        <f t="shared" si="3"/>
        <v>0</v>
      </c>
      <c r="AE63">
        <f t="shared" si="4"/>
        <v>0.1</v>
      </c>
      <c r="AF63">
        <f>'TP Factors'!$D$7</f>
        <v>1.0291758621024898</v>
      </c>
      <c r="AG63">
        <f t="shared" si="5"/>
        <v>0.1</v>
      </c>
    </row>
    <row r="64" spans="1:33">
      <c r="A64" s="30" t="s">
        <v>105</v>
      </c>
      <c r="B64" s="30">
        <v>26</v>
      </c>
      <c r="C64" s="30" t="s">
        <v>160</v>
      </c>
      <c r="D64" s="31">
        <v>43.45</v>
      </c>
      <c r="E64" s="30" t="s">
        <v>91</v>
      </c>
      <c r="F64" s="30">
        <v>1234</v>
      </c>
      <c r="G64" s="32">
        <v>105</v>
      </c>
      <c r="H64" s="30" t="s">
        <v>92</v>
      </c>
      <c r="I64" s="30" t="s">
        <v>93</v>
      </c>
      <c r="J64" s="30">
        <v>1606</v>
      </c>
      <c r="K64" s="33">
        <v>381.60748621200003</v>
      </c>
      <c r="L64" s="33">
        <v>1825.1846006000001</v>
      </c>
      <c r="M64" s="31">
        <v>2.17</v>
      </c>
      <c r="N64" s="31">
        <v>0.4</v>
      </c>
      <c r="O64" s="30">
        <v>71120</v>
      </c>
      <c r="P64" s="30">
        <v>68891</v>
      </c>
      <c r="Q64" s="34">
        <v>71120</v>
      </c>
      <c r="R64" s="34">
        <v>1400</v>
      </c>
      <c r="S64" s="30" t="s">
        <v>97</v>
      </c>
      <c r="T64" s="30" t="s">
        <v>123</v>
      </c>
      <c r="U64" s="34">
        <v>48.29</v>
      </c>
      <c r="V64" s="34">
        <v>0</v>
      </c>
      <c r="W64" s="34">
        <v>1.93</v>
      </c>
      <c r="X64" s="34">
        <v>0.497</v>
      </c>
      <c r="Y64" s="34">
        <f t="shared" si="6"/>
        <v>1.351</v>
      </c>
      <c r="Z64" s="34">
        <f t="shared" si="7"/>
        <v>0.2485</v>
      </c>
      <c r="AA64" s="34">
        <v>0.88600000000000001</v>
      </c>
      <c r="AB64" s="35">
        <v>1.1957269812881101E-2</v>
      </c>
      <c r="AC64">
        <f t="shared" si="2"/>
        <v>53</v>
      </c>
      <c r="AD64">
        <f t="shared" si="3"/>
        <v>0</v>
      </c>
      <c r="AE64">
        <f t="shared" si="4"/>
        <v>0</v>
      </c>
      <c r="AF64">
        <f>'TP Factors'!$D$7</f>
        <v>1.0291758621024898</v>
      </c>
      <c r="AG64">
        <f t="shared" si="5"/>
        <v>0</v>
      </c>
    </row>
    <row r="65" spans="1:33">
      <c r="A65" s="30" t="s">
        <v>105</v>
      </c>
      <c r="B65" s="30">
        <v>26</v>
      </c>
      <c r="C65" s="30" t="s">
        <v>160</v>
      </c>
      <c r="D65" s="31">
        <v>43.45</v>
      </c>
      <c r="E65" s="30" t="s">
        <v>91</v>
      </c>
      <c r="F65" s="30">
        <v>1234</v>
      </c>
      <c r="G65" s="32">
        <v>45</v>
      </c>
      <c r="H65" s="30" t="s">
        <v>92</v>
      </c>
      <c r="I65" s="30" t="s">
        <v>93</v>
      </c>
      <c r="J65" s="30">
        <v>600</v>
      </c>
      <c r="K65" s="33">
        <v>128.78210811400001</v>
      </c>
      <c r="L65" s="33">
        <v>816.35416182699998</v>
      </c>
      <c r="M65" s="31">
        <v>0.5</v>
      </c>
      <c r="N65" s="31">
        <v>0.14000000000000001</v>
      </c>
      <c r="O65" s="30">
        <v>71352</v>
      </c>
      <c r="P65" s="30">
        <v>69103</v>
      </c>
      <c r="Q65" s="34">
        <v>71352</v>
      </c>
      <c r="R65" s="34">
        <v>8140</v>
      </c>
      <c r="S65" s="30" t="s">
        <v>94</v>
      </c>
      <c r="T65" s="30" t="s">
        <v>95</v>
      </c>
      <c r="U65" s="34">
        <v>48.29</v>
      </c>
      <c r="V65" s="34">
        <v>0</v>
      </c>
      <c r="W65" s="34">
        <v>1.2</v>
      </c>
      <c r="X65" s="34">
        <v>0.48</v>
      </c>
      <c r="Y65" s="34">
        <f t="shared" si="6"/>
        <v>0.84</v>
      </c>
      <c r="Z65" s="34">
        <f t="shared" si="7"/>
        <v>0.24</v>
      </c>
      <c r="AA65" s="34">
        <v>0.74</v>
      </c>
      <c r="AB65" s="35">
        <v>0.132822222873345</v>
      </c>
      <c r="AC65">
        <f t="shared" si="2"/>
        <v>488</v>
      </c>
      <c r="AD65">
        <f t="shared" si="3"/>
        <v>1</v>
      </c>
      <c r="AE65">
        <f t="shared" si="4"/>
        <v>0.3</v>
      </c>
      <c r="AF65">
        <f>'TP Factors'!$D$7</f>
        <v>1.0291758621024898</v>
      </c>
      <c r="AG65">
        <f t="shared" si="5"/>
        <v>0.3</v>
      </c>
    </row>
    <row r="66" spans="1:33">
      <c r="A66" s="30" t="s">
        <v>105</v>
      </c>
      <c r="B66" s="30">
        <v>26</v>
      </c>
      <c r="C66" s="30" t="s">
        <v>160</v>
      </c>
      <c r="D66" s="31">
        <v>43.45</v>
      </c>
      <c r="E66" s="30" t="s">
        <v>91</v>
      </c>
      <c r="F66" s="30">
        <v>1234</v>
      </c>
      <c r="G66" s="32">
        <v>45</v>
      </c>
      <c r="H66" s="30" t="s">
        <v>92</v>
      </c>
      <c r="I66" s="30" t="s">
        <v>93</v>
      </c>
      <c r="J66" s="30">
        <v>362</v>
      </c>
      <c r="K66" s="33">
        <v>100.838332901</v>
      </c>
      <c r="L66" s="33">
        <v>492.202687997</v>
      </c>
      <c r="M66" s="31">
        <v>0.3</v>
      </c>
      <c r="N66" s="31">
        <v>0.09</v>
      </c>
      <c r="O66" s="30">
        <v>71375</v>
      </c>
      <c r="P66" s="30">
        <v>69123</v>
      </c>
      <c r="Q66" s="34">
        <v>71375</v>
      </c>
      <c r="R66" s="34">
        <v>8140</v>
      </c>
      <c r="S66" s="30" t="s">
        <v>94</v>
      </c>
      <c r="T66" s="30" t="s">
        <v>95</v>
      </c>
      <c r="U66" s="34">
        <v>48.29</v>
      </c>
      <c r="V66" s="34">
        <v>0</v>
      </c>
      <c r="W66" s="34">
        <v>1.2</v>
      </c>
      <c r="X66" s="34">
        <v>0.48</v>
      </c>
      <c r="Y66" s="34">
        <f t="shared" si="6"/>
        <v>0.84</v>
      </c>
      <c r="Z66" s="34">
        <f t="shared" si="7"/>
        <v>0.24</v>
      </c>
      <c r="AA66" s="34">
        <v>0.74</v>
      </c>
      <c r="AB66" s="35">
        <v>9.9752436598790004E-2</v>
      </c>
      <c r="AC66">
        <f t="shared" si="2"/>
        <v>366</v>
      </c>
      <c r="AD66">
        <f t="shared" si="3"/>
        <v>1</v>
      </c>
      <c r="AE66">
        <f t="shared" si="4"/>
        <v>0.2</v>
      </c>
      <c r="AF66">
        <f>'TP Factors'!$D$7</f>
        <v>1.0291758621024898</v>
      </c>
      <c r="AG66">
        <f t="shared" si="5"/>
        <v>0.2</v>
      </c>
    </row>
    <row r="67" spans="1:33">
      <c r="A67" s="30" t="s">
        <v>105</v>
      </c>
      <c r="B67" s="30">
        <v>26</v>
      </c>
      <c r="C67" s="30" t="s">
        <v>160</v>
      </c>
      <c r="D67" s="31">
        <v>43.45</v>
      </c>
      <c r="E67" s="30" t="s">
        <v>91</v>
      </c>
      <c r="F67" s="30">
        <v>1234</v>
      </c>
      <c r="G67" s="32">
        <v>105</v>
      </c>
      <c r="H67" s="30" t="s">
        <v>92</v>
      </c>
      <c r="I67" s="30" t="s">
        <v>93</v>
      </c>
      <c r="J67" s="30">
        <v>161</v>
      </c>
      <c r="K67" s="33">
        <v>67.244316175700007</v>
      </c>
      <c r="L67" s="33">
        <v>182.54624677300001</v>
      </c>
      <c r="M67" s="31">
        <v>0.22</v>
      </c>
      <c r="N67" s="31">
        <v>0.04</v>
      </c>
      <c r="O67" s="30">
        <v>71376</v>
      </c>
      <c r="P67" s="30">
        <v>69124</v>
      </c>
      <c r="Q67" s="34">
        <v>71376</v>
      </c>
      <c r="R67" s="34">
        <v>1400</v>
      </c>
      <c r="S67" s="30" t="s">
        <v>94</v>
      </c>
      <c r="T67" s="30" t="s">
        <v>96</v>
      </c>
      <c r="U67" s="34">
        <v>48.29</v>
      </c>
      <c r="V67" s="34">
        <v>0</v>
      </c>
      <c r="W67" s="34">
        <v>1.93</v>
      </c>
      <c r="X67" s="34">
        <v>0.497</v>
      </c>
      <c r="Y67" s="34">
        <f t="shared" si="6"/>
        <v>1.351</v>
      </c>
      <c r="Z67" s="34">
        <f t="shared" si="7"/>
        <v>0.2485</v>
      </c>
      <c r="AA67" s="34">
        <v>0.89</v>
      </c>
      <c r="AB67" s="35">
        <v>1.78441553992345E-3</v>
      </c>
      <c r="AC67">
        <f t="shared" ref="AC67:AC87" si="8">ROUND(AB67*AA67*U67*102.79,0)</f>
        <v>8</v>
      </c>
      <c r="AD67">
        <f t="shared" ref="AD67:AD87" si="9">ROUND(Y67*AC67*0.002205,0)</f>
        <v>0</v>
      </c>
      <c r="AE67">
        <f t="shared" ref="AE67:AE87" si="10">ROUND(Z67*AC67*0.002205,1)</f>
        <v>0</v>
      </c>
      <c r="AF67">
        <f>'TP Factors'!$D$7</f>
        <v>1.0291758621024898</v>
      </c>
      <c r="AG67">
        <f t="shared" ref="AG67:AG87" si="11">ROUND(AE67*AF67,1)</f>
        <v>0</v>
      </c>
    </row>
    <row r="68" spans="1:33">
      <c r="A68" s="30" t="s">
        <v>105</v>
      </c>
      <c r="B68" s="30">
        <v>26</v>
      </c>
      <c r="C68" s="30" t="s">
        <v>160</v>
      </c>
      <c r="D68" s="31">
        <v>43.45</v>
      </c>
      <c r="E68" s="30" t="s">
        <v>91</v>
      </c>
      <c r="F68" s="30">
        <v>1234</v>
      </c>
      <c r="G68" s="32">
        <v>105</v>
      </c>
      <c r="H68" s="30" t="s">
        <v>92</v>
      </c>
      <c r="I68" s="30" t="s">
        <v>93</v>
      </c>
      <c r="J68" s="30">
        <v>46</v>
      </c>
      <c r="K68" s="33">
        <v>48.090983859300003</v>
      </c>
      <c r="L68" s="33">
        <v>51.520160030500001</v>
      </c>
      <c r="M68" s="31">
        <v>0.06</v>
      </c>
      <c r="N68" s="31">
        <v>0.01</v>
      </c>
      <c r="O68" s="30">
        <v>71399</v>
      </c>
      <c r="P68" s="30">
        <v>69147</v>
      </c>
      <c r="Q68" s="34">
        <v>71399</v>
      </c>
      <c r="R68" s="34">
        <v>1400</v>
      </c>
      <c r="S68" s="30" t="s">
        <v>94</v>
      </c>
      <c r="T68" s="30" t="s">
        <v>96</v>
      </c>
      <c r="U68" s="34">
        <v>48.29</v>
      </c>
      <c r="V68" s="34">
        <v>0</v>
      </c>
      <c r="W68" s="34">
        <v>1.93</v>
      </c>
      <c r="X68" s="34">
        <v>0.497</v>
      </c>
      <c r="Y68" s="34">
        <f t="shared" si="6"/>
        <v>1.351</v>
      </c>
      <c r="Z68" s="34">
        <f t="shared" si="7"/>
        <v>0.2485</v>
      </c>
      <c r="AA68" s="34">
        <v>0.89</v>
      </c>
      <c r="AB68" s="35">
        <v>7.7844802224919796E-3</v>
      </c>
      <c r="AC68">
        <f t="shared" si="8"/>
        <v>34</v>
      </c>
      <c r="AD68">
        <f t="shared" si="9"/>
        <v>0</v>
      </c>
      <c r="AE68">
        <f t="shared" si="10"/>
        <v>0</v>
      </c>
      <c r="AF68">
        <f>'TP Factors'!$D$7</f>
        <v>1.0291758621024898</v>
      </c>
      <c r="AG68">
        <f t="shared" si="11"/>
        <v>0</v>
      </c>
    </row>
    <row r="69" spans="1:33">
      <c r="A69" s="30" t="s">
        <v>105</v>
      </c>
      <c r="B69" s="30">
        <v>26</v>
      </c>
      <c r="C69" s="30" t="s">
        <v>160</v>
      </c>
      <c r="D69" s="31">
        <v>43.45</v>
      </c>
      <c r="E69" s="30" t="s">
        <v>91</v>
      </c>
      <c r="F69" s="30">
        <v>1234</v>
      </c>
      <c r="G69" s="32">
        <v>45</v>
      </c>
      <c r="H69" s="30" t="s">
        <v>92</v>
      </c>
      <c r="I69" s="30" t="s">
        <v>93</v>
      </c>
      <c r="J69" s="30">
        <v>1026</v>
      </c>
      <c r="K69" s="33">
        <v>165.344005915</v>
      </c>
      <c r="L69" s="33">
        <v>1396.41327054</v>
      </c>
      <c r="M69" s="31">
        <v>0.86</v>
      </c>
      <c r="N69" s="31">
        <v>0.25</v>
      </c>
      <c r="O69" s="30">
        <v>71405</v>
      </c>
      <c r="P69" s="30">
        <v>69153</v>
      </c>
      <c r="Q69" s="34">
        <v>71405</v>
      </c>
      <c r="R69" s="34">
        <v>8140</v>
      </c>
      <c r="S69" s="30" t="s">
        <v>94</v>
      </c>
      <c r="T69" s="30" t="s">
        <v>95</v>
      </c>
      <c r="U69" s="34">
        <v>48.29</v>
      </c>
      <c r="V69" s="34">
        <v>0</v>
      </c>
      <c r="W69" s="34">
        <v>1.2</v>
      </c>
      <c r="X69" s="34">
        <v>0.48</v>
      </c>
      <c r="Y69" s="34">
        <f t="shared" si="6"/>
        <v>0.84</v>
      </c>
      <c r="Z69" s="34">
        <f t="shared" si="7"/>
        <v>0.24</v>
      </c>
      <c r="AA69" s="34">
        <v>0.74</v>
      </c>
      <c r="AB69" s="35">
        <v>0.21734150777940101</v>
      </c>
      <c r="AC69">
        <f t="shared" si="8"/>
        <v>798</v>
      </c>
      <c r="AD69">
        <f t="shared" si="9"/>
        <v>1</v>
      </c>
      <c r="AE69">
        <f t="shared" si="10"/>
        <v>0.4</v>
      </c>
      <c r="AF69">
        <f>'TP Factors'!$D$7</f>
        <v>1.0291758621024898</v>
      </c>
      <c r="AG69">
        <f t="shared" si="11"/>
        <v>0.4</v>
      </c>
    </row>
    <row r="70" spans="1:33">
      <c r="A70" s="30" t="s">
        <v>105</v>
      </c>
      <c r="B70" s="30">
        <v>26</v>
      </c>
      <c r="C70" s="30" t="s">
        <v>160</v>
      </c>
      <c r="D70" s="31">
        <v>43.45</v>
      </c>
      <c r="E70" s="30" t="s">
        <v>91</v>
      </c>
      <c r="F70" s="30">
        <v>1234</v>
      </c>
      <c r="G70" s="32">
        <v>45</v>
      </c>
      <c r="H70" s="30" t="s">
        <v>92</v>
      </c>
      <c r="I70" s="30" t="s">
        <v>93</v>
      </c>
      <c r="J70" s="30">
        <v>14</v>
      </c>
      <c r="K70" s="33">
        <v>21.170129315800001</v>
      </c>
      <c r="L70" s="33">
        <v>18.6744722388</v>
      </c>
      <c r="M70" s="31">
        <v>0.01</v>
      </c>
      <c r="N70" s="31">
        <v>0</v>
      </c>
      <c r="O70" s="30">
        <v>71422</v>
      </c>
      <c r="P70" s="30">
        <v>69169</v>
      </c>
      <c r="Q70" s="34">
        <v>71422</v>
      </c>
      <c r="R70" s="34">
        <v>8140</v>
      </c>
      <c r="S70" s="30" t="s">
        <v>94</v>
      </c>
      <c r="T70" s="30" t="s">
        <v>95</v>
      </c>
      <c r="U70" s="34">
        <v>48.29</v>
      </c>
      <c r="V70" s="34">
        <v>0</v>
      </c>
      <c r="W70" s="34">
        <v>1.2</v>
      </c>
      <c r="X70" s="34">
        <v>0.48</v>
      </c>
      <c r="Y70" s="34">
        <f t="shared" si="6"/>
        <v>0.84</v>
      </c>
      <c r="Z70" s="34">
        <f t="shared" si="7"/>
        <v>0.24</v>
      </c>
      <c r="AA70" s="34">
        <v>0.74</v>
      </c>
      <c r="AB70" s="35">
        <v>4.6145441283453603E-3</v>
      </c>
      <c r="AC70">
        <f t="shared" si="8"/>
        <v>17</v>
      </c>
      <c r="AD70">
        <f t="shared" si="9"/>
        <v>0</v>
      </c>
      <c r="AE70">
        <f t="shared" si="10"/>
        <v>0</v>
      </c>
      <c r="AF70">
        <f>'TP Factors'!$D$7</f>
        <v>1.0291758621024898</v>
      </c>
      <c r="AG70">
        <f t="shared" si="11"/>
        <v>0</v>
      </c>
    </row>
    <row r="71" spans="1:33">
      <c r="A71" s="30" t="s">
        <v>105</v>
      </c>
      <c r="B71" s="30">
        <v>26</v>
      </c>
      <c r="C71" s="30" t="s">
        <v>160</v>
      </c>
      <c r="D71" s="31">
        <v>43.45</v>
      </c>
      <c r="E71" s="30" t="s">
        <v>91</v>
      </c>
      <c r="F71" s="30">
        <v>1234</v>
      </c>
      <c r="G71" s="32">
        <v>45</v>
      </c>
      <c r="H71" s="30" t="s">
        <v>92</v>
      </c>
      <c r="I71" s="30" t="s">
        <v>93</v>
      </c>
      <c r="J71" s="30">
        <v>406</v>
      </c>
      <c r="K71" s="33">
        <v>101.08630286099999</v>
      </c>
      <c r="L71" s="33">
        <v>552.79511935899995</v>
      </c>
      <c r="M71" s="31">
        <v>0.34</v>
      </c>
      <c r="N71" s="31">
        <v>0.1</v>
      </c>
      <c r="O71" s="30">
        <v>71494</v>
      </c>
      <c r="P71" s="30">
        <v>69240</v>
      </c>
      <c r="Q71" s="34">
        <v>71494</v>
      </c>
      <c r="R71" s="34">
        <v>8140</v>
      </c>
      <c r="S71" s="30" t="s">
        <v>94</v>
      </c>
      <c r="T71" s="30" t="s">
        <v>95</v>
      </c>
      <c r="U71" s="34">
        <v>48.29</v>
      </c>
      <c r="V71" s="34">
        <v>0</v>
      </c>
      <c r="W71" s="34">
        <v>1.2</v>
      </c>
      <c r="X71" s="34">
        <v>0.48</v>
      </c>
      <c r="Y71" s="34">
        <f t="shared" si="6"/>
        <v>0.84</v>
      </c>
      <c r="Z71" s="34">
        <f t="shared" si="7"/>
        <v>0.24</v>
      </c>
      <c r="AA71" s="34">
        <v>0.74</v>
      </c>
      <c r="AB71" s="35">
        <v>0.110284279670396</v>
      </c>
      <c r="AC71">
        <f t="shared" si="8"/>
        <v>405</v>
      </c>
      <c r="AD71">
        <f t="shared" si="9"/>
        <v>1</v>
      </c>
      <c r="AE71">
        <f t="shared" si="10"/>
        <v>0.2</v>
      </c>
      <c r="AF71">
        <f>'TP Factors'!$D$7</f>
        <v>1.0291758621024898</v>
      </c>
      <c r="AG71">
        <f t="shared" si="11"/>
        <v>0.2</v>
      </c>
    </row>
    <row r="72" spans="1:33">
      <c r="A72" s="30" t="s">
        <v>105</v>
      </c>
      <c r="B72" s="30">
        <v>26</v>
      </c>
      <c r="C72" s="30" t="s">
        <v>160</v>
      </c>
      <c r="D72" s="31">
        <v>43.45</v>
      </c>
      <c r="E72" s="30" t="s">
        <v>91</v>
      </c>
      <c r="F72" s="30">
        <v>1234</v>
      </c>
      <c r="G72" s="32">
        <v>45</v>
      </c>
      <c r="H72" s="30" t="s">
        <v>92</v>
      </c>
      <c r="I72" s="30" t="s">
        <v>93</v>
      </c>
      <c r="J72" s="30">
        <v>465</v>
      </c>
      <c r="K72" s="33">
        <v>106.090838867</v>
      </c>
      <c r="L72" s="33">
        <v>632.89411891999998</v>
      </c>
      <c r="M72" s="31">
        <v>0.39</v>
      </c>
      <c r="N72" s="31">
        <v>0.11</v>
      </c>
      <c r="O72" s="30">
        <v>71602</v>
      </c>
      <c r="P72" s="30">
        <v>69346</v>
      </c>
      <c r="Q72" s="34">
        <v>71602</v>
      </c>
      <c r="R72" s="34">
        <v>8140</v>
      </c>
      <c r="S72" s="30" t="s">
        <v>94</v>
      </c>
      <c r="T72" s="30" t="s">
        <v>95</v>
      </c>
      <c r="U72" s="34">
        <v>48.29</v>
      </c>
      <c r="V72" s="34">
        <v>0</v>
      </c>
      <c r="W72" s="34">
        <v>1.2</v>
      </c>
      <c r="X72" s="34">
        <v>0.48</v>
      </c>
      <c r="Y72" s="34">
        <f t="shared" si="6"/>
        <v>0.84</v>
      </c>
      <c r="Z72" s="34">
        <f t="shared" si="7"/>
        <v>0.24</v>
      </c>
      <c r="AA72" s="34">
        <v>0.74</v>
      </c>
      <c r="AB72" s="35">
        <v>8.8073687175250506E-2</v>
      </c>
      <c r="AC72">
        <f t="shared" si="8"/>
        <v>324</v>
      </c>
      <c r="AD72">
        <f t="shared" si="9"/>
        <v>1</v>
      </c>
      <c r="AE72">
        <f t="shared" si="10"/>
        <v>0.2</v>
      </c>
      <c r="AF72">
        <f>'TP Factors'!$D$7</f>
        <v>1.0291758621024898</v>
      </c>
      <c r="AG72">
        <f t="shared" si="11"/>
        <v>0.2</v>
      </c>
    </row>
    <row r="73" spans="1:33">
      <c r="A73" s="30" t="s">
        <v>105</v>
      </c>
      <c r="B73" s="30">
        <v>26</v>
      </c>
      <c r="C73" s="30" t="s">
        <v>160</v>
      </c>
      <c r="D73" s="31">
        <v>43.45</v>
      </c>
      <c r="E73" s="30" t="s">
        <v>91</v>
      </c>
      <c r="F73" s="30">
        <v>1234</v>
      </c>
      <c r="G73" s="32">
        <v>45</v>
      </c>
      <c r="H73" s="30" t="s">
        <v>92</v>
      </c>
      <c r="I73" s="30" t="s">
        <v>93</v>
      </c>
      <c r="J73" s="30">
        <v>417</v>
      </c>
      <c r="K73" s="33">
        <v>101.938697465</v>
      </c>
      <c r="L73" s="33">
        <v>567.01054648299998</v>
      </c>
      <c r="M73" s="31">
        <v>0.35</v>
      </c>
      <c r="N73" s="31">
        <v>0.1</v>
      </c>
      <c r="O73" s="30">
        <v>71699</v>
      </c>
      <c r="P73" s="30">
        <v>69440</v>
      </c>
      <c r="Q73" s="34">
        <v>71699</v>
      </c>
      <c r="R73" s="34">
        <v>8140</v>
      </c>
      <c r="S73" s="30" t="s">
        <v>94</v>
      </c>
      <c r="T73" s="30" t="s">
        <v>95</v>
      </c>
      <c r="U73" s="34">
        <v>48.29</v>
      </c>
      <c r="V73" s="34">
        <v>0</v>
      </c>
      <c r="W73" s="34">
        <v>1.2</v>
      </c>
      <c r="X73" s="34">
        <v>0.48</v>
      </c>
      <c r="Y73" s="34">
        <f t="shared" si="6"/>
        <v>0.84</v>
      </c>
      <c r="Z73" s="34">
        <f t="shared" si="7"/>
        <v>0.24</v>
      </c>
      <c r="AA73" s="34">
        <v>0.74</v>
      </c>
      <c r="AB73" s="35">
        <v>5.7191669960302498E-2</v>
      </c>
      <c r="AC73">
        <f t="shared" si="8"/>
        <v>210</v>
      </c>
      <c r="AD73">
        <f t="shared" si="9"/>
        <v>0</v>
      </c>
      <c r="AE73">
        <f t="shared" si="10"/>
        <v>0.1</v>
      </c>
      <c r="AF73">
        <f>'TP Factors'!$D$7</f>
        <v>1.0291758621024898</v>
      </c>
      <c r="AG73">
        <f t="shared" si="11"/>
        <v>0.1</v>
      </c>
    </row>
    <row r="74" spans="1:33">
      <c r="A74" s="30" t="s">
        <v>105</v>
      </c>
      <c r="B74" s="30">
        <v>26</v>
      </c>
      <c r="C74" s="30" t="s">
        <v>160</v>
      </c>
      <c r="D74" s="31">
        <v>43.45</v>
      </c>
      <c r="E74" s="30" t="s">
        <v>91</v>
      </c>
      <c r="F74" s="30">
        <v>1234</v>
      </c>
      <c r="G74" s="32">
        <v>45</v>
      </c>
      <c r="H74" s="30" t="s">
        <v>92</v>
      </c>
      <c r="I74" s="30" t="s">
        <v>93</v>
      </c>
      <c r="J74" s="30">
        <v>424</v>
      </c>
      <c r="K74" s="33">
        <v>102.00781824400001</v>
      </c>
      <c r="L74" s="33">
        <v>576.60449803899996</v>
      </c>
      <c r="M74" s="31">
        <v>0.36</v>
      </c>
      <c r="N74" s="31">
        <v>0.1</v>
      </c>
      <c r="O74" s="30">
        <v>71794</v>
      </c>
      <c r="P74" s="30">
        <v>69532</v>
      </c>
      <c r="Q74" s="34">
        <v>71794</v>
      </c>
      <c r="R74" s="34">
        <v>8140</v>
      </c>
      <c r="S74" s="30" t="s">
        <v>94</v>
      </c>
      <c r="T74" s="30" t="s">
        <v>95</v>
      </c>
      <c r="U74" s="34">
        <v>48.29</v>
      </c>
      <c r="V74" s="34">
        <v>0</v>
      </c>
      <c r="W74" s="34">
        <v>1.2</v>
      </c>
      <c r="X74" s="34">
        <v>0.48</v>
      </c>
      <c r="Y74" s="34">
        <f t="shared" si="6"/>
        <v>0.84</v>
      </c>
      <c r="Z74" s="34">
        <f t="shared" si="7"/>
        <v>0.24</v>
      </c>
      <c r="AA74" s="34">
        <v>0.74</v>
      </c>
      <c r="AB74" s="35">
        <v>7.8837098983245396E-2</v>
      </c>
      <c r="AC74">
        <f t="shared" si="8"/>
        <v>290</v>
      </c>
      <c r="AD74">
        <f t="shared" si="9"/>
        <v>1</v>
      </c>
      <c r="AE74">
        <f t="shared" si="10"/>
        <v>0.2</v>
      </c>
      <c r="AF74">
        <f>'TP Factors'!$D$7</f>
        <v>1.0291758621024898</v>
      </c>
      <c r="AG74">
        <f t="shared" si="11"/>
        <v>0.2</v>
      </c>
    </row>
    <row r="75" spans="1:33">
      <c r="A75" s="30" t="s">
        <v>105</v>
      </c>
      <c r="B75" s="30">
        <v>26</v>
      </c>
      <c r="C75" s="30" t="s">
        <v>160</v>
      </c>
      <c r="D75" s="31">
        <v>43.45</v>
      </c>
      <c r="E75" s="30" t="s">
        <v>91</v>
      </c>
      <c r="F75" s="30">
        <v>1234</v>
      </c>
      <c r="G75" s="32">
        <v>45</v>
      </c>
      <c r="H75" s="30" t="s">
        <v>92</v>
      </c>
      <c r="I75" s="30" t="s">
        <v>93</v>
      </c>
      <c r="J75" s="30">
        <v>502</v>
      </c>
      <c r="K75" s="33">
        <v>107.013147296</v>
      </c>
      <c r="L75" s="33">
        <v>683.05510944299999</v>
      </c>
      <c r="M75" s="31">
        <v>0.42</v>
      </c>
      <c r="N75" s="31">
        <v>0.12</v>
      </c>
      <c r="O75" s="30">
        <v>71941</v>
      </c>
      <c r="P75" s="30">
        <v>69669</v>
      </c>
      <c r="Q75" s="34">
        <v>71941</v>
      </c>
      <c r="R75" s="34">
        <v>8140</v>
      </c>
      <c r="S75" s="30" t="s">
        <v>94</v>
      </c>
      <c r="T75" s="30" t="s">
        <v>95</v>
      </c>
      <c r="U75" s="34">
        <v>48.29</v>
      </c>
      <c r="V75" s="34">
        <v>0</v>
      </c>
      <c r="W75" s="34">
        <v>1.2</v>
      </c>
      <c r="X75" s="34">
        <v>0.48</v>
      </c>
      <c r="Y75" s="34">
        <f t="shared" si="6"/>
        <v>0.84</v>
      </c>
      <c r="Z75" s="34">
        <f t="shared" si="7"/>
        <v>0.24</v>
      </c>
      <c r="AA75" s="34">
        <v>0.74</v>
      </c>
      <c r="AB75" s="35">
        <v>6.8698967751925993E-2</v>
      </c>
      <c r="AC75">
        <f t="shared" si="8"/>
        <v>252</v>
      </c>
      <c r="AD75">
        <f t="shared" si="9"/>
        <v>0</v>
      </c>
      <c r="AE75">
        <f t="shared" si="10"/>
        <v>0.1</v>
      </c>
      <c r="AF75">
        <f>'TP Factors'!$D$7</f>
        <v>1.0291758621024898</v>
      </c>
      <c r="AG75">
        <f t="shared" si="11"/>
        <v>0.1</v>
      </c>
    </row>
    <row r="76" spans="1:33">
      <c r="A76" s="30" t="s">
        <v>105</v>
      </c>
      <c r="B76" s="30">
        <v>26</v>
      </c>
      <c r="C76" s="30" t="s">
        <v>160</v>
      </c>
      <c r="D76" s="31">
        <v>43.45</v>
      </c>
      <c r="E76" s="30" t="s">
        <v>91</v>
      </c>
      <c r="F76" s="30">
        <v>1234</v>
      </c>
      <c r="G76" s="32">
        <v>45</v>
      </c>
      <c r="H76" s="30" t="s">
        <v>92</v>
      </c>
      <c r="I76" s="30" t="s">
        <v>93</v>
      </c>
      <c r="J76" s="30">
        <v>622</v>
      </c>
      <c r="K76" s="33">
        <v>123.78804343</v>
      </c>
      <c r="L76" s="33">
        <v>845.784373458</v>
      </c>
      <c r="M76" s="31">
        <v>0.52</v>
      </c>
      <c r="N76" s="31">
        <v>0.15</v>
      </c>
      <c r="O76" s="30">
        <v>72105</v>
      </c>
      <c r="P76" s="30">
        <v>69820</v>
      </c>
      <c r="Q76" s="34">
        <v>72105</v>
      </c>
      <c r="R76" s="34">
        <v>8140</v>
      </c>
      <c r="S76" s="30" t="s">
        <v>94</v>
      </c>
      <c r="T76" s="30" t="s">
        <v>95</v>
      </c>
      <c r="U76" s="34">
        <v>48.29</v>
      </c>
      <c r="V76" s="34">
        <v>0</v>
      </c>
      <c r="W76" s="34">
        <v>1.2</v>
      </c>
      <c r="X76" s="34">
        <v>0.48</v>
      </c>
      <c r="Y76" s="34">
        <f t="shared" si="6"/>
        <v>0.84</v>
      </c>
      <c r="Z76" s="34">
        <f t="shared" si="7"/>
        <v>0.24</v>
      </c>
      <c r="AA76" s="34">
        <v>0.74</v>
      </c>
      <c r="AB76" s="35">
        <v>8.24403211738442E-2</v>
      </c>
      <c r="AC76">
        <f t="shared" si="8"/>
        <v>303</v>
      </c>
      <c r="AD76">
        <f t="shared" si="9"/>
        <v>1</v>
      </c>
      <c r="AE76">
        <f t="shared" si="10"/>
        <v>0.2</v>
      </c>
      <c r="AF76">
        <f>'TP Factors'!$D$7</f>
        <v>1.0291758621024898</v>
      </c>
      <c r="AG76">
        <f t="shared" si="11"/>
        <v>0.2</v>
      </c>
    </row>
    <row r="77" spans="1:33">
      <c r="A77" s="30" t="s">
        <v>105</v>
      </c>
      <c r="B77" s="30">
        <v>21</v>
      </c>
      <c r="C77" s="30" t="s">
        <v>162</v>
      </c>
      <c r="D77" s="31">
        <v>40.090000000000003</v>
      </c>
      <c r="E77" s="30" t="s">
        <v>91</v>
      </c>
      <c r="F77" s="30">
        <v>1234</v>
      </c>
      <c r="G77" s="32">
        <v>45</v>
      </c>
      <c r="H77" s="30" t="s">
        <v>92</v>
      </c>
      <c r="I77" s="30" t="s">
        <v>93</v>
      </c>
      <c r="J77" s="30">
        <v>373</v>
      </c>
      <c r="K77" s="33">
        <v>102.652530767</v>
      </c>
      <c r="L77" s="33">
        <v>596.02993772000002</v>
      </c>
      <c r="M77" s="31">
        <v>0.31</v>
      </c>
      <c r="N77" s="31">
        <v>0.09</v>
      </c>
      <c r="O77" s="30">
        <v>72117</v>
      </c>
      <c r="P77" s="30">
        <v>69830</v>
      </c>
      <c r="Q77" s="34">
        <v>72117</v>
      </c>
      <c r="R77" s="34">
        <v>8140</v>
      </c>
      <c r="S77" s="30" t="s">
        <v>94</v>
      </c>
      <c r="T77" s="30" t="s">
        <v>95</v>
      </c>
      <c r="U77" s="34">
        <v>48.29</v>
      </c>
      <c r="V77" s="34">
        <v>0</v>
      </c>
      <c r="W77" s="34">
        <v>1.2</v>
      </c>
      <c r="X77" s="34">
        <v>0.48</v>
      </c>
      <c r="Y77" s="34">
        <f t="shared" si="6"/>
        <v>0.84</v>
      </c>
      <c r="Z77" s="34">
        <f t="shared" si="7"/>
        <v>0.24</v>
      </c>
      <c r="AA77" s="34">
        <v>0.74</v>
      </c>
      <c r="AB77" s="35">
        <v>8.2158009154582198E-2</v>
      </c>
      <c r="AC77">
        <f t="shared" si="8"/>
        <v>302</v>
      </c>
      <c r="AD77">
        <f t="shared" si="9"/>
        <v>1</v>
      </c>
      <c r="AE77">
        <f t="shared" si="10"/>
        <v>0.2</v>
      </c>
      <c r="AF77">
        <f>'TP Factors'!$D$7</f>
        <v>1.0291758621024898</v>
      </c>
      <c r="AG77">
        <f t="shared" si="11"/>
        <v>0.2</v>
      </c>
    </row>
    <row r="78" spans="1:33">
      <c r="A78" s="30" t="s">
        <v>105</v>
      </c>
      <c r="B78" s="30">
        <v>26</v>
      </c>
      <c r="C78" s="30" t="s">
        <v>160</v>
      </c>
      <c r="D78" s="31">
        <v>43.45</v>
      </c>
      <c r="E78" s="30" t="s">
        <v>91</v>
      </c>
      <c r="F78" s="30">
        <v>1234</v>
      </c>
      <c r="G78" s="32">
        <v>45</v>
      </c>
      <c r="H78" s="30" t="s">
        <v>92</v>
      </c>
      <c r="I78" s="30" t="s">
        <v>93</v>
      </c>
      <c r="J78" s="30">
        <v>432</v>
      </c>
      <c r="K78" s="33">
        <v>104.142286218</v>
      </c>
      <c r="L78" s="33">
        <v>587.23104447799994</v>
      </c>
      <c r="M78" s="31">
        <v>0.36</v>
      </c>
      <c r="N78" s="31">
        <v>0.1</v>
      </c>
      <c r="O78" s="30">
        <v>72434</v>
      </c>
      <c r="P78" s="30">
        <v>70125</v>
      </c>
      <c r="Q78" s="34">
        <v>72434</v>
      </c>
      <c r="R78" s="34">
        <v>8140</v>
      </c>
      <c r="S78" s="30" t="s">
        <v>94</v>
      </c>
      <c r="T78" s="30" t="s">
        <v>95</v>
      </c>
      <c r="U78" s="34">
        <v>48.29</v>
      </c>
      <c r="V78" s="34">
        <v>0</v>
      </c>
      <c r="W78" s="34">
        <v>1.2</v>
      </c>
      <c r="X78" s="34">
        <v>0.48</v>
      </c>
      <c r="Y78" s="34">
        <f t="shared" si="6"/>
        <v>0.84</v>
      </c>
      <c r="Z78" s="34">
        <f t="shared" si="7"/>
        <v>0.24</v>
      </c>
      <c r="AA78" s="34">
        <v>0.74</v>
      </c>
      <c r="AB78" s="35">
        <v>9.4787011182213193E-2</v>
      </c>
      <c r="AC78">
        <f t="shared" si="8"/>
        <v>348</v>
      </c>
      <c r="AD78">
        <f t="shared" si="9"/>
        <v>1</v>
      </c>
      <c r="AE78">
        <f t="shared" si="10"/>
        <v>0.2</v>
      </c>
      <c r="AF78">
        <f>'TP Factors'!$D$7</f>
        <v>1.0291758621024898</v>
      </c>
      <c r="AG78">
        <f t="shared" si="11"/>
        <v>0.2</v>
      </c>
    </row>
    <row r="79" spans="1:33">
      <c r="A79" s="30" t="s">
        <v>105</v>
      </c>
      <c r="B79" s="30">
        <v>26</v>
      </c>
      <c r="C79" s="30" t="s">
        <v>160</v>
      </c>
      <c r="D79" s="31">
        <v>43.45</v>
      </c>
      <c r="E79" s="30" t="s">
        <v>91</v>
      </c>
      <c r="F79" s="30">
        <v>1234</v>
      </c>
      <c r="G79" s="32">
        <v>45</v>
      </c>
      <c r="H79" s="30" t="s">
        <v>92</v>
      </c>
      <c r="I79" s="30" t="s">
        <v>93</v>
      </c>
      <c r="J79" s="30">
        <v>193</v>
      </c>
      <c r="K79" s="33">
        <v>82.766428126299999</v>
      </c>
      <c r="L79" s="33">
        <v>262.38807870400001</v>
      </c>
      <c r="M79" s="31">
        <v>0.16</v>
      </c>
      <c r="N79" s="31">
        <v>0.05</v>
      </c>
      <c r="O79" s="30">
        <v>72551</v>
      </c>
      <c r="P79" s="30">
        <v>70233</v>
      </c>
      <c r="Q79" s="34">
        <v>72551</v>
      </c>
      <c r="R79" s="34">
        <v>8140</v>
      </c>
      <c r="S79" s="30" t="s">
        <v>94</v>
      </c>
      <c r="T79" s="30" t="s">
        <v>95</v>
      </c>
      <c r="U79" s="34">
        <v>48.29</v>
      </c>
      <c r="V79" s="34">
        <v>0</v>
      </c>
      <c r="W79" s="34">
        <v>1.2</v>
      </c>
      <c r="X79" s="34">
        <v>0.48</v>
      </c>
      <c r="Y79" s="34">
        <f t="shared" si="6"/>
        <v>0.84</v>
      </c>
      <c r="Z79" s="34">
        <f t="shared" si="7"/>
        <v>0.24</v>
      </c>
      <c r="AA79" s="34">
        <v>0.74</v>
      </c>
      <c r="AB79" s="35">
        <v>6.4737919424254303E-2</v>
      </c>
      <c r="AC79">
        <f t="shared" si="8"/>
        <v>238</v>
      </c>
      <c r="AD79">
        <f t="shared" si="9"/>
        <v>0</v>
      </c>
      <c r="AE79">
        <f t="shared" si="10"/>
        <v>0.1</v>
      </c>
      <c r="AF79">
        <f>'TP Factors'!$D$7</f>
        <v>1.0291758621024898</v>
      </c>
      <c r="AG79">
        <f t="shared" si="11"/>
        <v>0.1</v>
      </c>
    </row>
    <row r="80" spans="1:33">
      <c r="A80" s="30" t="s">
        <v>105</v>
      </c>
      <c r="B80" s="30">
        <v>26</v>
      </c>
      <c r="C80" s="30" t="s">
        <v>160</v>
      </c>
      <c r="D80" s="31">
        <v>43.45</v>
      </c>
      <c r="E80" s="30" t="s">
        <v>91</v>
      </c>
      <c r="F80" s="30">
        <v>1234</v>
      </c>
      <c r="G80" s="32">
        <v>81</v>
      </c>
      <c r="H80" s="30" t="s">
        <v>92</v>
      </c>
      <c r="I80" s="30" t="s">
        <v>93</v>
      </c>
      <c r="J80" s="30">
        <v>116</v>
      </c>
      <c r="K80" s="33">
        <v>86.257857190699994</v>
      </c>
      <c r="L80" s="33">
        <v>323.09980666899997</v>
      </c>
      <c r="M80" s="31">
        <v>0.13</v>
      </c>
      <c r="N80" s="31">
        <v>0.01</v>
      </c>
      <c r="O80" s="30">
        <v>72552</v>
      </c>
      <c r="P80" s="30">
        <v>70234</v>
      </c>
      <c r="Q80" s="34">
        <v>72552</v>
      </c>
      <c r="R80" s="34">
        <v>1840</v>
      </c>
      <c r="S80" s="30" t="s">
        <v>94</v>
      </c>
      <c r="T80" s="30" t="s">
        <v>163</v>
      </c>
      <c r="U80" s="34">
        <v>48.29</v>
      </c>
      <c r="V80" s="34">
        <v>0</v>
      </c>
      <c r="W80" s="34">
        <v>1.58</v>
      </c>
      <c r="X80" s="34">
        <v>0.15</v>
      </c>
      <c r="Y80" s="34">
        <f t="shared" si="6"/>
        <v>1.1059999999999999</v>
      </c>
      <c r="Z80" s="34">
        <f t="shared" si="7"/>
        <v>7.4999999999999997E-2</v>
      </c>
      <c r="AA80" s="34">
        <v>0.36299999999999999</v>
      </c>
      <c r="AB80" s="35">
        <v>1.3031086541456899E-2</v>
      </c>
      <c r="AC80">
        <f t="shared" si="8"/>
        <v>23</v>
      </c>
      <c r="AD80">
        <f t="shared" si="9"/>
        <v>0</v>
      </c>
      <c r="AE80">
        <f t="shared" si="10"/>
        <v>0</v>
      </c>
      <c r="AF80">
        <f>'TP Factors'!$D$7</f>
        <v>1.0291758621024898</v>
      </c>
      <c r="AG80">
        <f t="shared" si="11"/>
        <v>0</v>
      </c>
    </row>
    <row r="81" spans="1:33">
      <c r="A81" s="30" t="s">
        <v>105</v>
      </c>
      <c r="B81" s="30">
        <v>21</v>
      </c>
      <c r="C81" s="30" t="s">
        <v>162</v>
      </c>
      <c r="D81" s="31">
        <v>40.090000000000003</v>
      </c>
      <c r="E81" s="30" t="s">
        <v>91</v>
      </c>
      <c r="F81" s="30">
        <v>1234</v>
      </c>
      <c r="G81" s="32">
        <v>45</v>
      </c>
      <c r="H81" s="30" t="s">
        <v>92</v>
      </c>
      <c r="I81" s="30" t="s">
        <v>93</v>
      </c>
      <c r="J81" s="30">
        <v>289</v>
      </c>
      <c r="K81" s="33">
        <v>102.223245752</v>
      </c>
      <c r="L81" s="33">
        <v>542.18025108500001</v>
      </c>
      <c r="M81" s="31">
        <v>0.24</v>
      </c>
      <c r="N81" s="31">
        <v>7.0000000000000007E-2</v>
      </c>
      <c r="O81" s="30">
        <v>72631</v>
      </c>
      <c r="P81" s="30">
        <v>70307</v>
      </c>
      <c r="Q81" s="34">
        <v>72631</v>
      </c>
      <c r="R81" s="34">
        <v>8140</v>
      </c>
      <c r="S81" s="30" t="s">
        <v>97</v>
      </c>
      <c r="T81" s="30" t="s">
        <v>99</v>
      </c>
      <c r="U81" s="34">
        <v>48.29</v>
      </c>
      <c r="V81" s="34">
        <v>0</v>
      </c>
      <c r="W81" s="34">
        <v>1.2</v>
      </c>
      <c r="X81" s="34">
        <v>0.48</v>
      </c>
      <c r="Y81" s="34">
        <f t="shared" si="6"/>
        <v>0.84</v>
      </c>
      <c r="Z81" s="34">
        <f t="shared" si="7"/>
        <v>0.24</v>
      </c>
      <c r="AA81" s="34">
        <v>0.63</v>
      </c>
      <c r="AB81" s="35">
        <v>6.0293220596587503E-2</v>
      </c>
      <c r="AC81">
        <f t="shared" si="8"/>
        <v>189</v>
      </c>
      <c r="AD81">
        <f t="shared" si="9"/>
        <v>0</v>
      </c>
      <c r="AE81">
        <f t="shared" si="10"/>
        <v>0.1</v>
      </c>
      <c r="AF81">
        <f>'TP Factors'!$D$7</f>
        <v>1.0291758621024898</v>
      </c>
      <c r="AG81">
        <f t="shared" si="11"/>
        <v>0.1</v>
      </c>
    </row>
    <row r="82" spans="1:33">
      <c r="A82" s="30" t="s">
        <v>105</v>
      </c>
      <c r="B82" s="30">
        <v>21</v>
      </c>
      <c r="C82" s="30" t="s">
        <v>162</v>
      </c>
      <c r="D82" s="31">
        <v>40.090000000000003</v>
      </c>
      <c r="E82" s="30" t="s">
        <v>91</v>
      </c>
      <c r="F82" s="30">
        <v>1234</v>
      </c>
      <c r="G82" s="32">
        <v>45</v>
      </c>
      <c r="H82" s="30" t="s">
        <v>92</v>
      </c>
      <c r="I82" s="30" t="s">
        <v>93</v>
      </c>
      <c r="J82" s="30">
        <v>331</v>
      </c>
      <c r="K82" s="33">
        <v>106.706686178</v>
      </c>
      <c r="L82" s="33">
        <v>621.50296707999996</v>
      </c>
      <c r="M82" s="31">
        <v>0.28000000000000003</v>
      </c>
      <c r="N82" s="31">
        <v>0.08</v>
      </c>
      <c r="O82" s="30">
        <v>72640</v>
      </c>
      <c r="P82" s="30">
        <v>70316</v>
      </c>
      <c r="Q82" s="34">
        <v>72640</v>
      </c>
      <c r="R82" s="34">
        <v>8140</v>
      </c>
      <c r="S82" s="30" t="s">
        <v>97</v>
      </c>
      <c r="T82" s="30" t="s">
        <v>99</v>
      </c>
      <c r="U82" s="34">
        <v>48.29</v>
      </c>
      <c r="V82" s="34">
        <v>0</v>
      </c>
      <c r="W82" s="34">
        <v>1.2</v>
      </c>
      <c r="X82" s="34">
        <v>0.48</v>
      </c>
      <c r="Y82" s="34">
        <f t="shared" si="6"/>
        <v>0.84</v>
      </c>
      <c r="Z82" s="34">
        <f t="shared" si="7"/>
        <v>0.24</v>
      </c>
      <c r="AA82" s="34">
        <v>0.63</v>
      </c>
      <c r="AB82" s="35">
        <v>8.2011285886395904E-2</v>
      </c>
      <c r="AC82">
        <f t="shared" si="8"/>
        <v>256</v>
      </c>
      <c r="AD82">
        <f t="shared" si="9"/>
        <v>0</v>
      </c>
      <c r="AE82">
        <f t="shared" si="10"/>
        <v>0.1</v>
      </c>
      <c r="AF82">
        <f>'TP Factors'!$D$7</f>
        <v>1.0291758621024898</v>
      </c>
      <c r="AG82">
        <f t="shared" si="11"/>
        <v>0.1</v>
      </c>
    </row>
    <row r="83" spans="1:33">
      <c r="A83" s="30" t="s">
        <v>105</v>
      </c>
      <c r="B83" s="30">
        <v>21</v>
      </c>
      <c r="C83" s="30" t="s">
        <v>162</v>
      </c>
      <c r="D83" s="31">
        <v>40.090000000000003</v>
      </c>
      <c r="E83" s="30" t="s">
        <v>91</v>
      </c>
      <c r="F83" s="30">
        <v>1234</v>
      </c>
      <c r="G83" s="32">
        <v>45</v>
      </c>
      <c r="H83" s="30" t="s">
        <v>92</v>
      </c>
      <c r="I83" s="30" t="s">
        <v>93</v>
      </c>
      <c r="J83" s="30">
        <v>320</v>
      </c>
      <c r="K83" s="33">
        <v>104.790445328</v>
      </c>
      <c r="L83" s="33">
        <v>600.16364873999999</v>
      </c>
      <c r="M83" s="31">
        <v>0.27</v>
      </c>
      <c r="N83" s="31">
        <v>0.08</v>
      </c>
      <c r="O83" s="30">
        <v>72658</v>
      </c>
      <c r="P83" s="30">
        <v>70332</v>
      </c>
      <c r="Q83" s="34">
        <v>72658</v>
      </c>
      <c r="R83" s="34">
        <v>8140</v>
      </c>
      <c r="S83" s="30" t="s">
        <v>97</v>
      </c>
      <c r="T83" s="30" t="s">
        <v>99</v>
      </c>
      <c r="U83" s="34">
        <v>48.29</v>
      </c>
      <c r="V83" s="34">
        <v>0</v>
      </c>
      <c r="W83" s="34">
        <v>1.2</v>
      </c>
      <c r="X83" s="34">
        <v>0.48</v>
      </c>
      <c r="Y83" s="34">
        <f t="shared" si="6"/>
        <v>0.84</v>
      </c>
      <c r="Z83" s="34">
        <f t="shared" si="7"/>
        <v>0.24</v>
      </c>
      <c r="AA83" s="34">
        <v>0.63</v>
      </c>
      <c r="AB83" s="35">
        <v>8.1579633728745202E-2</v>
      </c>
      <c r="AC83">
        <f t="shared" si="8"/>
        <v>255</v>
      </c>
      <c r="AD83">
        <f t="shared" si="9"/>
        <v>0</v>
      </c>
      <c r="AE83">
        <f t="shared" si="10"/>
        <v>0.1</v>
      </c>
      <c r="AF83">
        <f>'TP Factors'!$D$7</f>
        <v>1.0291758621024898</v>
      </c>
      <c r="AG83">
        <f t="shared" si="11"/>
        <v>0.1</v>
      </c>
    </row>
    <row r="84" spans="1:33">
      <c r="A84" s="30" t="s">
        <v>105</v>
      </c>
      <c r="B84" s="30">
        <v>21</v>
      </c>
      <c r="C84" s="30" t="s">
        <v>162</v>
      </c>
      <c r="D84" s="31">
        <v>40.090000000000003</v>
      </c>
      <c r="E84" s="30" t="s">
        <v>91</v>
      </c>
      <c r="F84" s="30">
        <v>1234</v>
      </c>
      <c r="G84" s="32">
        <v>45</v>
      </c>
      <c r="H84" s="30" t="s">
        <v>92</v>
      </c>
      <c r="I84" s="30" t="s">
        <v>93</v>
      </c>
      <c r="J84" s="30">
        <v>295</v>
      </c>
      <c r="K84" s="33">
        <v>101.925788228</v>
      </c>
      <c r="L84" s="33">
        <v>554.59873682299997</v>
      </c>
      <c r="M84" s="31">
        <v>0.25</v>
      </c>
      <c r="N84" s="31">
        <v>7.0000000000000007E-2</v>
      </c>
      <c r="O84" s="30">
        <v>72677</v>
      </c>
      <c r="P84" s="30">
        <v>70351</v>
      </c>
      <c r="Q84" s="34">
        <v>72677</v>
      </c>
      <c r="R84" s="34">
        <v>8140</v>
      </c>
      <c r="S84" s="30" t="s">
        <v>97</v>
      </c>
      <c r="T84" s="30" t="s">
        <v>99</v>
      </c>
      <c r="U84" s="34">
        <v>48.29</v>
      </c>
      <c r="V84" s="34">
        <v>0</v>
      </c>
      <c r="W84" s="34">
        <v>1.2</v>
      </c>
      <c r="X84" s="34">
        <v>0.48</v>
      </c>
      <c r="Y84" s="34">
        <f t="shared" si="6"/>
        <v>0.84</v>
      </c>
      <c r="Z84" s="34">
        <f t="shared" si="7"/>
        <v>0.24</v>
      </c>
      <c r="AA84" s="34">
        <v>0.63</v>
      </c>
      <c r="AB84" s="35">
        <v>8.6379906979598603E-2</v>
      </c>
      <c r="AC84">
        <f t="shared" si="8"/>
        <v>270</v>
      </c>
      <c r="AD84">
        <f t="shared" si="9"/>
        <v>1</v>
      </c>
      <c r="AE84">
        <f t="shared" si="10"/>
        <v>0.1</v>
      </c>
      <c r="AF84">
        <f>'TP Factors'!$D$7</f>
        <v>1.0291758621024898</v>
      </c>
      <c r="AG84">
        <f t="shared" si="11"/>
        <v>0.1</v>
      </c>
    </row>
    <row r="85" spans="1:33">
      <c r="A85" s="30" t="s">
        <v>105</v>
      </c>
      <c r="B85" s="30">
        <v>21</v>
      </c>
      <c r="C85" s="30" t="s">
        <v>162</v>
      </c>
      <c r="D85" s="31">
        <v>40.090000000000003</v>
      </c>
      <c r="E85" s="30" t="s">
        <v>91</v>
      </c>
      <c r="F85" s="30">
        <v>1234</v>
      </c>
      <c r="G85" s="32">
        <v>45</v>
      </c>
      <c r="H85" s="30" t="s">
        <v>92</v>
      </c>
      <c r="I85" s="30" t="s">
        <v>93</v>
      </c>
      <c r="J85" s="30">
        <v>271</v>
      </c>
      <c r="K85" s="33">
        <v>99.005838263800001</v>
      </c>
      <c r="L85" s="33">
        <v>508.37190963400002</v>
      </c>
      <c r="M85" s="31">
        <v>0.23</v>
      </c>
      <c r="N85" s="31">
        <v>7.0000000000000007E-2</v>
      </c>
      <c r="O85" s="30">
        <v>72704</v>
      </c>
      <c r="P85" s="30">
        <v>70378</v>
      </c>
      <c r="Q85" s="34">
        <v>72704</v>
      </c>
      <c r="R85" s="34">
        <v>8140</v>
      </c>
      <c r="S85" s="30" t="s">
        <v>97</v>
      </c>
      <c r="T85" s="30" t="s">
        <v>99</v>
      </c>
      <c r="U85" s="34">
        <v>48.29</v>
      </c>
      <c r="V85" s="34">
        <v>0</v>
      </c>
      <c r="W85" s="34">
        <v>1.2</v>
      </c>
      <c r="X85" s="34">
        <v>0.48</v>
      </c>
      <c r="Y85" s="34">
        <f t="shared" si="6"/>
        <v>0.84</v>
      </c>
      <c r="Z85" s="34">
        <f t="shared" si="7"/>
        <v>0.24</v>
      </c>
      <c r="AA85" s="34">
        <v>0.63</v>
      </c>
      <c r="AB85" s="35">
        <v>8.3296724834529004E-2</v>
      </c>
      <c r="AC85">
        <f t="shared" si="8"/>
        <v>260</v>
      </c>
      <c r="AD85">
        <f t="shared" si="9"/>
        <v>0</v>
      </c>
      <c r="AE85">
        <f t="shared" si="10"/>
        <v>0.1</v>
      </c>
      <c r="AF85">
        <f>'TP Factors'!$D$7</f>
        <v>1.0291758621024898</v>
      </c>
      <c r="AG85">
        <f t="shared" si="11"/>
        <v>0.1</v>
      </c>
    </row>
    <row r="86" spans="1:33">
      <c r="A86" s="30" t="s">
        <v>105</v>
      </c>
      <c r="B86" s="30">
        <v>21</v>
      </c>
      <c r="C86" s="30" t="s">
        <v>162</v>
      </c>
      <c r="D86" s="31">
        <v>40.090000000000003</v>
      </c>
      <c r="E86" s="30" t="s">
        <v>91</v>
      </c>
      <c r="F86" s="30">
        <v>1234</v>
      </c>
      <c r="G86" s="32">
        <v>45</v>
      </c>
      <c r="H86" s="30" t="s">
        <v>92</v>
      </c>
      <c r="I86" s="30" t="s">
        <v>93</v>
      </c>
      <c r="J86" s="30">
        <v>111</v>
      </c>
      <c r="K86" s="33">
        <v>127.411873589</v>
      </c>
      <c r="L86" s="33">
        <v>176.80245996599999</v>
      </c>
      <c r="M86" s="31">
        <v>0.09</v>
      </c>
      <c r="N86" s="31">
        <v>0.03</v>
      </c>
      <c r="O86" s="30">
        <v>72820</v>
      </c>
      <c r="P86" s="30">
        <v>70485</v>
      </c>
      <c r="Q86" s="34">
        <v>72820</v>
      </c>
      <c r="R86" s="34">
        <v>8140</v>
      </c>
      <c r="S86" s="30" t="s">
        <v>94</v>
      </c>
      <c r="T86" s="30" t="s">
        <v>95</v>
      </c>
      <c r="U86" s="34">
        <v>48.29</v>
      </c>
      <c r="V86" s="34">
        <v>0</v>
      </c>
      <c r="W86" s="34">
        <v>1.2</v>
      </c>
      <c r="X86" s="34">
        <v>0.48</v>
      </c>
      <c r="Y86" s="34">
        <f t="shared" si="6"/>
        <v>0.84</v>
      </c>
      <c r="Z86" s="34">
        <f t="shared" si="7"/>
        <v>0.24</v>
      </c>
      <c r="AA86" s="34">
        <v>0.74</v>
      </c>
      <c r="AB86" s="35">
        <v>4.36886645594824E-2</v>
      </c>
      <c r="AC86">
        <f t="shared" si="8"/>
        <v>160</v>
      </c>
      <c r="AD86">
        <f t="shared" si="9"/>
        <v>0</v>
      </c>
      <c r="AE86">
        <f t="shared" si="10"/>
        <v>0.1</v>
      </c>
      <c r="AF86">
        <f>'TP Factors'!$D$7</f>
        <v>1.0291758621024898</v>
      </c>
      <c r="AG86">
        <f t="shared" si="11"/>
        <v>0.1</v>
      </c>
    </row>
    <row r="87" spans="1:33">
      <c r="A87" s="30" t="s">
        <v>105</v>
      </c>
      <c r="B87" s="30">
        <v>21</v>
      </c>
      <c r="C87" s="30" t="s">
        <v>162</v>
      </c>
      <c r="D87" s="31">
        <v>40.090000000000003</v>
      </c>
      <c r="E87" s="30" t="s">
        <v>91</v>
      </c>
      <c r="F87" s="30">
        <v>1234</v>
      </c>
      <c r="G87" s="32">
        <v>105</v>
      </c>
      <c r="H87" s="30" t="s">
        <v>92</v>
      </c>
      <c r="I87" s="30" t="s">
        <v>93</v>
      </c>
      <c r="J87" s="30">
        <v>1652</v>
      </c>
      <c r="K87" s="33">
        <v>211.448131588</v>
      </c>
      <c r="L87" s="33">
        <v>2196.2658058000002</v>
      </c>
      <c r="M87" s="31">
        <v>2.23</v>
      </c>
      <c r="N87" s="31">
        <v>0.41</v>
      </c>
      <c r="O87" s="30">
        <v>72823</v>
      </c>
      <c r="P87" s="30">
        <v>70488</v>
      </c>
      <c r="Q87" s="34">
        <v>72823</v>
      </c>
      <c r="R87" s="34">
        <v>1400</v>
      </c>
      <c r="S87" s="30" t="s">
        <v>94</v>
      </c>
      <c r="T87" s="30" t="s">
        <v>96</v>
      </c>
      <c r="U87" s="34">
        <v>48.29</v>
      </c>
      <c r="V87" s="34">
        <v>0</v>
      </c>
      <c r="W87" s="34">
        <v>1.93</v>
      </c>
      <c r="X87" s="34">
        <v>0.497</v>
      </c>
      <c r="Y87" s="34">
        <f t="shared" si="6"/>
        <v>1.351</v>
      </c>
      <c r="Z87" s="34">
        <f t="shared" si="7"/>
        <v>0.2485</v>
      </c>
      <c r="AA87" s="34">
        <v>0.89</v>
      </c>
      <c r="AB87" s="35">
        <v>6.6044770216495893E-2</v>
      </c>
      <c r="AC87">
        <f t="shared" si="8"/>
        <v>292</v>
      </c>
      <c r="AD87">
        <f t="shared" si="9"/>
        <v>1</v>
      </c>
      <c r="AE87">
        <f t="shared" si="10"/>
        <v>0.2</v>
      </c>
      <c r="AF87">
        <f>'TP Factors'!$D$7</f>
        <v>1.0291758621024898</v>
      </c>
      <c r="AG87">
        <f t="shared" si="11"/>
        <v>0.2</v>
      </c>
    </row>
    <row r="88" spans="1:33">
      <c r="AB88" s="35">
        <f>SUM(AB2:AB87)</f>
        <v>21.274777097886734</v>
      </c>
      <c r="AD88">
        <f>SUM(AD2:AD87)</f>
        <v>189</v>
      </c>
      <c r="AG88">
        <f>SUM(AG2:AG87)</f>
        <v>68.399999999999977</v>
      </c>
    </row>
  </sheetData>
  <sortState ref="A2:Z87">
    <sortCondition descending="1" ref="V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12"/>
  <sheetViews>
    <sheetView topLeftCell="O1" workbookViewId="0">
      <selection activeCell="AC1" sqref="AC1:AG2"/>
    </sheetView>
  </sheetViews>
  <sheetFormatPr defaultRowHeight="12.75"/>
  <cols>
    <col min="1" max="1" width="12.7109375" style="30" bestFit="1" customWidth="1"/>
    <col min="2" max="2" width="11.28515625" style="30" bestFit="1" customWidth="1"/>
    <col min="3" max="3" width="11.85546875" style="30" bestFit="1" customWidth="1"/>
    <col min="4" max="4" width="10.28515625" style="31" bestFit="1" customWidth="1"/>
    <col min="5" max="5" width="10" style="30" bestFit="1" customWidth="1"/>
    <col min="6" max="6" width="11" style="30" bestFit="1" customWidth="1"/>
    <col min="7" max="7" width="10.5703125" style="32" bestFit="1" customWidth="1"/>
    <col min="8" max="8" width="8.42578125" style="30" bestFit="1" customWidth="1"/>
    <col min="9" max="9" width="11.42578125" style="30" bestFit="1" customWidth="1"/>
    <col min="10" max="10" width="12" style="30" bestFit="1" customWidth="1"/>
    <col min="11" max="11" width="16.7109375" style="33" bestFit="1" customWidth="1"/>
    <col min="12" max="12" width="18.85546875" style="33" bestFit="1" customWidth="1"/>
    <col min="13" max="14" width="7" style="31" bestFit="1" customWidth="1"/>
    <col min="15" max="16" width="6" style="30" bestFit="1" customWidth="1"/>
    <col min="17" max="17" width="12.5703125" style="34" bestFit="1" customWidth="1"/>
    <col min="18" max="18" width="11.5703125" style="34" bestFit="1" customWidth="1"/>
    <col min="19" max="19" width="10" style="30" bestFit="1" customWidth="1"/>
    <col min="20" max="20" width="10.85546875" style="30" bestFit="1" customWidth="1"/>
    <col min="21" max="21" width="14" style="34" bestFit="1" customWidth="1"/>
    <col min="22" max="22" width="13.42578125" style="34" bestFit="1" customWidth="1"/>
    <col min="23" max="24" width="8.5703125" style="34" bestFit="1" customWidth="1"/>
    <col min="25" max="26" width="8.5703125" style="34" customWidth="1"/>
    <col min="27" max="27" width="8.5703125" style="34" bestFit="1" customWidth="1"/>
    <col min="28" max="28" width="19.85546875" style="35" bestFit="1" customWidth="1"/>
    <col min="29" max="29" width="12.140625" customWidth="1"/>
    <col min="33" max="33" width="15" customWidth="1"/>
  </cols>
  <sheetData>
    <row r="1" spans="1:33" ht="25.5">
      <c r="A1" s="30" t="s">
        <v>64</v>
      </c>
      <c r="B1" s="30" t="s">
        <v>65</v>
      </c>
      <c r="C1" s="30" t="s">
        <v>66</v>
      </c>
      <c r="D1" s="31" t="s">
        <v>67</v>
      </c>
      <c r="E1" s="30" t="s">
        <v>68</v>
      </c>
      <c r="F1" s="30" t="s">
        <v>69</v>
      </c>
      <c r="G1" s="32" t="s">
        <v>70</v>
      </c>
      <c r="H1" s="30" t="s">
        <v>71</v>
      </c>
      <c r="I1" s="30" t="s">
        <v>72</v>
      </c>
      <c r="J1" s="30" t="s">
        <v>73</v>
      </c>
      <c r="K1" s="33" t="s">
        <v>74</v>
      </c>
      <c r="L1" s="33" t="s">
        <v>75</v>
      </c>
      <c r="M1" s="31" t="s">
        <v>76</v>
      </c>
      <c r="N1" s="31" t="s">
        <v>77</v>
      </c>
      <c r="O1" s="30" t="s">
        <v>78</v>
      </c>
      <c r="P1" s="30" t="s">
        <v>79</v>
      </c>
      <c r="Q1" s="34" t="s">
        <v>80</v>
      </c>
      <c r="R1" s="34" t="s">
        <v>81</v>
      </c>
      <c r="S1" s="30" t="s">
        <v>82</v>
      </c>
      <c r="T1" s="30" t="s">
        <v>83</v>
      </c>
      <c r="U1" s="34" t="s">
        <v>84</v>
      </c>
      <c r="V1" s="34" t="s">
        <v>85</v>
      </c>
      <c r="W1" s="34" t="s">
        <v>86</v>
      </c>
      <c r="X1" s="34" t="s">
        <v>87</v>
      </c>
      <c r="Y1" s="43" t="s">
        <v>175</v>
      </c>
      <c r="Z1" s="43" t="s">
        <v>176</v>
      </c>
      <c r="AA1" s="34" t="s">
        <v>88</v>
      </c>
      <c r="AB1" s="35" t="s">
        <v>89</v>
      </c>
      <c r="AC1" s="36" t="s">
        <v>177</v>
      </c>
      <c r="AD1" s="36" t="s">
        <v>178</v>
      </c>
      <c r="AE1" s="36" t="s">
        <v>179</v>
      </c>
      <c r="AF1" s="36" t="s">
        <v>180</v>
      </c>
      <c r="AG1" s="36" t="s">
        <v>181</v>
      </c>
    </row>
    <row r="2" spans="1:33">
      <c r="A2" s="30" t="s">
        <v>105</v>
      </c>
      <c r="B2" s="30">
        <v>17</v>
      </c>
      <c r="C2" s="30" t="s">
        <v>164</v>
      </c>
      <c r="D2" s="31">
        <v>32.369999999999997</v>
      </c>
      <c r="E2" s="30" t="s">
        <v>91</v>
      </c>
      <c r="F2" s="30">
        <v>1234</v>
      </c>
      <c r="G2" s="32">
        <v>105</v>
      </c>
      <c r="H2" s="30" t="s">
        <v>165</v>
      </c>
      <c r="I2" s="30" t="s">
        <v>166</v>
      </c>
      <c r="J2" s="30">
        <v>12269</v>
      </c>
      <c r="K2" s="33">
        <v>1797.8203594500001</v>
      </c>
      <c r="L2" s="33">
        <v>25013.1125813</v>
      </c>
      <c r="M2" s="31">
        <v>23.68</v>
      </c>
      <c r="N2" s="31">
        <v>6.1</v>
      </c>
      <c r="O2" s="30">
        <v>51784</v>
      </c>
      <c r="P2" s="30">
        <v>50602</v>
      </c>
      <c r="Q2" s="34">
        <v>51784</v>
      </c>
      <c r="R2" s="34">
        <v>1400</v>
      </c>
      <c r="S2" s="30" t="s">
        <v>94</v>
      </c>
      <c r="T2" s="30" t="s">
        <v>96</v>
      </c>
      <c r="U2" s="34">
        <v>48.29</v>
      </c>
      <c r="V2" s="34">
        <v>1</v>
      </c>
      <c r="W2" s="34">
        <v>2.83</v>
      </c>
      <c r="X2" s="34">
        <v>0.497</v>
      </c>
      <c r="Y2" s="34">
        <f>W2</f>
        <v>2.83</v>
      </c>
      <c r="Z2" s="34">
        <f>X2</f>
        <v>0.497</v>
      </c>
      <c r="AA2" s="34">
        <v>0.89</v>
      </c>
      <c r="AB2" s="35">
        <v>0.32223099770817298</v>
      </c>
      <c r="AC2">
        <f>ROUND(AB2*AA2*U2*102.79,0)</f>
        <v>1424</v>
      </c>
      <c r="AD2">
        <f>ROUND(Y2*AC2*0.002205,0)</f>
        <v>9</v>
      </c>
      <c r="AE2">
        <f>ROUND(Z2*AC2*0.002205,1)</f>
        <v>1.6</v>
      </c>
      <c r="AF2">
        <f>'TP Factors'!$D$5</f>
        <v>0.88209793191670816</v>
      </c>
      <c r="AG2">
        <f>ROUND(AE2*AF2,1)</f>
        <v>1.4</v>
      </c>
    </row>
    <row r="3" spans="1:33">
      <c r="A3" s="30" t="s">
        <v>105</v>
      </c>
      <c r="B3" s="30">
        <v>17</v>
      </c>
      <c r="C3" s="30" t="s">
        <v>164</v>
      </c>
      <c r="D3" s="31">
        <v>32.369999999999997</v>
      </c>
      <c r="E3" s="30" t="s">
        <v>91</v>
      </c>
      <c r="F3" s="30">
        <v>1234</v>
      </c>
      <c r="G3" s="32">
        <v>45</v>
      </c>
      <c r="H3" s="30" t="s">
        <v>167</v>
      </c>
      <c r="I3" s="30" t="s">
        <v>166</v>
      </c>
      <c r="J3" s="30">
        <v>4695</v>
      </c>
      <c r="K3" s="33">
        <v>1238.4669392000001</v>
      </c>
      <c r="L3" s="33">
        <v>11511.8431358</v>
      </c>
      <c r="M3" s="31">
        <v>5.63</v>
      </c>
      <c r="N3" s="31">
        <v>2.25</v>
      </c>
      <c r="O3" s="30">
        <v>51806</v>
      </c>
      <c r="P3" s="30">
        <v>50621</v>
      </c>
      <c r="Q3" s="34">
        <v>51806</v>
      </c>
      <c r="R3" s="34">
        <v>8140</v>
      </c>
      <c r="S3" s="30" t="s">
        <v>94</v>
      </c>
      <c r="T3" s="30" t="s">
        <v>95</v>
      </c>
      <c r="U3" s="34">
        <v>48.29</v>
      </c>
      <c r="V3" s="34">
        <v>1</v>
      </c>
      <c r="W3" s="34">
        <v>1.18</v>
      </c>
      <c r="X3" s="34">
        <v>0.48</v>
      </c>
      <c r="Y3" s="34">
        <f t="shared" ref="Y3:Y6" si="0">W3</f>
        <v>1.18</v>
      </c>
      <c r="Z3" s="34">
        <f t="shared" ref="Z3:Z6" si="1">X3</f>
        <v>0.48</v>
      </c>
      <c r="AA3" s="34">
        <v>0.74</v>
      </c>
      <c r="AB3" s="35">
        <v>2.8083624152587099</v>
      </c>
      <c r="AC3">
        <f t="shared" ref="AC3:AC11" si="2">ROUND(AB3*AA3*U3*102.79,0)</f>
        <v>10316</v>
      </c>
      <c r="AD3">
        <f t="shared" ref="AD3:AD11" si="3">ROUND(Y3*AC3*0.002205,0)</f>
        <v>27</v>
      </c>
      <c r="AE3">
        <f t="shared" ref="AE3:AE11" si="4">ROUND(Z3*AC3*0.002205,1)</f>
        <v>10.9</v>
      </c>
      <c r="AF3">
        <f>'TP Factors'!$D$6</f>
        <v>1.0585839223673177</v>
      </c>
      <c r="AG3">
        <f t="shared" ref="AG3:AG11" si="5">ROUND(AE3*AF3,1)</f>
        <v>11.5</v>
      </c>
    </row>
    <row r="4" spans="1:33">
      <c r="A4" s="30" t="s">
        <v>105</v>
      </c>
      <c r="B4" s="30">
        <v>17</v>
      </c>
      <c r="C4" s="30" t="s">
        <v>164</v>
      </c>
      <c r="D4" s="31">
        <v>32.369999999999997</v>
      </c>
      <c r="E4" s="30" t="s">
        <v>91</v>
      </c>
      <c r="F4" s="30">
        <v>1234</v>
      </c>
      <c r="G4" s="32">
        <v>45</v>
      </c>
      <c r="H4" s="30" t="s">
        <v>165</v>
      </c>
      <c r="I4" s="30" t="s">
        <v>166</v>
      </c>
      <c r="J4" s="30">
        <v>3632</v>
      </c>
      <c r="K4" s="33">
        <v>1502.78122312</v>
      </c>
      <c r="L4" s="33">
        <v>8905.2937261200004</v>
      </c>
      <c r="M4" s="31">
        <v>4.3600000000000003</v>
      </c>
      <c r="N4" s="31">
        <v>1.74</v>
      </c>
      <c r="O4" s="30">
        <v>51808</v>
      </c>
      <c r="P4" s="30">
        <v>50622</v>
      </c>
      <c r="Q4" s="34">
        <v>51808</v>
      </c>
      <c r="R4" s="34">
        <v>8140</v>
      </c>
      <c r="S4" s="30" t="s">
        <v>94</v>
      </c>
      <c r="T4" s="30" t="s">
        <v>95</v>
      </c>
      <c r="U4" s="34">
        <v>48.29</v>
      </c>
      <c r="V4" s="34">
        <v>1</v>
      </c>
      <c r="W4" s="34">
        <v>1.18</v>
      </c>
      <c r="X4" s="34">
        <v>0.48</v>
      </c>
      <c r="Y4" s="34">
        <f t="shared" si="0"/>
        <v>1.18</v>
      </c>
      <c r="Z4" s="34">
        <f t="shared" si="1"/>
        <v>0.48</v>
      </c>
      <c r="AA4" s="34">
        <v>0.74</v>
      </c>
      <c r="AB4" s="35">
        <v>2.0506083656076601</v>
      </c>
      <c r="AC4">
        <f t="shared" si="2"/>
        <v>7532</v>
      </c>
      <c r="AD4">
        <f t="shared" si="3"/>
        <v>20</v>
      </c>
      <c r="AE4">
        <f t="shared" si="4"/>
        <v>8</v>
      </c>
      <c r="AF4">
        <f>'TP Factors'!$D$5</f>
        <v>0.88209793191670816</v>
      </c>
      <c r="AG4">
        <f t="shared" si="5"/>
        <v>7.1</v>
      </c>
    </row>
    <row r="5" spans="1:33">
      <c r="A5" s="30" t="s">
        <v>105</v>
      </c>
      <c r="B5" s="30">
        <v>17</v>
      </c>
      <c r="C5" s="30" t="s">
        <v>164</v>
      </c>
      <c r="D5" s="31">
        <v>32.369999999999997</v>
      </c>
      <c r="E5" s="30" t="s">
        <v>91</v>
      </c>
      <c r="F5" s="30">
        <v>1234</v>
      </c>
      <c r="G5" s="32">
        <v>105</v>
      </c>
      <c r="H5" s="30" t="s">
        <v>167</v>
      </c>
      <c r="I5" s="30" t="s">
        <v>166</v>
      </c>
      <c r="J5" s="30">
        <v>70919</v>
      </c>
      <c r="K5" s="33">
        <v>2503.4408669099998</v>
      </c>
      <c r="L5" s="33">
        <v>144581.47800999999</v>
      </c>
      <c r="M5" s="31">
        <v>136.87</v>
      </c>
      <c r="N5" s="31">
        <v>35.25</v>
      </c>
      <c r="O5" s="30">
        <v>51820</v>
      </c>
      <c r="P5" s="30">
        <v>50632</v>
      </c>
      <c r="Q5" s="34">
        <v>51820</v>
      </c>
      <c r="R5" s="34">
        <v>1400</v>
      </c>
      <c r="S5" s="30" t="s">
        <v>94</v>
      </c>
      <c r="T5" s="30" t="s">
        <v>96</v>
      </c>
      <c r="U5" s="34">
        <v>48.29</v>
      </c>
      <c r="V5" s="34">
        <v>1</v>
      </c>
      <c r="W5" s="34">
        <v>2.83</v>
      </c>
      <c r="X5" s="34">
        <v>0.497</v>
      </c>
      <c r="Y5" s="34">
        <f t="shared" si="0"/>
        <v>2.83</v>
      </c>
      <c r="Z5" s="34">
        <f t="shared" si="1"/>
        <v>0.497</v>
      </c>
      <c r="AA5" s="34">
        <v>0.89</v>
      </c>
      <c r="AB5" s="35">
        <v>0.69286802366711797</v>
      </c>
      <c r="AC5">
        <f t="shared" si="2"/>
        <v>3061</v>
      </c>
      <c r="AD5">
        <f t="shared" si="3"/>
        <v>19</v>
      </c>
      <c r="AE5">
        <f t="shared" si="4"/>
        <v>3.4</v>
      </c>
      <c r="AF5">
        <f>'TP Factors'!$D$6</f>
        <v>1.0585839223673177</v>
      </c>
      <c r="AG5">
        <f t="shared" si="5"/>
        <v>3.6</v>
      </c>
    </row>
    <row r="6" spans="1:33">
      <c r="A6" s="30" t="s">
        <v>105</v>
      </c>
      <c r="B6" s="30">
        <v>17</v>
      </c>
      <c r="C6" s="30" t="s">
        <v>164</v>
      </c>
      <c r="D6" s="31">
        <v>32.369999999999997</v>
      </c>
      <c r="E6" s="30" t="s">
        <v>91</v>
      </c>
      <c r="F6" s="30">
        <v>1234</v>
      </c>
      <c r="G6" s="32">
        <v>45</v>
      </c>
      <c r="H6" s="30" t="s">
        <v>167</v>
      </c>
      <c r="I6" s="30" t="s">
        <v>166</v>
      </c>
      <c r="J6" s="30">
        <v>1249</v>
      </c>
      <c r="K6" s="33">
        <v>436.435078288</v>
      </c>
      <c r="L6" s="33">
        <v>3063.2259039099999</v>
      </c>
      <c r="M6" s="31">
        <v>1.5</v>
      </c>
      <c r="N6" s="31">
        <v>0.6</v>
      </c>
      <c r="O6" s="30">
        <v>51827</v>
      </c>
      <c r="P6" s="30">
        <v>50638</v>
      </c>
      <c r="Q6" s="34">
        <v>51827</v>
      </c>
      <c r="R6" s="34">
        <v>8140</v>
      </c>
      <c r="S6" s="30" t="s">
        <v>94</v>
      </c>
      <c r="T6" s="30" t="s">
        <v>95</v>
      </c>
      <c r="U6" s="34">
        <v>48.29</v>
      </c>
      <c r="V6" s="34">
        <v>1</v>
      </c>
      <c r="W6" s="34">
        <v>1.18</v>
      </c>
      <c r="X6" s="34">
        <v>0.48</v>
      </c>
      <c r="Y6" s="34">
        <f t="shared" si="0"/>
        <v>1.18</v>
      </c>
      <c r="Z6" s="34">
        <f t="shared" si="1"/>
        <v>0.48</v>
      </c>
      <c r="AA6" s="34">
        <v>0.74</v>
      </c>
      <c r="AB6" s="35">
        <v>0.66309217387281505</v>
      </c>
      <c r="AC6">
        <f t="shared" si="2"/>
        <v>2436</v>
      </c>
      <c r="AD6">
        <f t="shared" si="3"/>
        <v>6</v>
      </c>
      <c r="AE6">
        <f t="shared" si="4"/>
        <v>2.6</v>
      </c>
      <c r="AF6">
        <f>'TP Factors'!$D$6</f>
        <v>1.0585839223673177</v>
      </c>
      <c r="AG6">
        <f t="shared" si="5"/>
        <v>2.8</v>
      </c>
    </row>
    <row r="7" spans="1:33">
      <c r="A7" s="30" t="s">
        <v>105</v>
      </c>
      <c r="B7" s="30">
        <v>17</v>
      </c>
      <c r="C7" s="30" t="s">
        <v>164</v>
      </c>
      <c r="D7" s="31">
        <v>32.369999999999997</v>
      </c>
      <c r="E7" s="30" t="s">
        <v>91</v>
      </c>
      <c r="F7" s="30">
        <v>1234</v>
      </c>
      <c r="G7" s="32">
        <v>45</v>
      </c>
      <c r="H7" s="30" t="s">
        <v>167</v>
      </c>
      <c r="I7" s="30" t="s">
        <v>166</v>
      </c>
      <c r="J7" s="30">
        <v>138</v>
      </c>
      <c r="K7" s="33">
        <v>78.852551391899993</v>
      </c>
      <c r="L7" s="33">
        <v>338.23353295700002</v>
      </c>
      <c r="M7" s="31">
        <v>0.12</v>
      </c>
      <c r="N7" s="31">
        <v>0.03</v>
      </c>
      <c r="O7" s="30">
        <v>51805</v>
      </c>
      <c r="P7" s="30">
        <v>50620</v>
      </c>
      <c r="Q7" s="34">
        <v>51805</v>
      </c>
      <c r="R7" s="34">
        <v>8140</v>
      </c>
      <c r="S7" s="30" t="s">
        <v>94</v>
      </c>
      <c r="T7" s="30" t="s">
        <v>95</v>
      </c>
      <c r="U7" s="34">
        <v>48.29</v>
      </c>
      <c r="V7" s="34">
        <v>0</v>
      </c>
      <c r="W7" s="34">
        <v>1.18</v>
      </c>
      <c r="X7" s="34">
        <v>0.48</v>
      </c>
      <c r="Y7" s="34">
        <f>W7*0.7</f>
        <v>0.82599999999999996</v>
      </c>
      <c r="Z7" s="34">
        <f>X7*0.5</f>
        <v>0.24</v>
      </c>
      <c r="AA7" s="34">
        <v>0.74</v>
      </c>
      <c r="AB7" s="35">
        <v>8.3462630123088105E-2</v>
      </c>
      <c r="AC7">
        <f t="shared" si="2"/>
        <v>307</v>
      </c>
      <c r="AD7">
        <f t="shared" si="3"/>
        <v>1</v>
      </c>
      <c r="AE7">
        <f t="shared" si="4"/>
        <v>0.2</v>
      </c>
      <c r="AF7">
        <f>'TP Factors'!$D$6</f>
        <v>1.0585839223673177</v>
      </c>
      <c r="AG7">
        <f t="shared" si="5"/>
        <v>0.2</v>
      </c>
    </row>
    <row r="8" spans="1:33">
      <c r="A8" s="30" t="s">
        <v>105</v>
      </c>
      <c r="B8" s="30">
        <v>17</v>
      </c>
      <c r="C8" s="30" t="s">
        <v>164</v>
      </c>
      <c r="D8" s="31">
        <v>32.369999999999997</v>
      </c>
      <c r="E8" s="30" t="s">
        <v>91</v>
      </c>
      <c r="F8" s="30">
        <v>3456</v>
      </c>
      <c r="G8" s="32">
        <v>0</v>
      </c>
      <c r="H8" s="30" t="s">
        <v>165</v>
      </c>
      <c r="I8" s="30" t="s">
        <v>166</v>
      </c>
      <c r="J8" s="30">
        <v>313</v>
      </c>
      <c r="K8" s="33">
        <v>174.17411937599999</v>
      </c>
      <c r="L8" s="33">
        <v>567.39742483800001</v>
      </c>
      <c r="M8" s="31">
        <v>0</v>
      </c>
      <c r="N8" s="31">
        <v>0</v>
      </c>
      <c r="O8" s="30">
        <v>51807</v>
      </c>
      <c r="P8" s="30">
        <v>0</v>
      </c>
      <c r="Q8" s="34">
        <v>0</v>
      </c>
      <c r="R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f t="shared" ref="Y8:Y11" si="6">W8*0.7</f>
        <v>0</v>
      </c>
      <c r="Z8" s="34">
        <f t="shared" ref="Z8:Z11" si="7">X8*0.5</f>
        <v>0</v>
      </c>
      <c r="AA8" s="34">
        <v>0</v>
      </c>
      <c r="AB8" s="35">
        <v>3.5207978428159999E-4</v>
      </c>
      <c r="AC8">
        <f t="shared" si="2"/>
        <v>0</v>
      </c>
      <c r="AD8">
        <f t="shared" si="3"/>
        <v>0</v>
      </c>
      <c r="AE8">
        <f t="shared" si="4"/>
        <v>0</v>
      </c>
      <c r="AF8">
        <f>'TP Factors'!$D$5</f>
        <v>0.88209793191670816</v>
      </c>
      <c r="AG8">
        <f t="shared" si="5"/>
        <v>0</v>
      </c>
    </row>
    <row r="9" spans="1:33">
      <c r="A9" s="30" t="s">
        <v>105</v>
      </c>
      <c r="B9" s="30">
        <v>17</v>
      </c>
      <c r="C9" s="30" t="s">
        <v>164</v>
      </c>
      <c r="D9" s="31">
        <v>32.369999999999997</v>
      </c>
      <c r="E9" s="30" t="s">
        <v>91</v>
      </c>
      <c r="F9" s="30">
        <v>1234</v>
      </c>
      <c r="G9" s="32">
        <v>45</v>
      </c>
      <c r="H9" s="30" t="s">
        <v>165</v>
      </c>
      <c r="I9" s="30" t="s">
        <v>166</v>
      </c>
      <c r="J9" s="30">
        <v>124</v>
      </c>
      <c r="K9" s="33">
        <v>82.788165380199999</v>
      </c>
      <c r="L9" s="33">
        <v>303.99109096400002</v>
      </c>
      <c r="M9" s="31">
        <v>0.1</v>
      </c>
      <c r="N9" s="31">
        <v>0.03</v>
      </c>
      <c r="O9" s="30">
        <v>51817</v>
      </c>
      <c r="P9" s="30">
        <v>50630</v>
      </c>
      <c r="Q9" s="34">
        <v>51817</v>
      </c>
      <c r="R9" s="34">
        <v>8140</v>
      </c>
      <c r="S9" s="30" t="s">
        <v>94</v>
      </c>
      <c r="T9" s="30" t="s">
        <v>95</v>
      </c>
      <c r="U9" s="34">
        <v>48.29</v>
      </c>
      <c r="V9" s="34">
        <v>0</v>
      </c>
      <c r="W9" s="34">
        <v>1.18</v>
      </c>
      <c r="X9" s="34">
        <v>0.48</v>
      </c>
      <c r="Y9" s="34">
        <f t="shared" si="6"/>
        <v>0.82599999999999996</v>
      </c>
      <c r="Z9" s="34">
        <f t="shared" si="7"/>
        <v>0.24</v>
      </c>
      <c r="AA9" s="34">
        <v>0.74</v>
      </c>
      <c r="AB9" s="35">
        <v>7.5117534029122898E-2</v>
      </c>
      <c r="AC9">
        <f t="shared" si="2"/>
        <v>276</v>
      </c>
      <c r="AD9">
        <f t="shared" si="3"/>
        <v>1</v>
      </c>
      <c r="AE9">
        <f t="shared" si="4"/>
        <v>0.1</v>
      </c>
      <c r="AF9">
        <f>'TP Factors'!$D$5</f>
        <v>0.88209793191670816</v>
      </c>
      <c r="AG9">
        <f t="shared" si="5"/>
        <v>0.1</v>
      </c>
    </row>
    <row r="10" spans="1:33">
      <c r="A10" s="30" t="s">
        <v>105</v>
      </c>
      <c r="B10" s="30">
        <v>17</v>
      </c>
      <c r="C10" s="30" t="s">
        <v>164</v>
      </c>
      <c r="D10" s="31">
        <v>32.369999999999997</v>
      </c>
      <c r="E10" s="30" t="s">
        <v>91</v>
      </c>
      <c r="F10" s="30">
        <v>1234</v>
      </c>
      <c r="G10" s="32">
        <v>45</v>
      </c>
      <c r="H10" s="30" t="s">
        <v>167</v>
      </c>
      <c r="I10" s="30" t="s">
        <v>166</v>
      </c>
      <c r="J10" s="30">
        <v>276</v>
      </c>
      <c r="K10" s="33">
        <v>106.678578035</v>
      </c>
      <c r="L10" s="33">
        <v>677.04064355100002</v>
      </c>
      <c r="M10" s="31">
        <v>0.23</v>
      </c>
      <c r="N10" s="31">
        <v>7.0000000000000007E-2</v>
      </c>
      <c r="O10" s="30">
        <v>51826</v>
      </c>
      <c r="P10" s="30">
        <v>50637</v>
      </c>
      <c r="Q10" s="34">
        <v>51826</v>
      </c>
      <c r="R10" s="34">
        <v>8140</v>
      </c>
      <c r="S10" s="30" t="s">
        <v>94</v>
      </c>
      <c r="T10" s="30" t="s">
        <v>95</v>
      </c>
      <c r="U10" s="34">
        <v>48.29</v>
      </c>
      <c r="V10" s="34">
        <v>0</v>
      </c>
      <c r="W10" s="34">
        <v>1.18</v>
      </c>
      <c r="X10" s="34">
        <v>0.48</v>
      </c>
      <c r="Y10" s="34">
        <f t="shared" si="6"/>
        <v>0.82599999999999996</v>
      </c>
      <c r="Z10" s="34">
        <f t="shared" si="7"/>
        <v>0.24</v>
      </c>
      <c r="AA10" s="34">
        <v>0.74</v>
      </c>
      <c r="AB10" s="35">
        <v>0.116384165939109</v>
      </c>
      <c r="AC10">
        <f t="shared" si="2"/>
        <v>427</v>
      </c>
      <c r="AD10">
        <f t="shared" si="3"/>
        <v>1</v>
      </c>
      <c r="AE10">
        <f t="shared" si="4"/>
        <v>0.2</v>
      </c>
      <c r="AF10">
        <f>'TP Factors'!$D$6</f>
        <v>1.0585839223673177</v>
      </c>
      <c r="AG10">
        <f t="shared" si="5"/>
        <v>0.2</v>
      </c>
    </row>
    <row r="11" spans="1:33">
      <c r="A11" s="30" t="s">
        <v>105</v>
      </c>
      <c r="B11" s="30">
        <v>17</v>
      </c>
      <c r="C11" s="30" t="s">
        <v>164</v>
      </c>
      <c r="D11" s="31">
        <v>32.369999999999997</v>
      </c>
      <c r="E11" s="30" t="s">
        <v>91</v>
      </c>
      <c r="F11" s="30">
        <v>1234</v>
      </c>
      <c r="G11" s="32">
        <v>45</v>
      </c>
      <c r="H11" s="30" t="s">
        <v>167</v>
      </c>
      <c r="I11" s="30" t="s">
        <v>166</v>
      </c>
      <c r="J11" s="30">
        <v>797</v>
      </c>
      <c r="K11" s="33">
        <v>294.33166577499998</v>
      </c>
      <c r="L11" s="33">
        <v>1954.2260603899999</v>
      </c>
      <c r="M11" s="31">
        <v>0.67</v>
      </c>
      <c r="N11" s="31">
        <v>0.19</v>
      </c>
      <c r="O11" s="30">
        <v>51850</v>
      </c>
      <c r="P11" s="30">
        <v>50659</v>
      </c>
      <c r="Q11" s="34">
        <v>51850</v>
      </c>
      <c r="R11" s="34">
        <v>8140</v>
      </c>
      <c r="S11" s="30" t="s">
        <v>94</v>
      </c>
      <c r="T11" s="30" t="s">
        <v>95</v>
      </c>
      <c r="U11" s="34">
        <v>48.29</v>
      </c>
      <c r="V11" s="34">
        <v>0</v>
      </c>
      <c r="W11" s="34">
        <v>1.18</v>
      </c>
      <c r="X11" s="34">
        <v>0.48</v>
      </c>
      <c r="Y11" s="34">
        <f t="shared" si="6"/>
        <v>0.82599999999999996</v>
      </c>
      <c r="Z11" s="34">
        <f t="shared" si="7"/>
        <v>0.24</v>
      </c>
      <c r="AA11" s="34">
        <v>0.74</v>
      </c>
      <c r="AB11" s="35">
        <v>0.17130502316423099</v>
      </c>
      <c r="AC11">
        <f t="shared" si="2"/>
        <v>629</v>
      </c>
      <c r="AD11">
        <f t="shared" si="3"/>
        <v>1</v>
      </c>
      <c r="AE11">
        <f t="shared" si="4"/>
        <v>0.3</v>
      </c>
      <c r="AF11">
        <f>'TP Factors'!$D$6</f>
        <v>1.0585839223673177</v>
      </c>
      <c r="AG11">
        <f t="shared" si="5"/>
        <v>0.3</v>
      </c>
    </row>
    <row r="12" spans="1:33">
      <c r="AB12" s="35">
        <f>SUM(AB2:AB11)</f>
        <v>6.9837834091543076</v>
      </c>
      <c r="AD12">
        <f>SUM(AD2:AD11)</f>
        <v>85</v>
      </c>
      <c r="AG12">
        <f>SUM(AG2:AG11)</f>
        <v>27.200000000000003</v>
      </c>
    </row>
  </sheetData>
  <sortState ref="A2:Z11">
    <sortCondition descending="1" ref="V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107"/>
  <sheetViews>
    <sheetView topLeftCell="J1" workbookViewId="0">
      <pane ySplit="1" topLeftCell="A80" activePane="bottomLeft" state="frozen"/>
      <selection activeCell="J1" sqref="J1"/>
      <selection pane="bottomLeft" activeCell="AC1" sqref="AC1:AG2"/>
    </sheetView>
  </sheetViews>
  <sheetFormatPr defaultRowHeight="12.75"/>
  <cols>
    <col min="1" max="1" width="12.7109375" style="30" bestFit="1" customWidth="1"/>
    <col min="2" max="2" width="11.28515625" style="30" bestFit="1" customWidth="1"/>
    <col min="3" max="3" width="11.42578125" style="30" bestFit="1" customWidth="1"/>
    <col min="4" max="4" width="10.28515625" style="31" bestFit="1" customWidth="1"/>
    <col min="5" max="5" width="10" style="30" bestFit="1" customWidth="1"/>
    <col min="6" max="6" width="11" style="30" bestFit="1" customWidth="1"/>
    <col min="7" max="7" width="10.5703125" style="32" bestFit="1" customWidth="1"/>
    <col min="8" max="8" width="8.42578125" style="30" bestFit="1" customWidth="1"/>
    <col min="9" max="9" width="11.42578125" style="30" bestFit="1" customWidth="1"/>
    <col min="10" max="10" width="12" style="30" bestFit="1" customWidth="1"/>
    <col min="11" max="11" width="16.7109375" style="33" bestFit="1" customWidth="1"/>
    <col min="12" max="12" width="17.85546875" style="33" bestFit="1" customWidth="1"/>
    <col min="13" max="14" width="7" style="31" bestFit="1" customWidth="1"/>
    <col min="15" max="16" width="6" style="30" bestFit="1" customWidth="1"/>
    <col min="17" max="17" width="12.5703125" style="34" bestFit="1" customWidth="1"/>
    <col min="18" max="18" width="11.5703125" style="34" bestFit="1" customWidth="1"/>
    <col min="19" max="19" width="10" style="30" bestFit="1" customWidth="1"/>
    <col min="20" max="20" width="10.85546875" style="30" bestFit="1" customWidth="1"/>
    <col min="21" max="21" width="14" style="34" bestFit="1" customWidth="1"/>
    <col min="22" max="22" width="13.42578125" style="34" bestFit="1" customWidth="1"/>
    <col min="23" max="24" width="8.5703125" style="34" bestFit="1" customWidth="1"/>
    <col min="25" max="26" width="8.5703125" style="34" customWidth="1"/>
    <col min="27" max="27" width="8.5703125" style="34" bestFit="1" customWidth="1"/>
    <col min="28" max="28" width="20.85546875" style="35" bestFit="1" customWidth="1"/>
    <col min="29" max="29" width="12.7109375" customWidth="1"/>
    <col min="33" max="33" width="14.5703125" customWidth="1"/>
  </cols>
  <sheetData>
    <row r="1" spans="1:33" ht="25.5">
      <c r="A1" s="30" t="s">
        <v>64</v>
      </c>
      <c r="B1" s="30" t="s">
        <v>65</v>
      </c>
      <c r="C1" s="30" t="s">
        <v>66</v>
      </c>
      <c r="D1" s="31" t="s">
        <v>67</v>
      </c>
      <c r="E1" s="30" t="s">
        <v>68</v>
      </c>
      <c r="F1" s="30" t="s">
        <v>69</v>
      </c>
      <c r="G1" s="32" t="s">
        <v>70</v>
      </c>
      <c r="H1" s="30" t="s">
        <v>71</v>
      </c>
      <c r="I1" s="30" t="s">
        <v>72</v>
      </c>
      <c r="J1" s="30" t="s">
        <v>73</v>
      </c>
      <c r="K1" s="33" t="s">
        <v>74</v>
      </c>
      <c r="L1" s="33" t="s">
        <v>75</v>
      </c>
      <c r="M1" s="31" t="s">
        <v>76</v>
      </c>
      <c r="N1" s="31" t="s">
        <v>77</v>
      </c>
      <c r="O1" s="30" t="s">
        <v>78</v>
      </c>
      <c r="P1" s="30" t="s">
        <v>79</v>
      </c>
      <c r="Q1" s="34" t="s">
        <v>80</v>
      </c>
      <c r="R1" s="34" t="s">
        <v>81</v>
      </c>
      <c r="S1" s="30" t="s">
        <v>82</v>
      </c>
      <c r="T1" s="30" t="s">
        <v>83</v>
      </c>
      <c r="U1" s="34" t="s">
        <v>84</v>
      </c>
      <c r="V1" s="34" t="s">
        <v>85</v>
      </c>
      <c r="W1" s="34" t="s">
        <v>86</v>
      </c>
      <c r="X1" s="34" t="s">
        <v>87</v>
      </c>
      <c r="Y1" s="43" t="s">
        <v>175</v>
      </c>
      <c r="Z1" s="43" t="s">
        <v>176</v>
      </c>
      <c r="AA1" s="34" t="s">
        <v>88</v>
      </c>
      <c r="AB1" s="35" t="s">
        <v>89</v>
      </c>
      <c r="AC1" s="36" t="s">
        <v>177</v>
      </c>
      <c r="AD1" s="36" t="s">
        <v>178</v>
      </c>
      <c r="AE1" s="36" t="s">
        <v>179</v>
      </c>
      <c r="AF1" s="36" t="s">
        <v>180</v>
      </c>
      <c r="AG1" s="36" t="s">
        <v>181</v>
      </c>
    </row>
    <row r="2" spans="1:33">
      <c r="A2" s="30" t="s">
        <v>105</v>
      </c>
      <c r="B2" s="30">
        <v>20</v>
      </c>
      <c r="C2" s="30" t="s">
        <v>106</v>
      </c>
      <c r="D2" s="31">
        <v>40.58</v>
      </c>
      <c r="E2" s="30" t="s">
        <v>91</v>
      </c>
      <c r="F2" s="30">
        <v>3456</v>
      </c>
      <c r="G2" s="32">
        <v>3</v>
      </c>
      <c r="H2" s="30" t="s">
        <v>92</v>
      </c>
      <c r="I2" s="30" t="s">
        <v>93</v>
      </c>
      <c r="J2" s="30">
        <v>92</v>
      </c>
      <c r="K2" s="33">
        <v>169.30124640299999</v>
      </c>
      <c r="L2" s="33">
        <v>1043.4418910700001</v>
      </c>
      <c r="M2" s="31">
        <v>0.06</v>
      </c>
      <c r="N2" s="31">
        <v>0.01</v>
      </c>
      <c r="O2" s="30">
        <v>62585</v>
      </c>
      <c r="P2" s="30">
        <v>60852</v>
      </c>
      <c r="Q2" s="34">
        <v>62585</v>
      </c>
      <c r="R2" s="34">
        <v>4130</v>
      </c>
      <c r="S2" s="30" t="s">
        <v>97</v>
      </c>
      <c r="T2" s="30" t="s">
        <v>107</v>
      </c>
      <c r="U2" s="34">
        <v>48.29</v>
      </c>
      <c r="V2" s="34">
        <v>1</v>
      </c>
      <c r="W2" s="34">
        <v>0.7</v>
      </c>
      <c r="X2" s="34">
        <v>0.09</v>
      </c>
      <c r="Y2" s="34">
        <f>W2</f>
        <v>0.7</v>
      </c>
      <c r="Z2" s="34">
        <f>X2</f>
        <v>0.09</v>
      </c>
      <c r="AA2" s="34">
        <v>0.10199999999999999</v>
      </c>
      <c r="AB2" s="35">
        <v>0.141908302256948</v>
      </c>
      <c r="AC2">
        <f>ROUND(AB2*AA2*U2*102.79,0)</f>
        <v>72</v>
      </c>
      <c r="AD2">
        <f>ROUND(Y2*AC2*0.002205,0)</f>
        <v>0</v>
      </c>
      <c r="AE2">
        <f>ROUND(Z2*AC2*0.002205,1)</f>
        <v>0</v>
      </c>
      <c r="AF2">
        <f>'TP Factors'!$D$7</f>
        <v>1.0291758621024898</v>
      </c>
      <c r="AG2">
        <f>ROUND(AE2*AF2,1)</f>
        <v>0</v>
      </c>
    </row>
    <row r="3" spans="1:33">
      <c r="A3" s="30" t="s">
        <v>105</v>
      </c>
      <c r="B3" s="30">
        <v>20</v>
      </c>
      <c r="C3" s="30" t="s">
        <v>106</v>
      </c>
      <c r="D3" s="31">
        <v>40.58</v>
      </c>
      <c r="E3" s="30" t="s">
        <v>91</v>
      </c>
      <c r="F3" s="30">
        <v>3456</v>
      </c>
      <c r="G3" s="32">
        <v>3</v>
      </c>
      <c r="H3" s="30" t="s">
        <v>92</v>
      </c>
      <c r="I3" s="30" t="s">
        <v>93</v>
      </c>
      <c r="J3" s="30">
        <v>736</v>
      </c>
      <c r="K3" s="33">
        <v>252.42358323400001</v>
      </c>
      <c r="L3" s="33">
        <v>2057.4760704700002</v>
      </c>
      <c r="M3" s="31">
        <v>0.52</v>
      </c>
      <c r="N3" s="31">
        <v>7.0000000000000007E-2</v>
      </c>
      <c r="O3" s="30">
        <v>65030</v>
      </c>
      <c r="P3" s="30">
        <v>63158</v>
      </c>
      <c r="Q3" s="34">
        <v>65030</v>
      </c>
      <c r="R3" s="34">
        <v>4130</v>
      </c>
      <c r="S3" s="30" t="s">
        <v>108</v>
      </c>
      <c r="T3" s="30" t="s">
        <v>109</v>
      </c>
      <c r="U3" s="34">
        <v>48.29</v>
      </c>
      <c r="V3" s="34">
        <v>1</v>
      </c>
      <c r="W3" s="34">
        <v>0.7</v>
      </c>
      <c r="X3" s="34">
        <v>0.09</v>
      </c>
      <c r="Y3" s="34">
        <f t="shared" ref="Y3:Y66" si="0">W3</f>
        <v>0.7</v>
      </c>
      <c r="Z3" s="34">
        <f t="shared" ref="Z3:Z66" si="1">X3</f>
        <v>0.09</v>
      </c>
      <c r="AA3" s="34">
        <v>0.41299999999999998</v>
      </c>
      <c r="AB3" s="35">
        <v>0.19538647800002101</v>
      </c>
      <c r="AC3">
        <f t="shared" ref="AC3:AC66" si="2">ROUND(AB3*AA3*U3*102.79,0)</f>
        <v>401</v>
      </c>
      <c r="AD3">
        <f t="shared" ref="AD3:AD66" si="3">ROUND(Y3*AC3*0.002205,0)</f>
        <v>1</v>
      </c>
      <c r="AE3">
        <f t="shared" ref="AE3:AE66" si="4">ROUND(Z3*AC3*0.002205,1)</f>
        <v>0.1</v>
      </c>
      <c r="AF3">
        <f>'TP Factors'!$D$7</f>
        <v>1.0291758621024898</v>
      </c>
      <c r="AG3">
        <f t="shared" ref="AG3:AG66" si="5">ROUND(AE3*AF3,1)</f>
        <v>0.1</v>
      </c>
    </row>
    <row r="4" spans="1:33">
      <c r="A4" s="30" t="s">
        <v>105</v>
      </c>
      <c r="B4" s="30">
        <v>20</v>
      </c>
      <c r="C4" s="30" t="s">
        <v>106</v>
      </c>
      <c r="D4" s="31">
        <v>40.58</v>
      </c>
      <c r="E4" s="30" t="s">
        <v>91</v>
      </c>
      <c r="F4" s="30">
        <v>1234</v>
      </c>
      <c r="G4" s="32">
        <v>105</v>
      </c>
      <c r="H4" s="30" t="s">
        <v>92</v>
      </c>
      <c r="I4" s="30" t="s">
        <v>93</v>
      </c>
      <c r="J4" s="30">
        <v>25898</v>
      </c>
      <c r="K4" s="33">
        <v>1076.1327472600001</v>
      </c>
      <c r="L4" s="33">
        <v>33670.415371700001</v>
      </c>
      <c r="M4" s="31">
        <v>49.98</v>
      </c>
      <c r="N4" s="31">
        <v>12.87</v>
      </c>
      <c r="O4" s="30">
        <v>65050</v>
      </c>
      <c r="P4" s="30">
        <v>63175</v>
      </c>
      <c r="Q4" s="34">
        <v>65050</v>
      </c>
      <c r="R4" s="34">
        <v>1400</v>
      </c>
      <c r="S4" s="30" t="s">
        <v>100</v>
      </c>
      <c r="T4" s="30" t="s">
        <v>104</v>
      </c>
      <c r="U4" s="34">
        <v>48.29</v>
      </c>
      <c r="V4" s="34">
        <v>1</v>
      </c>
      <c r="W4" s="34">
        <v>1.93</v>
      </c>
      <c r="X4" s="34">
        <v>0.497</v>
      </c>
      <c r="Y4" s="34">
        <f t="shared" si="0"/>
        <v>1.93</v>
      </c>
      <c r="Z4" s="34">
        <f t="shared" si="1"/>
        <v>0.497</v>
      </c>
      <c r="AA4" s="34">
        <v>0.88800000000000001</v>
      </c>
      <c r="AB4" s="35">
        <v>0.58810550826141506</v>
      </c>
      <c r="AC4">
        <f t="shared" si="2"/>
        <v>2592</v>
      </c>
      <c r="AD4">
        <f t="shared" si="3"/>
        <v>11</v>
      </c>
      <c r="AE4">
        <f t="shared" si="4"/>
        <v>2.8</v>
      </c>
      <c r="AF4">
        <f>'TP Factors'!$D$7</f>
        <v>1.0291758621024898</v>
      </c>
      <c r="AG4">
        <f t="shared" si="5"/>
        <v>2.9</v>
      </c>
    </row>
    <row r="5" spans="1:33">
      <c r="A5" s="30" t="s">
        <v>105</v>
      </c>
      <c r="B5" s="30">
        <v>20</v>
      </c>
      <c r="C5" s="30" t="s">
        <v>106</v>
      </c>
      <c r="D5" s="31">
        <v>40.58</v>
      </c>
      <c r="E5" s="30" t="s">
        <v>91</v>
      </c>
      <c r="F5" s="30">
        <v>1234</v>
      </c>
      <c r="G5" s="32">
        <v>98</v>
      </c>
      <c r="H5" s="30" t="s">
        <v>92</v>
      </c>
      <c r="I5" s="30" t="s">
        <v>93</v>
      </c>
      <c r="J5" s="30">
        <v>10286</v>
      </c>
      <c r="K5" s="33">
        <v>552.08488067799999</v>
      </c>
      <c r="L5" s="33">
        <v>17062.1486721</v>
      </c>
      <c r="M5" s="31">
        <v>18.510000000000002</v>
      </c>
      <c r="N5" s="31">
        <v>4.92</v>
      </c>
      <c r="O5" s="30">
        <v>65658</v>
      </c>
      <c r="P5" s="30">
        <v>63740</v>
      </c>
      <c r="Q5" s="34">
        <v>65658</v>
      </c>
      <c r="R5" s="34">
        <v>1700</v>
      </c>
      <c r="S5" s="30" t="s">
        <v>97</v>
      </c>
      <c r="T5" s="30" t="s">
        <v>110</v>
      </c>
      <c r="U5" s="34">
        <v>48.29</v>
      </c>
      <c r="V5" s="34">
        <v>1</v>
      </c>
      <c r="W5" s="34">
        <v>1.8</v>
      </c>
      <c r="X5" s="34">
        <v>0.47799999999999998</v>
      </c>
      <c r="Y5" s="34">
        <f t="shared" si="0"/>
        <v>1.8</v>
      </c>
      <c r="Z5" s="34">
        <f t="shared" si="1"/>
        <v>0.47799999999999998</v>
      </c>
      <c r="AA5" s="34">
        <v>0.69599999999999995</v>
      </c>
      <c r="AB5" s="35">
        <v>0.20769362278112299</v>
      </c>
      <c r="AC5">
        <f t="shared" si="2"/>
        <v>718</v>
      </c>
      <c r="AD5">
        <f t="shared" si="3"/>
        <v>3</v>
      </c>
      <c r="AE5">
        <f t="shared" si="4"/>
        <v>0.8</v>
      </c>
      <c r="AF5">
        <f>'TP Factors'!$D$7</f>
        <v>1.0291758621024898</v>
      </c>
      <c r="AG5">
        <f t="shared" si="5"/>
        <v>0.8</v>
      </c>
    </row>
    <row r="6" spans="1:33">
      <c r="A6" s="30" t="s">
        <v>105</v>
      </c>
      <c r="B6" s="30">
        <v>20</v>
      </c>
      <c r="C6" s="30" t="s">
        <v>106</v>
      </c>
      <c r="D6" s="31">
        <v>40.58</v>
      </c>
      <c r="E6" s="30" t="s">
        <v>91</v>
      </c>
      <c r="F6" s="30">
        <v>1234</v>
      </c>
      <c r="G6" s="32">
        <v>45</v>
      </c>
      <c r="H6" s="30" t="s">
        <v>92</v>
      </c>
      <c r="I6" s="30" t="s">
        <v>93</v>
      </c>
      <c r="J6" s="30">
        <v>2822</v>
      </c>
      <c r="K6" s="33">
        <v>459.84921141500001</v>
      </c>
      <c r="L6" s="33">
        <v>5171.8299388599999</v>
      </c>
      <c r="M6" s="31">
        <v>3.39</v>
      </c>
      <c r="N6" s="31">
        <v>1.35</v>
      </c>
      <c r="O6" s="30">
        <v>65661</v>
      </c>
      <c r="P6" s="30">
        <v>63743</v>
      </c>
      <c r="Q6" s="34">
        <v>65661</v>
      </c>
      <c r="R6" s="34">
        <v>8140</v>
      </c>
      <c r="S6" s="30" t="s">
        <v>97</v>
      </c>
      <c r="T6" s="30" t="s">
        <v>99</v>
      </c>
      <c r="U6" s="34">
        <v>48.29</v>
      </c>
      <c r="V6" s="34">
        <v>1</v>
      </c>
      <c r="W6" s="34">
        <v>1.2</v>
      </c>
      <c r="X6" s="34">
        <v>0.48</v>
      </c>
      <c r="Y6" s="34">
        <f t="shared" si="0"/>
        <v>1.2</v>
      </c>
      <c r="Z6" s="34">
        <f t="shared" si="1"/>
        <v>0.48</v>
      </c>
      <c r="AA6" s="34">
        <v>0.63</v>
      </c>
      <c r="AB6" s="35">
        <v>1.2779818979769599</v>
      </c>
      <c r="AC6">
        <f t="shared" si="2"/>
        <v>3996</v>
      </c>
      <c r="AD6">
        <f t="shared" si="3"/>
        <v>11</v>
      </c>
      <c r="AE6">
        <f t="shared" si="4"/>
        <v>4.2</v>
      </c>
      <c r="AF6">
        <f>'TP Factors'!$D$7</f>
        <v>1.0291758621024898</v>
      </c>
      <c r="AG6">
        <f t="shared" si="5"/>
        <v>4.3</v>
      </c>
    </row>
    <row r="7" spans="1:33">
      <c r="A7" s="30" t="s">
        <v>105</v>
      </c>
      <c r="B7" s="30">
        <v>20</v>
      </c>
      <c r="C7" s="30" t="s">
        <v>106</v>
      </c>
      <c r="D7" s="31">
        <v>40.58</v>
      </c>
      <c r="E7" s="30" t="s">
        <v>91</v>
      </c>
      <c r="F7" s="30">
        <v>3456</v>
      </c>
      <c r="G7" s="32">
        <v>11.1</v>
      </c>
      <c r="H7" s="30" t="s">
        <v>92</v>
      </c>
      <c r="I7" s="30" t="s">
        <v>93</v>
      </c>
      <c r="J7" s="30">
        <v>707</v>
      </c>
      <c r="K7" s="33">
        <v>285.49779989000001</v>
      </c>
      <c r="L7" s="33">
        <v>4230.0112433800005</v>
      </c>
      <c r="M7" s="31">
        <v>0.85</v>
      </c>
      <c r="N7" s="31">
        <v>0.05</v>
      </c>
      <c r="O7" s="30">
        <v>65670</v>
      </c>
      <c r="P7" s="30">
        <v>63752</v>
      </c>
      <c r="Q7" s="34">
        <v>65670</v>
      </c>
      <c r="R7" s="34">
        <v>1900</v>
      </c>
      <c r="S7" s="30" t="s">
        <v>108</v>
      </c>
      <c r="T7" s="30" t="s">
        <v>112</v>
      </c>
      <c r="U7" s="34">
        <v>48.29</v>
      </c>
      <c r="V7" s="34">
        <v>1</v>
      </c>
      <c r="W7" s="34">
        <v>1.2</v>
      </c>
      <c r="X7" s="34">
        <v>7.5999999999999998E-2</v>
      </c>
      <c r="Y7" s="34">
        <f t="shared" si="0"/>
        <v>1.2</v>
      </c>
      <c r="Z7" s="34">
        <f t="shared" si="1"/>
        <v>7.5999999999999998E-2</v>
      </c>
      <c r="AA7" s="34">
        <v>0.193</v>
      </c>
      <c r="AB7" s="35">
        <v>0.162282649087756</v>
      </c>
      <c r="AC7">
        <f t="shared" si="2"/>
        <v>155</v>
      </c>
      <c r="AD7">
        <f t="shared" si="3"/>
        <v>0</v>
      </c>
      <c r="AE7">
        <f t="shared" si="4"/>
        <v>0</v>
      </c>
      <c r="AF7">
        <f>'TP Factors'!$D$7</f>
        <v>1.0291758621024898</v>
      </c>
      <c r="AG7">
        <f t="shared" si="5"/>
        <v>0</v>
      </c>
    </row>
    <row r="8" spans="1:33">
      <c r="A8" s="30" t="s">
        <v>105</v>
      </c>
      <c r="B8" s="30">
        <v>20</v>
      </c>
      <c r="C8" s="30" t="s">
        <v>106</v>
      </c>
      <c r="D8" s="31">
        <v>40.58</v>
      </c>
      <c r="E8" s="30" t="s">
        <v>91</v>
      </c>
      <c r="F8" s="30">
        <v>1234</v>
      </c>
      <c r="G8" s="32">
        <v>24.1</v>
      </c>
      <c r="H8" s="30" t="s">
        <v>92</v>
      </c>
      <c r="I8" s="30" t="s">
        <v>93</v>
      </c>
      <c r="J8" s="30">
        <v>18</v>
      </c>
      <c r="K8" s="33">
        <v>59.311742674500003</v>
      </c>
      <c r="L8" s="33">
        <v>104.796703616</v>
      </c>
      <c r="M8" s="31">
        <v>0.02</v>
      </c>
      <c r="N8" s="31">
        <v>0</v>
      </c>
      <c r="O8" s="30">
        <v>65687</v>
      </c>
      <c r="P8" s="30">
        <v>63766</v>
      </c>
      <c r="Q8" s="34">
        <v>65687</v>
      </c>
      <c r="R8" s="34">
        <v>1920</v>
      </c>
      <c r="S8" s="30" t="s">
        <v>108</v>
      </c>
      <c r="T8" s="30" t="s">
        <v>113</v>
      </c>
      <c r="U8" s="34">
        <v>48.29</v>
      </c>
      <c r="V8" s="34">
        <v>1</v>
      </c>
      <c r="W8" s="34">
        <v>1.2</v>
      </c>
      <c r="X8" s="34">
        <v>7.5999999999999998E-2</v>
      </c>
      <c r="Y8" s="34">
        <f t="shared" si="0"/>
        <v>1.2</v>
      </c>
      <c r="Z8" s="34">
        <f t="shared" si="1"/>
        <v>7.5999999999999998E-2</v>
      </c>
      <c r="AA8" s="34">
        <v>0.193</v>
      </c>
      <c r="AB8" s="35">
        <v>6.8394284260419498E-3</v>
      </c>
      <c r="AC8">
        <f t="shared" si="2"/>
        <v>7</v>
      </c>
      <c r="AD8">
        <f t="shared" si="3"/>
        <v>0</v>
      </c>
      <c r="AE8">
        <f t="shared" si="4"/>
        <v>0</v>
      </c>
      <c r="AF8">
        <f>'TP Factors'!$D$7</f>
        <v>1.0291758621024898</v>
      </c>
      <c r="AG8">
        <f t="shared" si="5"/>
        <v>0</v>
      </c>
    </row>
    <row r="9" spans="1:33">
      <c r="A9" s="30" t="s">
        <v>105</v>
      </c>
      <c r="B9" s="30">
        <v>20</v>
      </c>
      <c r="C9" s="30" t="s">
        <v>106</v>
      </c>
      <c r="D9" s="31">
        <v>40.58</v>
      </c>
      <c r="E9" s="30" t="s">
        <v>91</v>
      </c>
      <c r="F9" s="30">
        <v>3456</v>
      </c>
      <c r="G9" s="32">
        <v>3</v>
      </c>
      <c r="H9" s="30" t="s">
        <v>92</v>
      </c>
      <c r="I9" s="30" t="s">
        <v>93</v>
      </c>
      <c r="J9" s="30">
        <v>450</v>
      </c>
      <c r="K9" s="33">
        <v>193.94971584300001</v>
      </c>
      <c r="L9" s="33">
        <v>1258.4300280499999</v>
      </c>
      <c r="M9" s="31">
        <v>0.31</v>
      </c>
      <c r="N9" s="31">
        <v>0.04</v>
      </c>
      <c r="O9" s="30">
        <v>66094</v>
      </c>
      <c r="P9" s="30">
        <v>64152</v>
      </c>
      <c r="Q9" s="34">
        <v>66094</v>
      </c>
      <c r="R9" s="34">
        <v>4130</v>
      </c>
      <c r="S9" s="30" t="s">
        <v>108</v>
      </c>
      <c r="T9" s="30" t="s">
        <v>109</v>
      </c>
      <c r="U9" s="34">
        <v>48.29</v>
      </c>
      <c r="V9" s="34">
        <v>1</v>
      </c>
      <c r="W9" s="34">
        <v>0.7</v>
      </c>
      <c r="X9" s="34">
        <v>0.09</v>
      </c>
      <c r="Y9" s="34">
        <f t="shared" si="0"/>
        <v>0.7</v>
      </c>
      <c r="Z9" s="34">
        <f t="shared" si="1"/>
        <v>0.09</v>
      </c>
      <c r="AA9" s="34">
        <v>0.41299999999999998</v>
      </c>
      <c r="AB9" s="35">
        <v>6.8684256117546805E-2</v>
      </c>
      <c r="AC9">
        <f t="shared" si="2"/>
        <v>141</v>
      </c>
      <c r="AD9">
        <f t="shared" si="3"/>
        <v>0</v>
      </c>
      <c r="AE9">
        <f t="shared" si="4"/>
        <v>0</v>
      </c>
      <c r="AF9">
        <f>'TP Factors'!$D$7</f>
        <v>1.0291758621024898</v>
      </c>
      <c r="AG9">
        <f t="shared" si="5"/>
        <v>0</v>
      </c>
    </row>
    <row r="10" spans="1:33">
      <c r="A10" s="30" t="s">
        <v>105</v>
      </c>
      <c r="B10" s="30">
        <v>20</v>
      </c>
      <c r="C10" s="30" t="s">
        <v>106</v>
      </c>
      <c r="D10" s="31">
        <v>40.58</v>
      </c>
      <c r="E10" s="30" t="s">
        <v>91</v>
      </c>
      <c r="F10" s="30">
        <v>1234</v>
      </c>
      <c r="G10" s="32">
        <v>29</v>
      </c>
      <c r="H10" s="30" t="s">
        <v>92</v>
      </c>
      <c r="I10" s="30" t="s">
        <v>93</v>
      </c>
      <c r="J10" s="30">
        <v>13677</v>
      </c>
      <c r="K10" s="33">
        <v>1408.90894303</v>
      </c>
      <c r="L10" s="33">
        <v>40592.593305499999</v>
      </c>
      <c r="M10" s="31">
        <v>30.5</v>
      </c>
      <c r="N10" s="31">
        <v>4.32</v>
      </c>
      <c r="O10" s="30">
        <v>66773</v>
      </c>
      <c r="P10" s="30">
        <v>64798</v>
      </c>
      <c r="Q10" s="34">
        <v>66773</v>
      </c>
      <c r="R10" s="34">
        <v>1200</v>
      </c>
      <c r="S10" s="30" t="s">
        <v>100</v>
      </c>
      <c r="T10" s="30" t="s">
        <v>114</v>
      </c>
      <c r="U10" s="34">
        <v>48.29</v>
      </c>
      <c r="V10" s="34">
        <v>1</v>
      </c>
      <c r="W10" s="34">
        <v>2.23</v>
      </c>
      <c r="X10" s="34">
        <v>0.316</v>
      </c>
      <c r="Y10" s="34">
        <f t="shared" si="0"/>
        <v>2.23</v>
      </c>
      <c r="Z10" s="34">
        <f t="shared" si="1"/>
        <v>0.316</v>
      </c>
      <c r="AA10" s="34">
        <v>0.38900000000000001</v>
      </c>
      <c r="AB10" s="35">
        <v>0.112672061323789</v>
      </c>
      <c r="AC10">
        <f t="shared" si="2"/>
        <v>218</v>
      </c>
      <c r="AD10">
        <f t="shared" si="3"/>
        <v>1</v>
      </c>
      <c r="AE10">
        <f t="shared" si="4"/>
        <v>0.2</v>
      </c>
      <c r="AF10">
        <f>'TP Factors'!$D$7</f>
        <v>1.0291758621024898</v>
      </c>
      <c r="AG10">
        <f t="shared" si="5"/>
        <v>0.2</v>
      </c>
    </row>
    <row r="11" spans="1:33">
      <c r="A11" s="30" t="s">
        <v>105</v>
      </c>
      <c r="B11" s="30">
        <v>20</v>
      </c>
      <c r="C11" s="30" t="s">
        <v>106</v>
      </c>
      <c r="D11" s="31">
        <v>40.58</v>
      </c>
      <c r="E11" s="30" t="s">
        <v>91</v>
      </c>
      <c r="F11" s="30">
        <v>1234</v>
      </c>
      <c r="G11" s="32">
        <v>45</v>
      </c>
      <c r="H11" s="30" t="s">
        <v>92</v>
      </c>
      <c r="I11" s="30" t="s">
        <v>93</v>
      </c>
      <c r="J11" s="30">
        <v>3940</v>
      </c>
      <c r="K11" s="33">
        <v>550.13106760999995</v>
      </c>
      <c r="L11" s="33">
        <v>5853.7960283800003</v>
      </c>
      <c r="M11" s="31">
        <v>4.7300000000000004</v>
      </c>
      <c r="N11" s="31">
        <v>1.89</v>
      </c>
      <c r="O11" s="30">
        <v>66960</v>
      </c>
      <c r="P11" s="30">
        <v>64976</v>
      </c>
      <c r="Q11" s="34">
        <v>66960</v>
      </c>
      <c r="R11" s="34">
        <v>8140</v>
      </c>
      <c r="S11" s="30" t="s">
        <v>100</v>
      </c>
      <c r="T11" s="30" t="s">
        <v>101</v>
      </c>
      <c r="U11" s="34">
        <v>48.29</v>
      </c>
      <c r="V11" s="34">
        <v>1</v>
      </c>
      <c r="W11" s="34">
        <v>1.2</v>
      </c>
      <c r="X11" s="34">
        <v>0.48</v>
      </c>
      <c r="Y11" s="34">
        <f t="shared" si="0"/>
        <v>1.2</v>
      </c>
      <c r="Z11" s="34">
        <f t="shared" si="1"/>
        <v>0.48</v>
      </c>
      <c r="AA11" s="34">
        <v>0.77700000000000002</v>
      </c>
      <c r="AB11" s="35">
        <v>0.416817598166353</v>
      </c>
      <c r="AC11">
        <f t="shared" si="2"/>
        <v>1608</v>
      </c>
      <c r="AD11">
        <f t="shared" si="3"/>
        <v>4</v>
      </c>
      <c r="AE11">
        <f t="shared" si="4"/>
        <v>1.7</v>
      </c>
      <c r="AF11">
        <f>'TP Factors'!$D$7</f>
        <v>1.0291758621024898</v>
      </c>
      <c r="AG11">
        <f t="shared" si="5"/>
        <v>1.7</v>
      </c>
    </row>
    <row r="12" spans="1:33">
      <c r="A12" s="30" t="s">
        <v>105</v>
      </c>
      <c r="B12" s="30">
        <v>20</v>
      </c>
      <c r="C12" s="30" t="s">
        <v>106</v>
      </c>
      <c r="D12" s="31">
        <v>40.58</v>
      </c>
      <c r="E12" s="30" t="s">
        <v>91</v>
      </c>
      <c r="F12" s="30">
        <v>1234</v>
      </c>
      <c r="G12" s="32">
        <v>29</v>
      </c>
      <c r="H12" s="30" t="s">
        <v>92</v>
      </c>
      <c r="I12" s="30" t="s">
        <v>93</v>
      </c>
      <c r="J12" s="30">
        <v>2998</v>
      </c>
      <c r="K12" s="33">
        <v>401.29706151400001</v>
      </c>
      <c r="L12" s="33">
        <v>8897.5648647800008</v>
      </c>
      <c r="M12" s="31">
        <v>6.69</v>
      </c>
      <c r="N12" s="31">
        <v>0.95</v>
      </c>
      <c r="O12" s="30">
        <v>67036</v>
      </c>
      <c r="P12" s="30">
        <v>65050</v>
      </c>
      <c r="Q12" s="34">
        <v>67036</v>
      </c>
      <c r="R12" s="34">
        <v>1200</v>
      </c>
      <c r="S12" s="30" t="s">
        <v>100</v>
      </c>
      <c r="T12" s="30" t="s">
        <v>114</v>
      </c>
      <c r="U12" s="34">
        <v>48.29</v>
      </c>
      <c r="V12" s="34">
        <v>1</v>
      </c>
      <c r="W12" s="34">
        <v>2.23</v>
      </c>
      <c r="X12" s="34">
        <v>0.316</v>
      </c>
      <c r="Y12" s="34">
        <f t="shared" si="0"/>
        <v>2.23</v>
      </c>
      <c r="Z12" s="34">
        <f t="shared" si="1"/>
        <v>0.316</v>
      </c>
      <c r="AA12" s="34">
        <v>0.38900000000000001</v>
      </c>
      <c r="AB12" s="35">
        <v>0.16097646957275299</v>
      </c>
      <c r="AC12">
        <f t="shared" si="2"/>
        <v>311</v>
      </c>
      <c r="AD12">
        <f t="shared" si="3"/>
        <v>2</v>
      </c>
      <c r="AE12">
        <f t="shared" si="4"/>
        <v>0.2</v>
      </c>
      <c r="AF12">
        <f>'TP Factors'!$D$7</f>
        <v>1.0291758621024898</v>
      </c>
      <c r="AG12">
        <f t="shared" si="5"/>
        <v>0.2</v>
      </c>
    </row>
    <row r="13" spans="1:33">
      <c r="A13" s="30" t="s">
        <v>105</v>
      </c>
      <c r="B13" s="30">
        <v>20</v>
      </c>
      <c r="C13" s="30" t="s">
        <v>106</v>
      </c>
      <c r="D13" s="31">
        <v>40.58</v>
      </c>
      <c r="E13" s="30" t="s">
        <v>91</v>
      </c>
      <c r="F13" s="30">
        <v>3456</v>
      </c>
      <c r="G13" s="32">
        <v>3</v>
      </c>
      <c r="H13" s="30" t="s">
        <v>92</v>
      </c>
      <c r="I13" s="30" t="s">
        <v>93</v>
      </c>
      <c r="J13" s="30">
        <v>108</v>
      </c>
      <c r="K13" s="33">
        <v>85.571223962000005</v>
      </c>
      <c r="L13" s="33">
        <v>404.66531185899998</v>
      </c>
      <c r="M13" s="31">
        <v>0.08</v>
      </c>
      <c r="N13" s="31">
        <v>0.01</v>
      </c>
      <c r="O13" s="30">
        <v>67053</v>
      </c>
      <c r="P13" s="30">
        <v>65067</v>
      </c>
      <c r="Q13" s="34">
        <v>67053</v>
      </c>
      <c r="R13" s="34">
        <v>4130</v>
      </c>
      <c r="S13" s="30" t="s">
        <v>100</v>
      </c>
      <c r="T13" s="30" t="s">
        <v>115</v>
      </c>
      <c r="U13" s="34">
        <v>48.29</v>
      </c>
      <c r="V13" s="34">
        <v>1</v>
      </c>
      <c r="W13" s="34">
        <v>0.7</v>
      </c>
      <c r="X13" s="34">
        <v>0.09</v>
      </c>
      <c r="Y13" s="34">
        <f t="shared" si="0"/>
        <v>0.7</v>
      </c>
      <c r="Z13" s="34">
        <f t="shared" si="1"/>
        <v>0.09</v>
      </c>
      <c r="AA13" s="34">
        <v>0.309</v>
      </c>
      <c r="AB13" s="35">
        <v>6.8136682231375298E-2</v>
      </c>
      <c r="AC13">
        <f t="shared" si="2"/>
        <v>105</v>
      </c>
      <c r="AD13">
        <f t="shared" si="3"/>
        <v>0</v>
      </c>
      <c r="AE13">
        <f t="shared" si="4"/>
        <v>0</v>
      </c>
      <c r="AF13">
        <f>'TP Factors'!$D$7</f>
        <v>1.0291758621024898</v>
      </c>
      <c r="AG13">
        <f t="shared" si="5"/>
        <v>0</v>
      </c>
    </row>
    <row r="14" spans="1:33">
      <c r="A14" s="30" t="s">
        <v>105</v>
      </c>
      <c r="B14" s="30">
        <v>20</v>
      </c>
      <c r="C14" s="30" t="s">
        <v>106</v>
      </c>
      <c r="D14" s="31">
        <v>40.58</v>
      </c>
      <c r="E14" s="30" t="s">
        <v>91</v>
      </c>
      <c r="F14" s="30">
        <v>1234</v>
      </c>
      <c r="G14" s="32">
        <v>45</v>
      </c>
      <c r="H14" s="30" t="s">
        <v>92</v>
      </c>
      <c r="I14" s="30" t="s">
        <v>93</v>
      </c>
      <c r="J14" s="30">
        <v>1853</v>
      </c>
      <c r="K14" s="33">
        <v>292.27099607999997</v>
      </c>
      <c r="L14" s="33">
        <v>2752.7475267200002</v>
      </c>
      <c r="M14" s="31">
        <v>2.2200000000000002</v>
      </c>
      <c r="N14" s="31">
        <v>0.89</v>
      </c>
      <c r="O14" s="30">
        <v>67059</v>
      </c>
      <c r="P14" s="30">
        <v>65073</v>
      </c>
      <c r="Q14" s="34">
        <v>67059</v>
      </c>
      <c r="R14" s="34">
        <v>8140</v>
      </c>
      <c r="S14" s="30" t="s">
        <v>100</v>
      </c>
      <c r="T14" s="30" t="s">
        <v>101</v>
      </c>
      <c r="U14" s="34">
        <v>48.29</v>
      </c>
      <c r="V14" s="34">
        <v>1</v>
      </c>
      <c r="W14" s="34">
        <v>1.2</v>
      </c>
      <c r="X14" s="34">
        <v>0.48</v>
      </c>
      <c r="Y14" s="34">
        <f t="shared" si="0"/>
        <v>1.2</v>
      </c>
      <c r="Z14" s="34">
        <f t="shared" si="1"/>
        <v>0.48</v>
      </c>
      <c r="AA14" s="34">
        <v>0.77700000000000002</v>
      </c>
      <c r="AB14" s="35">
        <v>0.68021600679772198</v>
      </c>
      <c r="AC14">
        <f t="shared" si="2"/>
        <v>2623</v>
      </c>
      <c r="AD14">
        <f t="shared" si="3"/>
        <v>7</v>
      </c>
      <c r="AE14">
        <f t="shared" si="4"/>
        <v>2.8</v>
      </c>
      <c r="AF14">
        <f>'TP Factors'!$D$7</f>
        <v>1.0291758621024898</v>
      </c>
      <c r="AG14">
        <f t="shared" si="5"/>
        <v>2.9</v>
      </c>
    </row>
    <row r="15" spans="1:33">
      <c r="A15" s="30" t="s">
        <v>105</v>
      </c>
      <c r="B15" s="30">
        <v>20</v>
      </c>
      <c r="C15" s="30" t="s">
        <v>106</v>
      </c>
      <c r="D15" s="31">
        <v>40.58</v>
      </c>
      <c r="E15" s="30" t="s">
        <v>91</v>
      </c>
      <c r="F15" s="30">
        <v>3456</v>
      </c>
      <c r="G15" s="32">
        <v>3</v>
      </c>
      <c r="H15" s="30" t="s">
        <v>92</v>
      </c>
      <c r="I15" s="30" t="s">
        <v>93</v>
      </c>
      <c r="J15" s="30">
        <v>25</v>
      </c>
      <c r="K15" s="33">
        <v>65.768962595199994</v>
      </c>
      <c r="L15" s="33">
        <v>94.029757004000004</v>
      </c>
      <c r="M15" s="31">
        <v>0.02</v>
      </c>
      <c r="N15" s="31">
        <v>0</v>
      </c>
      <c r="O15" s="30">
        <v>67066</v>
      </c>
      <c r="P15" s="30">
        <v>65080</v>
      </c>
      <c r="Q15" s="34">
        <v>67066</v>
      </c>
      <c r="R15" s="34">
        <v>4130</v>
      </c>
      <c r="S15" s="30" t="s">
        <v>100</v>
      </c>
      <c r="T15" s="30" t="s">
        <v>115</v>
      </c>
      <c r="U15" s="34">
        <v>48.29</v>
      </c>
      <c r="V15" s="34">
        <v>1</v>
      </c>
      <c r="W15" s="34">
        <v>0.7</v>
      </c>
      <c r="X15" s="34">
        <v>0.09</v>
      </c>
      <c r="Y15" s="34">
        <f t="shared" si="0"/>
        <v>0.7</v>
      </c>
      <c r="Z15" s="34">
        <f t="shared" si="1"/>
        <v>0.09</v>
      </c>
      <c r="AA15" s="34">
        <v>0.309</v>
      </c>
      <c r="AB15" s="35">
        <v>1.0688553489619199E-2</v>
      </c>
      <c r="AC15">
        <f t="shared" si="2"/>
        <v>16</v>
      </c>
      <c r="AD15">
        <f t="shared" si="3"/>
        <v>0</v>
      </c>
      <c r="AE15">
        <f t="shared" si="4"/>
        <v>0</v>
      </c>
      <c r="AF15">
        <f>'TP Factors'!$D$7</f>
        <v>1.0291758621024898</v>
      </c>
      <c r="AG15">
        <f t="shared" si="5"/>
        <v>0</v>
      </c>
    </row>
    <row r="16" spans="1:33">
      <c r="A16" s="30" t="s">
        <v>105</v>
      </c>
      <c r="B16" s="30">
        <v>20</v>
      </c>
      <c r="C16" s="30" t="s">
        <v>106</v>
      </c>
      <c r="D16" s="31">
        <v>40.58</v>
      </c>
      <c r="E16" s="30" t="s">
        <v>91</v>
      </c>
      <c r="F16" s="30">
        <v>3456</v>
      </c>
      <c r="G16" s="32">
        <v>3</v>
      </c>
      <c r="H16" s="30" t="s">
        <v>92</v>
      </c>
      <c r="I16" s="30" t="s">
        <v>93</v>
      </c>
      <c r="J16" s="30">
        <v>283</v>
      </c>
      <c r="K16" s="33">
        <v>155.87828915200001</v>
      </c>
      <c r="L16" s="33">
        <v>1056.4726320899999</v>
      </c>
      <c r="M16" s="31">
        <v>0.2</v>
      </c>
      <c r="N16" s="31">
        <v>0.03</v>
      </c>
      <c r="O16" s="30">
        <v>67074</v>
      </c>
      <c r="P16" s="30">
        <v>65088</v>
      </c>
      <c r="Q16" s="34">
        <v>67074</v>
      </c>
      <c r="R16" s="34">
        <v>4130</v>
      </c>
      <c r="S16" s="30" t="s">
        <v>100</v>
      </c>
      <c r="T16" s="30" t="s">
        <v>115</v>
      </c>
      <c r="U16" s="34">
        <v>48.29</v>
      </c>
      <c r="V16" s="34">
        <v>1</v>
      </c>
      <c r="W16" s="34">
        <v>0.7</v>
      </c>
      <c r="X16" s="34">
        <v>0.09</v>
      </c>
      <c r="Y16" s="34">
        <f t="shared" si="0"/>
        <v>0.7</v>
      </c>
      <c r="Z16" s="34">
        <f t="shared" si="1"/>
        <v>0.09</v>
      </c>
      <c r="AA16" s="34">
        <v>0.309</v>
      </c>
      <c r="AB16" s="35">
        <v>0.125031659473858</v>
      </c>
      <c r="AC16">
        <f t="shared" si="2"/>
        <v>192</v>
      </c>
      <c r="AD16">
        <f t="shared" si="3"/>
        <v>0</v>
      </c>
      <c r="AE16">
        <f t="shared" si="4"/>
        <v>0</v>
      </c>
      <c r="AF16">
        <f>'TP Factors'!$D$7</f>
        <v>1.0291758621024898</v>
      </c>
      <c r="AG16">
        <f t="shared" si="5"/>
        <v>0</v>
      </c>
    </row>
    <row r="17" spans="1:33">
      <c r="A17" s="30" t="s">
        <v>105</v>
      </c>
      <c r="B17" s="30">
        <v>20</v>
      </c>
      <c r="C17" s="30" t="s">
        <v>106</v>
      </c>
      <c r="D17" s="31">
        <v>40.58</v>
      </c>
      <c r="E17" s="30" t="s">
        <v>91</v>
      </c>
      <c r="F17" s="30">
        <v>3456</v>
      </c>
      <c r="G17" s="32">
        <v>3</v>
      </c>
      <c r="H17" s="30" t="s">
        <v>92</v>
      </c>
      <c r="I17" s="30" t="s">
        <v>93</v>
      </c>
      <c r="J17" s="30">
        <v>974</v>
      </c>
      <c r="K17" s="33">
        <v>553.70595876899995</v>
      </c>
      <c r="L17" s="33">
        <v>11026.7380963</v>
      </c>
      <c r="M17" s="31">
        <v>0.68</v>
      </c>
      <c r="N17" s="31">
        <v>0.09</v>
      </c>
      <c r="O17" s="30">
        <v>67092</v>
      </c>
      <c r="P17" s="30">
        <v>65106</v>
      </c>
      <c r="Q17" s="34">
        <v>67092</v>
      </c>
      <c r="R17" s="34">
        <v>4340</v>
      </c>
      <c r="S17" s="30" t="s">
        <v>97</v>
      </c>
      <c r="T17" s="30" t="s">
        <v>116</v>
      </c>
      <c r="U17" s="34">
        <v>48.29</v>
      </c>
      <c r="V17" s="34">
        <v>1</v>
      </c>
      <c r="W17" s="34">
        <v>0.7</v>
      </c>
      <c r="X17" s="34">
        <v>0.09</v>
      </c>
      <c r="Y17" s="34">
        <f t="shared" si="0"/>
        <v>0.7</v>
      </c>
      <c r="Z17" s="34">
        <f t="shared" si="1"/>
        <v>0.09</v>
      </c>
      <c r="AA17" s="34">
        <v>0.10199999999999999</v>
      </c>
      <c r="AB17" s="35">
        <v>0.100958165029022</v>
      </c>
      <c r="AC17">
        <f t="shared" si="2"/>
        <v>51</v>
      </c>
      <c r="AD17">
        <f t="shared" si="3"/>
        <v>0</v>
      </c>
      <c r="AE17">
        <f t="shared" si="4"/>
        <v>0</v>
      </c>
      <c r="AF17">
        <f>'TP Factors'!$D$7</f>
        <v>1.0291758621024898</v>
      </c>
      <c r="AG17">
        <f t="shared" si="5"/>
        <v>0</v>
      </c>
    </row>
    <row r="18" spans="1:33">
      <c r="A18" s="30" t="s">
        <v>105</v>
      </c>
      <c r="B18" s="30">
        <v>20</v>
      </c>
      <c r="C18" s="30" t="s">
        <v>106</v>
      </c>
      <c r="D18" s="31">
        <v>40.58</v>
      </c>
      <c r="E18" s="30" t="s">
        <v>91</v>
      </c>
      <c r="F18" s="30">
        <v>3456</v>
      </c>
      <c r="G18" s="32">
        <v>3</v>
      </c>
      <c r="H18" s="30" t="s">
        <v>92</v>
      </c>
      <c r="I18" s="30" t="s">
        <v>93</v>
      </c>
      <c r="J18" s="30">
        <v>327</v>
      </c>
      <c r="K18" s="33">
        <v>201.35127261900001</v>
      </c>
      <c r="L18" s="33">
        <v>1221.0940292299999</v>
      </c>
      <c r="M18" s="31">
        <v>0.23</v>
      </c>
      <c r="N18" s="31">
        <v>0.03</v>
      </c>
      <c r="O18" s="30">
        <v>67107</v>
      </c>
      <c r="P18" s="30">
        <v>65121</v>
      </c>
      <c r="Q18" s="34">
        <v>67107</v>
      </c>
      <c r="R18" s="34">
        <v>4130</v>
      </c>
      <c r="S18" s="30" t="s">
        <v>100</v>
      </c>
      <c r="T18" s="30" t="s">
        <v>115</v>
      </c>
      <c r="U18" s="34">
        <v>48.29</v>
      </c>
      <c r="V18" s="34">
        <v>1</v>
      </c>
      <c r="W18" s="34">
        <v>0.7</v>
      </c>
      <c r="X18" s="34">
        <v>0.09</v>
      </c>
      <c r="Y18" s="34">
        <f t="shared" si="0"/>
        <v>0.7</v>
      </c>
      <c r="Z18" s="34">
        <f t="shared" si="1"/>
        <v>0.09</v>
      </c>
      <c r="AA18" s="34">
        <v>0.309</v>
      </c>
      <c r="AB18" s="35">
        <v>0.16242641496632401</v>
      </c>
      <c r="AC18">
        <f t="shared" si="2"/>
        <v>249</v>
      </c>
      <c r="AD18">
        <f t="shared" si="3"/>
        <v>0</v>
      </c>
      <c r="AE18">
        <f t="shared" si="4"/>
        <v>0</v>
      </c>
      <c r="AF18">
        <f>'TP Factors'!$D$7</f>
        <v>1.0291758621024898</v>
      </c>
      <c r="AG18">
        <f t="shared" si="5"/>
        <v>0</v>
      </c>
    </row>
    <row r="19" spans="1:33">
      <c r="A19" s="30" t="s">
        <v>105</v>
      </c>
      <c r="B19" s="30">
        <v>20</v>
      </c>
      <c r="C19" s="30" t="s">
        <v>106</v>
      </c>
      <c r="D19" s="31">
        <v>40.58</v>
      </c>
      <c r="E19" s="30" t="s">
        <v>91</v>
      </c>
      <c r="F19" s="30">
        <v>3456</v>
      </c>
      <c r="G19" s="32">
        <v>3</v>
      </c>
      <c r="H19" s="30" t="s">
        <v>92</v>
      </c>
      <c r="I19" s="30" t="s">
        <v>93</v>
      </c>
      <c r="J19" s="30">
        <v>49</v>
      </c>
      <c r="K19" s="33">
        <v>100.978368508</v>
      </c>
      <c r="L19" s="33">
        <v>555.87830303999999</v>
      </c>
      <c r="M19" s="31">
        <v>0.03</v>
      </c>
      <c r="N19" s="31">
        <v>0</v>
      </c>
      <c r="O19" s="30">
        <v>67135</v>
      </c>
      <c r="P19" s="30">
        <v>65149</v>
      </c>
      <c r="Q19" s="34">
        <v>67135</v>
      </c>
      <c r="R19" s="34">
        <v>4340</v>
      </c>
      <c r="S19" s="30" t="s">
        <v>97</v>
      </c>
      <c r="T19" s="30" t="s">
        <v>116</v>
      </c>
      <c r="U19" s="34">
        <v>48.29</v>
      </c>
      <c r="V19" s="34">
        <v>1</v>
      </c>
      <c r="W19" s="34">
        <v>0.7</v>
      </c>
      <c r="X19" s="34">
        <v>0.09</v>
      </c>
      <c r="Y19" s="34">
        <f t="shared" si="0"/>
        <v>0.7</v>
      </c>
      <c r="Z19" s="34">
        <f t="shared" si="1"/>
        <v>0.09</v>
      </c>
      <c r="AA19" s="34">
        <v>0.10199999999999999</v>
      </c>
      <c r="AB19" s="35">
        <v>2.1414981131697E-4</v>
      </c>
      <c r="AC19">
        <f t="shared" si="2"/>
        <v>0</v>
      </c>
      <c r="AD19">
        <f t="shared" si="3"/>
        <v>0</v>
      </c>
      <c r="AE19">
        <f t="shared" si="4"/>
        <v>0</v>
      </c>
      <c r="AF19">
        <f>'TP Factors'!$D$7</f>
        <v>1.0291758621024898</v>
      </c>
      <c r="AG19">
        <f t="shared" si="5"/>
        <v>0</v>
      </c>
    </row>
    <row r="20" spans="1:33">
      <c r="A20" s="30" t="s">
        <v>105</v>
      </c>
      <c r="B20" s="30">
        <v>20</v>
      </c>
      <c r="C20" s="30" t="s">
        <v>106</v>
      </c>
      <c r="D20" s="31">
        <v>40.58</v>
      </c>
      <c r="E20" s="30" t="s">
        <v>91</v>
      </c>
      <c r="F20" s="30">
        <v>3456</v>
      </c>
      <c r="G20" s="32">
        <v>3</v>
      </c>
      <c r="H20" s="30" t="s">
        <v>92</v>
      </c>
      <c r="I20" s="30" t="s">
        <v>93</v>
      </c>
      <c r="J20" s="30">
        <v>14</v>
      </c>
      <c r="K20" s="33">
        <v>32.292038809300003</v>
      </c>
      <c r="L20" s="33">
        <v>51.108323988599999</v>
      </c>
      <c r="M20" s="31">
        <v>0.01</v>
      </c>
      <c r="N20" s="31">
        <v>0</v>
      </c>
      <c r="O20" s="30">
        <v>67151</v>
      </c>
      <c r="P20" s="30">
        <v>65165</v>
      </c>
      <c r="Q20" s="34">
        <v>67151</v>
      </c>
      <c r="R20" s="34">
        <v>4340</v>
      </c>
      <c r="S20" s="30" t="s">
        <v>100</v>
      </c>
      <c r="T20" s="30" t="s">
        <v>117</v>
      </c>
      <c r="U20" s="34">
        <v>48.29</v>
      </c>
      <c r="V20" s="34">
        <v>1</v>
      </c>
      <c r="W20" s="34">
        <v>0.7</v>
      </c>
      <c r="X20" s="34">
        <v>0.09</v>
      </c>
      <c r="Y20" s="34">
        <f t="shared" si="0"/>
        <v>0.7</v>
      </c>
      <c r="Z20" s="34">
        <f t="shared" si="1"/>
        <v>0.09</v>
      </c>
      <c r="AA20" s="34">
        <v>0.309</v>
      </c>
      <c r="AB20" s="35">
        <v>7.9418459247446692E-3</v>
      </c>
      <c r="AC20">
        <f t="shared" si="2"/>
        <v>12</v>
      </c>
      <c r="AD20">
        <f t="shared" si="3"/>
        <v>0</v>
      </c>
      <c r="AE20">
        <f t="shared" si="4"/>
        <v>0</v>
      </c>
      <c r="AF20">
        <f>'TP Factors'!$D$7</f>
        <v>1.0291758621024898</v>
      </c>
      <c r="AG20">
        <f t="shared" si="5"/>
        <v>0</v>
      </c>
    </row>
    <row r="21" spans="1:33">
      <c r="A21" s="30" t="s">
        <v>105</v>
      </c>
      <c r="B21" s="30">
        <v>20</v>
      </c>
      <c r="C21" s="30" t="s">
        <v>106</v>
      </c>
      <c r="D21" s="31">
        <v>40.58</v>
      </c>
      <c r="E21" s="30" t="s">
        <v>91</v>
      </c>
      <c r="F21" s="30">
        <v>1234</v>
      </c>
      <c r="G21" s="32">
        <v>45</v>
      </c>
      <c r="H21" s="30" t="s">
        <v>92</v>
      </c>
      <c r="I21" s="30" t="s">
        <v>93</v>
      </c>
      <c r="J21" s="30">
        <v>390</v>
      </c>
      <c r="K21" s="33">
        <v>114.356682346</v>
      </c>
      <c r="L21" s="33">
        <v>714.15556584900003</v>
      </c>
      <c r="M21" s="31">
        <v>0.47</v>
      </c>
      <c r="N21" s="31">
        <v>0.19</v>
      </c>
      <c r="O21" s="30">
        <v>67175</v>
      </c>
      <c r="P21" s="30">
        <v>65188</v>
      </c>
      <c r="Q21" s="34">
        <v>67175</v>
      </c>
      <c r="R21" s="34">
        <v>8140</v>
      </c>
      <c r="S21" s="30" t="s">
        <v>97</v>
      </c>
      <c r="T21" s="30" t="s">
        <v>99</v>
      </c>
      <c r="U21" s="34">
        <v>48.29</v>
      </c>
      <c r="V21" s="34">
        <v>1</v>
      </c>
      <c r="W21" s="34">
        <v>1.2</v>
      </c>
      <c r="X21" s="34">
        <v>0.48</v>
      </c>
      <c r="Y21" s="34">
        <f t="shared" si="0"/>
        <v>1.2</v>
      </c>
      <c r="Z21" s="34">
        <f t="shared" si="1"/>
        <v>0.48</v>
      </c>
      <c r="AA21" s="34">
        <v>0.63</v>
      </c>
      <c r="AB21" s="35">
        <v>0.17647097763710401</v>
      </c>
      <c r="AC21">
        <f t="shared" si="2"/>
        <v>552</v>
      </c>
      <c r="AD21">
        <f t="shared" si="3"/>
        <v>1</v>
      </c>
      <c r="AE21">
        <f t="shared" si="4"/>
        <v>0.6</v>
      </c>
      <c r="AF21">
        <f>'TP Factors'!$D$7</f>
        <v>1.0291758621024898</v>
      </c>
      <c r="AG21">
        <f t="shared" si="5"/>
        <v>0.6</v>
      </c>
    </row>
    <row r="22" spans="1:33">
      <c r="A22" s="30" t="s">
        <v>105</v>
      </c>
      <c r="B22" s="30">
        <v>20</v>
      </c>
      <c r="C22" s="30" t="s">
        <v>106</v>
      </c>
      <c r="D22" s="31">
        <v>40.58</v>
      </c>
      <c r="E22" s="30" t="s">
        <v>91</v>
      </c>
      <c r="F22" s="30">
        <v>3456</v>
      </c>
      <c r="G22" s="32">
        <v>3</v>
      </c>
      <c r="H22" s="30" t="s">
        <v>92</v>
      </c>
      <c r="I22" s="30" t="s">
        <v>93</v>
      </c>
      <c r="J22" s="30">
        <v>0</v>
      </c>
      <c r="K22" s="33">
        <v>8.3875288435400002</v>
      </c>
      <c r="L22" s="33">
        <v>3.2584133101899999</v>
      </c>
      <c r="M22" s="31">
        <v>0</v>
      </c>
      <c r="N22" s="31">
        <v>0</v>
      </c>
      <c r="O22" s="30">
        <v>67240</v>
      </c>
      <c r="P22" s="30">
        <v>65252</v>
      </c>
      <c r="Q22" s="34">
        <v>67240</v>
      </c>
      <c r="R22" s="34">
        <v>4130</v>
      </c>
      <c r="S22" s="30" t="s">
        <v>97</v>
      </c>
      <c r="T22" s="30" t="s">
        <v>107</v>
      </c>
      <c r="U22" s="34">
        <v>48.29</v>
      </c>
      <c r="V22" s="34">
        <v>1</v>
      </c>
      <c r="W22" s="34">
        <v>0.7</v>
      </c>
      <c r="X22" s="34">
        <v>0.09</v>
      </c>
      <c r="Y22" s="34">
        <f t="shared" si="0"/>
        <v>0.7</v>
      </c>
      <c r="Z22" s="34">
        <f t="shared" si="1"/>
        <v>0.09</v>
      </c>
      <c r="AA22" s="34">
        <v>0.10199999999999999</v>
      </c>
      <c r="AB22" s="35">
        <v>8.0516824375723996E-4</v>
      </c>
      <c r="AC22">
        <f t="shared" si="2"/>
        <v>0</v>
      </c>
      <c r="AD22">
        <f t="shared" si="3"/>
        <v>0</v>
      </c>
      <c r="AE22">
        <f t="shared" si="4"/>
        <v>0</v>
      </c>
      <c r="AF22">
        <f>'TP Factors'!$D$7</f>
        <v>1.0291758621024898</v>
      </c>
      <c r="AG22">
        <f t="shared" si="5"/>
        <v>0</v>
      </c>
    </row>
    <row r="23" spans="1:33">
      <c r="A23" s="30" t="s">
        <v>105</v>
      </c>
      <c r="B23" s="30">
        <v>20</v>
      </c>
      <c r="C23" s="30" t="s">
        <v>106</v>
      </c>
      <c r="D23" s="31">
        <v>40.58</v>
      </c>
      <c r="E23" s="30" t="s">
        <v>91</v>
      </c>
      <c r="F23" s="30">
        <v>3456</v>
      </c>
      <c r="G23" s="32">
        <v>3</v>
      </c>
      <c r="H23" s="30" t="s">
        <v>92</v>
      </c>
      <c r="I23" s="30" t="s">
        <v>93</v>
      </c>
      <c r="J23" s="30">
        <v>38</v>
      </c>
      <c r="K23" s="33">
        <v>65.146548760399995</v>
      </c>
      <c r="L23" s="33">
        <v>143.71898847099999</v>
      </c>
      <c r="M23" s="31">
        <v>0.03</v>
      </c>
      <c r="N23" s="31">
        <v>0</v>
      </c>
      <c r="O23" s="30">
        <v>67253</v>
      </c>
      <c r="P23" s="30">
        <v>65265</v>
      </c>
      <c r="Q23" s="34">
        <v>67253</v>
      </c>
      <c r="R23" s="34">
        <v>4130</v>
      </c>
      <c r="S23" s="30" t="s">
        <v>100</v>
      </c>
      <c r="T23" s="30" t="s">
        <v>115</v>
      </c>
      <c r="U23" s="34">
        <v>48.29</v>
      </c>
      <c r="V23" s="34">
        <v>1</v>
      </c>
      <c r="W23" s="34">
        <v>0.7</v>
      </c>
      <c r="X23" s="34">
        <v>0.09</v>
      </c>
      <c r="Y23" s="34">
        <f t="shared" si="0"/>
        <v>0.7</v>
      </c>
      <c r="Z23" s="34">
        <f t="shared" si="1"/>
        <v>0.09</v>
      </c>
      <c r="AA23" s="34">
        <v>0.309</v>
      </c>
      <c r="AB23" s="35">
        <v>1.1233169266790801E-2</v>
      </c>
      <c r="AC23">
        <f t="shared" si="2"/>
        <v>17</v>
      </c>
      <c r="AD23">
        <f t="shared" si="3"/>
        <v>0</v>
      </c>
      <c r="AE23">
        <f t="shared" si="4"/>
        <v>0</v>
      </c>
      <c r="AF23">
        <f>'TP Factors'!$D$7</f>
        <v>1.0291758621024898</v>
      </c>
      <c r="AG23">
        <f t="shared" si="5"/>
        <v>0</v>
      </c>
    </row>
    <row r="24" spans="1:33">
      <c r="A24" s="30" t="s">
        <v>105</v>
      </c>
      <c r="B24" s="30">
        <v>20</v>
      </c>
      <c r="C24" s="30" t="s">
        <v>106</v>
      </c>
      <c r="D24" s="31">
        <v>40.58</v>
      </c>
      <c r="E24" s="30" t="s">
        <v>91</v>
      </c>
      <c r="F24" s="30">
        <v>3456</v>
      </c>
      <c r="G24" s="32">
        <v>3</v>
      </c>
      <c r="H24" s="30" t="s">
        <v>92</v>
      </c>
      <c r="I24" s="30" t="s">
        <v>93</v>
      </c>
      <c r="J24" s="30">
        <v>79</v>
      </c>
      <c r="K24" s="33">
        <v>146.58421513299999</v>
      </c>
      <c r="L24" s="33">
        <v>897.19553157999997</v>
      </c>
      <c r="M24" s="31">
        <v>0.06</v>
      </c>
      <c r="N24" s="31">
        <v>0.01</v>
      </c>
      <c r="O24" s="30">
        <v>67254</v>
      </c>
      <c r="P24" s="30">
        <v>65266</v>
      </c>
      <c r="Q24" s="34">
        <v>67254</v>
      </c>
      <c r="R24" s="34">
        <v>4130</v>
      </c>
      <c r="S24" s="30" t="s">
        <v>97</v>
      </c>
      <c r="T24" s="30" t="s">
        <v>107</v>
      </c>
      <c r="U24" s="34">
        <v>48.29</v>
      </c>
      <c r="V24" s="34">
        <v>1</v>
      </c>
      <c r="W24" s="34">
        <v>0.7</v>
      </c>
      <c r="X24" s="34">
        <v>0.09</v>
      </c>
      <c r="Y24" s="34">
        <f t="shared" si="0"/>
        <v>0.7</v>
      </c>
      <c r="Z24" s="34">
        <f t="shared" si="1"/>
        <v>0.09</v>
      </c>
      <c r="AA24" s="34">
        <v>0.10199999999999999</v>
      </c>
      <c r="AB24" s="35">
        <v>0.105030650445167</v>
      </c>
      <c r="AC24">
        <f t="shared" si="2"/>
        <v>53</v>
      </c>
      <c r="AD24">
        <f t="shared" si="3"/>
        <v>0</v>
      </c>
      <c r="AE24">
        <f t="shared" si="4"/>
        <v>0</v>
      </c>
      <c r="AF24">
        <f>'TP Factors'!$D$7</f>
        <v>1.0291758621024898</v>
      </c>
      <c r="AG24">
        <f t="shared" si="5"/>
        <v>0</v>
      </c>
    </row>
    <row r="25" spans="1:33">
      <c r="A25" s="30" t="s">
        <v>105</v>
      </c>
      <c r="B25" s="30">
        <v>20</v>
      </c>
      <c r="C25" s="30" t="s">
        <v>106</v>
      </c>
      <c r="D25" s="31">
        <v>40.58</v>
      </c>
      <c r="E25" s="30" t="s">
        <v>91</v>
      </c>
      <c r="F25" s="30">
        <v>3456</v>
      </c>
      <c r="G25" s="32">
        <v>3</v>
      </c>
      <c r="H25" s="30" t="s">
        <v>92</v>
      </c>
      <c r="I25" s="30" t="s">
        <v>93</v>
      </c>
      <c r="J25" s="30">
        <v>20</v>
      </c>
      <c r="K25" s="33">
        <v>75.473465305800005</v>
      </c>
      <c r="L25" s="33">
        <v>229.60076525299999</v>
      </c>
      <c r="M25" s="31">
        <v>0.01</v>
      </c>
      <c r="N25" s="31">
        <v>0</v>
      </c>
      <c r="O25" s="30">
        <v>67256</v>
      </c>
      <c r="P25" s="30">
        <v>65268</v>
      </c>
      <c r="Q25" s="34">
        <v>67256</v>
      </c>
      <c r="R25" s="34">
        <v>4340</v>
      </c>
      <c r="S25" s="30" t="s">
        <v>97</v>
      </c>
      <c r="T25" s="30" t="s">
        <v>116</v>
      </c>
      <c r="U25" s="34">
        <v>48.29</v>
      </c>
      <c r="V25" s="34">
        <v>1</v>
      </c>
      <c r="W25" s="34">
        <v>0.7</v>
      </c>
      <c r="X25" s="34">
        <v>0.09</v>
      </c>
      <c r="Y25" s="34">
        <f t="shared" si="0"/>
        <v>0.7</v>
      </c>
      <c r="Z25" s="34">
        <f t="shared" si="1"/>
        <v>0.09</v>
      </c>
      <c r="AA25" s="34">
        <v>0.10199999999999999</v>
      </c>
      <c r="AB25" s="35">
        <v>3.6002594590514997E-2</v>
      </c>
      <c r="AC25">
        <f t="shared" si="2"/>
        <v>18</v>
      </c>
      <c r="AD25">
        <f t="shared" si="3"/>
        <v>0</v>
      </c>
      <c r="AE25">
        <f t="shared" si="4"/>
        <v>0</v>
      </c>
      <c r="AF25">
        <f>'TP Factors'!$D$7</f>
        <v>1.0291758621024898</v>
      </c>
      <c r="AG25">
        <f t="shared" si="5"/>
        <v>0</v>
      </c>
    </row>
    <row r="26" spans="1:33">
      <c r="A26" s="30" t="s">
        <v>105</v>
      </c>
      <c r="B26" s="30">
        <v>20</v>
      </c>
      <c r="C26" s="30" t="s">
        <v>106</v>
      </c>
      <c r="D26" s="31">
        <v>40.58</v>
      </c>
      <c r="E26" s="30" t="s">
        <v>91</v>
      </c>
      <c r="F26" s="30">
        <v>3456</v>
      </c>
      <c r="G26" s="32">
        <v>3</v>
      </c>
      <c r="H26" s="30" t="s">
        <v>92</v>
      </c>
      <c r="I26" s="30" t="s">
        <v>93</v>
      </c>
      <c r="J26" s="30">
        <v>107</v>
      </c>
      <c r="K26" s="33">
        <v>174.697839977</v>
      </c>
      <c r="L26" s="33">
        <v>1215.7984870299999</v>
      </c>
      <c r="M26" s="31">
        <v>7.0000000000000007E-2</v>
      </c>
      <c r="N26" s="31">
        <v>0.01</v>
      </c>
      <c r="O26" s="30">
        <v>67317</v>
      </c>
      <c r="P26" s="30">
        <v>65326</v>
      </c>
      <c r="Q26" s="34">
        <v>67317</v>
      </c>
      <c r="R26" s="34">
        <v>4130</v>
      </c>
      <c r="S26" s="30" t="s">
        <v>97</v>
      </c>
      <c r="T26" s="30" t="s">
        <v>107</v>
      </c>
      <c r="U26" s="34">
        <v>48.29</v>
      </c>
      <c r="V26" s="34">
        <v>1</v>
      </c>
      <c r="W26" s="34">
        <v>0.7</v>
      </c>
      <c r="X26" s="34">
        <v>0.09</v>
      </c>
      <c r="Y26" s="34">
        <f t="shared" si="0"/>
        <v>0.7</v>
      </c>
      <c r="Z26" s="34">
        <f t="shared" si="1"/>
        <v>0.09</v>
      </c>
      <c r="AA26" s="34">
        <v>0.10199999999999999</v>
      </c>
      <c r="AB26" s="35">
        <v>0.107372865931713</v>
      </c>
      <c r="AC26">
        <f t="shared" si="2"/>
        <v>54</v>
      </c>
      <c r="AD26">
        <f t="shared" si="3"/>
        <v>0</v>
      </c>
      <c r="AE26">
        <f t="shared" si="4"/>
        <v>0</v>
      </c>
      <c r="AF26">
        <f>'TP Factors'!$D$7</f>
        <v>1.0291758621024898</v>
      </c>
      <c r="AG26">
        <f t="shared" si="5"/>
        <v>0</v>
      </c>
    </row>
    <row r="27" spans="1:33">
      <c r="A27" s="30" t="s">
        <v>105</v>
      </c>
      <c r="B27" s="30">
        <v>20</v>
      </c>
      <c r="C27" s="30" t="s">
        <v>106</v>
      </c>
      <c r="D27" s="31">
        <v>40.58</v>
      </c>
      <c r="E27" s="30" t="s">
        <v>91</v>
      </c>
      <c r="F27" s="30">
        <v>3456</v>
      </c>
      <c r="G27" s="32">
        <v>3</v>
      </c>
      <c r="H27" s="30" t="s">
        <v>92</v>
      </c>
      <c r="I27" s="30" t="s">
        <v>93</v>
      </c>
      <c r="J27" s="30">
        <v>86</v>
      </c>
      <c r="K27" s="33">
        <v>164.58685380700001</v>
      </c>
      <c r="L27" s="33">
        <v>978.20013770399999</v>
      </c>
      <c r="M27" s="31">
        <v>0.06</v>
      </c>
      <c r="N27" s="31">
        <v>0.01</v>
      </c>
      <c r="O27" s="30">
        <v>67350</v>
      </c>
      <c r="P27" s="30">
        <v>65354</v>
      </c>
      <c r="Q27" s="34">
        <v>67350</v>
      </c>
      <c r="R27" s="34">
        <v>4130</v>
      </c>
      <c r="S27" s="30" t="s">
        <v>97</v>
      </c>
      <c r="T27" s="30" t="s">
        <v>107</v>
      </c>
      <c r="U27" s="34">
        <v>48.29</v>
      </c>
      <c r="V27" s="34">
        <v>1</v>
      </c>
      <c r="W27" s="34">
        <v>0.7</v>
      </c>
      <c r="X27" s="34">
        <v>0.09</v>
      </c>
      <c r="Y27" s="34">
        <f t="shared" si="0"/>
        <v>0.7</v>
      </c>
      <c r="Z27" s="34">
        <f t="shared" si="1"/>
        <v>0.09</v>
      </c>
      <c r="AA27" s="34">
        <v>0.10199999999999999</v>
      </c>
      <c r="AB27" s="35">
        <v>0.121889032398398</v>
      </c>
      <c r="AC27">
        <f t="shared" si="2"/>
        <v>62</v>
      </c>
      <c r="AD27">
        <f t="shared" si="3"/>
        <v>0</v>
      </c>
      <c r="AE27">
        <f t="shared" si="4"/>
        <v>0</v>
      </c>
      <c r="AF27">
        <f>'TP Factors'!$D$7</f>
        <v>1.0291758621024898</v>
      </c>
      <c r="AG27">
        <f t="shared" si="5"/>
        <v>0</v>
      </c>
    </row>
    <row r="28" spans="1:33">
      <c r="A28" s="30" t="s">
        <v>105</v>
      </c>
      <c r="B28" s="30">
        <v>20</v>
      </c>
      <c r="C28" s="30" t="s">
        <v>106</v>
      </c>
      <c r="D28" s="31">
        <v>40.58</v>
      </c>
      <c r="E28" s="30" t="s">
        <v>91</v>
      </c>
      <c r="F28" s="30">
        <v>3456</v>
      </c>
      <c r="G28" s="32">
        <v>11.1</v>
      </c>
      <c r="H28" s="30" t="s">
        <v>92</v>
      </c>
      <c r="I28" s="30" t="s">
        <v>93</v>
      </c>
      <c r="J28" s="30">
        <v>71</v>
      </c>
      <c r="K28" s="33">
        <v>111.24319546</v>
      </c>
      <c r="L28" s="33">
        <v>648.80403154500004</v>
      </c>
      <c r="M28" s="31">
        <v>0.09</v>
      </c>
      <c r="N28" s="31">
        <v>0.01</v>
      </c>
      <c r="O28" s="30">
        <v>67369</v>
      </c>
      <c r="P28" s="30">
        <v>65373</v>
      </c>
      <c r="Q28" s="34">
        <v>67369</v>
      </c>
      <c r="R28" s="34">
        <v>1800</v>
      </c>
      <c r="S28" s="30" t="s">
        <v>97</v>
      </c>
      <c r="T28" s="30" t="s">
        <v>118</v>
      </c>
      <c r="U28" s="34">
        <v>48.29</v>
      </c>
      <c r="V28" s="34">
        <v>1</v>
      </c>
      <c r="W28" s="34">
        <v>1.25</v>
      </c>
      <c r="X28" s="34">
        <v>7.5999999999999998E-2</v>
      </c>
      <c r="Y28" s="34">
        <f t="shared" si="0"/>
        <v>1.25</v>
      </c>
      <c r="Z28" s="34">
        <f t="shared" si="1"/>
        <v>7.5999999999999998E-2</v>
      </c>
      <c r="AA28" s="34">
        <v>0.127</v>
      </c>
      <c r="AB28" s="35">
        <v>4.7369701283150198E-2</v>
      </c>
      <c r="AC28">
        <f t="shared" si="2"/>
        <v>30</v>
      </c>
      <c r="AD28">
        <f t="shared" si="3"/>
        <v>0</v>
      </c>
      <c r="AE28">
        <f t="shared" si="4"/>
        <v>0</v>
      </c>
      <c r="AF28">
        <f>'TP Factors'!$D$7</f>
        <v>1.0291758621024898</v>
      </c>
      <c r="AG28">
        <f t="shared" si="5"/>
        <v>0</v>
      </c>
    </row>
    <row r="29" spans="1:33">
      <c r="A29" s="30" t="s">
        <v>105</v>
      </c>
      <c r="B29" s="30">
        <v>20</v>
      </c>
      <c r="C29" s="30" t="s">
        <v>106</v>
      </c>
      <c r="D29" s="31">
        <v>40.58</v>
      </c>
      <c r="E29" s="30" t="s">
        <v>91</v>
      </c>
      <c r="F29" s="30">
        <v>3456</v>
      </c>
      <c r="G29" s="32">
        <v>11.1</v>
      </c>
      <c r="H29" s="30" t="s">
        <v>92</v>
      </c>
      <c r="I29" s="30" t="s">
        <v>93</v>
      </c>
      <c r="J29" s="30">
        <v>707</v>
      </c>
      <c r="K29" s="33">
        <v>269.61109295</v>
      </c>
      <c r="L29" s="33">
        <v>4487.2655015800001</v>
      </c>
      <c r="M29" s="31">
        <v>0.88</v>
      </c>
      <c r="N29" s="31">
        <v>0.05</v>
      </c>
      <c r="O29" s="30">
        <v>67370</v>
      </c>
      <c r="P29" s="30">
        <v>65374</v>
      </c>
      <c r="Q29" s="34">
        <v>67370</v>
      </c>
      <c r="R29" s="34">
        <v>1800</v>
      </c>
      <c r="S29" s="30" t="s">
        <v>100</v>
      </c>
      <c r="T29" s="30" t="s">
        <v>119</v>
      </c>
      <c r="U29" s="34">
        <v>48.29</v>
      </c>
      <c r="V29" s="34">
        <v>1</v>
      </c>
      <c r="W29" s="34">
        <v>1.25</v>
      </c>
      <c r="X29" s="34">
        <v>7.5999999999999998E-2</v>
      </c>
      <c r="Y29" s="34">
        <f t="shared" si="0"/>
        <v>1.25</v>
      </c>
      <c r="Z29" s="34">
        <f t="shared" si="1"/>
        <v>7.5999999999999998E-2</v>
      </c>
      <c r="AA29" s="34">
        <v>0.182</v>
      </c>
      <c r="AB29" s="35">
        <v>0.122309039450494</v>
      </c>
      <c r="AC29">
        <f t="shared" si="2"/>
        <v>110</v>
      </c>
      <c r="AD29">
        <f t="shared" si="3"/>
        <v>0</v>
      </c>
      <c r="AE29">
        <f t="shared" si="4"/>
        <v>0</v>
      </c>
      <c r="AF29">
        <f>'TP Factors'!$D$7</f>
        <v>1.0291758621024898</v>
      </c>
      <c r="AG29">
        <f t="shared" si="5"/>
        <v>0</v>
      </c>
    </row>
    <row r="30" spans="1:33">
      <c r="A30" s="30" t="s">
        <v>105</v>
      </c>
      <c r="B30" s="30">
        <v>20</v>
      </c>
      <c r="C30" s="30" t="s">
        <v>106</v>
      </c>
      <c r="D30" s="31">
        <v>40.58</v>
      </c>
      <c r="E30" s="30" t="s">
        <v>91</v>
      </c>
      <c r="F30" s="30">
        <v>3456</v>
      </c>
      <c r="G30" s="32">
        <v>3</v>
      </c>
      <c r="H30" s="30" t="s">
        <v>92</v>
      </c>
      <c r="I30" s="30" t="s">
        <v>93</v>
      </c>
      <c r="J30" s="30">
        <v>47</v>
      </c>
      <c r="K30" s="33">
        <v>98.344553613100004</v>
      </c>
      <c r="L30" s="33">
        <v>529.34550475599997</v>
      </c>
      <c r="M30" s="31">
        <v>0.03</v>
      </c>
      <c r="N30" s="31">
        <v>0</v>
      </c>
      <c r="O30" s="30">
        <v>67435</v>
      </c>
      <c r="P30" s="30">
        <v>65436</v>
      </c>
      <c r="Q30" s="34">
        <v>67435</v>
      </c>
      <c r="R30" s="34">
        <v>4130</v>
      </c>
      <c r="S30" s="30" t="s">
        <v>97</v>
      </c>
      <c r="T30" s="30" t="s">
        <v>107</v>
      </c>
      <c r="U30" s="34">
        <v>48.29</v>
      </c>
      <c r="V30" s="34">
        <v>1</v>
      </c>
      <c r="W30" s="34">
        <v>0.7</v>
      </c>
      <c r="X30" s="34">
        <v>0.09</v>
      </c>
      <c r="Y30" s="34">
        <f t="shared" si="0"/>
        <v>0.7</v>
      </c>
      <c r="Z30" s="34">
        <f t="shared" si="1"/>
        <v>0.09</v>
      </c>
      <c r="AA30" s="34">
        <v>0.10199999999999999</v>
      </c>
      <c r="AB30" s="35">
        <v>4.7985699868753902E-2</v>
      </c>
      <c r="AC30">
        <f t="shared" si="2"/>
        <v>24</v>
      </c>
      <c r="AD30">
        <f t="shared" si="3"/>
        <v>0</v>
      </c>
      <c r="AE30">
        <f t="shared" si="4"/>
        <v>0</v>
      </c>
      <c r="AF30">
        <f>'TP Factors'!$D$7</f>
        <v>1.0291758621024898</v>
      </c>
      <c r="AG30">
        <f t="shared" si="5"/>
        <v>0</v>
      </c>
    </row>
    <row r="31" spans="1:33">
      <c r="A31" s="30" t="s">
        <v>105</v>
      </c>
      <c r="B31" s="30">
        <v>20</v>
      </c>
      <c r="C31" s="30" t="s">
        <v>106</v>
      </c>
      <c r="D31" s="31">
        <v>40.58</v>
      </c>
      <c r="E31" s="30" t="s">
        <v>91</v>
      </c>
      <c r="F31" s="30">
        <v>1234</v>
      </c>
      <c r="G31" s="32">
        <v>45</v>
      </c>
      <c r="H31" s="30" t="s">
        <v>92</v>
      </c>
      <c r="I31" s="30" t="s">
        <v>93</v>
      </c>
      <c r="J31" s="30">
        <v>78</v>
      </c>
      <c r="K31" s="33">
        <v>49.899875157399997</v>
      </c>
      <c r="L31" s="33">
        <v>142.53906666200001</v>
      </c>
      <c r="M31" s="31">
        <v>0.09</v>
      </c>
      <c r="N31" s="31">
        <v>0.04</v>
      </c>
      <c r="O31" s="30">
        <v>67437</v>
      </c>
      <c r="P31" s="30">
        <v>65438</v>
      </c>
      <c r="Q31" s="34">
        <v>67437</v>
      </c>
      <c r="R31" s="34">
        <v>8140</v>
      </c>
      <c r="S31" s="30" t="s">
        <v>97</v>
      </c>
      <c r="T31" s="30" t="s">
        <v>99</v>
      </c>
      <c r="U31" s="34">
        <v>48.29</v>
      </c>
      <c r="V31" s="34">
        <v>1</v>
      </c>
      <c r="W31" s="34">
        <v>1.2</v>
      </c>
      <c r="X31" s="34">
        <v>0.48</v>
      </c>
      <c r="Y31" s="34">
        <f t="shared" si="0"/>
        <v>1.2</v>
      </c>
      <c r="Z31" s="34">
        <f t="shared" si="1"/>
        <v>0.48</v>
      </c>
      <c r="AA31" s="34">
        <v>0.63</v>
      </c>
      <c r="AB31" s="35">
        <v>3.5222029549302598E-2</v>
      </c>
      <c r="AC31">
        <f t="shared" si="2"/>
        <v>110</v>
      </c>
      <c r="AD31">
        <f t="shared" si="3"/>
        <v>0</v>
      </c>
      <c r="AE31">
        <f t="shared" si="4"/>
        <v>0.1</v>
      </c>
      <c r="AF31">
        <f>'TP Factors'!$D$7</f>
        <v>1.0291758621024898</v>
      </c>
      <c r="AG31">
        <f t="shared" si="5"/>
        <v>0.1</v>
      </c>
    </row>
    <row r="32" spans="1:33">
      <c r="A32" s="30" t="s">
        <v>105</v>
      </c>
      <c r="B32" s="30">
        <v>20</v>
      </c>
      <c r="C32" s="30" t="s">
        <v>106</v>
      </c>
      <c r="D32" s="31">
        <v>40.58</v>
      </c>
      <c r="E32" s="30" t="s">
        <v>91</v>
      </c>
      <c r="F32" s="30">
        <v>3456</v>
      </c>
      <c r="G32" s="32">
        <v>11.1</v>
      </c>
      <c r="H32" s="30" t="s">
        <v>92</v>
      </c>
      <c r="I32" s="30" t="s">
        <v>93</v>
      </c>
      <c r="J32" s="30">
        <v>5</v>
      </c>
      <c r="K32" s="33">
        <v>30.4199170188</v>
      </c>
      <c r="L32" s="33">
        <v>42.635156111000001</v>
      </c>
      <c r="M32" s="31">
        <v>0.01</v>
      </c>
      <c r="N32" s="31">
        <v>0</v>
      </c>
      <c r="O32" s="30">
        <v>67438</v>
      </c>
      <c r="P32" s="30">
        <v>65439</v>
      </c>
      <c r="Q32" s="34">
        <v>67438</v>
      </c>
      <c r="R32" s="34">
        <v>1800</v>
      </c>
      <c r="S32" s="30" t="s">
        <v>97</v>
      </c>
      <c r="T32" s="30" t="s">
        <v>118</v>
      </c>
      <c r="U32" s="34">
        <v>48.29</v>
      </c>
      <c r="V32" s="34">
        <v>1</v>
      </c>
      <c r="W32" s="34">
        <v>1.25</v>
      </c>
      <c r="X32" s="34">
        <v>7.5999999999999998E-2</v>
      </c>
      <c r="Y32" s="34">
        <f t="shared" si="0"/>
        <v>1.25</v>
      </c>
      <c r="Z32" s="34">
        <f t="shared" si="1"/>
        <v>7.5999999999999998E-2</v>
      </c>
      <c r="AA32" s="34">
        <v>0.127</v>
      </c>
      <c r="AB32" s="35">
        <v>1.05353343740822E-2</v>
      </c>
      <c r="AC32">
        <f t="shared" si="2"/>
        <v>7</v>
      </c>
      <c r="AD32">
        <f t="shared" si="3"/>
        <v>0</v>
      </c>
      <c r="AE32">
        <f t="shared" si="4"/>
        <v>0</v>
      </c>
      <c r="AF32">
        <f>'TP Factors'!$D$7</f>
        <v>1.0291758621024898</v>
      </c>
      <c r="AG32">
        <f t="shared" si="5"/>
        <v>0</v>
      </c>
    </row>
    <row r="33" spans="1:33">
      <c r="A33" s="30" t="s">
        <v>105</v>
      </c>
      <c r="B33" s="30">
        <v>20</v>
      </c>
      <c r="C33" s="30" t="s">
        <v>106</v>
      </c>
      <c r="D33" s="31">
        <v>40.58</v>
      </c>
      <c r="E33" s="30" t="s">
        <v>91</v>
      </c>
      <c r="F33" s="30">
        <v>3456</v>
      </c>
      <c r="G33" s="32">
        <v>11.1</v>
      </c>
      <c r="H33" s="30" t="s">
        <v>92</v>
      </c>
      <c r="I33" s="30" t="s">
        <v>93</v>
      </c>
      <c r="J33" s="30">
        <v>56</v>
      </c>
      <c r="K33" s="33">
        <v>90.541545668200001</v>
      </c>
      <c r="L33" s="33">
        <v>356.73536796399998</v>
      </c>
      <c r="M33" s="31">
        <v>7.0000000000000007E-2</v>
      </c>
      <c r="N33" s="31">
        <v>0</v>
      </c>
      <c r="O33" s="30">
        <v>67439</v>
      </c>
      <c r="P33" s="30">
        <v>65440</v>
      </c>
      <c r="Q33" s="34">
        <v>67439</v>
      </c>
      <c r="R33" s="34">
        <v>1800</v>
      </c>
      <c r="S33" s="30" t="s">
        <v>100</v>
      </c>
      <c r="T33" s="30" t="s">
        <v>119</v>
      </c>
      <c r="U33" s="34">
        <v>48.29</v>
      </c>
      <c r="V33" s="34">
        <v>1</v>
      </c>
      <c r="W33" s="34">
        <v>1.25</v>
      </c>
      <c r="X33" s="34">
        <v>7.5999999999999998E-2</v>
      </c>
      <c r="Y33" s="34">
        <f t="shared" si="0"/>
        <v>1.25</v>
      </c>
      <c r="Z33" s="34">
        <f t="shared" si="1"/>
        <v>7.5999999999999998E-2</v>
      </c>
      <c r="AA33" s="34">
        <v>0.182</v>
      </c>
      <c r="AB33" s="35">
        <v>7.19488122628235E-2</v>
      </c>
      <c r="AC33">
        <f t="shared" si="2"/>
        <v>65</v>
      </c>
      <c r="AD33">
        <f t="shared" si="3"/>
        <v>0</v>
      </c>
      <c r="AE33">
        <f t="shared" si="4"/>
        <v>0</v>
      </c>
      <c r="AF33">
        <f>'TP Factors'!$D$7</f>
        <v>1.0291758621024898</v>
      </c>
      <c r="AG33">
        <f t="shared" si="5"/>
        <v>0</v>
      </c>
    </row>
    <row r="34" spans="1:33">
      <c r="A34" s="30" t="s">
        <v>105</v>
      </c>
      <c r="B34" s="30">
        <v>20</v>
      </c>
      <c r="C34" s="30" t="s">
        <v>106</v>
      </c>
      <c r="D34" s="31">
        <v>40.58</v>
      </c>
      <c r="E34" s="30" t="s">
        <v>91</v>
      </c>
      <c r="F34" s="30">
        <v>1234</v>
      </c>
      <c r="G34" s="32">
        <v>45</v>
      </c>
      <c r="H34" s="30" t="s">
        <v>92</v>
      </c>
      <c r="I34" s="30" t="s">
        <v>93</v>
      </c>
      <c r="J34" s="30">
        <v>864</v>
      </c>
      <c r="K34" s="33">
        <v>151.86387507200001</v>
      </c>
      <c r="L34" s="33">
        <v>1283.7111405400001</v>
      </c>
      <c r="M34" s="31">
        <v>1.04</v>
      </c>
      <c r="N34" s="31">
        <v>0.41</v>
      </c>
      <c r="O34" s="30">
        <v>67454</v>
      </c>
      <c r="P34" s="30">
        <v>65453</v>
      </c>
      <c r="Q34" s="34">
        <v>67454</v>
      </c>
      <c r="R34" s="34">
        <v>8140</v>
      </c>
      <c r="S34" s="30" t="s">
        <v>100</v>
      </c>
      <c r="T34" s="30" t="s">
        <v>101</v>
      </c>
      <c r="U34" s="34">
        <v>48.29</v>
      </c>
      <c r="V34" s="34">
        <v>1</v>
      </c>
      <c r="W34" s="34">
        <v>1.2</v>
      </c>
      <c r="X34" s="34">
        <v>0.48</v>
      </c>
      <c r="Y34" s="34">
        <f t="shared" si="0"/>
        <v>1.2</v>
      </c>
      <c r="Z34" s="34">
        <f t="shared" si="1"/>
        <v>0.48</v>
      </c>
      <c r="AA34" s="34">
        <v>0.77700000000000002</v>
      </c>
      <c r="AB34" s="35">
        <v>0.31721066220639299</v>
      </c>
      <c r="AC34">
        <f t="shared" si="2"/>
        <v>1223</v>
      </c>
      <c r="AD34">
        <f t="shared" si="3"/>
        <v>3</v>
      </c>
      <c r="AE34">
        <f t="shared" si="4"/>
        <v>1.3</v>
      </c>
      <c r="AF34">
        <f>'TP Factors'!$D$7</f>
        <v>1.0291758621024898</v>
      </c>
      <c r="AG34">
        <f t="shared" si="5"/>
        <v>1.3</v>
      </c>
    </row>
    <row r="35" spans="1:33">
      <c r="A35" s="30" t="s">
        <v>105</v>
      </c>
      <c r="B35" s="30">
        <v>20</v>
      </c>
      <c r="C35" s="30" t="s">
        <v>106</v>
      </c>
      <c r="D35" s="31">
        <v>40.58</v>
      </c>
      <c r="E35" s="30" t="s">
        <v>91</v>
      </c>
      <c r="F35" s="30">
        <v>3456</v>
      </c>
      <c r="G35" s="32">
        <v>3</v>
      </c>
      <c r="H35" s="30" t="s">
        <v>92</v>
      </c>
      <c r="I35" s="30" t="s">
        <v>93</v>
      </c>
      <c r="J35" s="30">
        <v>52</v>
      </c>
      <c r="K35" s="33">
        <v>63.548973403300003</v>
      </c>
      <c r="L35" s="33">
        <v>196.332534415</v>
      </c>
      <c r="M35" s="31">
        <v>0.04</v>
      </c>
      <c r="N35" s="31">
        <v>0</v>
      </c>
      <c r="O35" s="30">
        <v>67469</v>
      </c>
      <c r="P35" s="30">
        <v>65467</v>
      </c>
      <c r="Q35" s="34">
        <v>67469</v>
      </c>
      <c r="R35" s="34">
        <v>4130</v>
      </c>
      <c r="S35" s="30" t="s">
        <v>100</v>
      </c>
      <c r="T35" s="30" t="s">
        <v>115</v>
      </c>
      <c r="U35" s="34">
        <v>48.29</v>
      </c>
      <c r="V35" s="34">
        <v>1</v>
      </c>
      <c r="W35" s="34">
        <v>0.7</v>
      </c>
      <c r="X35" s="34">
        <v>0.09</v>
      </c>
      <c r="Y35" s="34">
        <f t="shared" si="0"/>
        <v>0.7</v>
      </c>
      <c r="Z35" s="34">
        <f t="shared" si="1"/>
        <v>0.09</v>
      </c>
      <c r="AA35" s="34">
        <v>0.309</v>
      </c>
      <c r="AB35" s="35">
        <v>2.19220484791426E-2</v>
      </c>
      <c r="AC35">
        <f t="shared" si="2"/>
        <v>34</v>
      </c>
      <c r="AD35">
        <f t="shared" si="3"/>
        <v>0</v>
      </c>
      <c r="AE35">
        <f t="shared" si="4"/>
        <v>0</v>
      </c>
      <c r="AF35">
        <f>'TP Factors'!$D$7</f>
        <v>1.0291758621024898</v>
      </c>
      <c r="AG35">
        <f t="shared" si="5"/>
        <v>0</v>
      </c>
    </row>
    <row r="36" spans="1:33">
      <c r="A36" s="30" t="s">
        <v>105</v>
      </c>
      <c r="B36" s="30">
        <v>20</v>
      </c>
      <c r="C36" s="30" t="s">
        <v>106</v>
      </c>
      <c r="D36" s="31">
        <v>40.58</v>
      </c>
      <c r="E36" s="30" t="s">
        <v>91</v>
      </c>
      <c r="F36" s="30">
        <v>3456</v>
      </c>
      <c r="G36" s="32">
        <v>3</v>
      </c>
      <c r="H36" s="30" t="s">
        <v>92</v>
      </c>
      <c r="I36" s="30" t="s">
        <v>93</v>
      </c>
      <c r="J36" s="30">
        <v>206</v>
      </c>
      <c r="K36" s="33">
        <v>139.63723127399999</v>
      </c>
      <c r="L36" s="33">
        <v>771.07124633599994</v>
      </c>
      <c r="M36" s="31">
        <v>0.14000000000000001</v>
      </c>
      <c r="N36" s="31">
        <v>0.02</v>
      </c>
      <c r="O36" s="30">
        <v>67493</v>
      </c>
      <c r="P36" s="30">
        <v>65491</v>
      </c>
      <c r="Q36" s="34">
        <v>67493</v>
      </c>
      <c r="R36" s="34">
        <v>4130</v>
      </c>
      <c r="S36" s="30" t="s">
        <v>100</v>
      </c>
      <c r="T36" s="30" t="s">
        <v>115</v>
      </c>
      <c r="U36" s="34">
        <v>48.29</v>
      </c>
      <c r="V36" s="34">
        <v>1</v>
      </c>
      <c r="W36" s="34">
        <v>0.7</v>
      </c>
      <c r="X36" s="34">
        <v>0.09</v>
      </c>
      <c r="Y36" s="34">
        <f t="shared" si="0"/>
        <v>0.7</v>
      </c>
      <c r="Z36" s="34">
        <f t="shared" si="1"/>
        <v>0.09</v>
      </c>
      <c r="AA36" s="34">
        <v>0.309</v>
      </c>
      <c r="AB36" s="35">
        <v>6.6508568749108404E-2</v>
      </c>
      <c r="AC36">
        <f t="shared" si="2"/>
        <v>102</v>
      </c>
      <c r="AD36">
        <f t="shared" si="3"/>
        <v>0</v>
      </c>
      <c r="AE36">
        <f t="shared" si="4"/>
        <v>0</v>
      </c>
      <c r="AF36">
        <f>'TP Factors'!$D$7</f>
        <v>1.0291758621024898</v>
      </c>
      <c r="AG36">
        <f t="shared" si="5"/>
        <v>0</v>
      </c>
    </row>
    <row r="37" spans="1:33">
      <c r="A37" s="30" t="s">
        <v>105</v>
      </c>
      <c r="B37" s="30">
        <v>20</v>
      </c>
      <c r="C37" s="30" t="s">
        <v>106</v>
      </c>
      <c r="D37" s="31">
        <v>40.58</v>
      </c>
      <c r="E37" s="30" t="s">
        <v>91</v>
      </c>
      <c r="F37" s="30">
        <v>3456</v>
      </c>
      <c r="G37" s="32">
        <v>11.1</v>
      </c>
      <c r="H37" s="30" t="s">
        <v>92</v>
      </c>
      <c r="I37" s="30" t="s">
        <v>93</v>
      </c>
      <c r="J37" s="30">
        <v>249</v>
      </c>
      <c r="K37" s="33">
        <v>206.77502611200001</v>
      </c>
      <c r="L37" s="33">
        <v>1577.22679346</v>
      </c>
      <c r="M37" s="31">
        <v>0.31</v>
      </c>
      <c r="N37" s="31">
        <v>0.02</v>
      </c>
      <c r="O37" s="30">
        <v>67502</v>
      </c>
      <c r="P37" s="30">
        <v>65499</v>
      </c>
      <c r="Q37" s="34">
        <v>67502</v>
      </c>
      <c r="R37" s="34">
        <v>1800</v>
      </c>
      <c r="S37" s="30" t="s">
        <v>100</v>
      </c>
      <c r="T37" s="30" t="s">
        <v>119</v>
      </c>
      <c r="U37" s="34">
        <v>48.29</v>
      </c>
      <c r="V37" s="34">
        <v>1</v>
      </c>
      <c r="W37" s="34">
        <v>1.25</v>
      </c>
      <c r="X37" s="34">
        <v>7.5999999999999998E-2</v>
      </c>
      <c r="Y37" s="34">
        <f t="shared" si="0"/>
        <v>1.25</v>
      </c>
      <c r="Z37" s="34">
        <f t="shared" si="1"/>
        <v>7.5999999999999998E-2</v>
      </c>
      <c r="AA37" s="34">
        <v>0.182</v>
      </c>
      <c r="AB37" s="35">
        <v>0.22372361162670501</v>
      </c>
      <c r="AC37">
        <f t="shared" si="2"/>
        <v>202</v>
      </c>
      <c r="AD37">
        <f t="shared" si="3"/>
        <v>1</v>
      </c>
      <c r="AE37">
        <f t="shared" si="4"/>
        <v>0</v>
      </c>
      <c r="AF37">
        <f>'TP Factors'!$D$7</f>
        <v>1.0291758621024898</v>
      </c>
      <c r="AG37">
        <f t="shared" si="5"/>
        <v>0</v>
      </c>
    </row>
    <row r="38" spans="1:33">
      <c r="A38" s="30" t="s">
        <v>105</v>
      </c>
      <c r="B38" s="30">
        <v>20</v>
      </c>
      <c r="C38" s="30" t="s">
        <v>106</v>
      </c>
      <c r="D38" s="31">
        <v>40.58</v>
      </c>
      <c r="E38" s="30" t="s">
        <v>91</v>
      </c>
      <c r="F38" s="30">
        <v>3456</v>
      </c>
      <c r="G38" s="32">
        <v>11.1</v>
      </c>
      <c r="H38" s="30" t="s">
        <v>92</v>
      </c>
      <c r="I38" s="30" t="s">
        <v>93</v>
      </c>
      <c r="J38" s="30">
        <v>48</v>
      </c>
      <c r="K38" s="33">
        <v>107.40753842700001</v>
      </c>
      <c r="L38" s="33">
        <v>289.40053859400001</v>
      </c>
      <c r="M38" s="31">
        <v>0.06</v>
      </c>
      <c r="N38" s="31">
        <v>0</v>
      </c>
      <c r="O38" s="30">
        <v>67519</v>
      </c>
      <c r="P38" s="30">
        <v>65514</v>
      </c>
      <c r="Q38" s="34">
        <v>67519</v>
      </c>
      <c r="R38" s="34">
        <v>1900</v>
      </c>
      <c r="S38" s="30" t="s">
        <v>108</v>
      </c>
      <c r="T38" s="30" t="s">
        <v>112</v>
      </c>
      <c r="U38" s="34">
        <v>48.29</v>
      </c>
      <c r="V38" s="34">
        <v>1</v>
      </c>
      <c r="W38" s="34">
        <v>1.2</v>
      </c>
      <c r="X38" s="34">
        <v>7.5999999999999998E-2</v>
      </c>
      <c r="Y38" s="34">
        <f t="shared" si="0"/>
        <v>1.2</v>
      </c>
      <c r="Z38" s="34">
        <f t="shared" si="1"/>
        <v>7.5999999999999998E-2</v>
      </c>
      <c r="AA38" s="34">
        <v>0.193</v>
      </c>
      <c r="AB38" s="35">
        <v>7.0240259534993604E-2</v>
      </c>
      <c r="AC38">
        <f t="shared" si="2"/>
        <v>67</v>
      </c>
      <c r="AD38">
        <f t="shared" si="3"/>
        <v>0</v>
      </c>
      <c r="AE38">
        <f t="shared" si="4"/>
        <v>0</v>
      </c>
      <c r="AF38">
        <f>'TP Factors'!$D$7</f>
        <v>1.0291758621024898</v>
      </c>
      <c r="AG38">
        <f t="shared" si="5"/>
        <v>0</v>
      </c>
    </row>
    <row r="39" spans="1:33">
      <c r="A39" s="30" t="s">
        <v>105</v>
      </c>
      <c r="B39" s="30">
        <v>20</v>
      </c>
      <c r="C39" s="30" t="s">
        <v>106</v>
      </c>
      <c r="D39" s="31">
        <v>40.58</v>
      </c>
      <c r="E39" s="30" t="s">
        <v>91</v>
      </c>
      <c r="F39" s="30">
        <v>3456</v>
      </c>
      <c r="G39" s="32">
        <v>3</v>
      </c>
      <c r="H39" s="30" t="s">
        <v>92</v>
      </c>
      <c r="I39" s="30" t="s">
        <v>93</v>
      </c>
      <c r="J39" s="30">
        <v>71</v>
      </c>
      <c r="K39" s="33">
        <v>65.148815812899997</v>
      </c>
      <c r="L39" s="33">
        <v>263.81219203900002</v>
      </c>
      <c r="M39" s="31">
        <v>0.05</v>
      </c>
      <c r="N39" s="31">
        <v>0.01</v>
      </c>
      <c r="O39" s="30">
        <v>67547</v>
      </c>
      <c r="P39" s="30">
        <v>65540</v>
      </c>
      <c r="Q39" s="34">
        <v>67547</v>
      </c>
      <c r="R39" s="34">
        <v>4130</v>
      </c>
      <c r="S39" s="30" t="s">
        <v>100</v>
      </c>
      <c r="T39" s="30" t="s">
        <v>115</v>
      </c>
      <c r="U39" s="34">
        <v>48.29</v>
      </c>
      <c r="V39" s="34">
        <v>1</v>
      </c>
      <c r="W39" s="34">
        <v>0.7</v>
      </c>
      <c r="X39" s="34">
        <v>0.09</v>
      </c>
      <c r="Y39" s="34">
        <f t="shared" si="0"/>
        <v>0.7</v>
      </c>
      <c r="Z39" s="34">
        <f t="shared" si="1"/>
        <v>0.09</v>
      </c>
      <c r="AA39" s="34">
        <v>0.309</v>
      </c>
      <c r="AB39" s="35">
        <v>1.9832614414181101E-2</v>
      </c>
      <c r="AC39">
        <f t="shared" si="2"/>
        <v>30</v>
      </c>
      <c r="AD39">
        <f t="shared" si="3"/>
        <v>0</v>
      </c>
      <c r="AE39">
        <f t="shared" si="4"/>
        <v>0</v>
      </c>
      <c r="AF39">
        <f>'TP Factors'!$D$7</f>
        <v>1.0291758621024898</v>
      </c>
      <c r="AG39">
        <f t="shared" si="5"/>
        <v>0</v>
      </c>
    </row>
    <row r="40" spans="1:33">
      <c r="A40" s="30" t="s">
        <v>105</v>
      </c>
      <c r="B40" s="30">
        <v>20</v>
      </c>
      <c r="C40" s="30" t="s">
        <v>106</v>
      </c>
      <c r="D40" s="31">
        <v>40.58</v>
      </c>
      <c r="E40" s="30" t="s">
        <v>91</v>
      </c>
      <c r="F40" s="30">
        <v>1234</v>
      </c>
      <c r="G40" s="32">
        <v>45</v>
      </c>
      <c r="H40" s="30" t="s">
        <v>92</v>
      </c>
      <c r="I40" s="30" t="s">
        <v>93</v>
      </c>
      <c r="J40" s="30">
        <v>5</v>
      </c>
      <c r="K40" s="33">
        <v>14.112061027699999</v>
      </c>
      <c r="L40" s="33">
        <v>7.8321453827300003</v>
      </c>
      <c r="M40" s="31">
        <v>0.01</v>
      </c>
      <c r="N40" s="31">
        <v>0</v>
      </c>
      <c r="O40" s="30">
        <v>67549</v>
      </c>
      <c r="P40" s="30">
        <v>65542</v>
      </c>
      <c r="Q40" s="34">
        <v>67549</v>
      </c>
      <c r="R40" s="34">
        <v>8140</v>
      </c>
      <c r="S40" s="30" t="s">
        <v>100</v>
      </c>
      <c r="T40" s="30" t="s">
        <v>101</v>
      </c>
      <c r="U40" s="34">
        <v>48.29</v>
      </c>
      <c r="V40" s="34">
        <v>1</v>
      </c>
      <c r="W40" s="34">
        <v>1.2</v>
      </c>
      <c r="X40" s="34">
        <v>0.48</v>
      </c>
      <c r="Y40" s="34">
        <f t="shared" si="0"/>
        <v>1.2</v>
      </c>
      <c r="Z40" s="34">
        <f t="shared" si="1"/>
        <v>0.48</v>
      </c>
      <c r="AA40" s="34">
        <v>0.77700000000000002</v>
      </c>
      <c r="AB40" s="35">
        <v>1.9353575302815001E-3</v>
      </c>
      <c r="AC40">
        <f t="shared" si="2"/>
        <v>7</v>
      </c>
      <c r="AD40">
        <f t="shared" si="3"/>
        <v>0</v>
      </c>
      <c r="AE40">
        <f t="shared" si="4"/>
        <v>0</v>
      </c>
      <c r="AF40">
        <f>'TP Factors'!$D$7</f>
        <v>1.0291758621024898</v>
      </c>
      <c r="AG40">
        <f t="shared" si="5"/>
        <v>0</v>
      </c>
    </row>
    <row r="41" spans="1:33">
      <c r="A41" s="30" t="s">
        <v>105</v>
      </c>
      <c r="B41" s="30">
        <v>20</v>
      </c>
      <c r="C41" s="30" t="s">
        <v>106</v>
      </c>
      <c r="D41" s="31">
        <v>40.58</v>
      </c>
      <c r="E41" s="30" t="s">
        <v>91</v>
      </c>
      <c r="F41" s="30">
        <v>1234</v>
      </c>
      <c r="G41" s="32">
        <v>45</v>
      </c>
      <c r="H41" s="30" t="s">
        <v>92</v>
      </c>
      <c r="I41" s="30" t="s">
        <v>93</v>
      </c>
      <c r="J41" s="30">
        <v>1071</v>
      </c>
      <c r="K41" s="33">
        <v>215.07465092000001</v>
      </c>
      <c r="L41" s="33">
        <v>1590.94731609</v>
      </c>
      <c r="M41" s="31">
        <v>1.29</v>
      </c>
      <c r="N41" s="31">
        <v>0.51</v>
      </c>
      <c r="O41" s="30">
        <v>67550</v>
      </c>
      <c r="P41" s="30">
        <v>65543</v>
      </c>
      <c r="Q41" s="34">
        <v>67550</v>
      </c>
      <c r="R41" s="34">
        <v>8140</v>
      </c>
      <c r="S41" s="30" t="s">
        <v>100</v>
      </c>
      <c r="T41" s="30" t="s">
        <v>101</v>
      </c>
      <c r="U41" s="34">
        <v>48.29</v>
      </c>
      <c r="V41" s="34">
        <v>1</v>
      </c>
      <c r="W41" s="34">
        <v>1.2</v>
      </c>
      <c r="X41" s="34">
        <v>0.48</v>
      </c>
      <c r="Y41" s="34">
        <f t="shared" si="0"/>
        <v>1.2</v>
      </c>
      <c r="Z41" s="34">
        <f t="shared" si="1"/>
        <v>0.48</v>
      </c>
      <c r="AA41" s="34">
        <v>0.77700000000000002</v>
      </c>
      <c r="AB41" s="35">
        <v>0.39313007092011498</v>
      </c>
      <c r="AC41">
        <f t="shared" si="2"/>
        <v>1516</v>
      </c>
      <c r="AD41">
        <f t="shared" si="3"/>
        <v>4</v>
      </c>
      <c r="AE41">
        <f t="shared" si="4"/>
        <v>1.6</v>
      </c>
      <c r="AF41">
        <f>'TP Factors'!$D$7</f>
        <v>1.0291758621024898</v>
      </c>
      <c r="AG41">
        <f t="shared" si="5"/>
        <v>1.6</v>
      </c>
    </row>
    <row r="42" spans="1:33">
      <c r="A42" s="30" t="s">
        <v>105</v>
      </c>
      <c r="B42" s="30">
        <v>20</v>
      </c>
      <c r="C42" s="30" t="s">
        <v>106</v>
      </c>
      <c r="D42" s="31">
        <v>40.58</v>
      </c>
      <c r="E42" s="30" t="s">
        <v>91</v>
      </c>
      <c r="F42" s="30">
        <v>3456</v>
      </c>
      <c r="G42" s="32">
        <v>11.1</v>
      </c>
      <c r="H42" s="30" t="s">
        <v>92</v>
      </c>
      <c r="I42" s="30" t="s">
        <v>93</v>
      </c>
      <c r="J42" s="30">
        <v>26</v>
      </c>
      <c r="K42" s="33">
        <v>64.291633532099993</v>
      </c>
      <c r="L42" s="33">
        <v>162.197729592</v>
      </c>
      <c r="M42" s="31">
        <v>0.03</v>
      </c>
      <c r="N42" s="31">
        <v>0</v>
      </c>
      <c r="O42" s="30">
        <v>67551</v>
      </c>
      <c r="P42" s="30">
        <v>65544</v>
      </c>
      <c r="Q42" s="34">
        <v>67551</v>
      </c>
      <c r="R42" s="34">
        <v>1800</v>
      </c>
      <c r="S42" s="30" t="s">
        <v>100</v>
      </c>
      <c r="T42" s="30" t="s">
        <v>119</v>
      </c>
      <c r="U42" s="34">
        <v>48.29</v>
      </c>
      <c r="V42" s="34">
        <v>1</v>
      </c>
      <c r="W42" s="34">
        <v>1.25</v>
      </c>
      <c r="X42" s="34">
        <v>7.5999999999999998E-2</v>
      </c>
      <c r="Y42" s="34">
        <f t="shared" si="0"/>
        <v>1.25</v>
      </c>
      <c r="Z42" s="34">
        <f t="shared" si="1"/>
        <v>7.5999999999999998E-2</v>
      </c>
      <c r="AA42" s="34">
        <v>0.182</v>
      </c>
      <c r="AB42" s="35">
        <v>4.0079771519207601E-2</v>
      </c>
      <c r="AC42">
        <f t="shared" si="2"/>
        <v>36</v>
      </c>
      <c r="AD42">
        <f t="shared" si="3"/>
        <v>0</v>
      </c>
      <c r="AE42">
        <f t="shared" si="4"/>
        <v>0</v>
      </c>
      <c r="AF42">
        <f>'TP Factors'!$D$7</f>
        <v>1.0291758621024898</v>
      </c>
      <c r="AG42">
        <f t="shared" si="5"/>
        <v>0</v>
      </c>
    </row>
    <row r="43" spans="1:33">
      <c r="A43" s="30" t="s">
        <v>105</v>
      </c>
      <c r="B43" s="30">
        <v>20</v>
      </c>
      <c r="C43" s="30" t="s">
        <v>106</v>
      </c>
      <c r="D43" s="31">
        <v>40.58</v>
      </c>
      <c r="E43" s="30" t="s">
        <v>91</v>
      </c>
      <c r="F43" s="30">
        <v>3456</v>
      </c>
      <c r="G43" s="32">
        <v>3</v>
      </c>
      <c r="H43" s="30" t="s">
        <v>92</v>
      </c>
      <c r="I43" s="30" t="s">
        <v>93</v>
      </c>
      <c r="J43" s="30">
        <v>208</v>
      </c>
      <c r="K43" s="33">
        <v>133.510188742</v>
      </c>
      <c r="L43" s="33">
        <v>778.51778436799998</v>
      </c>
      <c r="M43" s="31">
        <v>0.15</v>
      </c>
      <c r="N43" s="31">
        <v>0.02</v>
      </c>
      <c r="O43" s="30">
        <v>67560</v>
      </c>
      <c r="P43" s="30">
        <v>65551</v>
      </c>
      <c r="Q43" s="34">
        <v>67560</v>
      </c>
      <c r="R43" s="34">
        <v>4130</v>
      </c>
      <c r="S43" s="30" t="s">
        <v>100</v>
      </c>
      <c r="T43" s="30" t="s">
        <v>115</v>
      </c>
      <c r="U43" s="34">
        <v>48.29</v>
      </c>
      <c r="V43" s="34">
        <v>1</v>
      </c>
      <c r="W43" s="34">
        <v>0.7</v>
      </c>
      <c r="X43" s="34">
        <v>0.09</v>
      </c>
      <c r="Y43" s="34">
        <f t="shared" si="0"/>
        <v>0.7</v>
      </c>
      <c r="Z43" s="34">
        <f t="shared" si="1"/>
        <v>0.09</v>
      </c>
      <c r="AA43" s="34">
        <v>0.309</v>
      </c>
      <c r="AB43" s="35">
        <v>3.7692481053169601E-2</v>
      </c>
      <c r="AC43">
        <f t="shared" si="2"/>
        <v>58</v>
      </c>
      <c r="AD43">
        <f t="shared" si="3"/>
        <v>0</v>
      </c>
      <c r="AE43">
        <f t="shared" si="4"/>
        <v>0</v>
      </c>
      <c r="AF43">
        <f>'TP Factors'!$D$7</f>
        <v>1.0291758621024898</v>
      </c>
      <c r="AG43">
        <f t="shared" si="5"/>
        <v>0</v>
      </c>
    </row>
    <row r="44" spans="1:33">
      <c r="A44" s="30" t="s">
        <v>105</v>
      </c>
      <c r="B44" s="30">
        <v>20</v>
      </c>
      <c r="C44" s="30" t="s">
        <v>106</v>
      </c>
      <c r="D44" s="31">
        <v>40.58</v>
      </c>
      <c r="E44" s="30" t="s">
        <v>91</v>
      </c>
      <c r="F44" s="30">
        <v>3456</v>
      </c>
      <c r="G44" s="32">
        <v>3</v>
      </c>
      <c r="H44" s="30" t="s">
        <v>92</v>
      </c>
      <c r="I44" s="30" t="s">
        <v>93</v>
      </c>
      <c r="J44" s="30">
        <v>301</v>
      </c>
      <c r="K44" s="33">
        <v>166.95817111700001</v>
      </c>
      <c r="L44" s="33">
        <v>1125.9259074700001</v>
      </c>
      <c r="M44" s="31">
        <v>0.21</v>
      </c>
      <c r="N44" s="31">
        <v>0.03</v>
      </c>
      <c r="O44" s="30">
        <v>67566</v>
      </c>
      <c r="P44" s="30">
        <v>65557</v>
      </c>
      <c r="Q44" s="34">
        <v>67566</v>
      </c>
      <c r="R44" s="34">
        <v>4130</v>
      </c>
      <c r="S44" s="30" t="s">
        <v>100</v>
      </c>
      <c r="T44" s="30" t="s">
        <v>115</v>
      </c>
      <c r="U44" s="34">
        <v>48.29</v>
      </c>
      <c r="V44" s="34">
        <v>1</v>
      </c>
      <c r="W44" s="34">
        <v>0.7</v>
      </c>
      <c r="X44" s="34">
        <v>0.09</v>
      </c>
      <c r="Y44" s="34">
        <f t="shared" si="0"/>
        <v>0.7</v>
      </c>
      <c r="Z44" s="34">
        <f t="shared" si="1"/>
        <v>0.09</v>
      </c>
      <c r="AA44" s="34">
        <v>0.309</v>
      </c>
      <c r="AB44" s="35">
        <v>7.3132783049191394E-2</v>
      </c>
      <c r="AC44">
        <f t="shared" si="2"/>
        <v>112</v>
      </c>
      <c r="AD44">
        <f t="shared" si="3"/>
        <v>0</v>
      </c>
      <c r="AE44">
        <f t="shared" si="4"/>
        <v>0</v>
      </c>
      <c r="AF44">
        <f>'TP Factors'!$D$7</f>
        <v>1.0291758621024898</v>
      </c>
      <c r="AG44">
        <f t="shared" si="5"/>
        <v>0</v>
      </c>
    </row>
    <row r="45" spans="1:33">
      <c r="A45" s="30" t="s">
        <v>105</v>
      </c>
      <c r="B45" s="30">
        <v>20</v>
      </c>
      <c r="C45" s="30" t="s">
        <v>106</v>
      </c>
      <c r="D45" s="31">
        <v>40.58</v>
      </c>
      <c r="E45" s="30" t="s">
        <v>91</v>
      </c>
      <c r="F45" s="30">
        <v>3456</v>
      </c>
      <c r="G45" s="32">
        <v>11.1</v>
      </c>
      <c r="H45" s="30" t="s">
        <v>92</v>
      </c>
      <c r="I45" s="30" t="s">
        <v>93</v>
      </c>
      <c r="J45" s="30">
        <v>301</v>
      </c>
      <c r="K45" s="33">
        <v>208.06711850400001</v>
      </c>
      <c r="L45" s="33">
        <v>1900.81103891</v>
      </c>
      <c r="M45" s="31">
        <v>0.38</v>
      </c>
      <c r="N45" s="31">
        <v>0.02</v>
      </c>
      <c r="O45" s="30">
        <v>67591</v>
      </c>
      <c r="P45" s="30">
        <v>65578</v>
      </c>
      <c r="Q45" s="34">
        <v>67591</v>
      </c>
      <c r="R45" s="34">
        <v>1800</v>
      </c>
      <c r="S45" s="30" t="s">
        <v>108</v>
      </c>
      <c r="T45" s="30" t="s">
        <v>120</v>
      </c>
      <c r="U45" s="34">
        <v>48.29</v>
      </c>
      <c r="V45" s="34">
        <v>1</v>
      </c>
      <c r="W45" s="34">
        <v>1.25</v>
      </c>
      <c r="X45" s="34">
        <v>7.5999999999999998E-2</v>
      </c>
      <c r="Y45" s="34">
        <f t="shared" si="0"/>
        <v>1.25</v>
      </c>
      <c r="Z45" s="34">
        <f t="shared" si="1"/>
        <v>7.5999999999999998E-2</v>
      </c>
      <c r="AA45" s="34">
        <v>0.183</v>
      </c>
      <c r="AB45" s="35">
        <v>0.21416563111526701</v>
      </c>
      <c r="AC45">
        <f t="shared" si="2"/>
        <v>195</v>
      </c>
      <c r="AD45">
        <f t="shared" si="3"/>
        <v>1</v>
      </c>
      <c r="AE45">
        <f t="shared" si="4"/>
        <v>0</v>
      </c>
      <c r="AF45">
        <f>'TP Factors'!$D$7</f>
        <v>1.0291758621024898</v>
      </c>
      <c r="AG45">
        <f t="shared" si="5"/>
        <v>0</v>
      </c>
    </row>
    <row r="46" spans="1:33">
      <c r="A46" s="30" t="s">
        <v>105</v>
      </c>
      <c r="B46" s="30">
        <v>20</v>
      </c>
      <c r="C46" s="30" t="s">
        <v>106</v>
      </c>
      <c r="D46" s="31">
        <v>40.58</v>
      </c>
      <c r="E46" s="30" t="s">
        <v>91</v>
      </c>
      <c r="F46" s="30">
        <v>3456</v>
      </c>
      <c r="G46" s="32">
        <v>11.1</v>
      </c>
      <c r="H46" s="30" t="s">
        <v>92</v>
      </c>
      <c r="I46" s="30" t="s">
        <v>93</v>
      </c>
      <c r="J46" s="30">
        <v>820</v>
      </c>
      <c r="K46" s="33">
        <v>369.21082694500001</v>
      </c>
      <c r="L46" s="33">
        <v>5176.2301235100003</v>
      </c>
      <c r="M46" s="31">
        <v>1.02</v>
      </c>
      <c r="N46" s="31">
        <v>0.06</v>
      </c>
      <c r="O46" s="30">
        <v>67593</v>
      </c>
      <c r="P46" s="30">
        <v>65580</v>
      </c>
      <c r="Q46" s="34">
        <v>67593</v>
      </c>
      <c r="R46" s="34">
        <v>1800</v>
      </c>
      <c r="S46" s="30" t="s">
        <v>108</v>
      </c>
      <c r="T46" s="30" t="s">
        <v>120</v>
      </c>
      <c r="U46" s="34">
        <v>48.29</v>
      </c>
      <c r="V46" s="34">
        <v>1</v>
      </c>
      <c r="W46" s="34">
        <v>1.25</v>
      </c>
      <c r="X46" s="34">
        <v>7.5999999999999998E-2</v>
      </c>
      <c r="Y46" s="34">
        <f t="shared" si="0"/>
        <v>1.25</v>
      </c>
      <c r="Z46" s="34">
        <f t="shared" si="1"/>
        <v>7.5999999999999998E-2</v>
      </c>
      <c r="AA46" s="34">
        <v>0.183</v>
      </c>
      <c r="AB46" s="35">
        <v>0.243481928955777</v>
      </c>
      <c r="AC46">
        <f t="shared" si="2"/>
        <v>221</v>
      </c>
      <c r="AD46">
        <f t="shared" si="3"/>
        <v>1</v>
      </c>
      <c r="AE46">
        <f t="shared" si="4"/>
        <v>0</v>
      </c>
      <c r="AF46">
        <f>'TP Factors'!$D$7</f>
        <v>1.0291758621024898</v>
      </c>
      <c r="AG46">
        <f t="shared" si="5"/>
        <v>0</v>
      </c>
    </row>
    <row r="47" spans="1:33">
      <c r="A47" s="30" t="s">
        <v>105</v>
      </c>
      <c r="B47" s="30">
        <v>20</v>
      </c>
      <c r="C47" s="30" t="s">
        <v>106</v>
      </c>
      <c r="D47" s="31">
        <v>40.58</v>
      </c>
      <c r="E47" s="30" t="s">
        <v>91</v>
      </c>
      <c r="F47" s="30">
        <v>1234</v>
      </c>
      <c r="G47" s="32">
        <v>45</v>
      </c>
      <c r="H47" s="30" t="s">
        <v>92</v>
      </c>
      <c r="I47" s="30" t="s">
        <v>93</v>
      </c>
      <c r="J47" s="30">
        <v>436</v>
      </c>
      <c r="K47" s="33">
        <v>102.93014601</v>
      </c>
      <c r="L47" s="33">
        <v>716.03120029900003</v>
      </c>
      <c r="M47" s="31">
        <v>0.52</v>
      </c>
      <c r="N47" s="31">
        <v>0.21</v>
      </c>
      <c r="O47" s="30">
        <v>67611</v>
      </c>
      <c r="P47" s="30">
        <v>65598</v>
      </c>
      <c r="Q47" s="34">
        <v>67611</v>
      </c>
      <c r="R47" s="34">
        <v>8140</v>
      </c>
      <c r="S47" s="30" t="s">
        <v>108</v>
      </c>
      <c r="T47" s="30" t="s">
        <v>111</v>
      </c>
      <c r="U47" s="34">
        <v>48.29</v>
      </c>
      <c r="V47" s="34">
        <v>1</v>
      </c>
      <c r="W47" s="34">
        <v>1.2</v>
      </c>
      <c r="X47" s="34">
        <v>0.48</v>
      </c>
      <c r="Y47" s="34">
        <f t="shared" si="0"/>
        <v>1.2</v>
      </c>
      <c r="Z47" s="34">
        <f t="shared" si="1"/>
        <v>0.48</v>
      </c>
      <c r="AA47" s="34">
        <v>0.70299999999999996</v>
      </c>
      <c r="AB47" s="35">
        <v>0.17693445515666401</v>
      </c>
      <c r="AC47">
        <f t="shared" si="2"/>
        <v>617</v>
      </c>
      <c r="AD47">
        <f t="shared" si="3"/>
        <v>2</v>
      </c>
      <c r="AE47">
        <f t="shared" si="4"/>
        <v>0.7</v>
      </c>
      <c r="AF47">
        <f>'TP Factors'!$D$7</f>
        <v>1.0291758621024898</v>
      </c>
      <c r="AG47">
        <f t="shared" si="5"/>
        <v>0.7</v>
      </c>
    </row>
    <row r="48" spans="1:33">
      <c r="A48" s="30" t="s">
        <v>105</v>
      </c>
      <c r="B48" s="30">
        <v>20</v>
      </c>
      <c r="C48" s="30" t="s">
        <v>106</v>
      </c>
      <c r="D48" s="31">
        <v>40.58</v>
      </c>
      <c r="E48" s="30" t="s">
        <v>91</v>
      </c>
      <c r="F48" s="30">
        <v>3456</v>
      </c>
      <c r="G48" s="32">
        <v>11.1</v>
      </c>
      <c r="H48" s="30" t="s">
        <v>92</v>
      </c>
      <c r="I48" s="30" t="s">
        <v>93</v>
      </c>
      <c r="J48" s="30">
        <v>8</v>
      </c>
      <c r="K48" s="33">
        <v>36.7316621461</v>
      </c>
      <c r="L48" s="33">
        <v>47.1037274368</v>
      </c>
      <c r="M48" s="31">
        <v>0.01</v>
      </c>
      <c r="N48" s="31">
        <v>0</v>
      </c>
      <c r="O48" s="30">
        <v>67612</v>
      </c>
      <c r="P48" s="30">
        <v>65599</v>
      </c>
      <c r="Q48" s="34">
        <v>67612</v>
      </c>
      <c r="R48" s="34">
        <v>1800</v>
      </c>
      <c r="S48" s="30" t="s">
        <v>108</v>
      </c>
      <c r="T48" s="30" t="s">
        <v>120</v>
      </c>
      <c r="U48" s="34">
        <v>48.29</v>
      </c>
      <c r="V48" s="34">
        <v>1</v>
      </c>
      <c r="W48" s="34">
        <v>1.25</v>
      </c>
      <c r="X48" s="34">
        <v>7.5999999999999998E-2</v>
      </c>
      <c r="Y48" s="34">
        <f t="shared" si="0"/>
        <v>1.25</v>
      </c>
      <c r="Z48" s="34">
        <f t="shared" si="1"/>
        <v>7.5999999999999998E-2</v>
      </c>
      <c r="AA48" s="34">
        <v>0.183</v>
      </c>
      <c r="AB48" s="35">
        <v>1.1639537979093799E-2</v>
      </c>
      <c r="AC48">
        <f t="shared" si="2"/>
        <v>11</v>
      </c>
      <c r="AD48">
        <f t="shared" si="3"/>
        <v>0</v>
      </c>
      <c r="AE48">
        <f t="shared" si="4"/>
        <v>0</v>
      </c>
      <c r="AF48">
        <f>'TP Factors'!$D$7</f>
        <v>1.0291758621024898</v>
      </c>
      <c r="AG48">
        <f t="shared" si="5"/>
        <v>0</v>
      </c>
    </row>
    <row r="49" spans="1:33">
      <c r="A49" s="30" t="s">
        <v>105</v>
      </c>
      <c r="B49" s="30">
        <v>20</v>
      </c>
      <c r="C49" s="30" t="s">
        <v>106</v>
      </c>
      <c r="D49" s="31">
        <v>40.58</v>
      </c>
      <c r="E49" s="30" t="s">
        <v>91</v>
      </c>
      <c r="F49" s="30">
        <v>3456</v>
      </c>
      <c r="G49" s="32">
        <v>3</v>
      </c>
      <c r="H49" s="30" t="s">
        <v>92</v>
      </c>
      <c r="I49" s="30" t="s">
        <v>93</v>
      </c>
      <c r="J49" s="30">
        <v>62</v>
      </c>
      <c r="K49" s="33">
        <v>60.464911008900003</v>
      </c>
      <c r="L49" s="33">
        <v>172.53295487599999</v>
      </c>
      <c r="M49" s="31">
        <v>0.04</v>
      </c>
      <c r="N49" s="31">
        <v>0.01</v>
      </c>
      <c r="O49" s="30">
        <v>67626</v>
      </c>
      <c r="P49" s="30">
        <v>65610</v>
      </c>
      <c r="Q49" s="34">
        <v>67626</v>
      </c>
      <c r="R49" s="34">
        <v>4130</v>
      </c>
      <c r="S49" s="30" t="s">
        <v>108</v>
      </c>
      <c r="T49" s="30" t="s">
        <v>109</v>
      </c>
      <c r="U49" s="34">
        <v>48.29</v>
      </c>
      <c r="V49" s="34">
        <v>1</v>
      </c>
      <c r="W49" s="34">
        <v>0.7</v>
      </c>
      <c r="X49" s="34">
        <v>0.09</v>
      </c>
      <c r="Y49" s="34">
        <f t="shared" si="0"/>
        <v>0.7</v>
      </c>
      <c r="Z49" s="34">
        <f t="shared" si="1"/>
        <v>0.09</v>
      </c>
      <c r="AA49" s="34">
        <v>0.41299999999999998</v>
      </c>
      <c r="AB49" s="35">
        <v>1.00474268461296E-2</v>
      </c>
      <c r="AC49">
        <f t="shared" si="2"/>
        <v>21</v>
      </c>
      <c r="AD49">
        <f t="shared" si="3"/>
        <v>0</v>
      </c>
      <c r="AE49">
        <f t="shared" si="4"/>
        <v>0</v>
      </c>
      <c r="AF49">
        <f>'TP Factors'!$D$7</f>
        <v>1.0291758621024898</v>
      </c>
      <c r="AG49">
        <f t="shared" si="5"/>
        <v>0</v>
      </c>
    </row>
    <row r="50" spans="1:33">
      <c r="A50" s="30" t="s">
        <v>105</v>
      </c>
      <c r="B50" s="30">
        <v>20</v>
      </c>
      <c r="C50" s="30" t="s">
        <v>106</v>
      </c>
      <c r="D50" s="31">
        <v>40.58</v>
      </c>
      <c r="E50" s="30" t="s">
        <v>91</v>
      </c>
      <c r="F50" s="30">
        <v>3456</v>
      </c>
      <c r="G50" s="32">
        <v>3</v>
      </c>
      <c r="H50" s="30" t="s">
        <v>92</v>
      </c>
      <c r="I50" s="30" t="s">
        <v>93</v>
      </c>
      <c r="J50" s="30">
        <v>281</v>
      </c>
      <c r="K50" s="33">
        <v>117.981458761</v>
      </c>
      <c r="L50" s="33">
        <v>784.86652247699999</v>
      </c>
      <c r="M50" s="31">
        <v>0.2</v>
      </c>
      <c r="N50" s="31">
        <v>0.03</v>
      </c>
      <c r="O50" s="30">
        <v>67639</v>
      </c>
      <c r="P50" s="30">
        <v>65623</v>
      </c>
      <c r="Q50" s="34">
        <v>67639</v>
      </c>
      <c r="R50" s="34">
        <v>4130</v>
      </c>
      <c r="S50" s="30" t="s">
        <v>108</v>
      </c>
      <c r="T50" s="30" t="s">
        <v>109</v>
      </c>
      <c r="U50" s="34">
        <v>48.29</v>
      </c>
      <c r="V50" s="34">
        <v>1</v>
      </c>
      <c r="W50" s="34">
        <v>0.7</v>
      </c>
      <c r="X50" s="34">
        <v>0.09</v>
      </c>
      <c r="Y50" s="34">
        <f t="shared" si="0"/>
        <v>0.7</v>
      </c>
      <c r="Z50" s="34">
        <f t="shared" si="1"/>
        <v>0.09</v>
      </c>
      <c r="AA50" s="34">
        <v>0.41299999999999998</v>
      </c>
      <c r="AB50" s="35">
        <v>8.5420273432551E-2</v>
      </c>
      <c r="AC50">
        <f t="shared" si="2"/>
        <v>175</v>
      </c>
      <c r="AD50">
        <f t="shared" si="3"/>
        <v>0</v>
      </c>
      <c r="AE50">
        <f t="shared" si="4"/>
        <v>0</v>
      </c>
      <c r="AF50">
        <f>'TP Factors'!$D$7</f>
        <v>1.0291758621024898</v>
      </c>
      <c r="AG50">
        <f t="shared" si="5"/>
        <v>0</v>
      </c>
    </row>
    <row r="51" spans="1:33">
      <c r="A51" s="30" t="s">
        <v>105</v>
      </c>
      <c r="B51" s="30">
        <v>20</v>
      </c>
      <c r="C51" s="30" t="s">
        <v>106</v>
      </c>
      <c r="D51" s="31">
        <v>40.58</v>
      </c>
      <c r="E51" s="30" t="s">
        <v>91</v>
      </c>
      <c r="F51" s="30">
        <v>3456</v>
      </c>
      <c r="G51" s="32">
        <v>3</v>
      </c>
      <c r="H51" s="30" t="s">
        <v>92</v>
      </c>
      <c r="I51" s="30" t="s">
        <v>93</v>
      </c>
      <c r="J51" s="30">
        <v>416</v>
      </c>
      <c r="K51" s="33">
        <v>196.15117521100001</v>
      </c>
      <c r="L51" s="33">
        <v>1163.46740144</v>
      </c>
      <c r="M51" s="31">
        <v>0.28999999999999998</v>
      </c>
      <c r="N51" s="31">
        <v>0.04</v>
      </c>
      <c r="O51" s="30">
        <v>67702</v>
      </c>
      <c r="P51" s="30">
        <v>65681</v>
      </c>
      <c r="Q51" s="34">
        <v>67702</v>
      </c>
      <c r="R51" s="34">
        <v>4130</v>
      </c>
      <c r="S51" s="30" t="s">
        <v>108</v>
      </c>
      <c r="T51" s="30" t="s">
        <v>109</v>
      </c>
      <c r="U51" s="34">
        <v>48.29</v>
      </c>
      <c r="V51" s="34">
        <v>1</v>
      </c>
      <c r="W51" s="34">
        <v>0.7</v>
      </c>
      <c r="X51" s="34">
        <v>0.09</v>
      </c>
      <c r="Y51" s="34">
        <f t="shared" si="0"/>
        <v>0.7</v>
      </c>
      <c r="Z51" s="34">
        <f t="shared" si="1"/>
        <v>0.09</v>
      </c>
      <c r="AA51" s="34">
        <v>0.41299999999999998</v>
      </c>
      <c r="AB51" s="35">
        <v>0.16411444309282699</v>
      </c>
      <c r="AC51">
        <f t="shared" si="2"/>
        <v>336</v>
      </c>
      <c r="AD51">
        <f t="shared" si="3"/>
        <v>1</v>
      </c>
      <c r="AE51">
        <f t="shared" si="4"/>
        <v>0.1</v>
      </c>
      <c r="AF51">
        <f>'TP Factors'!$D$7</f>
        <v>1.0291758621024898</v>
      </c>
      <c r="AG51">
        <f t="shared" si="5"/>
        <v>0.1</v>
      </c>
    </row>
    <row r="52" spans="1:33">
      <c r="A52" s="30" t="s">
        <v>105</v>
      </c>
      <c r="B52" s="30">
        <v>20</v>
      </c>
      <c r="C52" s="30" t="s">
        <v>106</v>
      </c>
      <c r="D52" s="31">
        <v>40.58</v>
      </c>
      <c r="E52" s="30" t="s">
        <v>91</v>
      </c>
      <c r="F52" s="30">
        <v>1234</v>
      </c>
      <c r="G52" s="32">
        <v>45</v>
      </c>
      <c r="H52" s="30" t="s">
        <v>92</v>
      </c>
      <c r="I52" s="30" t="s">
        <v>93</v>
      </c>
      <c r="J52" s="30">
        <v>3173</v>
      </c>
      <c r="K52" s="33">
        <v>486.81404189199998</v>
      </c>
      <c r="L52" s="33">
        <v>5210.3171813500003</v>
      </c>
      <c r="M52" s="31">
        <v>3.81</v>
      </c>
      <c r="N52" s="31">
        <v>1.52</v>
      </c>
      <c r="O52" s="30">
        <v>67703</v>
      </c>
      <c r="P52" s="30">
        <v>65682</v>
      </c>
      <c r="Q52" s="34">
        <v>67703</v>
      </c>
      <c r="R52" s="34">
        <v>8140</v>
      </c>
      <c r="S52" s="30" t="s">
        <v>108</v>
      </c>
      <c r="T52" s="30" t="s">
        <v>111</v>
      </c>
      <c r="U52" s="34">
        <v>48.29</v>
      </c>
      <c r="V52" s="34">
        <v>1</v>
      </c>
      <c r="W52" s="34">
        <v>1.2</v>
      </c>
      <c r="X52" s="34">
        <v>0.48</v>
      </c>
      <c r="Y52" s="34">
        <f t="shared" si="0"/>
        <v>1.2</v>
      </c>
      <c r="Z52" s="34">
        <f t="shared" si="1"/>
        <v>0.48</v>
      </c>
      <c r="AA52" s="34">
        <v>0.70299999999999996</v>
      </c>
      <c r="AB52" s="35">
        <v>1.2874922646657501</v>
      </c>
      <c r="AC52">
        <f t="shared" si="2"/>
        <v>4493</v>
      </c>
      <c r="AD52">
        <f t="shared" si="3"/>
        <v>12</v>
      </c>
      <c r="AE52">
        <f t="shared" si="4"/>
        <v>4.8</v>
      </c>
      <c r="AF52">
        <f>'TP Factors'!$D$7</f>
        <v>1.0291758621024898</v>
      </c>
      <c r="AG52">
        <f t="shared" si="5"/>
        <v>4.9000000000000004</v>
      </c>
    </row>
    <row r="53" spans="1:33">
      <c r="A53" s="30" t="s">
        <v>105</v>
      </c>
      <c r="B53" s="30">
        <v>20</v>
      </c>
      <c r="C53" s="30" t="s">
        <v>106</v>
      </c>
      <c r="D53" s="31">
        <v>40.58</v>
      </c>
      <c r="E53" s="30" t="s">
        <v>91</v>
      </c>
      <c r="F53" s="30">
        <v>3456</v>
      </c>
      <c r="G53" s="32">
        <v>3</v>
      </c>
      <c r="H53" s="30" t="s">
        <v>92</v>
      </c>
      <c r="I53" s="30" t="s">
        <v>93</v>
      </c>
      <c r="J53" s="30">
        <v>721</v>
      </c>
      <c r="K53" s="33">
        <v>254.87553981299999</v>
      </c>
      <c r="L53" s="33">
        <v>2014.37850699</v>
      </c>
      <c r="M53" s="31">
        <v>0.5</v>
      </c>
      <c r="N53" s="31">
        <v>0.06</v>
      </c>
      <c r="O53" s="30">
        <v>67756</v>
      </c>
      <c r="P53" s="30">
        <v>65731</v>
      </c>
      <c r="Q53" s="34">
        <v>67756</v>
      </c>
      <c r="R53" s="34">
        <v>4130</v>
      </c>
      <c r="S53" s="30" t="s">
        <v>108</v>
      </c>
      <c r="T53" s="30" t="s">
        <v>109</v>
      </c>
      <c r="U53" s="34">
        <v>48.29</v>
      </c>
      <c r="V53" s="34">
        <v>1</v>
      </c>
      <c r="W53" s="34">
        <v>0.7</v>
      </c>
      <c r="X53" s="34">
        <v>0.09</v>
      </c>
      <c r="Y53" s="34">
        <f t="shared" si="0"/>
        <v>0.7</v>
      </c>
      <c r="Z53" s="34">
        <f t="shared" si="1"/>
        <v>0.09</v>
      </c>
      <c r="AA53" s="34">
        <v>0.41299999999999998</v>
      </c>
      <c r="AB53" s="35">
        <v>6.67912987350337E-2</v>
      </c>
      <c r="AC53">
        <f t="shared" si="2"/>
        <v>137</v>
      </c>
      <c r="AD53">
        <f t="shared" si="3"/>
        <v>0</v>
      </c>
      <c r="AE53">
        <f t="shared" si="4"/>
        <v>0</v>
      </c>
      <c r="AF53">
        <f>'TP Factors'!$D$7</f>
        <v>1.0291758621024898</v>
      </c>
      <c r="AG53">
        <f t="shared" si="5"/>
        <v>0</v>
      </c>
    </row>
    <row r="54" spans="1:33">
      <c r="A54" s="30" t="s">
        <v>105</v>
      </c>
      <c r="B54" s="30">
        <v>20</v>
      </c>
      <c r="C54" s="30" t="s">
        <v>106</v>
      </c>
      <c r="D54" s="31">
        <v>40.58</v>
      </c>
      <c r="E54" s="30" t="s">
        <v>91</v>
      </c>
      <c r="F54" s="30">
        <v>3456</v>
      </c>
      <c r="G54" s="32">
        <v>11.1</v>
      </c>
      <c r="H54" s="30" t="s">
        <v>92</v>
      </c>
      <c r="I54" s="30" t="s">
        <v>93</v>
      </c>
      <c r="J54" s="30">
        <v>106</v>
      </c>
      <c r="K54" s="33">
        <v>103.81950466399999</v>
      </c>
      <c r="L54" s="33">
        <v>637.08342797099999</v>
      </c>
      <c r="M54" s="31">
        <v>0.13</v>
      </c>
      <c r="N54" s="31">
        <v>0.01</v>
      </c>
      <c r="O54" s="30">
        <v>67757</v>
      </c>
      <c r="P54" s="30">
        <v>65732</v>
      </c>
      <c r="Q54" s="34">
        <v>67757</v>
      </c>
      <c r="R54" s="34">
        <v>1900</v>
      </c>
      <c r="S54" s="30" t="s">
        <v>108</v>
      </c>
      <c r="T54" s="30" t="s">
        <v>112</v>
      </c>
      <c r="U54" s="34">
        <v>48.29</v>
      </c>
      <c r="V54" s="34">
        <v>1</v>
      </c>
      <c r="W54" s="34">
        <v>1.2</v>
      </c>
      <c r="X54" s="34">
        <v>7.5999999999999998E-2</v>
      </c>
      <c r="Y54" s="34">
        <f t="shared" si="0"/>
        <v>1.2</v>
      </c>
      <c r="Z54" s="34">
        <f t="shared" si="1"/>
        <v>7.5999999999999998E-2</v>
      </c>
      <c r="AA54" s="34">
        <v>0.193</v>
      </c>
      <c r="AB54" s="35">
        <v>8.9638696103603893E-2</v>
      </c>
      <c r="AC54">
        <f t="shared" si="2"/>
        <v>86</v>
      </c>
      <c r="AD54">
        <f t="shared" si="3"/>
        <v>0</v>
      </c>
      <c r="AE54">
        <f t="shared" si="4"/>
        <v>0</v>
      </c>
      <c r="AF54">
        <f>'TP Factors'!$D$7</f>
        <v>1.0291758621024898</v>
      </c>
      <c r="AG54">
        <f t="shared" si="5"/>
        <v>0</v>
      </c>
    </row>
    <row r="55" spans="1:33">
      <c r="A55" s="30" t="s">
        <v>105</v>
      </c>
      <c r="B55" s="30">
        <v>20</v>
      </c>
      <c r="C55" s="30" t="s">
        <v>106</v>
      </c>
      <c r="D55" s="31">
        <v>40.58</v>
      </c>
      <c r="E55" s="30" t="s">
        <v>91</v>
      </c>
      <c r="F55" s="30">
        <v>3456</v>
      </c>
      <c r="G55" s="32">
        <v>11.1</v>
      </c>
      <c r="H55" s="30" t="s">
        <v>92</v>
      </c>
      <c r="I55" s="30" t="s">
        <v>93</v>
      </c>
      <c r="J55" s="30">
        <v>93</v>
      </c>
      <c r="K55" s="33">
        <v>98.775843080000001</v>
      </c>
      <c r="L55" s="33">
        <v>557.811967439</v>
      </c>
      <c r="M55" s="31">
        <v>0.11</v>
      </c>
      <c r="N55" s="31">
        <v>0.01</v>
      </c>
      <c r="O55" s="30">
        <v>67788</v>
      </c>
      <c r="P55" s="30">
        <v>65762</v>
      </c>
      <c r="Q55" s="34">
        <v>67788</v>
      </c>
      <c r="R55" s="34">
        <v>1900</v>
      </c>
      <c r="S55" s="30" t="s">
        <v>108</v>
      </c>
      <c r="T55" s="30" t="s">
        <v>112</v>
      </c>
      <c r="U55" s="34">
        <v>48.29</v>
      </c>
      <c r="V55" s="34">
        <v>1</v>
      </c>
      <c r="W55" s="34">
        <v>1.2</v>
      </c>
      <c r="X55" s="34">
        <v>7.5999999999999998E-2</v>
      </c>
      <c r="Y55" s="34">
        <f t="shared" si="0"/>
        <v>1.2</v>
      </c>
      <c r="Z55" s="34">
        <f t="shared" si="1"/>
        <v>7.5999999999999998E-2</v>
      </c>
      <c r="AA55" s="34">
        <v>0.193</v>
      </c>
      <c r="AB55" s="35">
        <v>0.10952038819168899</v>
      </c>
      <c r="AC55">
        <f t="shared" si="2"/>
        <v>105</v>
      </c>
      <c r="AD55">
        <f t="shared" si="3"/>
        <v>0</v>
      </c>
      <c r="AE55">
        <f t="shared" si="4"/>
        <v>0</v>
      </c>
      <c r="AF55">
        <f>'TP Factors'!$D$7</f>
        <v>1.0291758621024898</v>
      </c>
      <c r="AG55">
        <f t="shared" si="5"/>
        <v>0</v>
      </c>
    </row>
    <row r="56" spans="1:33">
      <c r="A56" s="30" t="s">
        <v>105</v>
      </c>
      <c r="B56" s="30">
        <v>20</v>
      </c>
      <c r="C56" s="30" t="s">
        <v>106</v>
      </c>
      <c r="D56" s="31">
        <v>40.58</v>
      </c>
      <c r="E56" s="30" t="s">
        <v>91</v>
      </c>
      <c r="F56" s="30">
        <v>3456</v>
      </c>
      <c r="G56" s="32">
        <v>11.1</v>
      </c>
      <c r="H56" s="30" t="s">
        <v>92</v>
      </c>
      <c r="I56" s="30" t="s">
        <v>93</v>
      </c>
      <c r="J56" s="30">
        <v>740</v>
      </c>
      <c r="K56" s="33">
        <v>305.28582991500002</v>
      </c>
      <c r="L56" s="33">
        <v>4425.2977253600002</v>
      </c>
      <c r="M56" s="31">
        <v>0.89</v>
      </c>
      <c r="N56" s="31">
        <v>0.06</v>
      </c>
      <c r="O56" s="30">
        <v>67789</v>
      </c>
      <c r="P56" s="30">
        <v>65763</v>
      </c>
      <c r="Q56" s="34">
        <v>67789</v>
      </c>
      <c r="R56" s="34">
        <v>1900</v>
      </c>
      <c r="S56" s="30" t="s">
        <v>108</v>
      </c>
      <c r="T56" s="30" t="s">
        <v>112</v>
      </c>
      <c r="U56" s="34">
        <v>48.29</v>
      </c>
      <c r="V56" s="34">
        <v>1</v>
      </c>
      <c r="W56" s="34">
        <v>1.2</v>
      </c>
      <c r="X56" s="34">
        <v>7.5999999999999998E-2</v>
      </c>
      <c r="Y56" s="34">
        <f t="shared" si="0"/>
        <v>1.2</v>
      </c>
      <c r="Z56" s="34">
        <f t="shared" si="1"/>
        <v>7.5999999999999998E-2</v>
      </c>
      <c r="AA56" s="34">
        <v>0.193</v>
      </c>
      <c r="AB56" s="35">
        <v>0.32843251512303501</v>
      </c>
      <c r="AC56">
        <f t="shared" si="2"/>
        <v>315</v>
      </c>
      <c r="AD56">
        <f t="shared" si="3"/>
        <v>1</v>
      </c>
      <c r="AE56">
        <f t="shared" si="4"/>
        <v>0.1</v>
      </c>
      <c r="AF56">
        <f>'TP Factors'!$D$7</f>
        <v>1.0291758621024898</v>
      </c>
      <c r="AG56">
        <f t="shared" si="5"/>
        <v>0.1</v>
      </c>
    </row>
    <row r="57" spans="1:33">
      <c r="A57" s="30" t="s">
        <v>105</v>
      </c>
      <c r="B57" s="30">
        <v>20</v>
      </c>
      <c r="C57" s="30" t="s">
        <v>106</v>
      </c>
      <c r="D57" s="31">
        <v>40.58</v>
      </c>
      <c r="E57" s="30" t="s">
        <v>91</v>
      </c>
      <c r="F57" s="30">
        <v>1234</v>
      </c>
      <c r="G57" s="32">
        <v>45</v>
      </c>
      <c r="H57" s="30" t="s">
        <v>92</v>
      </c>
      <c r="I57" s="30" t="s">
        <v>93</v>
      </c>
      <c r="J57" s="30">
        <v>2089</v>
      </c>
      <c r="K57" s="33">
        <v>366.46469658699999</v>
      </c>
      <c r="L57" s="33">
        <v>3430.1609432499999</v>
      </c>
      <c r="M57" s="31">
        <v>2.5099999999999998</v>
      </c>
      <c r="N57" s="31">
        <v>1</v>
      </c>
      <c r="O57" s="30">
        <v>67827</v>
      </c>
      <c r="P57" s="30">
        <v>65800</v>
      </c>
      <c r="Q57" s="34">
        <v>67827</v>
      </c>
      <c r="R57" s="34">
        <v>8140</v>
      </c>
      <c r="S57" s="30" t="s">
        <v>108</v>
      </c>
      <c r="T57" s="30" t="s">
        <v>111</v>
      </c>
      <c r="U57" s="34">
        <v>48.29</v>
      </c>
      <c r="V57" s="34">
        <v>1</v>
      </c>
      <c r="W57" s="34">
        <v>1.2</v>
      </c>
      <c r="X57" s="34">
        <v>0.48</v>
      </c>
      <c r="Y57" s="34">
        <f t="shared" si="0"/>
        <v>1.2</v>
      </c>
      <c r="Z57" s="34">
        <f t="shared" si="1"/>
        <v>0.48</v>
      </c>
      <c r="AA57" s="34">
        <v>0.70299999999999996</v>
      </c>
      <c r="AB57" s="35">
        <v>0.84760783791095895</v>
      </c>
      <c r="AC57">
        <f t="shared" si="2"/>
        <v>2958</v>
      </c>
      <c r="AD57">
        <f t="shared" si="3"/>
        <v>8</v>
      </c>
      <c r="AE57">
        <f t="shared" si="4"/>
        <v>3.1</v>
      </c>
      <c r="AF57">
        <f>'TP Factors'!$D$7</f>
        <v>1.0291758621024898</v>
      </c>
      <c r="AG57">
        <f t="shared" si="5"/>
        <v>3.2</v>
      </c>
    </row>
    <row r="58" spans="1:33">
      <c r="A58" s="30" t="s">
        <v>105</v>
      </c>
      <c r="B58" s="30">
        <v>20</v>
      </c>
      <c r="C58" s="30" t="s">
        <v>106</v>
      </c>
      <c r="D58" s="31">
        <v>40.58</v>
      </c>
      <c r="E58" s="30" t="s">
        <v>91</v>
      </c>
      <c r="F58" s="30">
        <v>3456</v>
      </c>
      <c r="G58" s="32">
        <v>3</v>
      </c>
      <c r="H58" s="30" t="s">
        <v>92</v>
      </c>
      <c r="I58" s="30" t="s">
        <v>93</v>
      </c>
      <c r="J58" s="30">
        <v>504</v>
      </c>
      <c r="K58" s="33">
        <v>166.26993796799999</v>
      </c>
      <c r="L58" s="33">
        <v>1408.75951551</v>
      </c>
      <c r="M58" s="31">
        <v>0.35</v>
      </c>
      <c r="N58" s="31">
        <v>0.05</v>
      </c>
      <c r="O58" s="30">
        <v>67872</v>
      </c>
      <c r="P58" s="30">
        <v>65844</v>
      </c>
      <c r="Q58" s="34">
        <v>67872</v>
      </c>
      <c r="R58" s="34">
        <v>4130</v>
      </c>
      <c r="S58" s="30" t="s">
        <v>108</v>
      </c>
      <c r="T58" s="30" t="s">
        <v>109</v>
      </c>
      <c r="U58" s="34">
        <v>48.29</v>
      </c>
      <c r="V58" s="34">
        <v>1</v>
      </c>
      <c r="W58" s="34">
        <v>0.7</v>
      </c>
      <c r="X58" s="34">
        <v>0.09</v>
      </c>
      <c r="Y58" s="34">
        <f t="shared" si="0"/>
        <v>0.7</v>
      </c>
      <c r="Z58" s="34">
        <f t="shared" si="1"/>
        <v>0.09</v>
      </c>
      <c r="AA58" s="34">
        <v>0.41299999999999998</v>
      </c>
      <c r="AB58" s="35">
        <v>7.5761991111347196E-2</v>
      </c>
      <c r="AC58">
        <f t="shared" si="2"/>
        <v>155</v>
      </c>
      <c r="AD58">
        <f t="shared" si="3"/>
        <v>0</v>
      </c>
      <c r="AE58">
        <f t="shared" si="4"/>
        <v>0</v>
      </c>
      <c r="AF58">
        <f>'TP Factors'!$D$7</f>
        <v>1.0291758621024898</v>
      </c>
      <c r="AG58">
        <f t="shared" si="5"/>
        <v>0</v>
      </c>
    </row>
    <row r="59" spans="1:33">
      <c r="A59" s="30" t="s">
        <v>105</v>
      </c>
      <c r="B59" s="30">
        <v>20</v>
      </c>
      <c r="C59" s="30" t="s">
        <v>106</v>
      </c>
      <c r="D59" s="31">
        <v>40.58</v>
      </c>
      <c r="E59" s="30" t="s">
        <v>91</v>
      </c>
      <c r="F59" s="30">
        <v>1234</v>
      </c>
      <c r="G59" s="32">
        <v>105</v>
      </c>
      <c r="H59" s="30" t="s">
        <v>92</v>
      </c>
      <c r="I59" s="30" t="s">
        <v>93</v>
      </c>
      <c r="J59" s="30">
        <v>3260</v>
      </c>
      <c r="K59" s="33">
        <v>271.436366341</v>
      </c>
      <c r="L59" s="33">
        <v>4243.21969868</v>
      </c>
      <c r="M59" s="31">
        <v>6.29</v>
      </c>
      <c r="N59" s="31">
        <v>1.62</v>
      </c>
      <c r="O59" s="30">
        <v>67900</v>
      </c>
      <c r="P59" s="30">
        <v>65872</v>
      </c>
      <c r="Q59" s="34">
        <v>67900</v>
      </c>
      <c r="R59" s="34">
        <v>1400</v>
      </c>
      <c r="S59" s="30" t="s">
        <v>108</v>
      </c>
      <c r="T59" s="30" t="s">
        <v>121</v>
      </c>
      <c r="U59" s="34">
        <v>48.29</v>
      </c>
      <c r="V59" s="34">
        <v>1</v>
      </c>
      <c r="W59" s="34">
        <v>1.93</v>
      </c>
      <c r="X59" s="34">
        <v>0.497</v>
      </c>
      <c r="Y59" s="34">
        <f t="shared" si="0"/>
        <v>1.93</v>
      </c>
      <c r="Z59" s="34">
        <f t="shared" si="1"/>
        <v>0.497</v>
      </c>
      <c r="AA59" s="34">
        <v>0.88700000000000001</v>
      </c>
      <c r="AB59" s="35">
        <v>0.28448889677079098</v>
      </c>
      <c r="AC59">
        <f t="shared" si="2"/>
        <v>1253</v>
      </c>
      <c r="AD59">
        <f t="shared" si="3"/>
        <v>5</v>
      </c>
      <c r="AE59">
        <f t="shared" si="4"/>
        <v>1.4</v>
      </c>
      <c r="AF59">
        <f>'TP Factors'!$D$7</f>
        <v>1.0291758621024898</v>
      </c>
      <c r="AG59">
        <f t="shared" si="5"/>
        <v>1.4</v>
      </c>
    </row>
    <row r="60" spans="1:33">
      <c r="A60" s="30" t="s">
        <v>105</v>
      </c>
      <c r="B60" s="30">
        <v>20</v>
      </c>
      <c r="C60" s="30" t="s">
        <v>106</v>
      </c>
      <c r="D60" s="31">
        <v>40.58</v>
      </c>
      <c r="E60" s="30" t="s">
        <v>91</v>
      </c>
      <c r="F60" s="30">
        <v>1234</v>
      </c>
      <c r="G60" s="32">
        <v>45</v>
      </c>
      <c r="H60" s="30" t="s">
        <v>92</v>
      </c>
      <c r="I60" s="30" t="s">
        <v>93</v>
      </c>
      <c r="J60" s="30">
        <v>1821</v>
      </c>
      <c r="K60" s="33">
        <v>357.99760869699998</v>
      </c>
      <c r="L60" s="33">
        <v>3337.8960030600001</v>
      </c>
      <c r="M60" s="31">
        <v>2.19</v>
      </c>
      <c r="N60" s="31">
        <v>0.87</v>
      </c>
      <c r="O60" s="30">
        <v>67980</v>
      </c>
      <c r="P60" s="30">
        <v>65949</v>
      </c>
      <c r="Q60" s="34">
        <v>67980</v>
      </c>
      <c r="R60" s="34">
        <v>8140</v>
      </c>
      <c r="S60" s="30" t="s">
        <v>97</v>
      </c>
      <c r="T60" s="30" t="s">
        <v>99</v>
      </c>
      <c r="U60" s="34">
        <v>48.29</v>
      </c>
      <c r="V60" s="34">
        <v>1</v>
      </c>
      <c r="W60" s="34">
        <v>1.2</v>
      </c>
      <c r="X60" s="34">
        <v>0.48</v>
      </c>
      <c r="Y60" s="34">
        <f t="shared" si="0"/>
        <v>1.2</v>
      </c>
      <c r="Z60" s="34">
        <f t="shared" si="1"/>
        <v>0.48</v>
      </c>
      <c r="AA60" s="34">
        <v>0.63</v>
      </c>
      <c r="AB60" s="35">
        <v>0.824808765883001</v>
      </c>
      <c r="AC60">
        <f t="shared" si="2"/>
        <v>2579</v>
      </c>
      <c r="AD60">
        <f t="shared" si="3"/>
        <v>7</v>
      </c>
      <c r="AE60">
        <f t="shared" si="4"/>
        <v>2.7</v>
      </c>
      <c r="AF60">
        <f>'TP Factors'!$D$7</f>
        <v>1.0291758621024898</v>
      </c>
      <c r="AG60">
        <f t="shared" si="5"/>
        <v>2.8</v>
      </c>
    </row>
    <row r="61" spans="1:33">
      <c r="A61" s="30" t="s">
        <v>105</v>
      </c>
      <c r="B61" s="30">
        <v>20</v>
      </c>
      <c r="C61" s="30" t="s">
        <v>106</v>
      </c>
      <c r="D61" s="31">
        <v>40.58</v>
      </c>
      <c r="E61" s="30" t="s">
        <v>91</v>
      </c>
      <c r="F61" s="30">
        <v>1234</v>
      </c>
      <c r="G61" s="32">
        <v>105</v>
      </c>
      <c r="H61" s="30" t="s">
        <v>92</v>
      </c>
      <c r="I61" s="30" t="s">
        <v>93</v>
      </c>
      <c r="J61" s="30">
        <v>655</v>
      </c>
      <c r="K61" s="33">
        <v>166.32777619399999</v>
      </c>
      <c r="L61" s="33">
        <v>853.89496580699995</v>
      </c>
      <c r="M61" s="31">
        <v>1.26</v>
      </c>
      <c r="N61" s="31">
        <v>0.33</v>
      </c>
      <c r="O61" s="30">
        <v>68000</v>
      </c>
      <c r="P61" s="30">
        <v>65969</v>
      </c>
      <c r="Q61" s="34">
        <v>68000</v>
      </c>
      <c r="R61" s="34">
        <v>1400</v>
      </c>
      <c r="S61" s="30" t="s">
        <v>97</v>
      </c>
      <c r="T61" s="30" t="s">
        <v>123</v>
      </c>
      <c r="U61" s="34">
        <v>48.29</v>
      </c>
      <c r="V61" s="34">
        <v>1</v>
      </c>
      <c r="W61" s="34">
        <v>1.93</v>
      </c>
      <c r="X61" s="34">
        <v>0.497</v>
      </c>
      <c r="Y61" s="34">
        <f t="shared" si="0"/>
        <v>1.93</v>
      </c>
      <c r="Z61" s="34">
        <f t="shared" si="1"/>
        <v>0.497</v>
      </c>
      <c r="AA61" s="34">
        <v>0.88600000000000001</v>
      </c>
      <c r="AB61" s="35">
        <v>7.4861865195662597E-2</v>
      </c>
      <c r="AC61">
        <f t="shared" si="2"/>
        <v>329</v>
      </c>
      <c r="AD61">
        <f t="shared" si="3"/>
        <v>1</v>
      </c>
      <c r="AE61">
        <f t="shared" si="4"/>
        <v>0.4</v>
      </c>
      <c r="AF61">
        <f>'TP Factors'!$D$7</f>
        <v>1.0291758621024898</v>
      </c>
      <c r="AG61">
        <f t="shared" si="5"/>
        <v>0.4</v>
      </c>
    </row>
    <row r="62" spans="1:33">
      <c r="A62" s="30" t="s">
        <v>105</v>
      </c>
      <c r="B62" s="30">
        <v>20</v>
      </c>
      <c r="C62" s="30" t="s">
        <v>106</v>
      </c>
      <c r="D62" s="31">
        <v>40.58</v>
      </c>
      <c r="E62" s="30" t="s">
        <v>91</v>
      </c>
      <c r="F62" s="30">
        <v>3456</v>
      </c>
      <c r="G62" s="32">
        <v>3</v>
      </c>
      <c r="H62" s="30" t="s">
        <v>92</v>
      </c>
      <c r="I62" s="30" t="s">
        <v>93</v>
      </c>
      <c r="J62" s="30">
        <v>527</v>
      </c>
      <c r="K62" s="33">
        <v>181.37103681100001</v>
      </c>
      <c r="L62" s="33">
        <v>1968.9308884699999</v>
      </c>
      <c r="M62" s="31">
        <v>0.37</v>
      </c>
      <c r="N62" s="31">
        <v>0.05</v>
      </c>
      <c r="O62" s="30">
        <v>68096</v>
      </c>
      <c r="P62" s="30">
        <v>66063</v>
      </c>
      <c r="Q62" s="34">
        <v>68096</v>
      </c>
      <c r="R62" s="34">
        <v>4340</v>
      </c>
      <c r="S62" s="30" t="s">
        <v>100</v>
      </c>
      <c r="T62" s="30" t="s">
        <v>117</v>
      </c>
      <c r="U62" s="34">
        <v>48.29</v>
      </c>
      <c r="V62" s="34">
        <v>1</v>
      </c>
      <c r="W62" s="34">
        <v>0.7</v>
      </c>
      <c r="X62" s="34">
        <v>0.09</v>
      </c>
      <c r="Y62" s="34">
        <f t="shared" si="0"/>
        <v>0.7</v>
      </c>
      <c r="Z62" s="34">
        <f t="shared" si="1"/>
        <v>0.09</v>
      </c>
      <c r="AA62" s="34">
        <v>0.309</v>
      </c>
      <c r="AB62" s="35">
        <v>1.4588167711100001E-5</v>
      </c>
      <c r="AC62">
        <f t="shared" si="2"/>
        <v>0</v>
      </c>
      <c r="AD62">
        <f t="shared" si="3"/>
        <v>0</v>
      </c>
      <c r="AE62">
        <f t="shared" si="4"/>
        <v>0</v>
      </c>
      <c r="AF62">
        <f>'TP Factors'!$D$7</f>
        <v>1.0291758621024898</v>
      </c>
      <c r="AG62">
        <f t="shared" si="5"/>
        <v>0</v>
      </c>
    </row>
    <row r="63" spans="1:33">
      <c r="A63" s="30" t="s">
        <v>105</v>
      </c>
      <c r="B63" s="30">
        <v>20</v>
      </c>
      <c r="C63" s="30" t="s">
        <v>106</v>
      </c>
      <c r="D63" s="31">
        <v>40.58</v>
      </c>
      <c r="E63" s="30" t="s">
        <v>91</v>
      </c>
      <c r="F63" s="30">
        <v>3456</v>
      </c>
      <c r="G63" s="32">
        <v>3</v>
      </c>
      <c r="H63" s="30" t="s">
        <v>92</v>
      </c>
      <c r="I63" s="30" t="s">
        <v>93</v>
      </c>
      <c r="J63" s="30">
        <v>5</v>
      </c>
      <c r="K63" s="33">
        <v>47.559745964999998</v>
      </c>
      <c r="L63" s="33">
        <v>53.018839442299999</v>
      </c>
      <c r="M63" s="31">
        <v>0</v>
      </c>
      <c r="N63" s="31">
        <v>0</v>
      </c>
      <c r="O63" s="30">
        <v>68104</v>
      </c>
      <c r="P63" s="30">
        <v>66069</v>
      </c>
      <c r="Q63" s="34">
        <v>68104</v>
      </c>
      <c r="R63" s="34">
        <v>4340</v>
      </c>
      <c r="S63" s="30" t="s">
        <v>97</v>
      </c>
      <c r="T63" s="30" t="s">
        <v>116</v>
      </c>
      <c r="U63" s="34">
        <v>48.29</v>
      </c>
      <c r="V63" s="34">
        <v>1</v>
      </c>
      <c r="W63" s="34">
        <v>0.7</v>
      </c>
      <c r="X63" s="34">
        <v>0.09</v>
      </c>
      <c r="Y63" s="34">
        <f t="shared" si="0"/>
        <v>0.7</v>
      </c>
      <c r="Z63" s="34">
        <f t="shared" si="1"/>
        <v>0.09</v>
      </c>
      <c r="AA63" s="34">
        <v>0.10199999999999999</v>
      </c>
      <c r="AB63" s="35">
        <v>1.10302409551447E-2</v>
      </c>
      <c r="AC63">
        <f t="shared" si="2"/>
        <v>6</v>
      </c>
      <c r="AD63">
        <f t="shared" si="3"/>
        <v>0</v>
      </c>
      <c r="AE63">
        <f t="shared" si="4"/>
        <v>0</v>
      </c>
      <c r="AF63">
        <f>'TP Factors'!$D$7</f>
        <v>1.0291758621024898</v>
      </c>
      <c r="AG63">
        <f t="shared" si="5"/>
        <v>0</v>
      </c>
    </row>
    <row r="64" spans="1:33">
      <c r="A64" s="30" t="s">
        <v>105</v>
      </c>
      <c r="B64" s="30">
        <v>20</v>
      </c>
      <c r="C64" s="30" t="s">
        <v>106</v>
      </c>
      <c r="D64" s="31">
        <v>40.58</v>
      </c>
      <c r="E64" s="30" t="s">
        <v>91</v>
      </c>
      <c r="F64" s="30">
        <v>1234</v>
      </c>
      <c r="G64" s="32">
        <v>24.1</v>
      </c>
      <c r="H64" s="30" t="s">
        <v>92</v>
      </c>
      <c r="I64" s="30" t="s">
        <v>93</v>
      </c>
      <c r="J64" s="30">
        <v>2</v>
      </c>
      <c r="K64" s="33">
        <v>45.297350013500001</v>
      </c>
      <c r="L64" s="33">
        <v>11.270274970599999</v>
      </c>
      <c r="M64" s="31">
        <v>0</v>
      </c>
      <c r="N64" s="31">
        <v>0</v>
      </c>
      <c r="O64" s="30">
        <v>68105</v>
      </c>
      <c r="P64" s="30">
        <v>66070</v>
      </c>
      <c r="Q64" s="34">
        <v>68105</v>
      </c>
      <c r="R64" s="34">
        <v>1920</v>
      </c>
      <c r="S64" s="30" t="s">
        <v>97</v>
      </c>
      <c r="T64" s="30" t="s">
        <v>122</v>
      </c>
      <c r="U64" s="34">
        <v>48.29</v>
      </c>
      <c r="V64" s="34">
        <v>1</v>
      </c>
      <c r="W64" s="34">
        <v>1.2</v>
      </c>
      <c r="X64" s="34">
        <v>7.5999999999999998E-2</v>
      </c>
      <c r="Y64" s="34">
        <f t="shared" si="0"/>
        <v>1.2</v>
      </c>
      <c r="Z64" s="34">
        <f t="shared" si="1"/>
        <v>7.5999999999999998E-2</v>
      </c>
      <c r="AA64" s="34">
        <v>0.151</v>
      </c>
      <c r="AB64" s="35">
        <v>2.78493445156193E-3</v>
      </c>
      <c r="AC64">
        <f t="shared" si="2"/>
        <v>2</v>
      </c>
      <c r="AD64">
        <f t="shared" si="3"/>
        <v>0</v>
      </c>
      <c r="AE64">
        <f t="shared" si="4"/>
        <v>0</v>
      </c>
      <c r="AF64">
        <f>'TP Factors'!$D$7</f>
        <v>1.0291758621024898</v>
      </c>
      <c r="AG64">
        <f t="shared" si="5"/>
        <v>0</v>
      </c>
    </row>
    <row r="65" spans="1:33">
      <c r="A65" s="30" t="s">
        <v>105</v>
      </c>
      <c r="B65" s="30">
        <v>20</v>
      </c>
      <c r="C65" s="30" t="s">
        <v>106</v>
      </c>
      <c r="D65" s="31">
        <v>40.58</v>
      </c>
      <c r="E65" s="30" t="s">
        <v>91</v>
      </c>
      <c r="F65" s="30">
        <v>3456</v>
      </c>
      <c r="G65" s="32">
        <v>3</v>
      </c>
      <c r="H65" s="30" t="s">
        <v>92</v>
      </c>
      <c r="I65" s="30" t="s">
        <v>93</v>
      </c>
      <c r="J65" s="30">
        <v>41</v>
      </c>
      <c r="K65" s="33">
        <v>110.511683523</v>
      </c>
      <c r="L65" s="33">
        <v>152.92891180199999</v>
      </c>
      <c r="M65" s="31">
        <v>0.03</v>
      </c>
      <c r="N65" s="31">
        <v>0</v>
      </c>
      <c r="O65" s="30">
        <v>68107</v>
      </c>
      <c r="P65" s="30">
        <v>66072</v>
      </c>
      <c r="Q65" s="34">
        <v>68107</v>
      </c>
      <c r="R65" s="34">
        <v>4340</v>
      </c>
      <c r="S65" s="30" t="s">
        <v>100</v>
      </c>
      <c r="T65" s="30" t="s">
        <v>117</v>
      </c>
      <c r="U65" s="34">
        <v>48.29</v>
      </c>
      <c r="V65" s="34">
        <v>1</v>
      </c>
      <c r="W65" s="34">
        <v>0.7</v>
      </c>
      <c r="X65" s="34">
        <v>0.09</v>
      </c>
      <c r="Y65" s="34">
        <f t="shared" si="0"/>
        <v>0.7</v>
      </c>
      <c r="Z65" s="34">
        <f t="shared" si="1"/>
        <v>0.09</v>
      </c>
      <c r="AA65" s="34">
        <v>0.309</v>
      </c>
      <c r="AB65" s="35">
        <v>2.7828971459496699E-2</v>
      </c>
      <c r="AC65">
        <f t="shared" si="2"/>
        <v>43</v>
      </c>
      <c r="AD65">
        <f t="shared" si="3"/>
        <v>0</v>
      </c>
      <c r="AE65">
        <f t="shared" si="4"/>
        <v>0</v>
      </c>
      <c r="AF65">
        <f>'TP Factors'!$D$7</f>
        <v>1.0291758621024898</v>
      </c>
      <c r="AG65">
        <f t="shared" si="5"/>
        <v>0</v>
      </c>
    </row>
    <row r="66" spans="1:33">
      <c r="A66" s="30" t="s">
        <v>105</v>
      </c>
      <c r="B66" s="30">
        <v>20</v>
      </c>
      <c r="C66" s="30" t="s">
        <v>106</v>
      </c>
      <c r="D66" s="31">
        <v>40.58</v>
      </c>
      <c r="E66" s="30" t="s">
        <v>91</v>
      </c>
      <c r="F66" s="30">
        <v>1234</v>
      </c>
      <c r="G66" s="32">
        <v>24.1</v>
      </c>
      <c r="H66" s="30" t="s">
        <v>92</v>
      </c>
      <c r="I66" s="30" t="s">
        <v>93</v>
      </c>
      <c r="J66" s="30">
        <v>20</v>
      </c>
      <c r="K66" s="33">
        <v>131.74792401400001</v>
      </c>
      <c r="L66" s="33">
        <v>153.933792579</v>
      </c>
      <c r="M66" s="31">
        <v>0.02</v>
      </c>
      <c r="N66" s="31">
        <v>0</v>
      </c>
      <c r="O66" s="30">
        <v>68119</v>
      </c>
      <c r="P66" s="30">
        <v>66084</v>
      </c>
      <c r="Q66" s="34">
        <v>68119</v>
      </c>
      <c r="R66" s="34">
        <v>1920</v>
      </c>
      <c r="S66" s="30" t="s">
        <v>97</v>
      </c>
      <c r="T66" s="30" t="s">
        <v>122</v>
      </c>
      <c r="U66" s="34">
        <v>48.29</v>
      </c>
      <c r="V66" s="34">
        <v>1</v>
      </c>
      <c r="W66" s="34">
        <v>1.2</v>
      </c>
      <c r="X66" s="34">
        <v>7.5999999999999998E-2</v>
      </c>
      <c r="Y66" s="34">
        <f t="shared" si="0"/>
        <v>1.2</v>
      </c>
      <c r="Z66" s="34">
        <f t="shared" si="1"/>
        <v>7.5999999999999998E-2</v>
      </c>
      <c r="AA66" s="34">
        <v>0.151</v>
      </c>
      <c r="AB66" s="35">
        <v>3.8037716365526497E-2</v>
      </c>
      <c r="AC66">
        <f t="shared" si="2"/>
        <v>29</v>
      </c>
      <c r="AD66">
        <f t="shared" si="3"/>
        <v>0</v>
      </c>
      <c r="AE66">
        <f t="shared" si="4"/>
        <v>0</v>
      </c>
      <c r="AF66">
        <f>'TP Factors'!$D$7</f>
        <v>1.0291758621024898</v>
      </c>
      <c r="AG66">
        <f t="shared" si="5"/>
        <v>0</v>
      </c>
    </row>
    <row r="67" spans="1:33">
      <c r="A67" s="30" t="s">
        <v>105</v>
      </c>
      <c r="B67" s="30">
        <v>20</v>
      </c>
      <c r="C67" s="30" t="s">
        <v>106</v>
      </c>
      <c r="D67" s="31">
        <v>40.58</v>
      </c>
      <c r="E67" s="30" t="s">
        <v>91</v>
      </c>
      <c r="F67" s="30">
        <v>1234</v>
      </c>
      <c r="G67" s="32">
        <v>45</v>
      </c>
      <c r="H67" s="30" t="s">
        <v>92</v>
      </c>
      <c r="I67" s="30" t="s">
        <v>93</v>
      </c>
      <c r="J67" s="30">
        <v>6140</v>
      </c>
      <c r="K67" s="33">
        <v>930.11330880399998</v>
      </c>
      <c r="L67" s="33">
        <v>9122.7042549300004</v>
      </c>
      <c r="M67" s="31">
        <v>7.37</v>
      </c>
      <c r="N67" s="31">
        <v>2.95</v>
      </c>
      <c r="O67" s="30">
        <v>68120</v>
      </c>
      <c r="P67" s="30">
        <v>66085</v>
      </c>
      <c r="Q67" s="34">
        <v>68120</v>
      </c>
      <c r="R67" s="34">
        <v>8140</v>
      </c>
      <c r="S67" s="30" t="s">
        <v>100</v>
      </c>
      <c r="T67" s="30" t="s">
        <v>101</v>
      </c>
      <c r="U67" s="34">
        <v>48.29</v>
      </c>
      <c r="V67" s="34">
        <v>1</v>
      </c>
      <c r="W67" s="34">
        <v>1.2</v>
      </c>
      <c r="X67" s="34">
        <v>0.48</v>
      </c>
      <c r="Y67" s="34">
        <f t="shared" ref="Y67:Y79" si="6">W67</f>
        <v>1.2</v>
      </c>
      <c r="Z67" s="34">
        <f t="shared" ref="Z67:Z79" si="7">X67</f>
        <v>0.48</v>
      </c>
      <c r="AA67" s="34">
        <v>0.77700000000000002</v>
      </c>
      <c r="AB67" s="35">
        <v>2.2476373536284102</v>
      </c>
      <c r="AC67">
        <f t="shared" ref="AC67:AC106" si="8">ROUND(AB67*AA67*U67*102.79,0)</f>
        <v>8669</v>
      </c>
      <c r="AD67">
        <f t="shared" ref="AD67:AD106" si="9">ROUND(Y67*AC67*0.002205,0)</f>
        <v>23</v>
      </c>
      <c r="AE67">
        <f t="shared" ref="AE67:AE106" si="10">ROUND(Z67*AC67*0.002205,1)</f>
        <v>9.1999999999999993</v>
      </c>
      <c r="AF67">
        <f>'TP Factors'!$D$7</f>
        <v>1.0291758621024898</v>
      </c>
      <c r="AG67">
        <f t="shared" ref="AG67:AG106" si="11">ROUND(AE67*AF67,1)</f>
        <v>9.5</v>
      </c>
    </row>
    <row r="68" spans="1:33">
      <c r="A68" s="30" t="s">
        <v>105</v>
      </c>
      <c r="B68" s="30">
        <v>20</v>
      </c>
      <c r="C68" s="30" t="s">
        <v>106</v>
      </c>
      <c r="D68" s="31">
        <v>40.58</v>
      </c>
      <c r="E68" s="30" t="s">
        <v>91</v>
      </c>
      <c r="F68" s="30">
        <v>1234</v>
      </c>
      <c r="G68" s="32">
        <v>45</v>
      </c>
      <c r="H68" s="30" t="s">
        <v>92</v>
      </c>
      <c r="I68" s="30" t="s">
        <v>93</v>
      </c>
      <c r="J68" s="30">
        <v>40</v>
      </c>
      <c r="K68" s="33">
        <v>114.883154885</v>
      </c>
      <c r="L68" s="33">
        <v>72.820548865800006</v>
      </c>
      <c r="M68" s="31">
        <v>0.05</v>
      </c>
      <c r="N68" s="31">
        <v>0.02</v>
      </c>
      <c r="O68" s="30">
        <v>68121</v>
      </c>
      <c r="P68" s="30">
        <v>66086</v>
      </c>
      <c r="Q68" s="34">
        <v>68121</v>
      </c>
      <c r="R68" s="34">
        <v>8140</v>
      </c>
      <c r="S68" s="30" t="s">
        <v>97</v>
      </c>
      <c r="T68" s="30" t="s">
        <v>99</v>
      </c>
      <c r="U68" s="34">
        <v>48.29</v>
      </c>
      <c r="V68" s="34">
        <v>1</v>
      </c>
      <c r="W68" s="34">
        <v>1.2</v>
      </c>
      <c r="X68" s="34">
        <v>0.48</v>
      </c>
      <c r="Y68" s="34">
        <f t="shared" si="6"/>
        <v>1.2</v>
      </c>
      <c r="Z68" s="34">
        <f t="shared" si="7"/>
        <v>0.48</v>
      </c>
      <c r="AA68" s="34">
        <v>0.63</v>
      </c>
      <c r="AB68" s="35">
        <v>1.79942775159973E-2</v>
      </c>
      <c r="AC68">
        <f t="shared" si="8"/>
        <v>56</v>
      </c>
      <c r="AD68">
        <f t="shared" si="9"/>
        <v>0</v>
      </c>
      <c r="AE68">
        <f t="shared" si="10"/>
        <v>0.1</v>
      </c>
      <c r="AF68">
        <f>'TP Factors'!$D$7</f>
        <v>1.0291758621024898</v>
      </c>
      <c r="AG68">
        <f t="shared" si="11"/>
        <v>0.1</v>
      </c>
    </row>
    <row r="69" spans="1:33">
      <c r="A69" s="30" t="s">
        <v>105</v>
      </c>
      <c r="B69" s="30">
        <v>20</v>
      </c>
      <c r="C69" s="30" t="s">
        <v>106</v>
      </c>
      <c r="D69" s="31">
        <v>40.58</v>
      </c>
      <c r="E69" s="30" t="s">
        <v>91</v>
      </c>
      <c r="F69" s="30">
        <v>1234</v>
      </c>
      <c r="G69" s="32">
        <v>24.1</v>
      </c>
      <c r="H69" s="30" t="s">
        <v>92</v>
      </c>
      <c r="I69" s="30" t="s">
        <v>93</v>
      </c>
      <c r="J69" s="30">
        <v>37</v>
      </c>
      <c r="K69" s="33">
        <v>180.79615757100001</v>
      </c>
      <c r="L69" s="33">
        <v>184.277659782</v>
      </c>
      <c r="M69" s="31">
        <v>0.04</v>
      </c>
      <c r="N69" s="31">
        <v>0</v>
      </c>
      <c r="O69" s="30">
        <v>68202</v>
      </c>
      <c r="P69" s="30">
        <v>66164</v>
      </c>
      <c r="Q69" s="34">
        <v>68202</v>
      </c>
      <c r="R69" s="34">
        <v>1920</v>
      </c>
      <c r="S69" s="30" t="s">
        <v>100</v>
      </c>
      <c r="T69" s="30" t="s">
        <v>124</v>
      </c>
      <c r="U69" s="34">
        <v>48.29</v>
      </c>
      <c r="V69" s="34">
        <v>1</v>
      </c>
      <c r="W69" s="34">
        <v>1.2</v>
      </c>
      <c r="X69" s="34">
        <v>7.5999999999999998E-2</v>
      </c>
      <c r="Y69" s="34">
        <f t="shared" si="6"/>
        <v>1.2</v>
      </c>
      <c r="Z69" s="34">
        <f t="shared" si="7"/>
        <v>7.5999999999999998E-2</v>
      </c>
      <c r="AA69" s="34">
        <v>0.23400000000000001</v>
      </c>
      <c r="AB69" s="35">
        <v>4.55358192833593E-2</v>
      </c>
      <c r="AC69">
        <f t="shared" si="8"/>
        <v>53</v>
      </c>
      <c r="AD69">
        <f t="shared" si="9"/>
        <v>0</v>
      </c>
      <c r="AE69">
        <f t="shared" si="10"/>
        <v>0</v>
      </c>
      <c r="AF69">
        <f>'TP Factors'!$D$7</f>
        <v>1.0291758621024898</v>
      </c>
      <c r="AG69">
        <f t="shared" si="11"/>
        <v>0</v>
      </c>
    </row>
    <row r="70" spans="1:33">
      <c r="A70" s="30" t="s">
        <v>105</v>
      </c>
      <c r="B70" s="30">
        <v>20</v>
      </c>
      <c r="C70" s="30" t="s">
        <v>106</v>
      </c>
      <c r="D70" s="31">
        <v>40.58</v>
      </c>
      <c r="E70" s="30" t="s">
        <v>91</v>
      </c>
      <c r="F70" s="30">
        <v>1234</v>
      </c>
      <c r="G70" s="32">
        <v>24.1</v>
      </c>
      <c r="H70" s="30" t="s">
        <v>92</v>
      </c>
      <c r="I70" s="30" t="s">
        <v>93</v>
      </c>
      <c r="J70" s="30">
        <v>570</v>
      </c>
      <c r="K70" s="33">
        <v>495.95317429099998</v>
      </c>
      <c r="L70" s="33">
        <v>2812.51015934</v>
      </c>
      <c r="M70" s="31">
        <v>0.68</v>
      </c>
      <c r="N70" s="31">
        <v>0.04</v>
      </c>
      <c r="O70" s="30">
        <v>68204</v>
      </c>
      <c r="P70" s="30">
        <v>66166</v>
      </c>
      <c r="Q70" s="34">
        <v>68204</v>
      </c>
      <c r="R70" s="34">
        <v>1920</v>
      </c>
      <c r="S70" s="30" t="s">
        <v>100</v>
      </c>
      <c r="T70" s="30" t="s">
        <v>124</v>
      </c>
      <c r="U70" s="34">
        <v>48.29</v>
      </c>
      <c r="V70" s="34">
        <v>1</v>
      </c>
      <c r="W70" s="34">
        <v>1.2</v>
      </c>
      <c r="X70" s="34">
        <v>7.5999999999999998E-2</v>
      </c>
      <c r="Y70" s="34">
        <f t="shared" si="6"/>
        <v>1.2</v>
      </c>
      <c r="Z70" s="34">
        <f t="shared" si="7"/>
        <v>7.5999999999999998E-2</v>
      </c>
      <c r="AA70" s="34">
        <v>0.23400000000000001</v>
      </c>
      <c r="AB70" s="35">
        <v>0.49488320491523002</v>
      </c>
      <c r="AC70">
        <f t="shared" si="8"/>
        <v>575</v>
      </c>
      <c r="AD70">
        <f t="shared" si="9"/>
        <v>2</v>
      </c>
      <c r="AE70">
        <f t="shared" si="10"/>
        <v>0.1</v>
      </c>
      <c r="AF70">
        <f>'TP Factors'!$D$7</f>
        <v>1.0291758621024898</v>
      </c>
      <c r="AG70">
        <f t="shared" si="11"/>
        <v>0.1</v>
      </c>
    </row>
    <row r="71" spans="1:33">
      <c r="A71" s="30" t="s">
        <v>105</v>
      </c>
      <c r="B71" s="30">
        <v>20</v>
      </c>
      <c r="C71" s="30" t="s">
        <v>106</v>
      </c>
      <c r="D71" s="31">
        <v>40.58</v>
      </c>
      <c r="E71" s="30" t="s">
        <v>91</v>
      </c>
      <c r="F71" s="30">
        <v>1234</v>
      </c>
      <c r="G71" s="32">
        <v>105</v>
      </c>
      <c r="H71" s="30" t="s">
        <v>92</v>
      </c>
      <c r="I71" s="30" t="s">
        <v>93</v>
      </c>
      <c r="J71" s="30">
        <v>54245</v>
      </c>
      <c r="K71" s="33">
        <v>1613.7470556599999</v>
      </c>
      <c r="L71" s="33">
        <v>70525.071952700004</v>
      </c>
      <c r="M71" s="31">
        <v>104.69</v>
      </c>
      <c r="N71" s="31">
        <v>26.96</v>
      </c>
      <c r="O71" s="30">
        <v>68252</v>
      </c>
      <c r="P71" s="30">
        <v>66212</v>
      </c>
      <c r="Q71" s="34">
        <v>68252</v>
      </c>
      <c r="R71" s="34">
        <v>1400</v>
      </c>
      <c r="S71" s="30" t="s">
        <v>100</v>
      </c>
      <c r="T71" s="30" t="s">
        <v>104</v>
      </c>
      <c r="U71" s="34">
        <v>48.29</v>
      </c>
      <c r="V71" s="34">
        <v>1</v>
      </c>
      <c r="W71" s="34">
        <v>1.93</v>
      </c>
      <c r="X71" s="34">
        <v>0.497</v>
      </c>
      <c r="Y71" s="34">
        <f t="shared" si="6"/>
        <v>1.93</v>
      </c>
      <c r="Z71" s="34">
        <f t="shared" si="7"/>
        <v>0.497</v>
      </c>
      <c r="AA71" s="34">
        <v>0.88800000000000001</v>
      </c>
      <c r="AB71" s="35">
        <v>1.93665565776895E-2</v>
      </c>
      <c r="AC71">
        <f t="shared" si="8"/>
        <v>85</v>
      </c>
      <c r="AD71">
        <f t="shared" si="9"/>
        <v>0</v>
      </c>
      <c r="AE71">
        <f t="shared" si="10"/>
        <v>0.1</v>
      </c>
      <c r="AF71">
        <f>'TP Factors'!$D$7</f>
        <v>1.0291758621024898</v>
      </c>
      <c r="AG71">
        <f t="shared" si="11"/>
        <v>0.1</v>
      </c>
    </row>
    <row r="72" spans="1:33">
      <c r="A72" s="30" t="s">
        <v>105</v>
      </c>
      <c r="B72" s="30">
        <v>20</v>
      </c>
      <c r="C72" s="30" t="s">
        <v>106</v>
      </c>
      <c r="D72" s="31">
        <v>40.58</v>
      </c>
      <c r="E72" s="30" t="s">
        <v>91</v>
      </c>
      <c r="F72" s="30">
        <v>3456</v>
      </c>
      <c r="G72" s="32">
        <v>11.1</v>
      </c>
      <c r="H72" s="30" t="s">
        <v>92</v>
      </c>
      <c r="I72" s="30" t="s">
        <v>93</v>
      </c>
      <c r="J72" s="30">
        <v>171</v>
      </c>
      <c r="K72" s="33">
        <v>113.606988309</v>
      </c>
      <c r="L72" s="33">
        <v>845.524202242</v>
      </c>
      <c r="M72" s="31">
        <v>0.21</v>
      </c>
      <c r="N72" s="31">
        <v>0.01</v>
      </c>
      <c r="O72" s="30">
        <v>68272</v>
      </c>
      <c r="P72" s="30">
        <v>66232</v>
      </c>
      <c r="Q72" s="34">
        <v>68272</v>
      </c>
      <c r="R72" s="34">
        <v>1900</v>
      </c>
      <c r="S72" s="30" t="s">
        <v>100</v>
      </c>
      <c r="T72" s="30" t="s">
        <v>102</v>
      </c>
      <c r="U72" s="34">
        <v>48.29</v>
      </c>
      <c r="V72" s="34">
        <v>1</v>
      </c>
      <c r="W72" s="34">
        <v>1.2</v>
      </c>
      <c r="X72" s="34">
        <v>7.5999999999999998E-2</v>
      </c>
      <c r="Y72" s="34">
        <f t="shared" si="6"/>
        <v>1.2</v>
      </c>
      <c r="Z72" s="34">
        <f t="shared" si="7"/>
        <v>7.5999999999999998E-2</v>
      </c>
      <c r="AA72" s="34">
        <v>0.23400000000000001</v>
      </c>
      <c r="AB72" s="35">
        <v>6.3541857360358001E-3</v>
      </c>
      <c r="AC72">
        <f t="shared" si="8"/>
        <v>7</v>
      </c>
      <c r="AD72">
        <f t="shared" si="9"/>
        <v>0</v>
      </c>
      <c r="AE72">
        <f t="shared" si="10"/>
        <v>0</v>
      </c>
      <c r="AF72">
        <f>'TP Factors'!$D$7</f>
        <v>1.0291758621024898</v>
      </c>
      <c r="AG72">
        <f t="shared" si="11"/>
        <v>0</v>
      </c>
    </row>
    <row r="73" spans="1:33">
      <c r="A73" s="30" t="s">
        <v>105</v>
      </c>
      <c r="B73" s="30">
        <v>20</v>
      </c>
      <c r="C73" s="30" t="s">
        <v>106</v>
      </c>
      <c r="D73" s="31">
        <v>40.58</v>
      </c>
      <c r="E73" s="30" t="s">
        <v>91</v>
      </c>
      <c r="F73" s="30">
        <v>3456</v>
      </c>
      <c r="G73" s="32">
        <v>11.1</v>
      </c>
      <c r="H73" s="30" t="s">
        <v>92</v>
      </c>
      <c r="I73" s="30" t="s">
        <v>93</v>
      </c>
      <c r="J73" s="30">
        <v>882</v>
      </c>
      <c r="K73" s="33">
        <v>298.60380226000001</v>
      </c>
      <c r="L73" s="33">
        <v>4350.9359091300003</v>
      </c>
      <c r="M73" s="31">
        <v>1.06</v>
      </c>
      <c r="N73" s="31">
        <v>7.0000000000000007E-2</v>
      </c>
      <c r="O73" s="30">
        <v>68310</v>
      </c>
      <c r="P73" s="30">
        <v>66268</v>
      </c>
      <c r="Q73" s="34">
        <v>68310</v>
      </c>
      <c r="R73" s="34">
        <v>1900</v>
      </c>
      <c r="S73" s="30" t="s">
        <v>100</v>
      </c>
      <c r="T73" s="30" t="s">
        <v>102</v>
      </c>
      <c r="U73" s="34">
        <v>48.29</v>
      </c>
      <c r="V73" s="34">
        <v>1</v>
      </c>
      <c r="W73" s="34">
        <v>1.2</v>
      </c>
      <c r="X73" s="34">
        <v>7.5999999999999998E-2</v>
      </c>
      <c r="Y73" s="34">
        <f t="shared" si="6"/>
        <v>1.2</v>
      </c>
      <c r="Z73" s="34">
        <f t="shared" si="7"/>
        <v>7.5999999999999998E-2</v>
      </c>
      <c r="AA73" s="34">
        <v>0.23400000000000001</v>
      </c>
      <c r="AB73" s="35">
        <v>1.9825354597942501E-2</v>
      </c>
      <c r="AC73">
        <f t="shared" si="8"/>
        <v>23</v>
      </c>
      <c r="AD73">
        <f t="shared" si="9"/>
        <v>0</v>
      </c>
      <c r="AE73">
        <f t="shared" si="10"/>
        <v>0</v>
      </c>
      <c r="AF73">
        <f>'TP Factors'!$D$7</f>
        <v>1.0291758621024898</v>
      </c>
      <c r="AG73">
        <f t="shared" si="11"/>
        <v>0</v>
      </c>
    </row>
    <row r="74" spans="1:33">
      <c r="A74" s="30" t="s">
        <v>105</v>
      </c>
      <c r="B74" s="30">
        <v>20</v>
      </c>
      <c r="C74" s="30" t="s">
        <v>106</v>
      </c>
      <c r="D74" s="31">
        <v>40.58</v>
      </c>
      <c r="E74" s="30" t="s">
        <v>91</v>
      </c>
      <c r="F74" s="30">
        <v>1234</v>
      </c>
      <c r="G74" s="32">
        <v>24.1</v>
      </c>
      <c r="H74" s="30" t="s">
        <v>92</v>
      </c>
      <c r="I74" s="30" t="s">
        <v>93</v>
      </c>
      <c r="J74" s="30">
        <v>519</v>
      </c>
      <c r="K74" s="33">
        <v>404.85534103499998</v>
      </c>
      <c r="L74" s="33">
        <v>2562.7382174899999</v>
      </c>
      <c r="M74" s="31">
        <v>0.62</v>
      </c>
      <c r="N74" s="31">
        <v>0.04</v>
      </c>
      <c r="O74" s="30">
        <v>68479</v>
      </c>
      <c r="P74" s="30">
        <v>66418</v>
      </c>
      <c r="Q74" s="34">
        <v>68479</v>
      </c>
      <c r="R74" s="34">
        <v>1920</v>
      </c>
      <c r="S74" s="30" t="s">
        <v>100</v>
      </c>
      <c r="T74" s="30" t="s">
        <v>124</v>
      </c>
      <c r="U74" s="34">
        <v>48.29</v>
      </c>
      <c r="V74" s="34">
        <v>1</v>
      </c>
      <c r="W74" s="34">
        <v>1.2</v>
      </c>
      <c r="X74" s="34">
        <v>7.5999999999999998E-2</v>
      </c>
      <c r="Y74" s="34">
        <f t="shared" si="6"/>
        <v>1.2</v>
      </c>
      <c r="Z74" s="34">
        <f t="shared" si="7"/>
        <v>7.5999999999999998E-2</v>
      </c>
      <c r="AA74" s="34">
        <v>0.23400000000000001</v>
      </c>
      <c r="AB74" s="35">
        <v>5.3821635501004002E-2</v>
      </c>
      <c r="AC74">
        <f t="shared" si="8"/>
        <v>63</v>
      </c>
      <c r="AD74">
        <f t="shared" si="9"/>
        <v>0</v>
      </c>
      <c r="AE74">
        <f t="shared" si="10"/>
        <v>0</v>
      </c>
      <c r="AF74">
        <f>'TP Factors'!$D$7</f>
        <v>1.0291758621024898</v>
      </c>
      <c r="AG74">
        <f t="shared" si="11"/>
        <v>0</v>
      </c>
    </row>
    <row r="75" spans="1:33">
      <c r="A75" s="30" t="s">
        <v>105</v>
      </c>
      <c r="B75" s="30">
        <v>20</v>
      </c>
      <c r="C75" s="30" t="s">
        <v>106</v>
      </c>
      <c r="D75" s="31">
        <v>40.58</v>
      </c>
      <c r="E75" s="30" t="s">
        <v>91</v>
      </c>
      <c r="F75" s="30">
        <v>1234</v>
      </c>
      <c r="G75" s="32">
        <v>45</v>
      </c>
      <c r="H75" s="30" t="s">
        <v>92</v>
      </c>
      <c r="I75" s="30" t="s">
        <v>93</v>
      </c>
      <c r="J75" s="30">
        <v>614</v>
      </c>
      <c r="K75" s="33">
        <v>358.66883009200001</v>
      </c>
      <c r="L75" s="33">
        <v>911.64541430300005</v>
      </c>
      <c r="M75" s="31">
        <v>0.74</v>
      </c>
      <c r="N75" s="31">
        <v>0.28999999999999998</v>
      </c>
      <c r="O75" s="30">
        <v>68491</v>
      </c>
      <c r="P75" s="30">
        <v>66428</v>
      </c>
      <c r="Q75" s="34">
        <v>68491</v>
      </c>
      <c r="R75" s="34">
        <v>8140</v>
      </c>
      <c r="S75" s="30" t="s">
        <v>100</v>
      </c>
      <c r="T75" s="30" t="s">
        <v>101</v>
      </c>
      <c r="U75" s="34">
        <v>48.29</v>
      </c>
      <c r="V75" s="34">
        <v>1</v>
      </c>
      <c r="W75" s="34">
        <v>1.2</v>
      </c>
      <c r="X75" s="34">
        <v>0.48</v>
      </c>
      <c r="Y75" s="34">
        <f t="shared" si="6"/>
        <v>1.2</v>
      </c>
      <c r="Z75" s="34">
        <f t="shared" si="7"/>
        <v>0.48</v>
      </c>
      <c r="AA75" s="34">
        <v>0.77700000000000002</v>
      </c>
      <c r="AB75" s="35">
        <v>0.22527158676696701</v>
      </c>
      <c r="AC75">
        <f t="shared" si="8"/>
        <v>869</v>
      </c>
      <c r="AD75">
        <f t="shared" si="9"/>
        <v>2</v>
      </c>
      <c r="AE75">
        <f t="shared" si="10"/>
        <v>0.9</v>
      </c>
      <c r="AF75">
        <f>'TP Factors'!$D$7</f>
        <v>1.0291758621024898</v>
      </c>
      <c r="AG75">
        <f t="shared" si="11"/>
        <v>0.9</v>
      </c>
    </row>
    <row r="76" spans="1:33">
      <c r="A76" s="30" t="s">
        <v>105</v>
      </c>
      <c r="B76" s="30">
        <v>20</v>
      </c>
      <c r="C76" s="30" t="s">
        <v>106</v>
      </c>
      <c r="D76" s="31">
        <v>40.58</v>
      </c>
      <c r="E76" s="30" t="s">
        <v>91</v>
      </c>
      <c r="F76" s="30">
        <v>1234</v>
      </c>
      <c r="G76" s="32">
        <v>105</v>
      </c>
      <c r="H76" s="30" t="s">
        <v>92</v>
      </c>
      <c r="I76" s="30" t="s">
        <v>93</v>
      </c>
      <c r="J76" s="30">
        <v>5918</v>
      </c>
      <c r="K76" s="33">
        <v>456.66767797599999</v>
      </c>
      <c r="L76" s="33">
        <v>7693.3914240900003</v>
      </c>
      <c r="M76" s="31">
        <v>11.42</v>
      </c>
      <c r="N76" s="31">
        <v>2.94</v>
      </c>
      <c r="O76" s="30">
        <v>68545</v>
      </c>
      <c r="P76" s="30">
        <v>66474</v>
      </c>
      <c r="Q76" s="34">
        <v>68545</v>
      </c>
      <c r="R76" s="34">
        <v>1400</v>
      </c>
      <c r="S76" s="30" t="s">
        <v>100</v>
      </c>
      <c r="T76" s="30" t="s">
        <v>104</v>
      </c>
      <c r="U76" s="34">
        <v>48.29</v>
      </c>
      <c r="V76" s="34">
        <v>1</v>
      </c>
      <c r="W76" s="34">
        <v>1.93</v>
      </c>
      <c r="X76" s="34">
        <v>0.497</v>
      </c>
      <c r="Y76" s="34">
        <f t="shared" si="6"/>
        <v>1.93</v>
      </c>
      <c r="Z76" s="34">
        <f t="shared" si="7"/>
        <v>0.497</v>
      </c>
      <c r="AA76" s="34">
        <v>0.88800000000000001</v>
      </c>
      <c r="AB76" s="35">
        <v>2.0115418637066399E-2</v>
      </c>
      <c r="AC76">
        <f t="shared" si="8"/>
        <v>89</v>
      </c>
      <c r="AD76">
        <f t="shared" si="9"/>
        <v>0</v>
      </c>
      <c r="AE76">
        <f t="shared" si="10"/>
        <v>0.1</v>
      </c>
      <c r="AF76">
        <f>'TP Factors'!$D$7</f>
        <v>1.0291758621024898</v>
      </c>
      <c r="AG76">
        <f t="shared" si="11"/>
        <v>0.1</v>
      </c>
    </row>
    <row r="77" spans="1:33">
      <c r="A77" s="30" t="s">
        <v>105</v>
      </c>
      <c r="B77" s="30">
        <v>20</v>
      </c>
      <c r="C77" s="30" t="s">
        <v>106</v>
      </c>
      <c r="D77" s="31">
        <v>40.58</v>
      </c>
      <c r="E77" s="30" t="s">
        <v>91</v>
      </c>
      <c r="F77" s="30">
        <v>1234</v>
      </c>
      <c r="G77" s="32">
        <v>24.1</v>
      </c>
      <c r="H77" s="30" t="s">
        <v>92</v>
      </c>
      <c r="I77" s="30" t="s">
        <v>93</v>
      </c>
      <c r="J77" s="30">
        <v>66</v>
      </c>
      <c r="K77" s="33">
        <v>124.733798294</v>
      </c>
      <c r="L77" s="33">
        <v>326.246998168</v>
      </c>
      <c r="M77" s="31">
        <v>0.08</v>
      </c>
      <c r="N77" s="31">
        <v>0.01</v>
      </c>
      <c r="O77" s="30">
        <v>68852</v>
      </c>
      <c r="P77" s="30">
        <v>66764</v>
      </c>
      <c r="Q77" s="34">
        <v>68852</v>
      </c>
      <c r="R77" s="34">
        <v>1920</v>
      </c>
      <c r="S77" s="30" t="s">
        <v>100</v>
      </c>
      <c r="T77" s="30" t="s">
        <v>124</v>
      </c>
      <c r="U77" s="34">
        <v>48.29</v>
      </c>
      <c r="V77" s="34">
        <v>1</v>
      </c>
      <c r="W77" s="34">
        <v>1.2</v>
      </c>
      <c r="X77" s="34">
        <v>7.5999999999999998E-2</v>
      </c>
      <c r="Y77" s="34">
        <f t="shared" si="6"/>
        <v>1.2</v>
      </c>
      <c r="Z77" s="34">
        <f t="shared" si="7"/>
        <v>7.5999999999999998E-2</v>
      </c>
      <c r="AA77" s="34">
        <v>0.23400000000000001</v>
      </c>
      <c r="AB77" s="35">
        <v>4.5017544535786297E-2</v>
      </c>
      <c r="AC77">
        <f t="shared" si="8"/>
        <v>52</v>
      </c>
      <c r="AD77">
        <f t="shared" si="9"/>
        <v>0</v>
      </c>
      <c r="AE77">
        <f t="shared" si="10"/>
        <v>0</v>
      </c>
      <c r="AF77">
        <f>'TP Factors'!$D$7</f>
        <v>1.0291758621024898</v>
      </c>
      <c r="AG77">
        <f t="shared" si="11"/>
        <v>0</v>
      </c>
    </row>
    <row r="78" spans="1:33">
      <c r="A78" s="30" t="s">
        <v>105</v>
      </c>
      <c r="B78" s="30">
        <v>20</v>
      </c>
      <c r="C78" s="30" t="s">
        <v>106</v>
      </c>
      <c r="D78" s="31">
        <v>40.58</v>
      </c>
      <c r="E78" s="30" t="s">
        <v>91</v>
      </c>
      <c r="F78" s="30">
        <v>1234</v>
      </c>
      <c r="G78" s="32">
        <v>105</v>
      </c>
      <c r="H78" s="30" t="s">
        <v>92</v>
      </c>
      <c r="I78" s="30" t="s">
        <v>93</v>
      </c>
      <c r="J78" s="30">
        <v>127</v>
      </c>
      <c r="K78" s="33">
        <v>100.470754168</v>
      </c>
      <c r="L78" s="33">
        <v>164.61699484900001</v>
      </c>
      <c r="M78" s="31">
        <v>0.25</v>
      </c>
      <c r="N78" s="31">
        <v>0.06</v>
      </c>
      <c r="O78" s="30">
        <v>68950</v>
      </c>
      <c r="P78" s="30">
        <v>66859</v>
      </c>
      <c r="Q78" s="34">
        <v>68950</v>
      </c>
      <c r="R78" s="34">
        <v>1400</v>
      </c>
      <c r="S78" s="30" t="s">
        <v>100</v>
      </c>
      <c r="T78" s="30" t="s">
        <v>104</v>
      </c>
      <c r="U78" s="34">
        <v>48.29</v>
      </c>
      <c r="V78" s="34">
        <v>1</v>
      </c>
      <c r="W78" s="34">
        <v>1.93</v>
      </c>
      <c r="X78" s="34">
        <v>0.497</v>
      </c>
      <c r="Y78" s="34">
        <f t="shared" si="6"/>
        <v>1.93</v>
      </c>
      <c r="Z78" s="34">
        <f t="shared" si="7"/>
        <v>0.497</v>
      </c>
      <c r="AA78" s="34">
        <v>0.88800000000000001</v>
      </c>
      <c r="AB78" s="35">
        <v>3.2210403849936599E-2</v>
      </c>
      <c r="AC78">
        <f t="shared" si="8"/>
        <v>142</v>
      </c>
      <c r="AD78">
        <f t="shared" si="9"/>
        <v>1</v>
      </c>
      <c r="AE78">
        <f t="shared" si="10"/>
        <v>0.2</v>
      </c>
      <c r="AF78">
        <f>'TP Factors'!$D$7</f>
        <v>1.0291758621024898</v>
      </c>
      <c r="AG78">
        <f t="shared" si="11"/>
        <v>0.2</v>
      </c>
    </row>
    <row r="79" spans="1:33">
      <c r="A79" s="30" t="s">
        <v>105</v>
      </c>
      <c r="B79" s="30">
        <v>20</v>
      </c>
      <c r="C79" s="30" t="s">
        <v>106</v>
      </c>
      <c r="D79" s="31">
        <v>40.58</v>
      </c>
      <c r="E79" s="30" t="s">
        <v>91</v>
      </c>
      <c r="F79" s="30">
        <v>1234</v>
      </c>
      <c r="G79" s="32">
        <v>45</v>
      </c>
      <c r="H79" s="30" t="s">
        <v>92</v>
      </c>
      <c r="I79" s="30" t="s">
        <v>93</v>
      </c>
      <c r="J79" s="30">
        <v>8053</v>
      </c>
      <c r="K79" s="33">
        <v>1238.1926943000001</v>
      </c>
      <c r="L79" s="33">
        <v>11965.327722</v>
      </c>
      <c r="M79" s="31">
        <v>9.66</v>
      </c>
      <c r="N79" s="31">
        <v>3.87</v>
      </c>
      <c r="O79" s="30">
        <v>69046</v>
      </c>
      <c r="P79" s="30">
        <v>66951</v>
      </c>
      <c r="Q79" s="34">
        <v>69046</v>
      </c>
      <c r="R79" s="34">
        <v>8140</v>
      </c>
      <c r="S79" s="30" t="s">
        <v>100</v>
      </c>
      <c r="T79" s="30" t="s">
        <v>101</v>
      </c>
      <c r="U79" s="34">
        <v>48.29</v>
      </c>
      <c r="V79" s="34">
        <v>1</v>
      </c>
      <c r="W79" s="34">
        <v>1.2</v>
      </c>
      <c r="X79" s="34">
        <v>0.48</v>
      </c>
      <c r="Y79" s="34">
        <f t="shared" si="6"/>
        <v>1.2</v>
      </c>
      <c r="Z79" s="34">
        <f t="shared" si="7"/>
        <v>0.48</v>
      </c>
      <c r="AA79" s="34">
        <v>0.77700000000000002</v>
      </c>
      <c r="AB79" s="35">
        <v>0.110913846354096</v>
      </c>
      <c r="AC79">
        <f t="shared" si="8"/>
        <v>428</v>
      </c>
      <c r="AD79">
        <f t="shared" si="9"/>
        <v>1</v>
      </c>
      <c r="AE79">
        <f t="shared" si="10"/>
        <v>0.5</v>
      </c>
      <c r="AF79">
        <f>'TP Factors'!$D$7</f>
        <v>1.0291758621024898</v>
      </c>
      <c r="AG79">
        <f t="shared" si="11"/>
        <v>0.5</v>
      </c>
    </row>
    <row r="80" spans="1:33">
      <c r="A80" s="30" t="s">
        <v>105</v>
      </c>
      <c r="B80" s="30">
        <v>20</v>
      </c>
      <c r="C80" s="30" t="s">
        <v>106</v>
      </c>
      <c r="D80" s="31">
        <v>40.58</v>
      </c>
      <c r="E80" s="30" t="s">
        <v>91</v>
      </c>
      <c r="F80" s="30">
        <v>1234</v>
      </c>
      <c r="G80" s="32">
        <v>105</v>
      </c>
      <c r="H80" s="30" t="s">
        <v>92</v>
      </c>
      <c r="I80" s="30" t="s">
        <v>93</v>
      </c>
      <c r="J80" s="30">
        <v>6</v>
      </c>
      <c r="K80" s="33">
        <v>16.196152531700001</v>
      </c>
      <c r="L80" s="33">
        <v>8.3221145542899997</v>
      </c>
      <c r="M80" s="31">
        <v>0.01</v>
      </c>
      <c r="N80" s="31">
        <v>0</v>
      </c>
      <c r="O80" s="30">
        <v>65052</v>
      </c>
      <c r="P80" s="30">
        <v>63177</v>
      </c>
      <c r="Q80" s="34">
        <v>65052</v>
      </c>
      <c r="R80" s="34">
        <v>1400</v>
      </c>
      <c r="S80" s="30" t="s">
        <v>100</v>
      </c>
      <c r="T80" s="30" t="s">
        <v>104</v>
      </c>
      <c r="U80" s="34">
        <v>48.29</v>
      </c>
      <c r="V80" s="34">
        <v>0</v>
      </c>
      <c r="W80" s="34">
        <v>1.93</v>
      </c>
      <c r="X80" s="34">
        <v>0.497</v>
      </c>
      <c r="Y80" s="34">
        <f>W80*0.7</f>
        <v>1.351</v>
      </c>
      <c r="Z80" s="34">
        <f>X80*0.5</f>
        <v>0.2485</v>
      </c>
      <c r="AA80" s="34">
        <v>0.88800000000000001</v>
      </c>
      <c r="AB80" s="35">
        <v>7.0454255532039999E-5</v>
      </c>
      <c r="AC80">
        <f t="shared" si="8"/>
        <v>0</v>
      </c>
      <c r="AD80">
        <f t="shared" si="9"/>
        <v>0</v>
      </c>
      <c r="AE80">
        <f t="shared" si="10"/>
        <v>0</v>
      </c>
      <c r="AF80">
        <f>'TP Factors'!$D$7</f>
        <v>1.0291758621024898</v>
      </c>
      <c r="AG80">
        <f t="shared" si="11"/>
        <v>0</v>
      </c>
    </row>
    <row r="81" spans="1:33">
      <c r="A81" s="30" t="s">
        <v>105</v>
      </c>
      <c r="B81" s="30">
        <v>20</v>
      </c>
      <c r="C81" s="30" t="s">
        <v>106</v>
      </c>
      <c r="D81" s="31">
        <v>40.58</v>
      </c>
      <c r="E81" s="30" t="s">
        <v>91</v>
      </c>
      <c r="F81" s="30">
        <v>1234</v>
      </c>
      <c r="G81" s="32">
        <v>45</v>
      </c>
      <c r="H81" s="30" t="s">
        <v>92</v>
      </c>
      <c r="I81" s="30" t="s">
        <v>93</v>
      </c>
      <c r="J81" s="30">
        <v>195</v>
      </c>
      <c r="K81" s="33">
        <v>85.367589385900004</v>
      </c>
      <c r="L81" s="33">
        <v>320.46513116699998</v>
      </c>
      <c r="M81" s="31">
        <v>0.16</v>
      </c>
      <c r="N81" s="31">
        <v>0.05</v>
      </c>
      <c r="O81" s="30">
        <v>65668</v>
      </c>
      <c r="P81" s="30">
        <v>63750</v>
      </c>
      <c r="Q81" s="34">
        <v>65668</v>
      </c>
      <c r="R81" s="34">
        <v>8140</v>
      </c>
      <c r="S81" s="30" t="s">
        <v>108</v>
      </c>
      <c r="T81" s="30" t="s">
        <v>111</v>
      </c>
      <c r="U81" s="34">
        <v>48.29</v>
      </c>
      <c r="V81" s="34">
        <v>0</v>
      </c>
      <c r="W81" s="34">
        <v>1.2</v>
      </c>
      <c r="X81" s="34">
        <v>0.48</v>
      </c>
      <c r="Y81" s="34">
        <f t="shared" ref="Y81:Y106" si="12">W81*0.7</f>
        <v>0.84</v>
      </c>
      <c r="Z81" s="34">
        <f t="shared" ref="Z81:Z106" si="13">X81*0.5</f>
        <v>0.24</v>
      </c>
      <c r="AA81" s="34">
        <v>0.70299999999999996</v>
      </c>
      <c r="AB81" s="35">
        <v>7.9188341737662801E-2</v>
      </c>
      <c r="AC81">
        <f t="shared" si="8"/>
        <v>276</v>
      </c>
      <c r="AD81">
        <f t="shared" si="9"/>
        <v>1</v>
      </c>
      <c r="AE81">
        <f t="shared" si="10"/>
        <v>0.1</v>
      </c>
      <c r="AF81">
        <f>'TP Factors'!$D$7</f>
        <v>1.0291758621024898</v>
      </c>
      <c r="AG81">
        <f t="shared" si="11"/>
        <v>0.1</v>
      </c>
    </row>
    <row r="82" spans="1:33">
      <c r="A82" s="30" t="s">
        <v>105</v>
      </c>
      <c r="B82" s="30">
        <v>20</v>
      </c>
      <c r="C82" s="30" t="s">
        <v>106</v>
      </c>
      <c r="D82" s="31">
        <v>40.58</v>
      </c>
      <c r="E82" s="30" t="s">
        <v>91</v>
      </c>
      <c r="F82" s="30">
        <v>1234</v>
      </c>
      <c r="G82" s="32">
        <v>24.1</v>
      </c>
      <c r="H82" s="30" t="s">
        <v>92</v>
      </c>
      <c r="I82" s="30" t="s">
        <v>93</v>
      </c>
      <c r="J82" s="30">
        <v>115</v>
      </c>
      <c r="K82" s="33">
        <v>130.06409755799999</v>
      </c>
      <c r="L82" s="33">
        <v>685.53391346599994</v>
      </c>
      <c r="M82" s="31">
        <v>0.1</v>
      </c>
      <c r="N82" s="31">
        <v>0</v>
      </c>
      <c r="O82" s="30">
        <v>65688</v>
      </c>
      <c r="P82" s="30">
        <v>63767</v>
      </c>
      <c r="Q82" s="34">
        <v>65688</v>
      </c>
      <c r="R82" s="34">
        <v>1920</v>
      </c>
      <c r="S82" s="30" t="s">
        <v>108</v>
      </c>
      <c r="T82" s="30" t="s">
        <v>113</v>
      </c>
      <c r="U82" s="34">
        <v>48.29</v>
      </c>
      <c r="V82" s="34">
        <v>0</v>
      </c>
      <c r="W82" s="34">
        <v>1.2</v>
      </c>
      <c r="X82" s="34">
        <v>7.5999999999999998E-2</v>
      </c>
      <c r="Y82" s="34">
        <f t="shared" si="12"/>
        <v>0.84</v>
      </c>
      <c r="Z82" s="34">
        <f t="shared" si="13"/>
        <v>3.7999999999999999E-2</v>
      </c>
      <c r="AA82" s="34">
        <v>0.193</v>
      </c>
      <c r="AB82" s="35">
        <v>5.8543356430729901E-2</v>
      </c>
      <c r="AC82">
        <f t="shared" si="8"/>
        <v>56</v>
      </c>
      <c r="AD82">
        <f t="shared" si="9"/>
        <v>0</v>
      </c>
      <c r="AE82">
        <f t="shared" si="10"/>
        <v>0</v>
      </c>
      <c r="AF82">
        <f>'TP Factors'!$D$7</f>
        <v>1.0291758621024898</v>
      </c>
      <c r="AG82">
        <f t="shared" si="11"/>
        <v>0</v>
      </c>
    </row>
    <row r="83" spans="1:33">
      <c r="A83" s="30" t="s">
        <v>105</v>
      </c>
      <c r="B83" s="30">
        <v>20</v>
      </c>
      <c r="C83" s="30" t="s">
        <v>106</v>
      </c>
      <c r="D83" s="31">
        <v>40.58</v>
      </c>
      <c r="E83" s="30" t="s">
        <v>91</v>
      </c>
      <c r="F83" s="30">
        <v>1234</v>
      </c>
      <c r="G83" s="32">
        <v>45</v>
      </c>
      <c r="H83" s="30" t="s">
        <v>92</v>
      </c>
      <c r="I83" s="30" t="s">
        <v>93</v>
      </c>
      <c r="J83" s="30">
        <v>136</v>
      </c>
      <c r="K83" s="33">
        <v>99.350539741299997</v>
      </c>
      <c r="L83" s="33">
        <v>222.87827951099999</v>
      </c>
      <c r="M83" s="31">
        <v>0.11</v>
      </c>
      <c r="N83" s="31">
        <v>0.03</v>
      </c>
      <c r="O83" s="30">
        <v>65695</v>
      </c>
      <c r="P83" s="30">
        <v>63774</v>
      </c>
      <c r="Q83" s="34">
        <v>65695</v>
      </c>
      <c r="R83" s="34">
        <v>8140</v>
      </c>
      <c r="S83" s="30" t="s">
        <v>108</v>
      </c>
      <c r="T83" s="30" t="s">
        <v>111</v>
      </c>
      <c r="U83" s="34">
        <v>48.29</v>
      </c>
      <c r="V83" s="34">
        <v>0</v>
      </c>
      <c r="W83" s="34">
        <v>1.2</v>
      </c>
      <c r="X83" s="34">
        <v>0.48</v>
      </c>
      <c r="Y83" s="34">
        <f t="shared" si="12"/>
        <v>0.84</v>
      </c>
      <c r="Z83" s="34">
        <f t="shared" si="13"/>
        <v>0.24</v>
      </c>
      <c r="AA83" s="34">
        <v>0.70299999999999996</v>
      </c>
      <c r="AB83" s="35">
        <v>5.5074201996892398E-2</v>
      </c>
      <c r="AC83">
        <f t="shared" si="8"/>
        <v>192</v>
      </c>
      <c r="AD83">
        <f t="shared" si="9"/>
        <v>0</v>
      </c>
      <c r="AE83">
        <f t="shared" si="10"/>
        <v>0.1</v>
      </c>
      <c r="AF83">
        <f>'TP Factors'!$D$7</f>
        <v>1.0291758621024898</v>
      </c>
      <c r="AG83">
        <f t="shared" si="11"/>
        <v>0.1</v>
      </c>
    </row>
    <row r="84" spans="1:33">
      <c r="A84" s="30" t="s">
        <v>105</v>
      </c>
      <c r="B84" s="30">
        <v>20</v>
      </c>
      <c r="C84" s="30" t="s">
        <v>106</v>
      </c>
      <c r="D84" s="31">
        <v>40.58</v>
      </c>
      <c r="E84" s="30" t="s">
        <v>91</v>
      </c>
      <c r="F84" s="30">
        <v>1234</v>
      </c>
      <c r="G84" s="32">
        <v>45</v>
      </c>
      <c r="H84" s="30" t="s">
        <v>92</v>
      </c>
      <c r="I84" s="30" t="s">
        <v>93</v>
      </c>
      <c r="J84" s="30">
        <v>207</v>
      </c>
      <c r="K84" s="33">
        <v>87.409624535099994</v>
      </c>
      <c r="L84" s="33">
        <v>308.011562954</v>
      </c>
      <c r="M84" s="31">
        <v>0.17</v>
      </c>
      <c r="N84" s="31">
        <v>0.05</v>
      </c>
      <c r="O84" s="30">
        <v>67075</v>
      </c>
      <c r="P84" s="30">
        <v>65089</v>
      </c>
      <c r="Q84" s="34">
        <v>67075</v>
      </c>
      <c r="R84" s="34">
        <v>8140</v>
      </c>
      <c r="S84" s="30" t="s">
        <v>100</v>
      </c>
      <c r="T84" s="30" t="s">
        <v>101</v>
      </c>
      <c r="U84" s="34">
        <v>48.29</v>
      </c>
      <c r="V84" s="34">
        <v>0</v>
      </c>
      <c r="W84" s="34">
        <v>1.2</v>
      </c>
      <c r="X84" s="34">
        <v>0.48</v>
      </c>
      <c r="Y84" s="34">
        <f t="shared" si="12"/>
        <v>0.84</v>
      </c>
      <c r="Z84" s="34">
        <f t="shared" si="13"/>
        <v>0.24</v>
      </c>
      <c r="AA84" s="34">
        <v>0.77700000000000002</v>
      </c>
      <c r="AB84" s="35">
        <v>7.61110103173121E-2</v>
      </c>
      <c r="AC84">
        <f t="shared" si="8"/>
        <v>294</v>
      </c>
      <c r="AD84">
        <f t="shared" si="9"/>
        <v>1</v>
      </c>
      <c r="AE84">
        <f t="shared" si="10"/>
        <v>0.2</v>
      </c>
      <c r="AF84">
        <f>'TP Factors'!$D$7</f>
        <v>1.0291758621024898</v>
      </c>
      <c r="AG84">
        <f t="shared" si="11"/>
        <v>0.2</v>
      </c>
    </row>
    <row r="85" spans="1:33">
      <c r="A85" s="30" t="s">
        <v>105</v>
      </c>
      <c r="B85" s="30">
        <v>20</v>
      </c>
      <c r="C85" s="30" t="s">
        <v>106</v>
      </c>
      <c r="D85" s="31">
        <v>40.58</v>
      </c>
      <c r="E85" s="30" t="s">
        <v>91</v>
      </c>
      <c r="F85" s="30">
        <v>1234</v>
      </c>
      <c r="G85" s="32">
        <v>45</v>
      </c>
      <c r="H85" s="30" t="s">
        <v>92</v>
      </c>
      <c r="I85" s="30" t="s">
        <v>93</v>
      </c>
      <c r="J85" s="30">
        <v>623</v>
      </c>
      <c r="K85" s="33">
        <v>146.00474883300001</v>
      </c>
      <c r="L85" s="33">
        <v>1141.6581679000001</v>
      </c>
      <c r="M85" s="31">
        <v>0.52</v>
      </c>
      <c r="N85" s="31">
        <v>0.15</v>
      </c>
      <c r="O85" s="30">
        <v>67255</v>
      </c>
      <c r="P85" s="30">
        <v>65267</v>
      </c>
      <c r="Q85" s="34">
        <v>67255</v>
      </c>
      <c r="R85" s="34">
        <v>8140</v>
      </c>
      <c r="S85" s="30" t="s">
        <v>97</v>
      </c>
      <c r="T85" s="30" t="s">
        <v>99</v>
      </c>
      <c r="U85" s="34">
        <v>48.29</v>
      </c>
      <c r="V85" s="34">
        <v>0</v>
      </c>
      <c r="W85" s="34">
        <v>1.2</v>
      </c>
      <c r="X85" s="34">
        <v>0.48</v>
      </c>
      <c r="Y85" s="34">
        <f t="shared" si="12"/>
        <v>0.84</v>
      </c>
      <c r="Z85" s="34">
        <f t="shared" si="13"/>
        <v>0.24</v>
      </c>
      <c r="AA85" s="34">
        <v>0.63</v>
      </c>
      <c r="AB85" s="35">
        <v>0.28210874861948099</v>
      </c>
      <c r="AC85">
        <f t="shared" si="8"/>
        <v>882</v>
      </c>
      <c r="AD85">
        <f t="shared" si="9"/>
        <v>2</v>
      </c>
      <c r="AE85">
        <f t="shared" si="10"/>
        <v>0.5</v>
      </c>
      <c r="AF85">
        <f>'TP Factors'!$D$7</f>
        <v>1.0291758621024898</v>
      </c>
      <c r="AG85">
        <f t="shared" si="11"/>
        <v>0.5</v>
      </c>
    </row>
    <row r="86" spans="1:33">
      <c r="A86" s="30" t="s">
        <v>105</v>
      </c>
      <c r="B86" s="30">
        <v>20</v>
      </c>
      <c r="C86" s="30" t="s">
        <v>106</v>
      </c>
      <c r="D86" s="31">
        <v>40.58</v>
      </c>
      <c r="E86" s="30" t="s">
        <v>91</v>
      </c>
      <c r="F86" s="30">
        <v>1234</v>
      </c>
      <c r="G86" s="32">
        <v>45</v>
      </c>
      <c r="H86" s="30" t="s">
        <v>92</v>
      </c>
      <c r="I86" s="30" t="s">
        <v>93</v>
      </c>
      <c r="J86" s="30">
        <v>226</v>
      </c>
      <c r="K86" s="33">
        <v>101.468165484</v>
      </c>
      <c r="L86" s="33">
        <v>414.10733386599998</v>
      </c>
      <c r="M86" s="31">
        <v>0.19</v>
      </c>
      <c r="N86" s="31">
        <v>0.05</v>
      </c>
      <c r="O86" s="30">
        <v>67318</v>
      </c>
      <c r="P86" s="30">
        <v>65327</v>
      </c>
      <c r="Q86" s="34">
        <v>67318</v>
      </c>
      <c r="R86" s="34">
        <v>8140</v>
      </c>
      <c r="S86" s="30" t="s">
        <v>97</v>
      </c>
      <c r="T86" s="30" t="s">
        <v>99</v>
      </c>
      <c r="U86" s="34">
        <v>48.29</v>
      </c>
      <c r="V86" s="34">
        <v>0</v>
      </c>
      <c r="W86" s="34">
        <v>1.2</v>
      </c>
      <c r="X86" s="34">
        <v>0.48</v>
      </c>
      <c r="Y86" s="34">
        <f t="shared" si="12"/>
        <v>0.84</v>
      </c>
      <c r="Z86" s="34">
        <f t="shared" si="13"/>
        <v>0.24</v>
      </c>
      <c r="AA86" s="34">
        <v>0.63</v>
      </c>
      <c r="AB86" s="35">
        <v>0.10232774138272099</v>
      </c>
      <c r="AC86">
        <f t="shared" si="8"/>
        <v>320</v>
      </c>
      <c r="AD86">
        <f t="shared" si="9"/>
        <v>1</v>
      </c>
      <c r="AE86">
        <f t="shared" si="10"/>
        <v>0.2</v>
      </c>
      <c r="AF86">
        <f>'TP Factors'!$D$7</f>
        <v>1.0291758621024898</v>
      </c>
      <c r="AG86">
        <f t="shared" si="11"/>
        <v>0.2</v>
      </c>
    </row>
    <row r="87" spans="1:33">
      <c r="A87" s="30" t="s">
        <v>105</v>
      </c>
      <c r="B87" s="30">
        <v>20</v>
      </c>
      <c r="C87" s="30" t="s">
        <v>106</v>
      </c>
      <c r="D87" s="31">
        <v>40.58</v>
      </c>
      <c r="E87" s="30" t="s">
        <v>91</v>
      </c>
      <c r="F87" s="30">
        <v>1234</v>
      </c>
      <c r="G87" s="32">
        <v>98</v>
      </c>
      <c r="H87" s="30" t="s">
        <v>92</v>
      </c>
      <c r="I87" s="30" t="s">
        <v>93</v>
      </c>
      <c r="J87" s="30">
        <v>192</v>
      </c>
      <c r="K87" s="33">
        <v>89.057482590199996</v>
      </c>
      <c r="L87" s="33">
        <v>317.73536233499999</v>
      </c>
      <c r="M87" s="31">
        <v>0.24</v>
      </c>
      <c r="N87" s="31">
        <v>0.05</v>
      </c>
      <c r="O87" s="30">
        <v>67368</v>
      </c>
      <c r="P87" s="30">
        <v>65372</v>
      </c>
      <c r="Q87" s="34">
        <v>67368</v>
      </c>
      <c r="R87" s="34">
        <v>1700</v>
      </c>
      <c r="S87" s="30" t="s">
        <v>97</v>
      </c>
      <c r="T87" s="30" t="s">
        <v>110</v>
      </c>
      <c r="U87" s="34">
        <v>48.29</v>
      </c>
      <c r="V87" s="34">
        <v>0</v>
      </c>
      <c r="W87" s="34">
        <v>1.8</v>
      </c>
      <c r="X87" s="34">
        <v>0.47799999999999998</v>
      </c>
      <c r="Y87" s="34">
        <f t="shared" si="12"/>
        <v>1.26</v>
      </c>
      <c r="Z87" s="34">
        <f t="shared" si="13"/>
        <v>0.23899999999999999</v>
      </c>
      <c r="AA87" s="34">
        <v>0.69599999999999995</v>
      </c>
      <c r="AB87" s="35">
        <v>2.21055257064522E-2</v>
      </c>
      <c r="AC87">
        <f t="shared" si="8"/>
        <v>76</v>
      </c>
      <c r="AD87">
        <f t="shared" si="9"/>
        <v>0</v>
      </c>
      <c r="AE87">
        <f t="shared" si="10"/>
        <v>0</v>
      </c>
      <c r="AF87">
        <f>'TP Factors'!$D$7</f>
        <v>1.0291758621024898</v>
      </c>
      <c r="AG87">
        <f t="shared" si="11"/>
        <v>0</v>
      </c>
    </row>
    <row r="88" spans="1:33">
      <c r="A88" s="30" t="s">
        <v>105</v>
      </c>
      <c r="B88" s="30">
        <v>20</v>
      </c>
      <c r="C88" s="30" t="s">
        <v>106</v>
      </c>
      <c r="D88" s="31">
        <v>40.58</v>
      </c>
      <c r="E88" s="30" t="s">
        <v>91</v>
      </c>
      <c r="F88" s="30">
        <v>1234</v>
      </c>
      <c r="G88" s="32">
        <v>45</v>
      </c>
      <c r="H88" s="30" t="s">
        <v>92</v>
      </c>
      <c r="I88" s="30" t="s">
        <v>93</v>
      </c>
      <c r="J88" s="30">
        <v>38</v>
      </c>
      <c r="K88" s="33">
        <v>41.647100089699997</v>
      </c>
      <c r="L88" s="33">
        <v>69.156886561500002</v>
      </c>
      <c r="M88" s="31">
        <v>0.03</v>
      </c>
      <c r="N88" s="31">
        <v>0.01</v>
      </c>
      <c r="O88" s="30">
        <v>67376</v>
      </c>
      <c r="P88" s="30">
        <v>65378</v>
      </c>
      <c r="Q88" s="34">
        <v>67376</v>
      </c>
      <c r="R88" s="34">
        <v>8140</v>
      </c>
      <c r="S88" s="30" t="s">
        <v>97</v>
      </c>
      <c r="T88" s="30" t="s">
        <v>99</v>
      </c>
      <c r="U88" s="34">
        <v>48.29</v>
      </c>
      <c r="V88" s="34">
        <v>0</v>
      </c>
      <c r="W88" s="34">
        <v>1.2</v>
      </c>
      <c r="X88" s="34">
        <v>0.48</v>
      </c>
      <c r="Y88" s="34">
        <f t="shared" si="12"/>
        <v>0.84</v>
      </c>
      <c r="Z88" s="34">
        <f t="shared" si="13"/>
        <v>0.24</v>
      </c>
      <c r="AA88" s="34">
        <v>0.63</v>
      </c>
      <c r="AB88" s="35">
        <v>1.7088970473394301E-2</v>
      </c>
      <c r="AC88">
        <f t="shared" si="8"/>
        <v>53</v>
      </c>
      <c r="AD88">
        <f t="shared" si="9"/>
        <v>0</v>
      </c>
      <c r="AE88">
        <f t="shared" si="10"/>
        <v>0</v>
      </c>
      <c r="AF88">
        <f>'TP Factors'!$D$7</f>
        <v>1.0291758621024898</v>
      </c>
      <c r="AG88">
        <f t="shared" si="11"/>
        <v>0</v>
      </c>
    </row>
    <row r="89" spans="1:33">
      <c r="A89" s="30" t="s">
        <v>105</v>
      </c>
      <c r="B89" s="30">
        <v>20</v>
      </c>
      <c r="C89" s="30" t="s">
        <v>106</v>
      </c>
      <c r="D89" s="31">
        <v>40.58</v>
      </c>
      <c r="E89" s="30" t="s">
        <v>91</v>
      </c>
      <c r="F89" s="30">
        <v>1234</v>
      </c>
      <c r="G89" s="32">
        <v>45</v>
      </c>
      <c r="H89" s="30" t="s">
        <v>92</v>
      </c>
      <c r="I89" s="30" t="s">
        <v>93</v>
      </c>
      <c r="J89" s="30">
        <v>190</v>
      </c>
      <c r="K89" s="33">
        <v>77.838440273200007</v>
      </c>
      <c r="L89" s="33">
        <v>348.34105248100002</v>
      </c>
      <c r="M89" s="31">
        <v>0.16</v>
      </c>
      <c r="N89" s="31">
        <v>0.05</v>
      </c>
      <c r="O89" s="30">
        <v>67436</v>
      </c>
      <c r="P89" s="30">
        <v>65437</v>
      </c>
      <c r="Q89" s="34">
        <v>67436</v>
      </c>
      <c r="R89" s="34">
        <v>8140</v>
      </c>
      <c r="S89" s="30" t="s">
        <v>97</v>
      </c>
      <c r="T89" s="30" t="s">
        <v>99</v>
      </c>
      <c r="U89" s="34">
        <v>48.29</v>
      </c>
      <c r="V89" s="34">
        <v>0</v>
      </c>
      <c r="W89" s="34">
        <v>1.2</v>
      </c>
      <c r="X89" s="34">
        <v>0.48</v>
      </c>
      <c r="Y89" s="34">
        <f t="shared" si="12"/>
        <v>0.84</v>
      </c>
      <c r="Z89" s="34">
        <f t="shared" si="13"/>
        <v>0.24</v>
      </c>
      <c r="AA89" s="34">
        <v>0.63</v>
      </c>
      <c r="AB89" s="35">
        <v>8.6076604351501204E-2</v>
      </c>
      <c r="AC89">
        <f t="shared" si="8"/>
        <v>269</v>
      </c>
      <c r="AD89">
        <f t="shared" si="9"/>
        <v>0</v>
      </c>
      <c r="AE89">
        <f t="shared" si="10"/>
        <v>0.1</v>
      </c>
      <c r="AF89">
        <f>'TP Factors'!$D$7</f>
        <v>1.0291758621024898</v>
      </c>
      <c r="AG89">
        <f t="shared" si="11"/>
        <v>0.1</v>
      </c>
    </row>
    <row r="90" spans="1:33">
      <c r="A90" s="30" t="s">
        <v>105</v>
      </c>
      <c r="B90" s="30">
        <v>20</v>
      </c>
      <c r="C90" s="30" t="s">
        <v>106</v>
      </c>
      <c r="D90" s="31">
        <v>40.58</v>
      </c>
      <c r="E90" s="30" t="s">
        <v>91</v>
      </c>
      <c r="F90" s="30">
        <v>1234</v>
      </c>
      <c r="G90" s="32">
        <v>45</v>
      </c>
      <c r="H90" s="30" t="s">
        <v>92</v>
      </c>
      <c r="I90" s="30" t="s">
        <v>93</v>
      </c>
      <c r="J90" s="30">
        <v>75</v>
      </c>
      <c r="K90" s="33">
        <v>45.205285971199999</v>
      </c>
      <c r="L90" s="33">
        <v>111.07098226399999</v>
      </c>
      <c r="M90" s="31">
        <v>0.06</v>
      </c>
      <c r="N90" s="31">
        <v>0.02</v>
      </c>
      <c r="O90" s="30">
        <v>67464</v>
      </c>
      <c r="P90" s="30">
        <v>65462</v>
      </c>
      <c r="Q90" s="34">
        <v>67464</v>
      </c>
      <c r="R90" s="34">
        <v>8140</v>
      </c>
      <c r="S90" s="30" t="s">
        <v>100</v>
      </c>
      <c r="T90" s="30" t="s">
        <v>101</v>
      </c>
      <c r="U90" s="34">
        <v>48.29</v>
      </c>
      <c r="V90" s="34">
        <v>0</v>
      </c>
      <c r="W90" s="34">
        <v>1.2</v>
      </c>
      <c r="X90" s="34">
        <v>0.48</v>
      </c>
      <c r="Y90" s="34">
        <f t="shared" si="12"/>
        <v>0.84</v>
      </c>
      <c r="Z90" s="34">
        <f t="shared" si="13"/>
        <v>0.24</v>
      </c>
      <c r="AA90" s="34">
        <v>0.77700000000000002</v>
      </c>
      <c r="AB90" s="35">
        <v>2.74461276586936E-2</v>
      </c>
      <c r="AC90">
        <f t="shared" si="8"/>
        <v>106</v>
      </c>
      <c r="AD90">
        <f t="shared" si="9"/>
        <v>0</v>
      </c>
      <c r="AE90">
        <f t="shared" si="10"/>
        <v>0.1</v>
      </c>
      <c r="AF90">
        <f>'TP Factors'!$D$7</f>
        <v>1.0291758621024898</v>
      </c>
      <c r="AG90">
        <f t="shared" si="11"/>
        <v>0.1</v>
      </c>
    </row>
    <row r="91" spans="1:33">
      <c r="A91" s="30" t="s">
        <v>105</v>
      </c>
      <c r="B91" s="30">
        <v>20</v>
      </c>
      <c r="C91" s="30" t="s">
        <v>106</v>
      </c>
      <c r="D91" s="31">
        <v>40.58</v>
      </c>
      <c r="E91" s="30" t="s">
        <v>91</v>
      </c>
      <c r="F91" s="30">
        <v>1234</v>
      </c>
      <c r="G91" s="32">
        <v>45</v>
      </c>
      <c r="H91" s="30" t="s">
        <v>92</v>
      </c>
      <c r="I91" s="30" t="s">
        <v>93</v>
      </c>
      <c r="J91" s="30">
        <v>146</v>
      </c>
      <c r="K91" s="33">
        <v>71.028512077900004</v>
      </c>
      <c r="L91" s="33">
        <v>216.383237106</v>
      </c>
      <c r="M91" s="31">
        <v>0.12</v>
      </c>
      <c r="N91" s="31">
        <v>0.04</v>
      </c>
      <c r="O91" s="30">
        <v>67498</v>
      </c>
      <c r="P91" s="30">
        <v>65495</v>
      </c>
      <c r="Q91" s="34">
        <v>67498</v>
      </c>
      <c r="R91" s="34">
        <v>8140</v>
      </c>
      <c r="S91" s="30" t="s">
        <v>100</v>
      </c>
      <c r="T91" s="30" t="s">
        <v>101</v>
      </c>
      <c r="U91" s="34">
        <v>48.29</v>
      </c>
      <c r="V91" s="34">
        <v>0</v>
      </c>
      <c r="W91" s="34">
        <v>1.2</v>
      </c>
      <c r="X91" s="34">
        <v>0.48</v>
      </c>
      <c r="Y91" s="34">
        <f t="shared" si="12"/>
        <v>0.84</v>
      </c>
      <c r="Z91" s="34">
        <f t="shared" si="13"/>
        <v>0.24</v>
      </c>
      <c r="AA91" s="34">
        <v>0.77700000000000002</v>
      </c>
      <c r="AB91" s="35">
        <v>5.34692484713667E-2</v>
      </c>
      <c r="AC91">
        <f t="shared" si="8"/>
        <v>206</v>
      </c>
      <c r="AD91">
        <f t="shared" si="9"/>
        <v>0</v>
      </c>
      <c r="AE91">
        <f t="shared" si="10"/>
        <v>0.1</v>
      </c>
      <c r="AF91">
        <f>'TP Factors'!$D$7</f>
        <v>1.0291758621024898</v>
      </c>
      <c r="AG91">
        <f t="shared" si="11"/>
        <v>0.1</v>
      </c>
    </row>
    <row r="92" spans="1:33">
      <c r="A92" s="30" t="s">
        <v>105</v>
      </c>
      <c r="B92" s="30">
        <v>20</v>
      </c>
      <c r="C92" s="30" t="s">
        <v>106</v>
      </c>
      <c r="D92" s="31">
        <v>40.58</v>
      </c>
      <c r="E92" s="30" t="s">
        <v>91</v>
      </c>
      <c r="F92" s="30">
        <v>1234</v>
      </c>
      <c r="G92" s="32">
        <v>45</v>
      </c>
      <c r="H92" s="30" t="s">
        <v>92</v>
      </c>
      <c r="I92" s="30" t="s">
        <v>93</v>
      </c>
      <c r="J92" s="30">
        <v>22</v>
      </c>
      <c r="K92" s="33">
        <v>29.321433805600002</v>
      </c>
      <c r="L92" s="33">
        <v>32.066303414700002</v>
      </c>
      <c r="M92" s="31">
        <v>0.02</v>
      </c>
      <c r="N92" s="31">
        <v>0.01</v>
      </c>
      <c r="O92" s="30">
        <v>67506</v>
      </c>
      <c r="P92" s="30">
        <v>65502</v>
      </c>
      <c r="Q92" s="34">
        <v>67506</v>
      </c>
      <c r="R92" s="34">
        <v>8140</v>
      </c>
      <c r="S92" s="30" t="s">
        <v>100</v>
      </c>
      <c r="T92" s="30" t="s">
        <v>101</v>
      </c>
      <c r="U92" s="34">
        <v>48.29</v>
      </c>
      <c r="V92" s="34">
        <v>0</v>
      </c>
      <c r="W92" s="34">
        <v>1.2</v>
      </c>
      <c r="X92" s="34">
        <v>0.48</v>
      </c>
      <c r="Y92" s="34">
        <f t="shared" si="12"/>
        <v>0.84</v>
      </c>
      <c r="Z92" s="34">
        <f t="shared" si="13"/>
        <v>0.24</v>
      </c>
      <c r="AA92" s="34">
        <v>0.77700000000000002</v>
      </c>
      <c r="AB92" s="35">
        <v>7.9237244419572504E-3</v>
      </c>
      <c r="AC92">
        <f t="shared" si="8"/>
        <v>31</v>
      </c>
      <c r="AD92">
        <f t="shared" si="9"/>
        <v>0</v>
      </c>
      <c r="AE92">
        <f t="shared" si="10"/>
        <v>0</v>
      </c>
      <c r="AF92">
        <f>'TP Factors'!$D$7</f>
        <v>1.0291758621024898</v>
      </c>
      <c r="AG92">
        <f t="shared" si="11"/>
        <v>0</v>
      </c>
    </row>
    <row r="93" spans="1:33">
      <c r="A93" s="30" t="s">
        <v>105</v>
      </c>
      <c r="B93" s="30">
        <v>20</v>
      </c>
      <c r="C93" s="30" t="s">
        <v>106</v>
      </c>
      <c r="D93" s="31">
        <v>40.58</v>
      </c>
      <c r="E93" s="30" t="s">
        <v>91</v>
      </c>
      <c r="F93" s="30">
        <v>1234</v>
      </c>
      <c r="G93" s="32">
        <v>45</v>
      </c>
      <c r="H93" s="30" t="s">
        <v>92</v>
      </c>
      <c r="I93" s="30" t="s">
        <v>93</v>
      </c>
      <c r="J93" s="30">
        <v>55</v>
      </c>
      <c r="K93" s="33">
        <v>39.870296078700001</v>
      </c>
      <c r="L93" s="33">
        <v>82.339237349800001</v>
      </c>
      <c r="M93" s="31">
        <v>0.05</v>
      </c>
      <c r="N93" s="31">
        <v>0.01</v>
      </c>
      <c r="O93" s="30">
        <v>67548</v>
      </c>
      <c r="P93" s="30">
        <v>65541</v>
      </c>
      <c r="Q93" s="34">
        <v>67548</v>
      </c>
      <c r="R93" s="34">
        <v>8140</v>
      </c>
      <c r="S93" s="30" t="s">
        <v>100</v>
      </c>
      <c r="T93" s="30" t="s">
        <v>101</v>
      </c>
      <c r="U93" s="34">
        <v>48.29</v>
      </c>
      <c r="V93" s="34">
        <v>0</v>
      </c>
      <c r="W93" s="34">
        <v>1.2</v>
      </c>
      <c r="X93" s="34">
        <v>0.48</v>
      </c>
      <c r="Y93" s="34">
        <f t="shared" si="12"/>
        <v>0.84</v>
      </c>
      <c r="Z93" s="34">
        <f t="shared" si="13"/>
        <v>0.24</v>
      </c>
      <c r="AA93" s="34">
        <v>0.77700000000000002</v>
      </c>
      <c r="AB93" s="35">
        <v>2.0346387268304501E-2</v>
      </c>
      <c r="AC93">
        <f t="shared" si="8"/>
        <v>78</v>
      </c>
      <c r="AD93">
        <f t="shared" si="9"/>
        <v>0</v>
      </c>
      <c r="AE93">
        <f t="shared" si="10"/>
        <v>0</v>
      </c>
      <c r="AF93">
        <f>'TP Factors'!$D$7</f>
        <v>1.0291758621024898</v>
      </c>
      <c r="AG93">
        <f t="shared" si="11"/>
        <v>0</v>
      </c>
    </row>
    <row r="94" spans="1:33">
      <c r="A94" s="30" t="s">
        <v>105</v>
      </c>
      <c r="B94" s="30">
        <v>20</v>
      </c>
      <c r="C94" s="30" t="s">
        <v>106</v>
      </c>
      <c r="D94" s="31">
        <v>40.58</v>
      </c>
      <c r="E94" s="30" t="s">
        <v>91</v>
      </c>
      <c r="F94" s="30">
        <v>1234</v>
      </c>
      <c r="G94" s="32">
        <v>45</v>
      </c>
      <c r="H94" s="30" t="s">
        <v>92</v>
      </c>
      <c r="I94" s="30" t="s">
        <v>93</v>
      </c>
      <c r="J94" s="30">
        <v>68</v>
      </c>
      <c r="K94" s="33">
        <v>50.516233321199998</v>
      </c>
      <c r="L94" s="33">
        <v>101.603230614</v>
      </c>
      <c r="M94" s="31">
        <v>0.06</v>
      </c>
      <c r="N94" s="31">
        <v>0.02</v>
      </c>
      <c r="O94" s="30">
        <v>67556</v>
      </c>
      <c r="P94" s="30">
        <v>65547</v>
      </c>
      <c r="Q94" s="34">
        <v>67556</v>
      </c>
      <c r="R94" s="34">
        <v>8140</v>
      </c>
      <c r="S94" s="30" t="s">
        <v>100</v>
      </c>
      <c r="T94" s="30" t="s">
        <v>101</v>
      </c>
      <c r="U94" s="34">
        <v>48.29</v>
      </c>
      <c r="V94" s="34">
        <v>0</v>
      </c>
      <c r="W94" s="34">
        <v>1.2</v>
      </c>
      <c r="X94" s="34">
        <v>0.48</v>
      </c>
      <c r="Y94" s="34">
        <f t="shared" si="12"/>
        <v>0.84</v>
      </c>
      <c r="Z94" s="34">
        <f t="shared" si="13"/>
        <v>0.24</v>
      </c>
      <c r="AA94" s="34">
        <v>0.77700000000000002</v>
      </c>
      <c r="AB94" s="35">
        <v>2.51066046337662E-2</v>
      </c>
      <c r="AC94">
        <f t="shared" si="8"/>
        <v>97</v>
      </c>
      <c r="AD94">
        <f t="shared" si="9"/>
        <v>0</v>
      </c>
      <c r="AE94">
        <f t="shared" si="10"/>
        <v>0.1</v>
      </c>
      <c r="AF94">
        <f>'TP Factors'!$D$7</f>
        <v>1.0291758621024898</v>
      </c>
      <c r="AG94">
        <f t="shared" si="11"/>
        <v>0.1</v>
      </c>
    </row>
    <row r="95" spans="1:33">
      <c r="A95" s="30" t="s">
        <v>105</v>
      </c>
      <c r="B95" s="30">
        <v>20</v>
      </c>
      <c r="C95" s="30" t="s">
        <v>106</v>
      </c>
      <c r="D95" s="31">
        <v>40.58</v>
      </c>
      <c r="E95" s="30" t="s">
        <v>91</v>
      </c>
      <c r="F95" s="30">
        <v>1234</v>
      </c>
      <c r="G95" s="32">
        <v>45</v>
      </c>
      <c r="H95" s="30" t="s">
        <v>92</v>
      </c>
      <c r="I95" s="30" t="s">
        <v>93</v>
      </c>
      <c r="J95" s="30">
        <v>327</v>
      </c>
      <c r="K95" s="33">
        <v>107.492551855</v>
      </c>
      <c r="L95" s="33">
        <v>486.20407763499998</v>
      </c>
      <c r="M95" s="31">
        <v>0.27</v>
      </c>
      <c r="N95" s="31">
        <v>0.08</v>
      </c>
      <c r="O95" s="30">
        <v>67564</v>
      </c>
      <c r="P95" s="30">
        <v>65555</v>
      </c>
      <c r="Q95" s="34">
        <v>67564</v>
      </c>
      <c r="R95" s="34">
        <v>8140</v>
      </c>
      <c r="S95" s="30" t="s">
        <v>100</v>
      </c>
      <c r="T95" s="30" t="s">
        <v>101</v>
      </c>
      <c r="U95" s="34">
        <v>48.29</v>
      </c>
      <c r="V95" s="34">
        <v>0</v>
      </c>
      <c r="W95" s="34">
        <v>1.2</v>
      </c>
      <c r="X95" s="34">
        <v>0.48</v>
      </c>
      <c r="Y95" s="34">
        <f t="shared" si="12"/>
        <v>0.84</v>
      </c>
      <c r="Z95" s="34">
        <f t="shared" si="13"/>
        <v>0.24</v>
      </c>
      <c r="AA95" s="34">
        <v>0.77700000000000002</v>
      </c>
      <c r="AB95" s="35">
        <v>0.120143163491833</v>
      </c>
      <c r="AC95">
        <f t="shared" si="8"/>
        <v>463</v>
      </c>
      <c r="AD95">
        <f t="shared" si="9"/>
        <v>1</v>
      </c>
      <c r="AE95">
        <f t="shared" si="10"/>
        <v>0.2</v>
      </c>
      <c r="AF95">
        <f>'TP Factors'!$D$7</f>
        <v>1.0291758621024898</v>
      </c>
      <c r="AG95">
        <f t="shared" si="11"/>
        <v>0.2</v>
      </c>
    </row>
    <row r="96" spans="1:33">
      <c r="A96" s="30" t="s">
        <v>105</v>
      </c>
      <c r="B96" s="30">
        <v>20</v>
      </c>
      <c r="C96" s="30" t="s">
        <v>106</v>
      </c>
      <c r="D96" s="31">
        <v>40.58</v>
      </c>
      <c r="E96" s="30" t="s">
        <v>91</v>
      </c>
      <c r="F96" s="30">
        <v>1234</v>
      </c>
      <c r="G96" s="32">
        <v>45</v>
      </c>
      <c r="H96" s="30" t="s">
        <v>92</v>
      </c>
      <c r="I96" s="30" t="s">
        <v>93</v>
      </c>
      <c r="J96" s="30">
        <v>7</v>
      </c>
      <c r="K96" s="33">
        <v>15.7350726146</v>
      </c>
      <c r="L96" s="33">
        <v>10.8552689973</v>
      </c>
      <c r="M96" s="31">
        <v>0.01</v>
      </c>
      <c r="N96" s="31">
        <v>0</v>
      </c>
      <c r="O96" s="30">
        <v>67599</v>
      </c>
      <c r="P96" s="30">
        <v>65586</v>
      </c>
      <c r="Q96" s="34">
        <v>67599</v>
      </c>
      <c r="R96" s="34">
        <v>8140</v>
      </c>
      <c r="S96" s="30" t="s">
        <v>108</v>
      </c>
      <c r="T96" s="30" t="s">
        <v>111</v>
      </c>
      <c r="U96" s="34">
        <v>48.29</v>
      </c>
      <c r="V96" s="34">
        <v>0</v>
      </c>
      <c r="W96" s="34">
        <v>1.2</v>
      </c>
      <c r="X96" s="34">
        <v>0.48</v>
      </c>
      <c r="Y96" s="34">
        <f t="shared" si="12"/>
        <v>0.84</v>
      </c>
      <c r="Z96" s="34">
        <f t="shared" si="13"/>
        <v>0.24</v>
      </c>
      <c r="AA96" s="34">
        <v>0.70299999999999996</v>
      </c>
      <c r="AB96" s="35">
        <v>2.6823846549533801E-3</v>
      </c>
      <c r="AC96">
        <f t="shared" si="8"/>
        <v>9</v>
      </c>
      <c r="AD96">
        <f t="shared" si="9"/>
        <v>0</v>
      </c>
      <c r="AE96">
        <f t="shared" si="10"/>
        <v>0</v>
      </c>
      <c r="AF96">
        <f>'TP Factors'!$D$7</f>
        <v>1.0291758621024898</v>
      </c>
      <c r="AG96">
        <f t="shared" si="11"/>
        <v>0</v>
      </c>
    </row>
    <row r="97" spans="1:33">
      <c r="A97" s="30" t="s">
        <v>105</v>
      </c>
      <c r="B97" s="30">
        <v>20</v>
      </c>
      <c r="C97" s="30" t="s">
        <v>106</v>
      </c>
      <c r="D97" s="31">
        <v>40.58</v>
      </c>
      <c r="E97" s="30" t="s">
        <v>91</v>
      </c>
      <c r="F97" s="30">
        <v>1234</v>
      </c>
      <c r="G97" s="32">
        <v>45</v>
      </c>
      <c r="H97" s="30" t="s">
        <v>92</v>
      </c>
      <c r="I97" s="30" t="s">
        <v>93</v>
      </c>
      <c r="J97" s="30">
        <v>648</v>
      </c>
      <c r="K97" s="33">
        <v>160.397907495</v>
      </c>
      <c r="L97" s="33">
        <v>1063.70925745</v>
      </c>
      <c r="M97" s="31">
        <v>0.54</v>
      </c>
      <c r="N97" s="31">
        <v>0.16</v>
      </c>
      <c r="O97" s="30">
        <v>67623</v>
      </c>
      <c r="P97" s="30">
        <v>65608</v>
      </c>
      <c r="Q97" s="34">
        <v>67623</v>
      </c>
      <c r="R97" s="34">
        <v>8140</v>
      </c>
      <c r="S97" s="30" t="s">
        <v>108</v>
      </c>
      <c r="T97" s="30" t="s">
        <v>111</v>
      </c>
      <c r="U97" s="34">
        <v>48.29</v>
      </c>
      <c r="V97" s="34">
        <v>0</v>
      </c>
      <c r="W97" s="34">
        <v>1.2</v>
      </c>
      <c r="X97" s="34">
        <v>0.48</v>
      </c>
      <c r="Y97" s="34">
        <f t="shared" si="12"/>
        <v>0.84</v>
      </c>
      <c r="Z97" s="34">
        <f t="shared" si="13"/>
        <v>0.24</v>
      </c>
      <c r="AA97" s="34">
        <v>0.70299999999999996</v>
      </c>
      <c r="AB97" s="35">
        <v>0.26284723044313901</v>
      </c>
      <c r="AC97">
        <f t="shared" si="8"/>
        <v>917</v>
      </c>
      <c r="AD97">
        <f t="shared" si="9"/>
        <v>2</v>
      </c>
      <c r="AE97">
        <f t="shared" si="10"/>
        <v>0.5</v>
      </c>
      <c r="AF97">
        <f>'TP Factors'!$D$7</f>
        <v>1.0291758621024898</v>
      </c>
      <c r="AG97">
        <f t="shared" si="11"/>
        <v>0.5</v>
      </c>
    </row>
    <row r="98" spans="1:33">
      <c r="A98" s="30" t="s">
        <v>105</v>
      </c>
      <c r="B98" s="30">
        <v>20</v>
      </c>
      <c r="C98" s="30" t="s">
        <v>106</v>
      </c>
      <c r="D98" s="31">
        <v>40.58</v>
      </c>
      <c r="E98" s="30" t="s">
        <v>91</v>
      </c>
      <c r="F98" s="30">
        <v>1234</v>
      </c>
      <c r="G98" s="32">
        <v>45</v>
      </c>
      <c r="H98" s="30" t="s">
        <v>92</v>
      </c>
      <c r="I98" s="30" t="s">
        <v>93</v>
      </c>
      <c r="J98" s="30">
        <v>132</v>
      </c>
      <c r="K98" s="33">
        <v>89.604942952100004</v>
      </c>
      <c r="L98" s="33">
        <v>217.568989208</v>
      </c>
      <c r="M98" s="31">
        <v>0.11</v>
      </c>
      <c r="N98" s="31">
        <v>0.03</v>
      </c>
      <c r="O98" s="30">
        <v>67734</v>
      </c>
      <c r="P98" s="30">
        <v>65709</v>
      </c>
      <c r="Q98" s="34">
        <v>67734</v>
      </c>
      <c r="R98" s="34">
        <v>8140</v>
      </c>
      <c r="S98" s="30" t="s">
        <v>108</v>
      </c>
      <c r="T98" s="30" t="s">
        <v>111</v>
      </c>
      <c r="U98" s="34">
        <v>48.29</v>
      </c>
      <c r="V98" s="34">
        <v>0</v>
      </c>
      <c r="W98" s="34">
        <v>1.2</v>
      </c>
      <c r="X98" s="34">
        <v>0.48</v>
      </c>
      <c r="Y98" s="34">
        <f t="shared" si="12"/>
        <v>0.84</v>
      </c>
      <c r="Z98" s="34">
        <f t="shared" si="13"/>
        <v>0.24</v>
      </c>
      <c r="AA98" s="34">
        <v>0.70299999999999996</v>
      </c>
      <c r="AB98" s="35">
        <v>5.3762253007655497E-2</v>
      </c>
      <c r="AC98">
        <f t="shared" si="8"/>
        <v>188</v>
      </c>
      <c r="AD98">
        <f t="shared" si="9"/>
        <v>0</v>
      </c>
      <c r="AE98">
        <f t="shared" si="10"/>
        <v>0.1</v>
      </c>
      <c r="AF98">
        <f>'TP Factors'!$D$7</f>
        <v>1.0291758621024898</v>
      </c>
      <c r="AG98">
        <f t="shared" si="11"/>
        <v>0.1</v>
      </c>
    </row>
    <row r="99" spans="1:33">
      <c r="A99" s="30" t="s">
        <v>105</v>
      </c>
      <c r="B99" s="30">
        <v>20</v>
      </c>
      <c r="C99" s="30" t="s">
        <v>106</v>
      </c>
      <c r="D99" s="31">
        <v>40.58</v>
      </c>
      <c r="E99" s="30" t="s">
        <v>91</v>
      </c>
      <c r="F99" s="30">
        <v>1234</v>
      </c>
      <c r="G99" s="32">
        <v>45</v>
      </c>
      <c r="H99" s="30" t="s">
        <v>92</v>
      </c>
      <c r="I99" s="30" t="s">
        <v>93</v>
      </c>
      <c r="J99" s="30">
        <v>773</v>
      </c>
      <c r="K99" s="33">
        <v>182.368997691</v>
      </c>
      <c r="L99" s="33">
        <v>1268.9379140000001</v>
      </c>
      <c r="M99" s="31">
        <v>0.65</v>
      </c>
      <c r="N99" s="31">
        <v>0.19</v>
      </c>
      <c r="O99" s="30">
        <v>67787</v>
      </c>
      <c r="P99" s="30">
        <v>65761</v>
      </c>
      <c r="Q99" s="34">
        <v>67787</v>
      </c>
      <c r="R99" s="34">
        <v>8140</v>
      </c>
      <c r="S99" s="30" t="s">
        <v>108</v>
      </c>
      <c r="T99" s="30" t="s">
        <v>111</v>
      </c>
      <c r="U99" s="34">
        <v>48.29</v>
      </c>
      <c r="V99" s="34">
        <v>0</v>
      </c>
      <c r="W99" s="34">
        <v>1.2</v>
      </c>
      <c r="X99" s="34">
        <v>0.48</v>
      </c>
      <c r="Y99" s="34">
        <f t="shared" si="12"/>
        <v>0.84</v>
      </c>
      <c r="Z99" s="34">
        <f t="shared" si="13"/>
        <v>0.24</v>
      </c>
      <c r="AA99" s="34">
        <v>0.70299999999999996</v>
      </c>
      <c r="AB99" s="35">
        <v>0.31356013306061398</v>
      </c>
      <c r="AC99">
        <f t="shared" si="8"/>
        <v>1094</v>
      </c>
      <c r="AD99">
        <f t="shared" si="9"/>
        <v>2</v>
      </c>
      <c r="AE99">
        <f t="shared" si="10"/>
        <v>0.6</v>
      </c>
      <c r="AF99">
        <f>'TP Factors'!$D$7</f>
        <v>1.0291758621024898</v>
      </c>
      <c r="AG99">
        <f t="shared" si="11"/>
        <v>0.6</v>
      </c>
    </row>
    <row r="100" spans="1:33">
      <c r="A100" s="30" t="s">
        <v>105</v>
      </c>
      <c r="B100" s="30">
        <v>20</v>
      </c>
      <c r="C100" s="30" t="s">
        <v>106</v>
      </c>
      <c r="D100" s="31">
        <v>40.58</v>
      </c>
      <c r="E100" s="30" t="s">
        <v>91</v>
      </c>
      <c r="F100" s="30">
        <v>1234</v>
      </c>
      <c r="G100" s="32">
        <v>24.1</v>
      </c>
      <c r="H100" s="30" t="s">
        <v>92</v>
      </c>
      <c r="I100" s="30" t="s">
        <v>93</v>
      </c>
      <c r="J100" s="30">
        <v>462</v>
      </c>
      <c r="K100" s="33">
        <v>325.08875971999998</v>
      </c>
      <c r="L100" s="33">
        <v>3531.7034765600001</v>
      </c>
      <c r="M100" s="31">
        <v>0.39</v>
      </c>
      <c r="N100" s="31">
        <v>0.02</v>
      </c>
      <c r="O100" s="30">
        <v>67926</v>
      </c>
      <c r="P100" s="30">
        <v>65896</v>
      </c>
      <c r="Q100" s="34">
        <v>67926</v>
      </c>
      <c r="R100" s="34">
        <v>1920</v>
      </c>
      <c r="S100" s="30" t="s">
        <v>97</v>
      </c>
      <c r="T100" s="30" t="s">
        <v>122</v>
      </c>
      <c r="U100" s="34">
        <v>48.29</v>
      </c>
      <c r="V100" s="34">
        <v>0</v>
      </c>
      <c r="W100" s="34">
        <v>1.2</v>
      </c>
      <c r="X100" s="34">
        <v>7.5999999999999998E-2</v>
      </c>
      <c r="Y100" s="34">
        <f t="shared" si="12"/>
        <v>0.84</v>
      </c>
      <c r="Z100" s="34">
        <f t="shared" si="13"/>
        <v>3.7999999999999999E-2</v>
      </c>
      <c r="AA100" s="34">
        <v>0.151</v>
      </c>
      <c r="AB100" s="35">
        <v>0.20438986131872999</v>
      </c>
      <c r="AC100">
        <f t="shared" si="8"/>
        <v>153</v>
      </c>
      <c r="AD100">
        <f t="shared" si="9"/>
        <v>0</v>
      </c>
      <c r="AE100">
        <f t="shared" si="10"/>
        <v>0</v>
      </c>
      <c r="AF100">
        <f>'TP Factors'!$D$7</f>
        <v>1.0291758621024898</v>
      </c>
      <c r="AG100">
        <f t="shared" si="11"/>
        <v>0</v>
      </c>
    </row>
    <row r="101" spans="1:33">
      <c r="A101" s="30" t="s">
        <v>105</v>
      </c>
      <c r="B101" s="30">
        <v>20</v>
      </c>
      <c r="C101" s="30" t="s">
        <v>106</v>
      </c>
      <c r="D101" s="31">
        <v>40.58</v>
      </c>
      <c r="E101" s="30" t="s">
        <v>91</v>
      </c>
      <c r="F101" s="30">
        <v>1234</v>
      </c>
      <c r="G101" s="32">
        <v>45</v>
      </c>
      <c r="H101" s="30" t="s">
        <v>92</v>
      </c>
      <c r="I101" s="30" t="s">
        <v>93</v>
      </c>
      <c r="J101" s="30">
        <v>101</v>
      </c>
      <c r="K101" s="33">
        <v>185.36554331799999</v>
      </c>
      <c r="L101" s="33">
        <v>185.00108884700001</v>
      </c>
      <c r="M101" s="31">
        <v>0.08</v>
      </c>
      <c r="N101" s="31">
        <v>0.02</v>
      </c>
      <c r="O101" s="30">
        <v>67971</v>
      </c>
      <c r="P101" s="30">
        <v>65941</v>
      </c>
      <c r="Q101" s="34">
        <v>67971</v>
      </c>
      <c r="R101" s="34">
        <v>8140</v>
      </c>
      <c r="S101" s="30" t="s">
        <v>97</v>
      </c>
      <c r="T101" s="30" t="s">
        <v>99</v>
      </c>
      <c r="U101" s="34">
        <v>48.29</v>
      </c>
      <c r="V101" s="34">
        <v>0</v>
      </c>
      <c r="W101" s="34">
        <v>1.2</v>
      </c>
      <c r="X101" s="34">
        <v>0.48</v>
      </c>
      <c r="Y101" s="34">
        <f t="shared" si="12"/>
        <v>0.84</v>
      </c>
      <c r="Z101" s="34">
        <f t="shared" si="13"/>
        <v>0.24</v>
      </c>
      <c r="AA101" s="34">
        <v>0.63</v>
      </c>
      <c r="AB101" s="35">
        <v>4.5714581793171102E-2</v>
      </c>
      <c r="AC101">
        <f t="shared" si="8"/>
        <v>143</v>
      </c>
      <c r="AD101">
        <f t="shared" si="9"/>
        <v>0</v>
      </c>
      <c r="AE101">
        <f t="shared" si="10"/>
        <v>0.1</v>
      </c>
      <c r="AF101">
        <f>'TP Factors'!$D$7</f>
        <v>1.0291758621024898</v>
      </c>
      <c r="AG101">
        <f t="shared" si="11"/>
        <v>0.1</v>
      </c>
    </row>
    <row r="102" spans="1:33">
      <c r="A102" s="30" t="s">
        <v>105</v>
      </c>
      <c r="B102" s="30">
        <v>20</v>
      </c>
      <c r="C102" s="30" t="s">
        <v>106</v>
      </c>
      <c r="D102" s="31">
        <v>40.58</v>
      </c>
      <c r="E102" s="30" t="s">
        <v>91</v>
      </c>
      <c r="F102" s="30">
        <v>1234</v>
      </c>
      <c r="G102" s="32">
        <v>24.1</v>
      </c>
      <c r="H102" s="30" t="s">
        <v>92</v>
      </c>
      <c r="I102" s="30" t="s">
        <v>93</v>
      </c>
      <c r="J102" s="30">
        <v>306</v>
      </c>
      <c r="K102" s="33">
        <v>238.218378876</v>
      </c>
      <c r="L102" s="33">
        <v>2335.6768387699999</v>
      </c>
      <c r="M102" s="31">
        <v>0.26</v>
      </c>
      <c r="N102" s="31">
        <v>0.01</v>
      </c>
      <c r="O102" s="30">
        <v>68109</v>
      </c>
      <c r="P102" s="30">
        <v>66074</v>
      </c>
      <c r="Q102" s="34">
        <v>68109</v>
      </c>
      <c r="R102" s="34">
        <v>1920</v>
      </c>
      <c r="S102" s="30" t="s">
        <v>97</v>
      </c>
      <c r="T102" s="30" t="s">
        <v>122</v>
      </c>
      <c r="U102" s="34">
        <v>48.29</v>
      </c>
      <c r="V102" s="34">
        <v>0</v>
      </c>
      <c r="W102" s="34">
        <v>1.2</v>
      </c>
      <c r="X102" s="34">
        <v>7.5999999999999998E-2</v>
      </c>
      <c r="Y102" s="34">
        <f t="shared" si="12"/>
        <v>0.84</v>
      </c>
      <c r="Z102" s="34">
        <f t="shared" si="13"/>
        <v>3.7999999999999999E-2</v>
      </c>
      <c r="AA102" s="34">
        <v>0.151</v>
      </c>
      <c r="AB102" s="35">
        <v>9.3128898389244402E-2</v>
      </c>
      <c r="AC102">
        <f t="shared" si="8"/>
        <v>70</v>
      </c>
      <c r="AD102">
        <f t="shared" si="9"/>
        <v>0</v>
      </c>
      <c r="AE102">
        <f t="shared" si="10"/>
        <v>0</v>
      </c>
      <c r="AF102">
        <f>'TP Factors'!$D$7</f>
        <v>1.0291758621024898</v>
      </c>
      <c r="AG102">
        <f t="shared" si="11"/>
        <v>0</v>
      </c>
    </row>
    <row r="103" spans="1:33">
      <c r="A103" s="30" t="s">
        <v>105</v>
      </c>
      <c r="B103" s="30">
        <v>20</v>
      </c>
      <c r="C103" s="30" t="s">
        <v>106</v>
      </c>
      <c r="D103" s="31">
        <v>40.58</v>
      </c>
      <c r="E103" s="30" t="s">
        <v>91</v>
      </c>
      <c r="F103" s="30">
        <v>1234</v>
      </c>
      <c r="G103" s="32">
        <v>24.1</v>
      </c>
      <c r="H103" s="30" t="s">
        <v>92</v>
      </c>
      <c r="I103" s="30" t="s">
        <v>93</v>
      </c>
      <c r="J103" s="30">
        <v>1677</v>
      </c>
      <c r="K103" s="33">
        <v>730.64380995900001</v>
      </c>
      <c r="L103" s="33">
        <v>8273.9278679199997</v>
      </c>
      <c r="M103" s="31">
        <v>1.41</v>
      </c>
      <c r="N103" s="31">
        <v>0.06</v>
      </c>
      <c r="O103" s="30">
        <v>68208</v>
      </c>
      <c r="P103" s="30">
        <v>66170</v>
      </c>
      <c r="Q103" s="34">
        <v>68208</v>
      </c>
      <c r="R103" s="34">
        <v>1920</v>
      </c>
      <c r="S103" s="30" t="s">
        <v>100</v>
      </c>
      <c r="T103" s="30" t="s">
        <v>124</v>
      </c>
      <c r="U103" s="34">
        <v>48.29</v>
      </c>
      <c r="V103" s="34">
        <v>0</v>
      </c>
      <c r="W103" s="34">
        <v>1.2</v>
      </c>
      <c r="X103" s="34">
        <v>7.5999999999999998E-2</v>
      </c>
      <c r="Y103" s="34">
        <f t="shared" si="12"/>
        <v>0.84</v>
      </c>
      <c r="Z103" s="34">
        <f t="shared" si="13"/>
        <v>3.7999999999999999E-2</v>
      </c>
      <c r="AA103" s="34">
        <v>0.23400000000000001</v>
      </c>
      <c r="AB103" s="35">
        <v>0.108639301197075</v>
      </c>
      <c r="AC103">
        <f t="shared" si="8"/>
        <v>126</v>
      </c>
      <c r="AD103">
        <f t="shared" si="9"/>
        <v>0</v>
      </c>
      <c r="AE103">
        <f t="shared" si="10"/>
        <v>0</v>
      </c>
      <c r="AF103">
        <f>'TP Factors'!$D$7</f>
        <v>1.0291758621024898</v>
      </c>
      <c r="AG103">
        <f t="shared" si="11"/>
        <v>0</v>
      </c>
    </row>
    <row r="104" spans="1:33">
      <c r="A104" s="30" t="s">
        <v>105</v>
      </c>
      <c r="B104" s="30">
        <v>20</v>
      </c>
      <c r="C104" s="30" t="s">
        <v>106</v>
      </c>
      <c r="D104" s="31">
        <v>40.58</v>
      </c>
      <c r="E104" s="30" t="s">
        <v>91</v>
      </c>
      <c r="F104" s="30">
        <v>1234</v>
      </c>
      <c r="G104" s="32">
        <v>45</v>
      </c>
      <c r="H104" s="30" t="s">
        <v>92</v>
      </c>
      <c r="I104" s="30" t="s">
        <v>93</v>
      </c>
      <c r="J104" s="30">
        <v>42</v>
      </c>
      <c r="K104" s="33">
        <v>67.730012673800005</v>
      </c>
      <c r="L104" s="33">
        <v>62.862921761899997</v>
      </c>
      <c r="M104" s="31">
        <v>0.04</v>
      </c>
      <c r="N104" s="31">
        <v>0.01</v>
      </c>
      <c r="O104" s="30">
        <v>68270</v>
      </c>
      <c r="P104" s="30">
        <v>66230</v>
      </c>
      <c r="Q104" s="34">
        <v>68270</v>
      </c>
      <c r="R104" s="34">
        <v>8140</v>
      </c>
      <c r="S104" s="30" t="s">
        <v>100</v>
      </c>
      <c r="T104" s="30" t="s">
        <v>101</v>
      </c>
      <c r="U104" s="34">
        <v>48.29</v>
      </c>
      <c r="V104" s="34">
        <v>0</v>
      </c>
      <c r="W104" s="34">
        <v>1.2</v>
      </c>
      <c r="X104" s="34">
        <v>0.48</v>
      </c>
      <c r="Y104" s="34">
        <f t="shared" si="12"/>
        <v>0.84</v>
      </c>
      <c r="Z104" s="34">
        <f t="shared" si="13"/>
        <v>0.24</v>
      </c>
      <c r="AA104" s="34">
        <v>0.77700000000000002</v>
      </c>
      <c r="AB104" s="35">
        <v>1.5533704127316699E-2</v>
      </c>
      <c r="AC104">
        <f t="shared" si="8"/>
        <v>60</v>
      </c>
      <c r="AD104">
        <f t="shared" si="9"/>
        <v>0</v>
      </c>
      <c r="AE104">
        <f t="shared" si="10"/>
        <v>0</v>
      </c>
      <c r="AF104">
        <f>'TP Factors'!$D$7</f>
        <v>1.0291758621024898</v>
      </c>
      <c r="AG104">
        <f t="shared" si="11"/>
        <v>0</v>
      </c>
    </row>
    <row r="105" spans="1:33">
      <c r="A105" s="30" t="s">
        <v>105</v>
      </c>
      <c r="B105" s="30">
        <v>20</v>
      </c>
      <c r="C105" s="30" t="s">
        <v>106</v>
      </c>
      <c r="D105" s="31">
        <v>40.58</v>
      </c>
      <c r="E105" s="30" t="s">
        <v>91</v>
      </c>
      <c r="F105" s="30">
        <v>1234</v>
      </c>
      <c r="G105" s="32">
        <v>105</v>
      </c>
      <c r="H105" s="30" t="s">
        <v>92</v>
      </c>
      <c r="I105" s="30" t="s">
        <v>93</v>
      </c>
      <c r="J105" s="30">
        <v>6</v>
      </c>
      <c r="K105" s="33">
        <v>14.033227842300001</v>
      </c>
      <c r="L105" s="33">
        <v>7.8502043991499999</v>
      </c>
      <c r="M105" s="31">
        <v>0.01</v>
      </c>
      <c r="N105" s="31">
        <v>0</v>
      </c>
      <c r="O105" s="30">
        <v>68271</v>
      </c>
      <c r="P105" s="30">
        <v>66231</v>
      </c>
      <c r="Q105" s="34">
        <v>68271</v>
      </c>
      <c r="R105" s="34">
        <v>1400</v>
      </c>
      <c r="S105" s="30" t="s">
        <v>100</v>
      </c>
      <c r="T105" s="30" t="s">
        <v>104</v>
      </c>
      <c r="U105" s="34">
        <v>48.29</v>
      </c>
      <c r="V105" s="34">
        <v>0</v>
      </c>
      <c r="W105" s="34">
        <v>1.93</v>
      </c>
      <c r="X105" s="34">
        <v>0.497</v>
      </c>
      <c r="Y105" s="34">
        <f t="shared" si="12"/>
        <v>1.351</v>
      </c>
      <c r="Z105" s="34">
        <f t="shared" si="13"/>
        <v>0.2485</v>
      </c>
      <c r="AA105" s="34">
        <v>0.88800000000000001</v>
      </c>
      <c r="AB105" s="35">
        <v>9.1162794602573998E-4</v>
      </c>
      <c r="AC105">
        <f t="shared" si="8"/>
        <v>4</v>
      </c>
      <c r="AD105">
        <f t="shared" si="9"/>
        <v>0</v>
      </c>
      <c r="AE105">
        <f t="shared" si="10"/>
        <v>0</v>
      </c>
      <c r="AF105">
        <f>'TP Factors'!$D$7</f>
        <v>1.0291758621024898</v>
      </c>
      <c r="AG105">
        <f t="shared" si="11"/>
        <v>0</v>
      </c>
    </row>
    <row r="106" spans="1:33">
      <c r="A106" s="30" t="s">
        <v>105</v>
      </c>
      <c r="B106" s="30">
        <v>20</v>
      </c>
      <c r="C106" s="30" t="s">
        <v>106</v>
      </c>
      <c r="D106" s="31">
        <v>40.58</v>
      </c>
      <c r="E106" s="30" t="s">
        <v>91</v>
      </c>
      <c r="F106" s="30">
        <v>1234</v>
      </c>
      <c r="G106" s="32">
        <v>45</v>
      </c>
      <c r="H106" s="30" t="s">
        <v>92</v>
      </c>
      <c r="I106" s="30" t="s">
        <v>93</v>
      </c>
      <c r="J106" s="30">
        <v>1</v>
      </c>
      <c r="K106" s="33">
        <v>6.84911012291</v>
      </c>
      <c r="L106" s="33">
        <v>1.19869893062</v>
      </c>
      <c r="M106" s="31">
        <v>0</v>
      </c>
      <c r="N106" s="31">
        <v>0</v>
      </c>
      <c r="O106" s="30">
        <v>68811</v>
      </c>
      <c r="P106" s="30">
        <v>66725</v>
      </c>
      <c r="Q106" s="34">
        <v>68811</v>
      </c>
      <c r="R106" s="34">
        <v>8140</v>
      </c>
      <c r="S106" s="30" t="s">
        <v>100</v>
      </c>
      <c r="T106" s="30" t="s">
        <v>101</v>
      </c>
      <c r="U106" s="34">
        <v>48.29</v>
      </c>
      <c r="V106" s="34">
        <v>0</v>
      </c>
      <c r="W106" s="34">
        <v>1.2</v>
      </c>
      <c r="X106" s="34">
        <v>0.48</v>
      </c>
      <c r="Y106" s="34">
        <f t="shared" si="12"/>
        <v>0.84</v>
      </c>
      <c r="Z106" s="34">
        <f t="shared" si="13"/>
        <v>0.24</v>
      </c>
      <c r="AA106" s="34">
        <v>0.77700000000000002</v>
      </c>
      <c r="AB106" s="35">
        <v>2.9620377151017002E-4</v>
      </c>
      <c r="AC106">
        <f t="shared" si="8"/>
        <v>1</v>
      </c>
      <c r="AD106">
        <f t="shared" si="9"/>
        <v>0</v>
      </c>
      <c r="AE106">
        <f t="shared" si="10"/>
        <v>0</v>
      </c>
      <c r="AF106">
        <f>'TP Factors'!$D$7</f>
        <v>1.0291758621024898</v>
      </c>
      <c r="AG106">
        <f t="shared" si="11"/>
        <v>0</v>
      </c>
    </row>
    <row r="107" spans="1:33">
      <c r="AB107" s="35">
        <f>SUM(AB2:AB106)</f>
        <v>17.102993300594406</v>
      </c>
      <c r="AD107">
        <f>SUM(AD2:AD106)</f>
        <v>127</v>
      </c>
      <c r="AG107">
        <f>SUM(AG2:AG106)</f>
        <v>44.800000000000026</v>
      </c>
    </row>
  </sheetData>
  <sortState ref="A2:Z106">
    <sortCondition descending="1" ref="V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74"/>
  <sheetViews>
    <sheetView topLeftCell="J1" workbookViewId="0">
      <pane ySplit="1" topLeftCell="A47" activePane="bottomLeft" state="frozen"/>
      <selection activeCell="J1" sqref="J1"/>
      <selection pane="bottomLeft" activeCell="AC1" sqref="AC1:AG2"/>
    </sheetView>
  </sheetViews>
  <sheetFormatPr defaultRowHeight="12.75"/>
  <cols>
    <col min="1" max="1" width="12.7109375" style="30" bestFit="1" customWidth="1"/>
    <col min="2" max="2" width="11.28515625" style="30" bestFit="1" customWidth="1"/>
    <col min="3" max="3" width="12.5703125" style="30" bestFit="1" customWidth="1"/>
    <col min="4" max="4" width="10.28515625" style="31" bestFit="1" customWidth="1"/>
    <col min="5" max="5" width="10" style="30" bestFit="1" customWidth="1"/>
    <col min="6" max="6" width="11" style="30" bestFit="1" customWidth="1"/>
    <col min="7" max="7" width="10.5703125" style="32" bestFit="1" customWidth="1"/>
    <col min="8" max="8" width="8.42578125" style="30" bestFit="1" customWidth="1"/>
    <col min="9" max="9" width="11.42578125" style="30" bestFit="1" customWidth="1"/>
    <col min="10" max="10" width="12" style="30" bestFit="1" customWidth="1"/>
    <col min="11" max="11" width="16.7109375" style="33" bestFit="1" customWidth="1"/>
    <col min="12" max="12" width="17.85546875" style="33" bestFit="1" customWidth="1"/>
    <col min="13" max="14" width="7" style="31" bestFit="1" customWidth="1"/>
    <col min="15" max="16" width="6" style="30" bestFit="1" customWidth="1"/>
    <col min="17" max="17" width="12.5703125" style="34" bestFit="1" customWidth="1"/>
    <col min="18" max="18" width="11.5703125" style="34" bestFit="1" customWidth="1"/>
    <col min="19" max="19" width="10" style="30" bestFit="1" customWidth="1"/>
    <col min="20" max="20" width="10.85546875" style="30" bestFit="1" customWidth="1"/>
    <col min="21" max="21" width="14" style="34" bestFit="1" customWidth="1"/>
    <col min="22" max="22" width="13.42578125" style="34" bestFit="1" customWidth="1"/>
    <col min="23" max="24" width="8.5703125" style="34" bestFit="1" customWidth="1"/>
    <col min="25" max="26" width="8.5703125" style="34" customWidth="1"/>
    <col min="27" max="27" width="8.5703125" style="34" bestFit="1" customWidth="1"/>
    <col min="28" max="28" width="20.85546875" style="35" bestFit="1" customWidth="1"/>
    <col min="29" max="29" width="13.5703125" customWidth="1"/>
    <col min="33" max="33" width="14.28515625" customWidth="1"/>
  </cols>
  <sheetData>
    <row r="1" spans="1:33" ht="25.5">
      <c r="A1" s="30" t="s">
        <v>64</v>
      </c>
      <c r="B1" s="30" t="s">
        <v>65</v>
      </c>
      <c r="C1" s="30" t="s">
        <v>66</v>
      </c>
      <c r="D1" s="31" t="s">
        <v>67</v>
      </c>
      <c r="E1" s="30" t="s">
        <v>68</v>
      </c>
      <c r="F1" s="30" t="s">
        <v>69</v>
      </c>
      <c r="G1" s="32" t="s">
        <v>70</v>
      </c>
      <c r="H1" s="30" t="s">
        <v>71</v>
      </c>
      <c r="I1" s="30" t="s">
        <v>72</v>
      </c>
      <c r="J1" s="30" t="s">
        <v>73</v>
      </c>
      <c r="K1" s="33" t="s">
        <v>74</v>
      </c>
      <c r="L1" s="33" t="s">
        <v>75</v>
      </c>
      <c r="M1" s="31" t="s">
        <v>76</v>
      </c>
      <c r="N1" s="31" t="s">
        <v>77</v>
      </c>
      <c r="O1" s="30" t="s">
        <v>78</v>
      </c>
      <c r="P1" s="30" t="s">
        <v>79</v>
      </c>
      <c r="Q1" s="34" t="s">
        <v>80</v>
      </c>
      <c r="R1" s="34" t="s">
        <v>81</v>
      </c>
      <c r="S1" s="30" t="s">
        <v>82</v>
      </c>
      <c r="T1" s="30" t="s">
        <v>83</v>
      </c>
      <c r="U1" s="34" t="s">
        <v>84</v>
      </c>
      <c r="V1" s="34" t="s">
        <v>85</v>
      </c>
      <c r="W1" s="34" t="s">
        <v>86</v>
      </c>
      <c r="X1" s="34" t="s">
        <v>87</v>
      </c>
      <c r="Y1" s="43" t="s">
        <v>175</v>
      </c>
      <c r="Z1" s="43" t="s">
        <v>176</v>
      </c>
      <c r="AA1" s="34" t="s">
        <v>88</v>
      </c>
      <c r="AB1" s="35" t="s">
        <v>89</v>
      </c>
      <c r="AC1" s="36" t="s">
        <v>177</v>
      </c>
      <c r="AD1" s="36" t="s">
        <v>178</v>
      </c>
      <c r="AE1" s="36" t="s">
        <v>179</v>
      </c>
      <c r="AF1" s="36" t="s">
        <v>180</v>
      </c>
      <c r="AG1" s="36" t="s">
        <v>181</v>
      </c>
    </row>
    <row r="2" spans="1:33">
      <c r="A2" s="30" t="s">
        <v>105</v>
      </c>
      <c r="B2" s="30">
        <v>10</v>
      </c>
      <c r="C2" s="30" t="s">
        <v>127</v>
      </c>
      <c r="D2" s="31">
        <v>37.82</v>
      </c>
      <c r="E2" s="30" t="s">
        <v>91</v>
      </c>
      <c r="F2" s="30">
        <v>3456</v>
      </c>
      <c r="G2" s="32">
        <v>3</v>
      </c>
      <c r="H2" s="30" t="s">
        <v>92</v>
      </c>
      <c r="I2" s="30" t="s">
        <v>93</v>
      </c>
      <c r="J2" s="30">
        <v>327</v>
      </c>
      <c r="K2" s="33">
        <v>177.60970703999999</v>
      </c>
      <c r="L2" s="33">
        <v>1406.0834399400001</v>
      </c>
      <c r="M2" s="31">
        <v>0.23</v>
      </c>
      <c r="N2" s="31">
        <v>0.03</v>
      </c>
      <c r="O2" s="30">
        <v>65632</v>
      </c>
      <c r="P2" s="30">
        <v>63714</v>
      </c>
      <c r="Q2" s="34">
        <v>65632</v>
      </c>
      <c r="R2" s="34">
        <v>4340</v>
      </c>
      <c r="S2" s="30" t="s">
        <v>100</v>
      </c>
      <c r="T2" s="30" t="s">
        <v>117</v>
      </c>
      <c r="U2" s="34">
        <v>48.29</v>
      </c>
      <c r="V2" s="34">
        <v>1</v>
      </c>
      <c r="W2" s="34">
        <v>0.7</v>
      </c>
      <c r="X2" s="34">
        <v>0.09</v>
      </c>
      <c r="Y2" s="34">
        <f>W2</f>
        <v>0.7</v>
      </c>
      <c r="Z2" s="34">
        <f>X2</f>
        <v>0.09</v>
      </c>
      <c r="AA2" s="34">
        <v>0.309</v>
      </c>
      <c r="AB2" s="35">
        <v>6.0909570231858702E-2</v>
      </c>
      <c r="AC2">
        <f>ROUND(AB2*AA2*U2*102.79,0)</f>
        <v>93</v>
      </c>
      <c r="AD2">
        <f>ROUND(Y2*AC2*0.002205,0)</f>
        <v>0</v>
      </c>
      <c r="AE2">
        <f>ROUND(Z2*AC2*0.002205,1)</f>
        <v>0</v>
      </c>
      <c r="AF2">
        <f>'TP Factors'!$D$7</f>
        <v>1.0291758621024898</v>
      </c>
      <c r="AG2">
        <f>ROUND(AE2*AF2,1)</f>
        <v>0</v>
      </c>
    </row>
    <row r="3" spans="1:33">
      <c r="A3" s="30" t="s">
        <v>105</v>
      </c>
      <c r="B3" s="30">
        <v>10</v>
      </c>
      <c r="C3" s="30" t="s">
        <v>127</v>
      </c>
      <c r="D3" s="31">
        <v>37.82</v>
      </c>
      <c r="E3" s="30" t="s">
        <v>91</v>
      </c>
      <c r="F3" s="30">
        <v>1234</v>
      </c>
      <c r="G3" s="32">
        <v>45</v>
      </c>
      <c r="H3" s="30" t="s">
        <v>92</v>
      </c>
      <c r="I3" s="30" t="s">
        <v>93</v>
      </c>
      <c r="J3" s="30">
        <v>3956</v>
      </c>
      <c r="K3" s="33">
        <v>610.04086749800001</v>
      </c>
      <c r="L3" s="33">
        <v>6767.4456727099996</v>
      </c>
      <c r="M3" s="31">
        <v>4.75</v>
      </c>
      <c r="N3" s="31">
        <v>1.9</v>
      </c>
      <c r="O3" s="30">
        <v>65995</v>
      </c>
      <c r="P3" s="30">
        <v>64059</v>
      </c>
      <c r="Q3" s="34">
        <v>65995</v>
      </c>
      <c r="R3" s="34">
        <v>8140</v>
      </c>
      <c r="S3" s="30" t="s">
        <v>100</v>
      </c>
      <c r="T3" s="30" t="s">
        <v>101</v>
      </c>
      <c r="U3" s="34">
        <v>48.29</v>
      </c>
      <c r="V3" s="34">
        <v>1</v>
      </c>
      <c r="W3" s="34">
        <v>1.2</v>
      </c>
      <c r="X3" s="34">
        <v>0.48</v>
      </c>
      <c r="Y3" s="34">
        <f t="shared" ref="Y3:Y51" si="0">W3</f>
        <v>1.2</v>
      </c>
      <c r="Z3" s="34">
        <f t="shared" ref="Z3:Z51" si="1">X3</f>
        <v>0.48</v>
      </c>
      <c r="AA3" s="34">
        <v>0.77700000000000002</v>
      </c>
      <c r="AB3" s="35">
        <v>0.63916198673056301</v>
      </c>
      <c r="AC3">
        <f t="shared" ref="AC3:AC66" si="2">ROUND(AB3*AA3*U3*102.79,0)</f>
        <v>2465</v>
      </c>
      <c r="AD3">
        <f t="shared" ref="AD3:AD66" si="3">ROUND(Y3*AC3*0.002205,0)</f>
        <v>7</v>
      </c>
      <c r="AE3">
        <f t="shared" ref="AE3:AE66" si="4">ROUND(Z3*AC3*0.002205,1)</f>
        <v>2.6</v>
      </c>
      <c r="AF3">
        <f>'TP Factors'!$D$7</f>
        <v>1.0291758621024898</v>
      </c>
      <c r="AG3">
        <f t="shared" ref="AG3:AG66" si="5">ROUND(AE3*AF3,1)</f>
        <v>2.7</v>
      </c>
    </row>
    <row r="4" spans="1:33">
      <c r="A4" s="30" t="s">
        <v>105</v>
      </c>
      <c r="B4" s="30">
        <v>10</v>
      </c>
      <c r="C4" s="30" t="s">
        <v>127</v>
      </c>
      <c r="D4" s="31">
        <v>37.82</v>
      </c>
      <c r="E4" s="30" t="s">
        <v>91</v>
      </c>
      <c r="F4" s="30">
        <v>3456</v>
      </c>
      <c r="G4" s="32">
        <v>11.1</v>
      </c>
      <c r="H4" s="30" t="s">
        <v>92</v>
      </c>
      <c r="I4" s="30" t="s">
        <v>93</v>
      </c>
      <c r="J4" s="30">
        <v>117</v>
      </c>
      <c r="K4" s="33">
        <v>169.431319796</v>
      </c>
      <c r="L4" s="33">
        <v>663.28374164499996</v>
      </c>
      <c r="M4" s="31">
        <v>0.14000000000000001</v>
      </c>
      <c r="N4" s="31">
        <v>0.01</v>
      </c>
      <c r="O4" s="30">
        <v>65996</v>
      </c>
      <c r="P4" s="30">
        <v>64060</v>
      </c>
      <c r="Q4" s="34">
        <v>65996</v>
      </c>
      <c r="R4" s="34">
        <v>1900</v>
      </c>
      <c r="S4" s="30" t="s">
        <v>100</v>
      </c>
      <c r="T4" s="30" t="s">
        <v>102</v>
      </c>
      <c r="U4" s="34">
        <v>48.29</v>
      </c>
      <c r="V4" s="34">
        <v>1</v>
      </c>
      <c r="W4" s="34">
        <v>1.2</v>
      </c>
      <c r="X4" s="34">
        <v>7.5999999999999998E-2</v>
      </c>
      <c r="Y4" s="34">
        <f t="shared" si="0"/>
        <v>1.2</v>
      </c>
      <c r="Z4" s="34">
        <f t="shared" si="1"/>
        <v>7.5999999999999998E-2</v>
      </c>
      <c r="AA4" s="34">
        <v>0.23400000000000001</v>
      </c>
      <c r="AB4" s="35">
        <v>2.29787182495815E-2</v>
      </c>
      <c r="AC4">
        <f t="shared" si="2"/>
        <v>27</v>
      </c>
      <c r="AD4">
        <f t="shared" si="3"/>
        <v>0</v>
      </c>
      <c r="AE4">
        <f t="shared" si="4"/>
        <v>0</v>
      </c>
      <c r="AF4">
        <f>'TP Factors'!$D$7</f>
        <v>1.0291758621024898</v>
      </c>
      <c r="AG4">
        <f t="shared" si="5"/>
        <v>0</v>
      </c>
    </row>
    <row r="5" spans="1:33">
      <c r="A5" s="30" t="s">
        <v>105</v>
      </c>
      <c r="B5" s="30">
        <v>20</v>
      </c>
      <c r="C5" s="30" t="s">
        <v>106</v>
      </c>
      <c r="D5" s="31">
        <v>40.58</v>
      </c>
      <c r="E5" s="30" t="s">
        <v>91</v>
      </c>
      <c r="F5" s="30">
        <v>3456</v>
      </c>
      <c r="G5" s="32">
        <v>3</v>
      </c>
      <c r="H5" s="30" t="s">
        <v>92</v>
      </c>
      <c r="I5" s="30" t="s">
        <v>93</v>
      </c>
      <c r="J5" s="30">
        <v>95</v>
      </c>
      <c r="K5" s="33">
        <v>212.75178699899999</v>
      </c>
      <c r="L5" s="33">
        <v>1073.8162638900001</v>
      </c>
      <c r="M5" s="31">
        <v>7.0000000000000007E-2</v>
      </c>
      <c r="N5" s="31">
        <v>0.01</v>
      </c>
      <c r="O5" s="30">
        <v>66008</v>
      </c>
      <c r="P5" s="30">
        <v>64071</v>
      </c>
      <c r="Q5" s="34">
        <v>66008</v>
      </c>
      <c r="R5" s="34">
        <v>4340</v>
      </c>
      <c r="S5" s="30" t="s">
        <v>97</v>
      </c>
      <c r="T5" s="30" t="s">
        <v>116</v>
      </c>
      <c r="U5" s="34">
        <v>48.29</v>
      </c>
      <c r="V5" s="34">
        <v>1</v>
      </c>
      <c r="W5" s="34">
        <v>0.7</v>
      </c>
      <c r="X5" s="34">
        <v>0.09</v>
      </c>
      <c r="Y5" s="34">
        <f t="shared" si="0"/>
        <v>0.7</v>
      </c>
      <c r="Z5" s="34">
        <f t="shared" si="1"/>
        <v>0.09</v>
      </c>
      <c r="AA5" s="34">
        <v>0.10199999999999999</v>
      </c>
      <c r="AB5" s="35">
        <v>0.22456599517634901</v>
      </c>
      <c r="AC5">
        <f t="shared" si="2"/>
        <v>114</v>
      </c>
      <c r="AD5">
        <f t="shared" si="3"/>
        <v>0</v>
      </c>
      <c r="AE5">
        <f t="shared" si="4"/>
        <v>0</v>
      </c>
      <c r="AF5">
        <f>'TP Factors'!$D$7</f>
        <v>1.0291758621024898</v>
      </c>
      <c r="AG5">
        <f t="shared" si="5"/>
        <v>0</v>
      </c>
    </row>
    <row r="6" spans="1:33">
      <c r="A6" s="30" t="s">
        <v>105</v>
      </c>
      <c r="B6" s="30">
        <v>20</v>
      </c>
      <c r="C6" s="30" t="s">
        <v>106</v>
      </c>
      <c r="D6" s="31">
        <v>40.58</v>
      </c>
      <c r="E6" s="30" t="s">
        <v>91</v>
      </c>
      <c r="F6" s="30">
        <v>1234</v>
      </c>
      <c r="G6" s="32">
        <v>45</v>
      </c>
      <c r="H6" s="30" t="s">
        <v>92</v>
      </c>
      <c r="I6" s="30" t="s">
        <v>93</v>
      </c>
      <c r="J6" s="30">
        <v>1079</v>
      </c>
      <c r="K6" s="33">
        <v>295.76256990299999</v>
      </c>
      <c r="L6" s="33">
        <v>1976.66663436</v>
      </c>
      <c r="M6" s="31">
        <v>1.29</v>
      </c>
      <c r="N6" s="31">
        <v>0.52</v>
      </c>
      <c r="O6" s="30">
        <v>66024</v>
      </c>
      <c r="P6" s="30">
        <v>64086</v>
      </c>
      <c r="Q6" s="34">
        <v>66024</v>
      </c>
      <c r="R6" s="34">
        <v>8140</v>
      </c>
      <c r="S6" s="30" t="s">
        <v>97</v>
      </c>
      <c r="T6" s="30" t="s">
        <v>99</v>
      </c>
      <c r="U6" s="34">
        <v>48.29</v>
      </c>
      <c r="V6" s="34">
        <v>1</v>
      </c>
      <c r="W6" s="34">
        <v>1.2</v>
      </c>
      <c r="X6" s="34">
        <v>0.48</v>
      </c>
      <c r="Y6" s="34">
        <f t="shared" si="0"/>
        <v>1.2</v>
      </c>
      <c r="Z6" s="34">
        <f t="shared" si="1"/>
        <v>0.48</v>
      </c>
      <c r="AA6" s="34">
        <v>0.63</v>
      </c>
      <c r="AB6" s="35">
        <v>0.48844300893359499</v>
      </c>
      <c r="AC6">
        <f t="shared" si="2"/>
        <v>1527</v>
      </c>
      <c r="AD6">
        <f t="shared" si="3"/>
        <v>4</v>
      </c>
      <c r="AE6">
        <f t="shared" si="4"/>
        <v>1.6</v>
      </c>
      <c r="AF6">
        <f>'TP Factors'!$D$7</f>
        <v>1.0291758621024898</v>
      </c>
      <c r="AG6">
        <f t="shared" si="5"/>
        <v>1.6</v>
      </c>
    </row>
    <row r="7" spans="1:33">
      <c r="A7" s="30" t="s">
        <v>105</v>
      </c>
      <c r="B7" s="30">
        <v>20</v>
      </c>
      <c r="C7" s="30" t="s">
        <v>106</v>
      </c>
      <c r="D7" s="31">
        <v>40.58</v>
      </c>
      <c r="E7" s="30" t="s">
        <v>91</v>
      </c>
      <c r="F7" s="30">
        <v>1234</v>
      </c>
      <c r="G7" s="32">
        <v>105</v>
      </c>
      <c r="H7" s="30" t="s">
        <v>92</v>
      </c>
      <c r="I7" s="30" t="s">
        <v>93</v>
      </c>
      <c r="J7" s="30">
        <v>6619</v>
      </c>
      <c r="K7" s="33">
        <v>618.91468100199995</v>
      </c>
      <c r="L7" s="33">
        <v>8605.1874184699991</v>
      </c>
      <c r="M7" s="31">
        <v>12.77</v>
      </c>
      <c r="N7" s="31">
        <v>3.29</v>
      </c>
      <c r="O7" s="30">
        <v>66063</v>
      </c>
      <c r="P7" s="30">
        <v>64121</v>
      </c>
      <c r="Q7" s="34">
        <v>66063</v>
      </c>
      <c r="R7" s="34">
        <v>1400</v>
      </c>
      <c r="S7" s="30" t="s">
        <v>100</v>
      </c>
      <c r="T7" s="30" t="s">
        <v>104</v>
      </c>
      <c r="U7" s="34">
        <v>48.29</v>
      </c>
      <c r="V7" s="34">
        <v>1</v>
      </c>
      <c r="W7" s="34">
        <v>1.93</v>
      </c>
      <c r="X7" s="34">
        <v>0.497</v>
      </c>
      <c r="Y7" s="34">
        <f t="shared" si="0"/>
        <v>1.93</v>
      </c>
      <c r="Z7" s="34">
        <f t="shared" si="1"/>
        <v>0.497</v>
      </c>
      <c r="AA7" s="34">
        <v>0.88800000000000001</v>
      </c>
      <c r="AB7" s="35">
        <v>0.66573146565005403</v>
      </c>
      <c r="AC7">
        <f t="shared" si="2"/>
        <v>2934</v>
      </c>
      <c r="AD7">
        <f t="shared" si="3"/>
        <v>12</v>
      </c>
      <c r="AE7">
        <f t="shared" si="4"/>
        <v>3.2</v>
      </c>
      <c r="AF7">
        <f>'TP Factors'!$D$7</f>
        <v>1.0291758621024898</v>
      </c>
      <c r="AG7">
        <f t="shared" si="5"/>
        <v>3.3</v>
      </c>
    </row>
    <row r="8" spans="1:33">
      <c r="A8" s="30" t="s">
        <v>105</v>
      </c>
      <c r="B8" s="30">
        <v>10</v>
      </c>
      <c r="C8" s="30" t="s">
        <v>127</v>
      </c>
      <c r="D8" s="31">
        <v>37.82</v>
      </c>
      <c r="E8" s="30" t="s">
        <v>91</v>
      </c>
      <c r="F8" s="30">
        <v>1234</v>
      </c>
      <c r="G8" s="32">
        <v>73.5</v>
      </c>
      <c r="H8" s="30" t="s">
        <v>92</v>
      </c>
      <c r="I8" s="30" t="s">
        <v>93</v>
      </c>
      <c r="J8" s="30">
        <v>1364</v>
      </c>
      <c r="K8" s="33">
        <v>278.71814428300002</v>
      </c>
      <c r="L8" s="33">
        <v>2978.0905189099999</v>
      </c>
      <c r="M8" s="31">
        <v>2.11</v>
      </c>
      <c r="N8" s="31">
        <v>0.2</v>
      </c>
      <c r="O8" s="30">
        <v>66200</v>
      </c>
      <c r="P8" s="30">
        <v>64254</v>
      </c>
      <c r="Q8" s="34">
        <v>66200</v>
      </c>
      <c r="R8" s="34">
        <v>1550</v>
      </c>
      <c r="S8" s="30" t="s">
        <v>100</v>
      </c>
      <c r="T8" s="30" t="s">
        <v>128</v>
      </c>
      <c r="U8" s="34">
        <v>48.29</v>
      </c>
      <c r="V8" s="34">
        <v>1</v>
      </c>
      <c r="W8" s="34">
        <v>1.55</v>
      </c>
      <c r="X8" s="34">
        <v>0.15</v>
      </c>
      <c r="Y8" s="34">
        <f t="shared" si="0"/>
        <v>1.55</v>
      </c>
      <c r="Z8" s="34">
        <f t="shared" si="1"/>
        <v>0.15</v>
      </c>
      <c r="AA8" s="34">
        <v>0.60899999999999999</v>
      </c>
      <c r="AB8" s="35">
        <v>0.22861730718856199</v>
      </c>
      <c r="AC8">
        <f t="shared" si="2"/>
        <v>691</v>
      </c>
      <c r="AD8">
        <f t="shared" si="3"/>
        <v>2</v>
      </c>
      <c r="AE8">
        <f t="shared" si="4"/>
        <v>0.2</v>
      </c>
      <c r="AF8">
        <f>'TP Factors'!$D$7</f>
        <v>1.0291758621024898</v>
      </c>
      <c r="AG8">
        <f t="shared" si="5"/>
        <v>0.2</v>
      </c>
    </row>
    <row r="9" spans="1:33">
      <c r="A9" s="30" t="s">
        <v>105</v>
      </c>
      <c r="B9" s="30">
        <v>10</v>
      </c>
      <c r="C9" s="30" t="s">
        <v>127</v>
      </c>
      <c r="D9" s="31">
        <v>37.82</v>
      </c>
      <c r="E9" s="30" t="s">
        <v>91</v>
      </c>
      <c r="F9" s="30">
        <v>1234</v>
      </c>
      <c r="G9" s="32">
        <v>105</v>
      </c>
      <c r="H9" s="30" t="s">
        <v>92</v>
      </c>
      <c r="I9" s="30" t="s">
        <v>93</v>
      </c>
      <c r="J9" s="30">
        <v>2719</v>
      </c>
      <c r="K9" s="33">
        <v>332.267020511</v>
      </c>
      <c r="L9" s="33">
        <v>4069.99737572</v>
      </c>
      <c r="M9" s="31">
        <v>5.25</v>
      </c>
      <c r="N9" s="31">
        <v>1.35</v>
      </c>
      <c r="O9" s="30">
        <v>66204</v>
      </c>
      <c r="P9" s="30">
        <v>64258</v>
      </c>
      <c r="Q9" s="34">
        <v>66204</v>
      </c>
      <c r="R9" s="34">
        <v>1400</v>
      </c>
      <c r="S9" s="30" t="s">
        <v>100</v>
      </c>
      <c r="T9" s="30" t="s">
        <v>104</v>
      </c>
      <c r="U9" s="34">
        <v>48.29</v>
      </c>
      <c r="V9" s="34">
        <v>1</v>
      </c>
      <c r="W9" s="34">
        <v>1.93</v>
      </c>
      <c r="X9" s="34">
        <v>0.497</v>
      </c>
      <c r="Y9" s="34">
        <f t="shared" si="0"/>
        <v>1.93</v>
      </c>
      <c r="Z9" s="34">
        <f t="shared" si="1"/>
        <v>0.497</v>
      </c>
      <c r="AA9" s="34">
        <v>0.88800000000000001</v>
      </c>
      <c r="AB9" s="35">
        <v>0.10621129026420099</v>
      </c>
      <c r="AC9">
        <f t="shared" si="2"/>
        <v>468</v>
      </c>
      <c r="AD9">
        <f t="shared" si="3"/>
        <v>2</v>
      </c>
      <c r="AE9">
        <f t="shared" si="4"/>
        <v>0.5</v>
      </c>
      <c r="AF9">
        <f>'TP Factors'!$D$7</f>
        <v>1.0291758621024898</v>
      </c>
      <c r="AG9">
        <f t="shared" si="5"/>
        <v>0.5</v>
      </c>
    </row>
    <row r="10" spans="1:33">
      <c r="A10" s="30" t="s">
        <v>105</v>
      </c>
      <c r="B10" s="30">
        <v>10</v>
      </c>
      <c r="C10" s="30" t="s">
        <v>127</v>
      </c>
      <c r="D10" s="31">
        <v>37.82</v>
      </c>
      <c r="E10" s="30" t="s">
        <v>91</v>
      </c>
      <c r="F10" s="30">
        <v>1234</v>
      </c>
      <c r="G10" s="32">
        <v>98</v>
      </c>
      <c r="H10" s="30" t="s">
        <v>92</v>
      </c>
      <c r="I10" s="30" t="s">
        <v>93</v>
      </c>
      <c r="J10" s="30">
        <v>4242</v>
      </c>
      <c r="K10" s="33">
        <v>529.02048516699995</v>
      </c>
      <c r="L10" s="33">
        <v>7174.1575564900004</v>
      </c>
      <c r="M10" s="31">
        <v>7.64</v>
      </c>
      <c r="N10" s="31">
        <v>2.0299999999999998</v>
      </c>
      <c r="O10" s="30">
        <v>66247</v>
      </c>
      <c r="P10" s="30">
        <v>64297</v>
      </c>
      <c r="Q10" s="34">
        <v>66247</v>
      </c>
      <c r="R10" s="34">
        <v>1700</v>
      </c>
      <c r="S10" s="30" t="s">
        <v>100</v>
      </c>
      <c r="T10" s="30" t="s">
        <v>129</v>
      </c>
      <c r="U10" s="34">
        <v>48.29</v>
      </c>
      <c r="V10" s="34">
        <v>1</v>
      </c>
      <c r="W10" s="34">
        <v>1.8</v>
      </c>
      <c r="X10" s="34">
        <v>0.47799999999999998</v>
      </c>
      <c r="Y10" s="34">
        <f t="shared" si="0"/>
        <v>1.8</v>
      </c>
      <c r="Z10" s="34">
        <f t="shared" si="1"/>
        <v>0.47799999999999998</v>
      </c>
      <c r="AA10" s="34">
        <v>0.78600000000000003</v>
      </c>
      <c r="AB10" s="35">
        <v>0.20006775012115099</v>
      </c>
      <c r="AC10">
        <f t="shared" si="2"/>
        <v>781</v>
      </c>
      <c r="AD10">
        <f t="shared" si="3"/>
        <v>3</v>
      </c>
      <c r="AE10">
        <f t="shared" si="4"/>
        <v>0.8</v>
      </c>
      <c r="AF10">
        <f>'TP Factors'!$D$7</f>
        <v>1.0291758621024898</v>
      </c>
      <c r="AG10">
        <f t="shared" si="5"/>
        <v>0.8</v>
      </c>
    </row>
    <row r="11" spans="1:33">
      <c r="A11" s="30" t="s">
        <v>105</v>
      </c>
      <c r="B11" s="30">
        <v>20</v>
      </c>
      <c r="C11" s="30" t="s">
        <v>106</v>
      </c>
      <c r="D11" s="31">
        <v>40.58</v>
      </c>
      <c r="E11" s="30" t="s">
        <v>91</v>
      </c>
      <c r="F11" s="30">
        <v>3456</v>
      </c>
      <c r="G11" s="32">
        <v>3</v>
      </c>
      <c r="H11" s="30" t="s">
        <v>92</v>
      </c>
      <c r="I11" s="30" t="s">
        <v>93</v>
      </c>
      <c r="J11" s="30">
        <v>7812</v>
      </c>
      <c r="K11" s="33">
        <v>1263.5102690799999</v>
      </c>
      <c r="L11" s="33">
        <v>29188.730716999999</v>
      </c>
      <c r="M11" s="31">
        <v>5.47</v>
      </c>
      <c r="N11" s="31">
        <v>0.7</v>
      </c>
      <c r="O11" s="30">
        <v>66265</v>
      </c>
      <c r="P11" s="30">
        <v>64315</v>
      </c>
      <c r="Q11" s="34">
        <v>66265</v>
      </c>
      <c r="R11" s="34">
        <v>4340</v>
      </c>
      <c r="S11" s="30" t="s">
        <v>100</v>
      </c>
      <c r="T11" s="30" t="s">
        <v>117</v>
      </c>
      <c r="U11" s="34">
        <v>48.29</v>
      </c>
      <c r="V11" s="34">
        <v>1</v>
      </c>
      <c r="W11" s="34">
        <v>0.7</v>
      </c>
      <c r="X11" s="34">
        <v>0.09</v>
      </c>
      <c r="Y11" s="34">
        <f t="shared" si="0"/>
        <v>0.7</v>
      </c>
      <c r="Z11" s="34">
        <f t="shared" si="1"/>
        <v>0.09</v>
      </c>
      <c r="AA11" s="34">
        <v>0.309</v>
      </c>
      <c r="AB11" s="35">
        <v>5.6617415328123399E-3</v>
      </c>
      <c r="AC11">
        <f t="shared" si="2"/>
        <v>9</v>
      </c>
      <c r="AD11">
        <f t="shared" si="3"/>
        <v>0</v>
      </c>
      <c r="AE11">
        <f t="shared" si="4"/>
        <v>0</v>
      </c>
      <c r="AF11">
        <f>'TP Factors'!$D$7</f>
        <v>1.0291758621024898</v>
      </c>
      <c r="AG11">
        <f t="shared" si="5"/>
        <v>0</v>
      </c>
    </row>
    <row r="12" spans="1:33">
      <c r="A12" s="30" t="s">
        <v>105</v>
      </c>
      <c r="B12" s="30">
        <v>10</v>
      </c>
      <c r="C12" s="30" t="s">
        <v>127</v>
      </c>
      <c r="D12" s="31">
        <v>37.82</v>
      </c>
      <c r="E12" s="30" t="s">
        <v>91</v>
      </c>
      <c r="F12" s="30">
        <v>3456</v>
      </c>
      <c r="G12" s="32">
        <v>3</v>
      </c>
      <c r="H12" s="30" t="s">
        <v>92</v>
      </c>
      <c r="I12" s="30" t="s">
        <v>93</v>
      </c>
      <c r="J12" s="30">
        <v>24</v>
      </c>
      <c r="K12" s="33">
        <v>51.979724143299997</v>
      </c>
      <c r="L12" s="33">
        <v>101.86711180099999</v>
      </c>
      <c r="M12" s="31">
        <v>0.02</v>
      </c>
      <c r="N12" s="31">
        <v>0</v>
      </c>
      <c r="O12" s="30">
        <v>66268</v>
      </c>
      <c r="P12" s="30">
        <v>64318</v>
      </c>
      <c r="Q12" s="34">
        <v>66268</v>
      </c>
      <c r="R12" s="34">
        <v>4340</v>
      </c>
      <c r="S12" s="30" t="s">
        <v>100</v>
      </c>
      <c r="T12" s="30" t="s">
        <v>117</v>
      </c>
      <c r="U12" s="34">
        <v>48.29</v>
      </c>
      <c r="V12" s="34">
        <v>1</v>
      </c>
      <c r="W12" s="34">
        <v>0.7</v>
      </c>
      <c r="X12" s="34">
        <v>0.09</v>
      </c>
      <c r="Y12" s="34">
        <f t="shared" si="0"/>
        <v>0.7</v>
      </c>
      <c r="Z12" s="34">
        <f t="shared" si="1"/>
        <v>0.09</v>
      </c>
      <c r="AA12" s="34">
        <v>0.309</v>
      </c>
      <c r="AB12" s="35">
        <v>2.5171810829397599E-2</v>
      </c>
      <c r="AC12">
        <f t="shared" si="2"/>
        <v>39</v>
      </c>
      <c r="AD12">
        <f t="shared" si="3"/>
        <v>0</v>
      </c>
      <c r="AE12">
        <f t="shared" si="4"/>
        <v>0</v>
      </c>
      <c r="AF12">
        <f>'TP Factors'!$D$7</f>
        <v>1.0291758621024898</v>
      </c>
      <c r="AG12">
        <f t="shared" si="5"/>
        <v>0</v>
      </c>
    </row>
    <row r="13" spans="1:33">
      <c r="A13" s="30" t="s">
        <v>105</v>
      </c>
      <c r="B13" s="30">
        <v>10</v>
      </c>
      <c r="C13" s="30" t="s">
        <v>127</v>
      </c>
      <c r="D13" s="31">
        <v>37.82</v>
      </c>
      <c r="E13" s="30" t="s">
        <v>91</v>
      </c>
      <c r="F13" s="30">
        <v>1234</v>
      </c>
      <c r="G13" s="32">
        <v>45</v>
      </c>
      <c r="H13" s="30" t="s">
        <v>92</v>
      </c>
      <c r="I13" s="30" t="s">
        <v>93</v>
      </c>
      <c r="J13" s="30">
        <v>198</v>
      </c>
      <c r="K13" s="33">
        <v>78.275755230499996</v>
      </c>
      <c r="L13" s="33">
        <v>339.35321783400002</v>
      </c>
      <c r="M13" s="31">
        <v>0.24</v>
      </c>
      <c r="N13" s="31">
        <v>0.1</v>
      </c>
      <c r="O13" s="30">
        <v>66289</v>
      </c>
      <c r="P13" s="30">
        <v>64338</v>
      </c>
      <c r="Q13" s="34">
        <v>66289</v>
      </c>
      <c r="R13" s="34">
        <v>8140</v>
      </c>
      <c r="S13" s="30" t="s">
        <v>100</v>
      </c>
      <c r="T13" s="30" t="s">
        <v>101</v>
      </c>
      <c r="U13" s="34">
        <v>48.29</v>
      </c>
      <c r="V13" s="34">
        <v>1</v>
      </c>
      <c r="W13" s="34">
        <v>1.2</v>
      </c>
      <c r="X13" s="34">
        <v>0.48</v>
      </c>
      <c r="Y13" s="34">
        <f t="shared" si="0"/>
        <v>1.2</v>
      </c>
      <c r="Z13" s="34">
        <f t="shared" si="1"/>
        <v>0.48</v>
      </c>
      <c r="AA13" s="34">
        <v>0.77700000000000002</v>
      </c>
      <c r="AB13" s="35">
        <v>8.3855670926145195E-2</v>
      </c>
      <c r="AC13">
        <f t="shared" si="2"/>
        <v>323</v>
      </c>
      <c r="AD13">
        <f t="shared" si="3"/>
        <v>1</v>
      </c>
      <c r="AE13">
        <f t="shared" si="4"/>
        <v>0.3</v>
      </c>
      <c r="AF13">
        <f>'TP Factors'!$D$7</f>
        <v>1.0291758621024898</v>
      </c>
      <c r="AG13">
        <f t="shared" si="5"/>
        <v>0.3</v>
      </c>
    </row>
    <row r="14" spans="1:33">
      <c r="A14" s="30" t="s">
        <v>105</v>
      </c>
      <c r="B14" s="30">
        <v>10</v>
      </c>
      <c r="C14" s="30" t="s">
        <v>127</v>
      </c>
      <c r="D14" s="31">
        <v>37.82</v>
      </c>
      <c r="E14" s="30" t="s">
        <v>91</v>
      </c>
      <c r="F14" s="30">
        <v>1234</v>
      </c>
      <c r="G14" s="32">
        <v>98</v>
      </c>
      <c r="H14" s="30" t="s">
        <v>92</v>
      </c>
      <c r="I14" s="30" t="s">
        <v>93</v>
      </c>
      <c r="J14" s="30">
        <v>15767</v>
      </c>
      <c r="K14" s="33">
        <v>733.083416306</v>
      </c>
      <c r="L14" s="33">
        <v>30110.829721900001</v>
      </c>
      <c r="M14" s="31">
        <v>28.38</v>
      </c>
      <c r="N14" s="31">
        <v>7.54</v>
      </c>
      <c r="O14" s="30">
        <v>66295</v>
      </c>
      <c r="P14" s="30">
        <v>64344</v>
      </c>
      <c r="Q14" s="34">
        <v>66295</v>
      </c>
      <c r="R14" s="34">
        <v>1700</v>
      </c>
      <c r="S14" s="30" t="s">
        <v>97</v>
      </c>
      <c r="T14" s="30" t="s">
        <v>110</v>
      </c>
      <c r="U14" s="34">
        <v>48.29</v>
      </c>
      <c r="V14" s="34">
        <v>1</v>
      </c>
      <c r="W14" s="34">
        <v>1.8</v>
      </c>
      <c r="X14" s="34">
        <v>0.47799999999999998</v>
      </c>
      <c r="Y14" s="34">
        <f t="shared" si="0"/>
        <v>1.8</v>
      </c>
      <c r="Z14" s="34">
        <f t="shared" si="1"/>
        <v>0.47799999999999998</v>
      </c>
      <c r="AA14" s="34">
        <v>0.69599999999999995</v>
      </c>
      <c r="AB14" s="35">
        <v>0.18522091308246699</v>
      </c>
      <c r="AC14">
        <f t="shared" si="2"/>
        <v>640</v>
      </c>
      <c r="AD14">
        <f t="shared" si="3"/>
        <v>3</v>
      </c>
      <c r="AE14">
        <f t="shared" si="4"/>
        <v>0.7</v>
      </c>
      <c r="AF14">
        <f>'TP Factors'!$D$7</f>
        <v>1.0291758621024898</v>
      </c>
      <c r="AG14">
        <f t="shared" si="5"/>
        <v>0.7</v>
      </c>
    </row>
    <row r="15" spans="1:33">
      <c r="A15" s="30" t="s">
        <v>105</v>
      </c>
      <c r="B15" s="30">
        <v>10</v>
      </c>
      <c r="C15" s="30" t="s">
        <v>127</v>
      </c>
      <c r="D15" s="31">
        <v>37.82</v>
      </c>
      <c r="E15" s="30" t="s">
        <v>91</v>
      </c>
      <c r="F15" s="30">
        <v>1234</v>
      </c>
      <c r="G15" s="32">
        <v>45</v>
      </c>
      <c r="H15" s="30" t="s">
        <v>92</v>
      </c>
      <c r="I15" s="30" t="s">
        <v>93</v>
      </c>
      <c r="J15" s="30">
        <v>557</v>
      </c>
      <c r="K15" s="33">
        <v>157.64667061399999</v>
      </c>
      <c r="L15" s="33">
        <v>1174.3432949200001</v>
      </c>
      <c r="M15" s="31">
        <v>0.67</v>
      </c>
      <c r="N15" s="31">
        <v>0.27</v>
      </c>
      <c r="O15" s="30">
        <v>66297</v>
      </c>
      <c r="P15" s="30">
        <v>64346</v>
      </c>
      <c r="Q15" s="34">
        <v>66297</v>
      </c>
      <c r="R15" s="34">
        <v>8140</v>
      </c>
      <c r="S15" s="30" t="s">
        <v>97</v>
      </c>
      <c r="T15" s="30" t="s">
        <v>99</v>
      </c>
      <c r="U15" s="34">
        <v>48.29</v>
      </c>
      <c r="V15" s="34">
        <v>1</v>
      </c>
      <c r="W15" s="34">
        <v>1.2</v>
      </c>
      <c r="X15" s="34">
        <v>0.48</v>
      </c>
      <c r="Y15" s="34">
        <f t="shared" si="0"/>
        <v>1.2</v>
      </c>
      <c r="Z15" s="34">
        <f t="shared" si="1"/>
        <v>0.48</v>
      </c>
      <c r="AA15" s="34">
        <v>0.63</v>
      </c>
      <c r="AB15" s="35">
        <v>0.29018538711359798</v>
      </c>
      <c r="AC15">
        <f t="shared" si="2"/>
        <v>907</v>
      </c>
      <c r="AD15">
        <f t="shared" si="3"/>
        <v>2</v>
      </c>
      <c r="AE15">
        <f t="shared" si="4"/>
        <v>1</v>
      </c>
      <c r="AF15">
        <f>'TP Factors'!$D$7</f>
        <v>1.0291758621024898</v>
      </c>
      <c r="AG15">
        <f t="shared" si="5"/>
        <v>1</v>
      </c>
    </row>
    <row r="16" spans="1:33">
      <c r="A16" s="30" t="s">
        <v>105</v>
      </c>
      <c r="B16" s="30">
        <v>10</v>
      </c>
      <c r="C16" s="30" t="s">
        <v>127</v>
      </c>
      <c r="D16" s="31">
        <v>37.82</v>
      </c>
      <c r="E16" s="30" t="s">
        <v>91</v>
      </c>
      <c r="F16" s="30">
        <v>3456</v>
      </c>
      <c r="G16" s="32">
        <v>3</v>
      </c>
      <c r="H16" s="30" t="s">
        <v>92</v>
      </c>
      <c r="I16" s="30" t="s">
        <v>93</v>
      </c>
      <c r="J16" s="30">
        <v>15</v>
      </c>
      <c r="K16" s="33">
        <v>67.117944981899996</v>
      </c>
      <c r="L16" s="33">
        <v>198.82969732800001</v>
      </c>
      <c r="M16" s="31">
        <v>0.01</v>
      </c>
      <c r="N16" s="31">
        <v>0</v>
      </c>
      <c r="O16" s="30">
        <v>66299</v>
      </c>
      <c r="P16" s="30">
        <v>64348</v>
      </c>
      <c r="Q16" s="34">
        <v>66299</v>
      </c>
      <c r="R16" s="34">
        <v>4340</v>
      </c>
      <c r="S16" s="30" t="s">
        <v>97</v>
      </c>
      <c r="T16" s="30" t="s">
        <v>116</v>
      </c>
      <c r="U16" s="34">
        <v>48.29</v>
      </c>
      <c r="V16" s="34">
        <v>1</v>
      </c>
      <c r="W16" s="34">
        <v>0.7</v>
      </c>
      <c r="X16" s="34">
        <v>0.09</v>
      </c>
      <c r="Y16" s="34">
        <f t="shared" si="0"/>
        <v>0.7</v>
      </c>
      <c r="Z16" s="34">
        <f t="shared" si="1"/>
        <v>0.09</v>
      </c>
      <c r="AA16" s="34">
        <v>0.10199999999999999</v>
      </c>
      <c r="AB16" s="35">
        <v>4.9131691678666801E-2</v>
      </c>
      <c r="AC16">
        <f t="shared" si="2"/>
        <v>25</v>
      </c>
      <c r="AD16">
        <f t="shared" si="3"/>
        <v>0</v>
      </c>
      <c r="AE16">
        <f t="shared" si="4"/>
        <v>0</v>
      </c>
      <c r="AF16">
        <f>'TP Factors'!$D$7</f>
        <v>1.0291758621024898</v>
      </c>
      <c r="AG16">
        <f t="shared" si="5"/>
        <v>0</v>
      </c>
    </row>
    <row r="17" spans="1:33">
      <c r="A17" s="30" t="s">
        <v>105</v>
      </c>
      <c r="B17" s="30">
        <v>20</v>
      </c>
      <c r="C17" s="30" t="s">
        <v>106</v>
      </c>
      <c r="D17" s="31">
        <v>40.58</v>
      </c>
      <c r="E17" s="30" t="s">
        <v>91</v>
      </c>
      <c r="F17" s="30">
        <v>1234</v>
      </c>
      <c r="G17" s="32">
        <v>98</v>
      </c>
      <c r="H17" s="30" t="s">
        <v>92</v>
      </c>
      <c r="I17" s="30" t="s">
        <v>93</v>
      </c>
      <c r="J17" s="30">
        <v>2622</v>
      </c>
      <c r="K17" s="33">
        <v>380.98855055000001</v>
      </c>
      <c r="L17" s="33">
        <v>4349.0043451399997</v>
      </c>
      <c r="M17" s="31">
        <v>4.72</v>
      </c>
      <c r="N17" s="31">
        <v>1.25</v>
      </c>
      <c r="O17" s="30">
        <v>66315</v>
      </c>
      <c r="P17" s="30">
        <v>64363</v>
      </c>
      <c r="Q17" s="34">
        <v>66315</v>
      </c>
      <c r="R17" s="34">
        <v>1700</v>
      </c>
      <c r="S17" s="30" t="s">
        <v>97</v>
      </c>
      <c r="T17" s="30" t="s">
        <v>110</v>
      </c>
      <c r="U17" s="34">
        <v>48.29</v>
      </c>
      <c r="V17" s="34">
        <v>1</v>
      </c>
      <c r="W17" s="34">
        <v>1.8</v>
      </c>
      <c r="X17" s="34">
        <v>0.47799999999999998</v>
      </c>
      <c r="Y17" s="34">
        <f t="shared" si="0"/>
        <v>1.8</v>
      </c>
      <c r="Z17" s="34">
        <f t="shared" si="1"/>
        <v>0.47799999999999998</v>
      </c>
      <c r="AA17" s="34">
        <v>0.69599999999999995</v>
      </c>
      <c r="AB17" s="35">
        <v>0.38378719563535801</v>
      </c>
      <c r="AC17">
        <f t="shared" si="2"/>
        <v>1326</v>
      </c>
      <c r="AD17">
        <f t="shared" si="3"/>
        <v>5</v>
      </c>
      <c r="AE17">
        <f t="shared" si="4"/>
        <v>1.4</v>
      </c>
      <c r="AF17">
        <f>'TP Factors'!$D$7</f>
        <v>1.0291758621024898</v>
      </c>
      <c r="AG17">
        <f t="shared" si="5"/>
        <v>1.4</v>
      </c>
    </row>
    <row r="18" spans="1:33">
      <c r="A18" s="30" t="s">
        <v>105</v>
      </c>
      <c r="B18" s="30">
        <v>20</v>
      </c>
      <c r="C18" s="30" t="s">
        <v>106</v>
      </c>
      <c r="D18" s="31">
        <v>40.58</v>
      </c>
      <c r="E18" s="30" t="s">
        <v>91</v>
      </c>
      <c r="F18" s="30">
        <v>3456</v>
      </c>
      <c r="G18" s="32">
        <v>3</v>
      </c>
      <c r="H18" s="30" t="s">
        <v>92</v>
      </c>
      <c r="I18" s="30" t="s">
        <v>93</v>
      </c>
      <c r="J18" s="30">
        <v>49</v>
      </c>
      <c r="K18" s="33">
        <v>144.209903121</v>
      </c>
      <c r="L18" s="33">
        <v>556.22060903600004</v>
      </c>
      <c r="M18" s="31">
        <v>0.03</v>
      </c>
      <c r="N18" s="31">
        <v>0</v>
      </c>
      <c r="O18" s="30">
        <v>66367</v>
      </c>
      <c r="P18" s="30">
        <v>64413</v>
      </c>
      <c r="Q18" s="34">
        <v>66367</v>
      </c>
      <c r="R18" s="34">
        <v>4340</v>
      </c>
      <c r="S18" s="30" t="s">
        <v>97</v>
      </c>
      <c r="T18" s="30" t="s">
        <v>116</v>
      </c>
      <c r="U18" s="34">
        <v>48.29</v>
      </c>
      <c r="V18" s="34">
        <v>1</v>
      </c>
      <c r="W18" s="34">
        <v>0.7</v>
      </c>
      <c r="X18" s="34">
        <v>0.09</v>
      </c>
      <c r="Y18" s="34">
        <f t="shared" si="0"/>
        <v>0.7</v>
      </c>
      <c r="Z18" s="34">
        <f t="shared" si="1"/>
        <v>0.09</v>
      </c>
      <c r="AA18" s="34">
        <v>0.10199999999999999</v>
      </c>
      <c r="AB18" s="35">
        <v>0.13020357339967101</v>
      </c>
      <c r="AC18">
        <f t="shared" si="2"/>
        <v>66</v>
      </c>
      <c r="AD18">
        <f t="shared" si="3"/>
        <v>0</v>
      </c>
      <c r="AE18">
        <f t="shared" si="4"/>
        <v>0</v>
      </c>
      <c r="AF18">
        <f>'TP Factors'!$D$7</f>
        <v>1.0291758621024898</v>
      </c>
      <c r="AG18">
        <f t="shared" si="5"/>
        <v>0</v>
      </c>
    </row>
    <row r="19" spans="1:33">
      <c r="A19" s="30" t="s">
        <v>105</v>
      </c>
      <c r="B19" s="30">
        <v>20</v>
      </c>
      <c r="C19" s="30" t="s">
        <v>106</v>
      </c>
      <c r="D19" s="31">
        <v>40.58</v>
      </c>
      <c r="E19" s="30" t="s">
        <v>91</v>
      </c>
      <c r="F19" s="30">
        <v>3456</v>
      </c>
      <c r="G19" s="32">
        <v>3</v>
      </c>
      <c r="H19" s="30" t="s">
        <v>92</v>
      </c>
      <c r="I19" s="30" t="s">
        <v>93</v>
      </c>
      <c r="J19" s="30">
        <v>72</v>
      </c>
      <c r="K19" s="33">
        <v>234.908603269</v>
      </c>
      <c r="L19" s="33">
        <v>813.76609937199999</v>
      </c>
      <c r="M19" s="31">
        <v>0.05</v>
      </c>
      <c r="N19" s="31">
        <v>0.01</v>
      </c>
      <c r="O19" s="30">
        <v>66374</v>
      </c>
      <c r="P19" s="30">
        <v>64419</v>
      </c>
      <c r="Q19" s="34">
        <v>66374</v>
      </c>
      <c r="R19" s="34">
        <v>4340</v>
      </c>
      <c r="S19" s="30" t="s">
        <v>97</v>
      </c>
      <c r="T19" s="30" t="s">
        <v>116</v>
      </c>
      <c r="U19" s="34">
        <v>48.29</v>
      </c>
      <c r="V19" s="34">
        <v>1</v>
      </c>
      <c r="W19" s="34">
        <v>0.7</v>
      </c>
      <c r="X19" s="34">
        <v>0.09</v>
      </c>
      <c r="Y19" s="34">
        <f t="shared" si="0"/>
        <v>0.7</v>
      </c>
      <c r="Z19" s="34">
        <f t="shared" si="1"/>
        <v>0.09</v>
      </c>
      <c r="AA19" s="34">
        <v>0.10199999999999999</v>
      </c>
      <c r="AB19" s="35">
        <v>0.187093748406223</v>
      </c>
      <c r="AC19">
        <f t="shared" si="2"/>
        <v>95</v>
      </c>
      <c r="AD19">
        <f t="shared" si="3"/>
        <v>0</v>
      </c>
      <c r="AE19">
        <f t="shared" si="4"/>
        <v>0</v>
      </c>
      <c r="AF19">
        <f>'TP Factors'!$D$7</f>
        <v>1.0291758621024898</v>
      </c>
      <c r="AG19">
        <f t="shared" si="5"/>
        <v>0</v>
      </c>
    </row>
    <row r="20" spans="1:33">
      <c r="A20" s="30" t="s">
        <v>105</v>
      </c>
      <c r="B20" s="30">
        <v>20</v>
      </c>
      <c r="C20" s="30" t="s">
        <v>106</v>
      </c>
      <c r="D20" s="31">
        <v>40.58</v>
      </c>
      <c r="E20" s="30" t="s">
        <v>91</v>
      </c>
      <c r="F20" s="30">
        <v>1234</v>
      </c>
      <c r="G20" s="32">
        <v>45</v>
      </c>
      <c r="H20" s="30" t="s">
        <v>92</v>
      </c>
      <c r="I20" s="30" t="s">
        <v>93</v>
      </c>
      <c r="J20" s="30">
        <v>798</v>
      </c>
      <c r="K20" s="33">
        <v>167.12121158900001</v>
      </c>
      <c r="L20" s="33">
        <v>1461.81879211</v>
      </c>
      <c r="M20" s="31">
        <v>0.96</v>
      </c>
      <c r="N20" s="31">
        <v>0.38</v>
      </c>
      <c r="O20" s="30">
        <v>66418</v>
      </c>
      <c r="P20" s="30">
        <v>64460</v>
      </c>
      <c r="Q20" s="34">
        <v>66418</v>
      </c>
      <c r="R20" s="34">
        <v>8140</v>
      </c>
      <c r="S20" s="30" t="s">
        <v>97</v>
      </c>
      <c r="T20" s="30" t="s">
        <v>99</v>
      </c>
      <c r="U20" s="34">
        <v>48.29</v>
      </c>
      <c r="V20" s="34">
        <v>1</v>
      </c>
      <c r="W20" s="34">
        <v>1.2</v>
      </c>
      <c r="X20" s="34">
        <v>0.48</v>
      </c>
      <c r="Y20" s="34">
        <f t="shared" si="0"/>
        <v>1.2</v>
      </c>
      <c r="Z20" s="34">
        <f t="shared" si="1"/>
        <v>0.48</v>
      </c>
      <c r="AA20" s="34">
        <v>0.63</v>
      </c>
      <c r="AB20" s="35">
        <v>0.36122184536857699</v>
      </c>
      <c r="AC20">
        <f t="shared" si="2"/>
        <v>1130</v>
      </c>
      <c r="AD20">
        <f t="shared" si="3"/>
        <v>3</v>
      </c>
      <c r="AE20">
        <f t="shared" si="4"/>
        <v>1.2</v>
      </c>
      <c r="AF20">
        <f>'TP Factors'!$D$7</f>
        <v>1.0291758621024898</v>
      </c>
      <c r="AG20">
        <f t="shared" si="5"/>
        <v>1.2</v>
      </c>
    </row>
    <row r="21" spans="1:33">
      <c r="A21" s="30" t="s">
        <v>105</v>
      </c>
      <c r="B21" s="30">
        <v>20</v>
      </c>
      <c r="C21" s="30" t="s">
        <v>106</v>
      </c>
      <c r="D21" s="31">
        <v>40.58</v>
      </c>
      <c r="E21" s="30" t="s">
        <v>91</v>
      </c>
      <c r="F21" s="30">
        <v>1234</v>
      </c>
      <c r="G21" s="32">
        <v>98</v>
      </c>
      <c r="H21" s="30" t="s">
        <v>92</v>
      </c>
      <c r="I21" s="30" t="s">
        <v>93</v>
      </c>
      <c r="J21" s="30">
        <v>219</v>
      </c>
      <c r="K21" s="33">
        <v>74.576642593100004</v>
      </c>
      <c r="L21" s="33">
        <v>321.43809354299998</v>
      </c>
      <c r="M21" s="31">
        <v>0.39</v>
      </c>
      <c r="N21" s="31">
        <v>0.1</v>
      </c>
      <c r="O21" s="30">
        <v>66439</v>
      </c>
      <c r="P21" s="30">
        <v>64478</v>
      </c>
      <c r="Q21" s="34">
        <v>66439</v>
      </c>
      <c r="R21" s="34">
        <v>1700</v>
      </c>
      <c r="S21" s="30" t="s">
        <v>100</v>
      </c>
      <c r="T21" s="30" t="s">
        <v>129</v>
      </c>
      <c r="U21" s="34">
        <v>48.29</v>
      </c>
      <c r="V21" s="34">
        <v>1</v>
      </c>
      <c r="W21" s="34">
        <v>1.8</v>
      </c>
      <c r="X21" s="34">
        <v>0.47799999999999998</v>
      </c>
      <c r="Y21" s="34">
        <f t="shared" si="0"/>
        <v>1.8</v>
      </c>
      <c r="Z21" s="34">
        <f t="shared" si="1"/>
        <v>0.47799999999999998</v>
      </c>
      <c r="AA21" s="34">
        <v>0.78600000000000003</v>
      </c>
      <c r="AB21" s="35">
        <v>3.37150514031739E-2</v>
      </c>
      <c r="AC21">
        <f t="shared" si="2"/>
        <v>132</v>
      </c>
      <c r="AD21">
        <f t="shared" si="3"/>
        <v>1</v>
      </c>
      <c r="AE21">
        <f t="shared" si="4"/>
        <v>0.1</v>
      </c>
      <c r="AF21">
        <f>'TP Factors'!$D$7</f>
        <v>1.0291758621024898</v>
      </c>
      <c r="AG21">
        <f t="shared" si="5"/>
        <v>0.1</v>
      </c>
    </row>
    <row r="22" spans="1:33">
      <c r="A22" s="30" t="s">
        <v>105</v>
      </c>
      <c r="B22" s="30">
        <v>20</v>
      </c>
      <c r="C22" s="30" t="s">
        <v>106</v>
      </c>
      <c r="D22" s="31">
        <v>40.58</v>
      </c>
      <c r="E22" s="30" t="s">
        <v>91</v>
      </c>
      <c r="F22" s="30">
        <v>1234</v>
      </c>
      <c r="G22" s="32">
        <v>45</v>
      </c>
      <c r="H22" s="30" t="s">
        <v>92</v>
      </c>
      <c r="I22" s="30" t="s">
        <v>93</v>
      </c>
      <c r="J22" s="30">
        <v>1191</v>
      </c>
      <c r="K22" s="33">
        <v>318.94706185400003</v>
      </c>
      <c r="L22" s="33">
        <v>1769.8207937499999</v>
      </c>
      <c r="M22" s="31">
        <v>1.43</v>
      </c>
      <c r="N22" s="31">
        <v>0.56999999999999995</v>
      </c>
      <c r="O22" s="30">
        <v>66445</v>
      </c>
      <c r="P22" s="30">
        <v>64484</v>
      </c>
      <c r="Q22" s="34">
        <v>66445</v>
      </c>
      <c r="R22" s="34">
        <v>8140</v>
      </c>
      <c r="S22" s="30" t="s">
        <v>100</v>
      </c>
      <c r="T22" s="30" t="s">
        <v>101</v>
      </c>
      <c r="U22" s="34">
        <v>48.29</v>
      </c>
      <c r="V22" s="34">
        <v>1</v>
      </c>
      <c r="W22" s="34">
        <v>1.2</v>
      </c>
      <c r="X22" s="34">
        <v>0.48</v>
      </c>
      <c r="Y22" s="34">
        <f t="shared" si="0"/>
        <v>1.2</v>
      </c>
      <c r="Z22" s="34">
        <f t="shared" si="1"/>
        <v>0.48</v>
      </c>
      <c r="AA22" s="34">
        <v>0.77700000000000002</v>
      </c>
      <c r="AB22" s="35">
        <v>0.43733049303951099</v>
      </c>
      <c r="AC22">
        <f t="shared" si="2"/>
        <v>1687</v>
      </c>
      <c r="AD22">
        <f t="shared" si="3"/>
        <v>4</v>
      </c>
      <c r="AE22">
        <f t="shared" si="4"/>
        <v>1.8</v>
      </c>
      <c r="AF22">
        <f>'TP Factors'!$D$7</f>
        <v>1.0291758621024898</v>
      </c>
      <c r="AG22">
        <f t="shared" si="5"/>
        <v>1.9</v>
      </c>
    </row>
    <row r="23" spans="1:33">
      <c r="A23" s="30" t="s">
        <v>105</v>
      </c>
      <c r="B23" s="30">
        <v>20</v>
      </c>
      <c r="C23" s="30" t="s">
        <v>106</v>
      </c>
      <c r="D23" s="31">
        <v>40.58</v>
      </c>
      <c r="E23" s="30" t="s">
        <v>91</v>
      </c>
      <c r="F23" s="30">
        <v>3456</v>
      </c>
      <c r="G23" s="32">
        <v>3</v>
      </c>
      <c r="H23" s="30" t="s">
        <v>92</v>
      </c>
      <c r="I23" s="30" t="s">
        <v>93</v>
      </c>
      <c r="J23" s="30">
        <v>46</v>
      </c>
      <c r="K23" s="33">
        <v>60.9609528959</v>
      </c>
      <c r="L23" s="33">
        <v>171.54493355400001</v>
      </c>
      <c r="M23" s="31">
        <v>0.03</v>
      </c>
      <c r="N23" s="31">
        <v>0</v>
      </c>
      <c r="O23" s="30">
        <v>66446</v>
      </c>
      <c r="P23" s="30">
        <v>64485</v>
      </c>
      <c r="Q23" s="34">
        <v>66446</v>
      </c>
      <c r="R23" s="34">
        <v>4340</v>
      </c>
      <c r="S23" s="30" t="s">
        <v>100</v>
      </c>
      <c r="T23" s="30" t="s">
        <v>117</v>
      </c>
      <c r="U23" s="34">
        <v>48.29</v>
      </c>
      <c r="V23" s="34">
        <v>1</v>
      </c>
      <c r="W23" s="34">
        <v>0.7</v>
      </c>
      <c r="X23" s="34">
        <v>0.09</v>
      </c>
      <c r="Y23" s="34">
        <f t="shared" si="0"/>
        <v>0.7</v>
      </c>
      <c r="Z23" s="34">
        <f t="shared" si="1"/>
        <v>0.09</v>
      </c>
      <c r="AA23" s="34">
        <v>0.309</v>
      </c>
      <c r="AB23" s="35">
        <v>2.2469150617486399E-2</v>
      </c>
      <c r="AC23">
        <f t="shared" si="2"/>
        <v>34</v>
      </c>
      <c r="AD23">
        <f t="shared" si="3"/>
        <v>0</v>
      </c>
      <c r="AE23">
        <f t="shared" si="4"/>
        <v>0</v>
      </c>
      <c r="AF23">
        <f>'TP Factors'!$D$7</f>
        <v>1.0291758621024898</v>
      </c>
      <c r="AG23">
        <f t="shared" si="5"/>
        <v>0</v>
      </c>
    </row>
    <row r="24" spans="1:33">
      <c r="A24" s="30" t="s">
        <v>105</v>
      </c>
      <c r="B24" s="30">
        <v>20</v>
      </c>
      <c r="C24" s="30" t="s">
        <v>106</v>
      </c>
      <c r="D24" s="31">
        <v>40.58</v>
      </c>
      <c r="E24" s="30" t="s">
        <v>91</v>
      </c>
      <c r="F24" s="30">
        <v>1234</v>
      </c>
      <c r="G24" s="32">
        <v>13</v>
      </c>
      <c r="H24" s="30" t="s">
        <v>92</v>
      </c>
      <c r="I24" s="30" t="s">
        <v>93</v>
      </c>
      <c r="J24" s="30">
        <v>852</v>
      </c>
      <c r="K24" s="33">
        <v>290.58618010499998</v>
      </c>
      <c r="L24" s="33">
        <v>3441.0249114100002</v>
      </c>
      <c r="M24" s="31">
        <v>1.58</v>
      </c>
      <c r="N24" s="31">
        <v>0.19</v>
      </c>
      <c r="O24" s="30">
        <v>66455</v>
      </c>
      <c r="P24" s="30">
        <v>64493</v>
      </c>
      <c r="Q24" s="34">
        <v>66455</v>
      </c>
      <c r="R24" s="34">
        <v>1100</v>
      </c>
      <c r="S24" s="30" t="s">
        <v>100</v>
      </c>
      <c r="T24" s="30" t="s">
        <v>130</v>
      </c>
      <c r="U24" s="34">
        <v>48.29</v>
      </c>
      <c r="V24" s="34">
        <v>1</v>
      </c>
      <c r="W24" s="34">
        <v>1.85</v>
      </c>
      <c r="X24" s="34">
        <v>0.22</v>
      </c>
      <c r="Y24" s="34">
        <f t="shared" si="0"/>
        <v>1.85</v>
      </c>
      <c r="Z24" s="34">
        <f t="shared" si="1"/>
        <v>0.22</v>
      </c>
      <c r="AA24" s="34">
        <v>0.28599999999999998</v>
      </c>
      <c r="AB24" s="35">
        <v>0.264509577677144</v>
      </c>
      <c r="AC24">
        <f t="shared" si="2"/>
        <v>376</v>
      </c>
      <c r="AD24">
        <f t="shared" si="3"/>
        <v>2</v>
      </c>
      <c r="AE24">
        <f t="shared" si="4"/>
        <v>0.2</v>
      </c>
      <c r="AF24">
        <f>'TP Factors'!$D$7</f>
        <v>1.0291758621024898</v>
      </c>
      <c r="AG24">
        <f t="shared" si="5"/>
        <v>0.2</v>
      </c>
    </row>
    <row r="25" spans="1:33">
      <c r="A25" s="30" t="s">
        <v>105</v>
      </c>
      <c r="B25" s="30">
        <v>20</v>
      </c>
      <c r="C25" s="30" t="s">
        <v>106</v>
      </c>
      <c r="D25" s="31">
        <v>40.58</v>
      </c>
      <c r="E25" s="30" t="s">
        <v>91</v>
      </c>
      <c r="F25" s="30">
        <v>3456</v>
      </c>
      <c r="G25" s="32">
        <v>3</v>
      </c>
      <c r="H25" s="30" t="s">
        <v>92</v>
      </c>
      <c r="I25" s="30" t="s">
        <v>93</v>
      </c>
      <c r="J25" s="30">
        <v>73</v>
      </c>
      <c r="K25" s="33">
        <v>73.901520188500001</v>
      </c>
      <c r="L25" s="33">
        <v>273.11737503900002</v>
      </c>
      <c r="M25" s="31">
        <v>0.05</v>
      </c>
      <c r="N25" s="31">
        <v>0.01</v>
      </c>
      <c r="O25" s="30">
        <v>66464</v>
      </c>
      <c r="P25" s="30">
        <v>64502</v>
      </c>
      <c r="Q25" s="34">
        <v>66464</v>
      </c>
      <c r="R25" s="34">
        <v>4340</v>
      </c>
      <c r="S25" s="30" t="s">
        <v>100</v>
      </c>
      <c r="T25" s="30" t="s">
        <v>117</v>
      </c>
      <c r="U25" s="34">
        <v>48.29</v>
      </c>
      <c r="V25" s="34">
        <v>1</v>
      </c>
      <c r="W25" s="34">
        <v>0.7</v>
      </c>
      <c r="X25" s="34">
        <v>0.09</v>
      </c>
      <c r="Y25" s="34">
        <f t="shared" si="0"/>
        <v>0.7</v>
      </c>
      <c r="Z25" s="34">
        <f t="shared" si="1"/>
        <v>0.09</v>
      </c>
      <c r="AA25" s="34">
        <v>0.309</v>
      </c>
      <c r="AB25" s="35">
        <v>4.0035769671559897E-2</v>
      </c>
      <c r="AC25">
        <f t="shared" si="2"/>
        <v>61</v>
      </c>
      <c r="AD25">
        <f t="shared" si="3"/>
        <v>0</v>
      </c>
      <c r="AE25">
        <f t="shared" si="4"/>
        <v>0</v>
      </c>
      <c r="AF25">
        <f>'TP Factors'!$D$7</f>
        <v>1.0291758621024898</v>
      </c>
      <c r="AG25">
        <f t="shared" si="5"/>
        <v>0</v>
      </c>
    </row>
    <row r="26" spans="1:33">
      <c r="A26" s="30" t="s">
        <v>105</v>
      </c>
      <c r="B26" s="30">
        <v>20</v>
      </c>
      <c r="C26" s="30" t="s">
        <v>106</v>
      </c>
      <c r="D26" s="31">
        <v>40.58</v>
      </c>
      <c r="E26" s="30" t="s">
        <v>91</v>
      </c>
      <c r="F26" s="30">
        <v>1234</v>
      </c>
      <c r="G26" s="32">
        <v>105</v>
      </c>
      <c r="H26" s="30" t="s">
        <v>92</v>
      </c>
      <c r="I26" s="30" t="s">
        <v>93</v>
      </c>
      <c r="J26" s="30">
        <v>2806</v>
      </c>
      <c r="K26" s="33">
        <v>289.55464787699998</v>
      </c>
      <c r="L26" s="33">
        <v>3647.5725767899999</v>
      </c>
      <c r="M26" s="31">
        <v>5.42</v>
      </c>
      <c r="N26" s="31">
        <v>1.39</v>
      </c>
      <c r="O26" s="30">
        <v>66500</v>
      </c>
      <c r="P26" s="30">
        <v>64534</v>
      </c>
      <c r="Q26" s="34">
        <v>66500</v>
      </c>
      <c r="R26" s="34">
        <v>1400</v>
      </c>
      <c r="S26" s="30" t="s">
        <v>100</v>
      </c>
      <c r="T26" s="30" t="s">
        <v>104</v>
      </c>
      <c r="U26" s="34">
        <v>48.29</v>
      </c>
      <c r="V26" s="34">
        <v>1</v>
      </c>
      <c r="W26" s="34">
        <v>1.93</v>
      </c>
      <c r="X26" s="34">
        <v>0.497</v>
      </c>
      <c r="Y26" s="34">
        <f t="shared" si="0"/>
        <v>1.93</v>
      </c>
      <c r="Z26" s="34">
        <f t="shared" si="1"/>
        <v>0.497</v>
      </c>
      <c r="AA26" s="34">
        <v>0.88800000000000001</v>
      </c>
      <c r="AB26" s="35">
        <v>0.12319879366304</v>
      </c>
      <c r="AC26">
        <f t="shared" si="2"/>
        <v>543</v>
      </c>
      <c r="AD26">
        <f t="shared" si="3"/>
        <v>2</v>
      </c>
      <c r="AE26">
        <f t="shared" si="4"/>
        <v>0.6</v>
      </c>
      <c r="AF26">
        <f>'TP Factors'!$D$7</f>
        <v>1.0291758621024898</v>
      </c>
      <c r="AG26">
        <f t="shared" si="5"/>
        <v>0.6</v>
      </c>
    </row>
    <row r="27" spans="1:33">
      <c r="A27" s="30" t="s">
        <v>105</v>
      </c>
      <c r="B27" s="30">
        <v>20</v>
      </c>
      <c r="C27" s="30" t="s">
        <v>106</v>
      </c>
      <c r="D27" s="31">
        <v>40.58</v>
      </c>
      <c r="E27" s="30" t="s">
        <v>91</v>
      </c>
      <c r="F27" s="30">
        <v>1234</v>
      </c>
      <c r="G27" s="32">
        <v>105</v>
      </c>
      <c r="H27" s="30" t="s">
        <v>92</v>
      </c>
      <c r="I27" s="30" t="s">
        <v>93</v>
      </c>
      <c r="J27" s="30">
        <v>15003</v>
      </c>
      <c r="K27" s="33">
        <v>749.49990844700005</v>
      </c>
      <c r="L27" s="33">
        <v>19506.082500799999</v>
      </c>
      <c r="M27" s="31">
        <v>28.96</v>
      </c>
      <c r="N27" s="31">
        <v>7.46</v>
      </c>
      <c r="O27" s="30">
        <v>66524</v>
      </c>
      <c r="P27" s="30">
        <v>64557</v>
      </c>
      <c r="Q27" s="34">
        <v>66524</v>
      </c>
      <c r="R27" s="34">
        <v>1400</v>
      </c>
      <c r="S27" s="30" t="s">
        <v>100</v>
      </c>
      <c r="T27" s="30" t="s">
        <v>104</v>
      </c>
      <c r="U27" s="34">
        <v>48.29</v>
      </c>
      <c r="V27" s="34">
        <v>1</v>
      </c>
      <c r="W27" s="34">
        <v>1.93</v>
      </c>
      <c r="X27" s="34">
        <v>0.497</v>
      </c>
      <c r="Y27" s="34">
        <f t="shared" si="0"/>
        <v>1.93</v>
      </c>
      <c r="Z27" s="34">
        <f t="shared" si="1"/>
        <v>0.497</v>
      </c>
      <c r="AA27" s="34">
        <v>0.88800000000000001</v>
      </c>
      <c r="AB27" s="35">
        <v>0.45242091696970299</v>
      </c>
      <c r="AC27">
        <f t="shared" si="2"/>
        <v>1994</v>
      </c>
      <c r="AD27">
        <f t="shared" si="3"/>
        <v>8</v>
      </c>
      <c r="AE27">
        <f t="shared" si="4"/>
        <v>2.2000000000000002</v>
      </c>
      <c r="AF27">
        <f>'TP Factors'!$D$7</f>
        <v>1.0291758621024898</v>
      </c>
      <c r="AG27">
        <f t="shared" si="5"/>
        <v>2.2999999999999998</v>
      </c>
    </row>
    <row r="28" spans="1:33">
      <c r="A28" s="30" t="s">
        <v>105</v>
      </c>
      <c r="B28" s="30">
        <v>20</v>
      </c>
      <c r="C28" s="30" t="s">
        <v>106</v>
      </c>
      <c r="D28" s="31">
        <v>40.58</v>
      </c>
      <c r="E28" s="30" t="s">
        <v>91</v>
      </c>
      <c r="F28" s="30">
        <v>1234</v>
      </c>
      <c r="G28" s="32">
        <v>105</v>
      </c>
      <c r="H28" s="30" t="s">
        <v>92</v>
      </c>
      <c r="I28" s="30" t="s">
        <v>93</v>
      </c>
      <c r="J28" s="30">
        <v>192</v>
      </c>
      <c r="K28" s="33">
        <v>68.421918714</v>
      </c>
      <c r="L28" s="33">
        <v>248.93060319099999</v>
      </c>
      <c r="M28" s="31">
        <v>0.37</v>
      </c>
      <c r="N28" s="31">
        <v>0.1</v>
      </c>
      <c r="O28" s="30">
        <v>66525</v>
      </c>
      <c r="P28" s="30">
        <v>64558</v>
      </c>
      <c r="Q28" s="34">
        <v>66525</v>
      </c>
      <c r="R28" s="34">
        <v>1400</v>
      </c>
      <c r="S28" s="30" t="s">
        <v>100</v>
      </c>
      <c r="T28" s="30" t="s">
        <v>104</v>
      </c>
      <c r="U28" s="34">
        <v>48.29</v>
      </c>
      <c r="V28" s="34">
        <v>1</v>
      </c>
      <c r="W28" s="34">
        <v>1.93</v>
      </c>
      <c r="X28" s="34">
        <v>0.497</v>
      </c>
      <c r="Y28" s="34">
        <f t="shared" si="0"/>
        <v>1.93</v>
      </c>
      <c r="Z28" s="34">
        <f t="shared" si="1"/>
        <v>0.497</v>
      </c>
      <c r="AA28" s="34">
        <v>0.88800000000000001</v>
      </c>
      <c r="AB28" s="35">
        <v>3.2485731561154703E-2</v>
      </c>
      <c r="AC28">
        <f t="shared" si="2"/>
        <v>143</v>
      </c>
      <c r="AD28">
        <f t="shared" si="3"/>
        <v>1</v>
      </c>
      <c r="AE28">
        <f t="shared" si="4"/>
        <v>0.2</v>
      </c>
      <c r="AF28">
        <f>'TP Factors'!$D$7</f>
        <v>1.0291758621024898</v>
      </c>
      <c r="AG28">
        <f t="shared" si="5"/>
        <v>0.2</v>
      </c>
    </row>
    <row r="29" spans="1:33">
      <c r="A29" s="30" t="s">
        <v>105</v>
      </c>
      <c r="B29" s="30">
        <v>20</v>
      </c>
      <c r="C29" s="30" t="s">
        <v>106</v>
      </c>
      <c r="D29" s="31">
        <v>40.58</v>
      </c>
      <c r="E29" s="30" t="s">
        <v>91</v>
      </c>
      <c r="F29" s="30">
        <v>1234</v>
      </c>
      <c r="G29" s="32">
        <v>45</v>
      </c>
      <c r="H29" s="30" t="s">
        <v>92</v>
      </c>
      <c r="I29" s="30" t="s">
        <v>93</v>
      </c>
      <c r="J29" s="30">
        <v>78</v>
      </c>
      <c r="K29" s="33">
        <v>53.0370714998</v>
      </c>
      <c r="L29" s="33">
        <v>116.258742031</v>
      </c>
      <c r="M29" s="31">
        <v>0.09</v>
      </c>
      <c r="N29" s="31">
        <v>0.04</v>
      </c>
      <c r="O29" s="30">
        <v>66546</v>
      </c>
      <c r="P29" s="30">
        <v>64579</v>
      </c>
      <c r="Q29" s="34">
        <v>66546</v>
      </c>
      <c r="R29" s="34">
        <v>8140</v>
      </c>
      <c r="S29" s="30" t="s">
        <v>100</v>
      </c>
      <c r="T29" s="30" t="s">
        <v>101</v>
      </c>
      <c r="U29" s="34">
        <v>48.29</v>
      </c>
      <c r="V29" s="34">
        <v>1</v>
      </c>
      <c r="W29" s="34">
        <v>1.2</v>
      </c>
      <c r="X29" s="34">
        <v>0.48</v>
      </c>
      <c r="Y29" s="34">
        <f t="shared" si="0"/>
        <v>1.2</v>
      </c>
      <c r="Z29" s="34">
        <f t="shared" si="1"/>
        <v>0.48</v>
      </c>
      <c r="AA29" s="34">
        <v>0.77700000000000002</v>
      </c>
      <c r="AB29" s="35">
        <v>2.8728045881719299E-2</v>
      </c>
      <c r="AC29">
        <f t="shared" si="2"/>
        <v>111</v>
      </c>
      <c r="AD29">
        <f t="shared" si="3"/>
        <v>0</v>
      </c>
      <c r="AE29">
        <f t="shared" si="4"/>
        <v>0.1</v>
      </c>
      <c r="AF29">
        <f>'TP Factors'!$D$7</f>
        <v>1.0291758621024898</v>
      </c>
      <c r="AG29">
        <f t="shared" si="5"/>
        <v>0.1</v>
      </c>
    </row>
    <row r="30" spans="1:33">
      <c r="A30" s="30" t="s">
        <v>105</v>
      </c>
      <c r="B30" s="30">
        <v>20</v>
      </c>
      <c r="C30" s="30" t="s">
        <v>106</v>
      </c>
      <c r="D30" s="31">
        <v>40.58</v>
      </c>
      <c r="E30" s="30" t="s">
        <v>91</v>
      </c>
      <c r="F30" s="30">
        <v>1234</v>
      </c>
      <c r="G30" s="32">
        <v>105</v>
      </c>
      <c r="H30" s="30" t="s">
        <v>92</v>
      </c>
      <c r="I30" s="30" t="s">
        <v>93</v>
      </c>
      <c r="J30" s="30">
        <v>18</v>
      </c>
      <c r="K30" s="33">
        <v>21.8353446367</v>
      </c>
      <c r="L30" s="33">
        <v>22.9759496275</v>
      </c>
      <c r="M30" s="31">
        <v>0.03</v>
      </c>
      <c r="N30" s="31">
        <v>0.01</v>
      </c>
      <c r="O30" s="30">
        <v>66547</v>
      </c>
      <c r="P30" s="30">
        <v>64580</v>
      </c>
      <c r="Q30" s="34">
        <v>66547</v>
      </c>
      <c r="R30" s="34">
        <v>1400</v>
      </c>
      <c r="S30" s="30" t="s">
        <v>100</v>
      </c>
      <c r="T30" s="30" t="s">
        <v>104</v>
      </c>
      <c r="U30" s="34">
        <v>48.29</v>
      </c>
      <c r="V30" s="34">
        <v>1</v>
      </c>
      <c r="W30" s="34">
        <v>1.93</v>
      </c>
      <c r="X30" s="34">
        <v>0.497</v>
      </c>
      <c r="Y30" s="34">
        <f t="shared" si="0"/>
        <v>1.93</v>
      </c>
      <c r="Z30" s="34">
        <f t="shared" si="1"/>
        <v>0.497</v>
      </c>
      <c r="AA30" s="34">
        <v>0.88800000000000001</v>
      </c>
      <c r="AB30" s="35">
        <v>5.6774580854652198E-3</v>
      </c>
      <c r="AC30">
        <f t="shared" si="2"/>
        <v>25</v>
      </c>
      <c r="AD30">
        <f t="shared" si="3"/>
        <v>0</v>
      </c>
      <c r="AE30">
        <f t="shared" si="4"/>
        <v>0</v>
      </c>
      <c r="AF30">
        <f>'TP Factors'!$D$7</f>
        <v>1.0291758621024898</v>
      </c>
      <c r="AG30">
        <f t="shared" si="5"/>
        <v>0</v>
      </c>
    </row>
    <row r="31" spans="1:33">
      <c r="A31" s="30" t="s">
        <v>105</v>
      </c>
      <c r="B31" s="30">
        <v>20</v>
      </c>
      <c r="C31" s="30" t="s">
        <v>106</v>
      </c>
      <c r="D31" s="31">
        <v>40.58</v>
      </c>
      <c r="E31" s="30" t="s">
        <v>91</v>
      </c>
      <c r="F31" s="30">
        <v>1234</v>
      </c>
      <c r="G31" s="32">
        <v>105</v>
      </c>
      <c r="H31" s="30" t="s">
        <v>92</v>
      </c>
      <c r="I31" s="30" t="s">
        <v>93</v>
      </c>
      <c r="J31" s="30">
        <v>118</v>
      </c>
      <c r="K31" s="33">
        <v>83.122905764400002</v>
      </c>
      <c r="L31" s="33">
        <v>153.989695176</v>
      </c>
      <c r="M31" s="31">
        <v>0.23</v>
      </c>
      <c r="N31" s="31">
        <v>0.06</v>
      </c>
      <c r="O31" s="30">
        <v>66557</v>
      </c>
      <c r="P31" s="30">
        <v>64588</v>
      </c>
      <c r="Q31" s="34">
        <v>66557</v>
      </c>
      <c r="R31" s="34">
        <v>1400</v>
      </c>
      <c r="S31" s="30" t="s">
        <v>100</v>
      </c>
      <c r="T31" s="30" t="s">
        <v>104</v>
      </c>
      <c r="U31" s="34">
        <v>48.29</v>
      </c>
      <c r="V31" s="34">
        <v>1</v>
      </c>
      <c r="W31" s="34">
        <v>1.93</v>
      </c>
      <c r="X31" s="34">
        <v>0.497</v>
      </c>
      <c r="Y31" s="34">
        <f t="shared" si="0"/>
        <v>1.93</v>
      </c>
      <c r="Z31" s="34">
        <f t="shared" si="1"/>
        <v>0.497</v>
      </c>
      <c r="AA31" s="34">
        <v>0.88800000000000001</v>
      </c>
      <c r="AB31" s="35">
        <v>3.8051530163120698E-2</v>
      </c>
      <c r="AC31">
        <f t="shared" si="2"/>
        <v>168</v>
      </c>
      <c r="AD31">
        <f t="shared" si="3"/>
        <v>1</v>
      </c>
      <c r="AE31">
        <f t="shared" si="4"/>
        <v>0.2</v>
      </c>
      <c r="AF31">
        <f>'TP Factors'!$D$7</f>
        <v>1.0291758621024898</v>
      </c>
      <c r="AG31">
        <f t="shared" si="5"/>
        <v>0.2</v>
      </c>
    </row>
    <row r="32" spans="1:33">
      <c r="A32" s="30" t="s">
        <v>105</v>
      </c>
      <c r="B32" s="30">
        <v>20</v>
      </c>
      <c r="C32" s="30" t="s">
        <v>106</v>
      </c>
      <c r="D32" s="31">
        <v>40.58</v>
      </c>
      <c r="E32" s="30" t="s">
        <v>91</v>
      </c>
      <c r="F32" s="30">
        <v>1234</v>
      </c>
      <c r="G32" s="32">
        <v>45</v>
      </c>
      <c r="H32" s="30" t="s">
        <v>92</v>
      </c>
      <c r="I32" s="30" t="s">
        <v>93</v>
      </c>
      <c r="J32" s="30">
        <v>6324</v>
      </c>
      <c r="K32" s="33">
        <v>992.51860707900005</v>
      </c>
      <c r="L32" s="33">
        <v>9395.9194492299994</v>
      </c>
      <c r="M32" s="31">
        <v>7.59</v>
      </c>
      <c r="N32" s="31">
        <v>3.04</v>
      </c>
      <c r="O32" s="30">
        <v>66560</v>
      </c>
      <c r="P32" s="30">
        <v>64591</v>
      </c>
      <c r="Q32" s="34">
        <v>66560</v>
      </c>
      <c r="R32" s="34">
        <v>8140</v>
      </c>
      <c r="S32" s="30" t="s">
        <v>100</v>
      </c>
      <c r="T32" s="30" t="s">
        <v>101</v>
      </c>
      <c r="U32" s="34">
        <v>48.29</v>
      </c>
      <c r="V32" s="34">
        <v>1</v>
      </c>
      <c r="W32" s="34">
        <v>1.2</v>
      </c>
      <c r="X32" s="34">
        <v>0.48</v>
      </c>
      <c r="Y32" s="34">
        <f t="shared" si="0"/>
        <v>1.2</v>
      </c>
      <c r="Z32" s="34">
        <f t="shared" si="1"/>
        <v>0.48</v>
      </c>
      <c r="AA32" s="34">
        <v>0.77700000000000002</v>
      </c>
      <c r="AB32" s="35">
        <v>2.3217729726098999</v>
      </c>
      <c r="AC32">
        <f t="shared" si="2"/>
        <v>8955</v>
      </c>
      <c r="AD32">
        <f t="shared" si="3"/>
        <v>24</v>
      </c>
      <c r="AE32">
        <f t="shared" si="4"/>
        <v>9.5</v>
      </c>
      <c r="AF32">
        <f>'TP Factors'!$D$7</f>
        <v>1.0291758621024898</v>
      </c>
      <c r="AG32">
        <f t="shared" si="5"/>
        <v>9.8000000000000007</v>
      </c>
    </row>
    <row r="33" spans="1:33">
      <c r="A33" s="30" t="s">
        <v>105</v>
      </c>
      <c r="B33" s="30">
        <v>20</v>
      </c>
      <c r="C33" s="30" t="s">
        <v>106</v>
      </c>
      <c r="D33" s="31">
        <v>40.58</v>
      </c>
      <c r="E33" s="30" t="s">
        <v>91</v>
      </c>
      <c r="F33" s="30">
        <v>1234</v>
      </c>
      <c r="G33" s="32">
        <v>105</v>
      </c>
      <c r="H33" s="30" t="s">
        <v>92</v>
      </c>
      <c r="I33" s="30" t="s">
        <v>93</v>
      </c>
      <c r="J33" s="30">
        <v>90</v>
      </c>
      <c r="K33" s="33">
        <v>99.539224106899994</v>
      </c>
      <c r="L33" s="33">
        <v>117.659064454</v>
      </c>
      <c r="M33" s="31">
        <v>0.17</v>
      </c>
      <c r="N33" s="31">
        <v>0.04</v>
      </c>
      <c r="O33" s="30">
        <v>66634</v>
      </c>
      <c r="P33" s="30">
        <v>64664</v>
      </c>
      <c r="Q33" s="34">
        <v>66634</v>
      </c>
      <c r="R33" s="34">
        <v>1400</v>
      </c>
      <c r="S33" s="30" t="s">
        <v>100</v>
      </c>
      <c r="T33" s="30" t="s">
        <v>104</v>
      </c>
      <c r="U33" s="34">
        <v>48.29</v>
      </c>
      <c r="V33" s="34">
        <v>1</v>
      </c>
      <c r="W33" s="34">
        <v>1.93</v>
      </c>
      <c r="X33" s="34">
        <v>0.497</v>
      </c>
      <c r="Y33" s="34">
        <f t="shared" si="0"/>
        <v>1.93</v>
      </c>
      <c r="Z33" s="34">
        <f t="shared" si="1"/>
        <v>0.497</v>
      </c>
      <c r="AA33" s="34">
        <v>0.88800000000000001</v>
      </c>
      <c r="AB33" s="35">
        <v>7.3875695683649004E-3</v>
      </c>
      <c r="AC33">
        <f t="shared" si="2"/>
        <v>33</v>
      </c>
      <c r="AD33">
        <f t="shared" si="3"/>
        <v>0</v>
      </c>
      <c r="AE33">
        <f t="shared" si="4"/>
        <v>0</v>
      </c>
      <c r="AF33">
        <f>'TP Factors'!$D$7</f>
        <v>1.0291758621024898</v>
      </c>
      <c r="AG33">
        <f t="shared" si="5"/>
        <v>0</v>
      </c>
    </row>
    <row r="34" spans="1:33">
      <c r="A34" s="30" t="s">
        <v>105</v>
      </c>
      <c r="B34" s="30">
        <v>20</v>
      </c>
      <c r="C34" s="30" t="s">
        <v>106</v>
      </c>
      <c r="D34" s="31">
        <v>40.58</v>
      </c>
      <c r="E34" s="30" t="s">
        <v>91</v>
      </c>
      <c r="F34" s="30">
        <v>3456</v>
      </c>
      <c r="G34" s="32">
        <v>3</v>
      </c>
      <c r="H34" s="30" t="s">
        <v>92</v>
      </c>
      <c r="I34" s="30" t="s">
        <v>93</v>
      </c>
      <c r="J34" s="30">
        <v>4955</v>
      </c>
      <c r="K34" s="33">
        <v>962.20541317599998</v>
      </c>
      <c r="L34" s="33">
        <v>18512.891609499999</v>
      </c>
      <c r="M34" s="31">
        <v>3.47</v>
      </c>
      <c r="N34" s="31">
        <v>0.45</v>
      </c>
      <c r="O34" s="30">
        <v>66635</v>
      </c>
      <c r="P34" s="30">
        <v>64665</v>
      </c>
      <c r="Q34" s="34">
        <v>66635</v>
      </c>
      <c r="R34" s="34">
        <v>4340</v>
      </c>
      <c r="S34" s="30" t="s">
        <v>100</v>
      </c>
      <c r="T34" s="30" t="s">
        <v>117</v>
      </c>
      <c r="U34" s="34">
        <v>48.29</v>
      </c>
      <c r="V34" s="34">
        <v>1</v>
      </c>
      <c r="W34" s="34">
        <v>0.7</v>
      </c>
      <c r="X34" s="34">
        <v>0.09</v>
      </c>
      <c r="Y34" s="34">
        <f t="shared" si="0"/>
        <v>0.7</v>
      </c>
      <c r="Z34" s="34">
        <f t="shared" si="1"/>
        <v>0.09</v>
      </c>
      <c r="AA34" s="34">
        <v>0.309</v>
      </c>
      <c r="AB34" s="35">
        <v>0.18991588667630699</v>
      </c>
      <c r="AC34">
        <f t="shared" si="2"/>
        <v>291</v>
      </c>
      <c r="AD34">
        <f t="shared" si="3"/>
        <v>0</v>
      </c>
      <c r="AE34">
        <f t="shared" si="4"/>
        <v>0.1</v>
      </c>
      <c r="AF34">
        <f>'TP Factors'!$D$7</f>
        <v>1.0291758621024898</v>
      </c>
      <c r="AG34">
        <f t="shared" si="5"/>
        <v>0.1</v>
      </c>
    </row>
    <row r="35" spans="1:33">
      <c r="A35" s="30" t="s">
        <v>105</v>
      </c>
      <c r="B35" s="30">
        <v>20</v>
      </c>
      <c r="C35" s="30" t="s">
        <v>106</v>
      </c>
      <c r="D35" s="31">
        <v>40.58</v>
      </c>
      <c r="E35" s="30" t="s">
        <v>91</v>
      </c>
      <c r="F35" s="30">
        <v>3456</v>
      </c>
      <c r="G35" s="32">
        <v>3</v>
      </c>
      <c r="H35" s="30" t="s">
        <v>92</v>
      </c>
      <c r="I35" s="30" t="s">
        <v>93</v>
      </c>
      <c r="J35" s="30">
        <v>1401</v>
      </c>
      <c r="K35" s="33">
        <v>300.561052426</v>
      </c>
      <c r="L35" s="33">
        <v>5233.3084464499998</v>
      </c>
      <c r="M35" s="31">
        <v>0.98</v>
      </c>
      <c r="N35" s="31">
        <v>0.13</v>
      </c>
      <c r="O35" s="30">
        <v>66658</v>
      </c>
      <c r="P35" s="30">
        <v>64688</v>
      </c>
      <c r="Q35" s="34">
        <v>66658</v>
      </c>
      <c r="R35" s="34">
        <v>4340</v>
      </c>
      <c r="S35" s="30" t="s">
        <v>100</v>
      </c>
      <c r="T35" s="30" t="s">
        <v>117</v>
      </c>
      <c r="U35" s="34">
        <v>48.29</v>
      </c>
      <c r="V35" s="34">
        <v>1</v>
      </c>
      <c r="W35" s="34">
        <v>0.7</v>
      </c>
      <c r="X35" s="34">
        <v>0.09</v>
      </c>
      <c r="Y35" s="34">
        <f t="shared" si="0"/>
        <v>0.7</v>
      </c>
      <c r="Z35" s="34">
        <f t="shared" si="1"/>
        <v>0.09</v>
      </c>
      <c r="AA35" s="34">
        <v>0.309</v>
      </c>
      <c r="AB35" s="35">
        <v>0.100087705934562</v>
      </c>
      <c r="AC35">
        <f t="shared" si="2"/>
        <v>154</v>
      </c>
      <c r="AD35">
        <f t="shared" si="3"/>
        <v>0</v>
      </c>
      <c r="AE35">
        <f t="shared" si="4"/>
        <v>0</v>
      </c>
      <c r="AF35">
        <f>'TP Factors'!$D$7</f>
        <v>1.0291758621024898</v>
      </c>
      <c r="AG35">
        <f t="shared" si="5"/>
        <v>0</v>
      </c>
    </row>
    <row r="36" spans="1:33">
      <c r="A36" s="30" t="s">
        <v>105</v>
      </c>
      <c r="B36" s="30">
        <v>20</v>
      </c>
      <c r="C36" s="30" t="s">
        <v>106</v>
      </c>
      <c r="D36" s="31">
        <v>40.58</v>
      </c>
      <c r="E36" s="30" t="s">
        <v>91</v>
      </c>
      <c r="F36" s="30">
        <v>1234</v>
      </c>
      <c r="G36" s="32">
        <v>105</v>
      </c>
      <c r="H36" s="30" t="s">
        <v>92</v>
      </c>
      <c r="I36" s="30" t="s">
        <v>93</v>
      </c>
      <c r="J36" s="30">
        <v>0</v>
      </c>
      <c r="K36" s="33">
        <v>4.8126634700600004</v>
      </c>
      <c r="L36" s="33">
        <v>0.53748772364399999</v>
      </c>
      <c r="M36" s="31">
        <v>0</v>
      </c>
      <c r="N36" s="31">
        <v>0</v>
      </c>
      <c r="O36" s="30">
        <v>66713</v>
      </c>
      <c r="P36" s="30">
        <v>64740</v>
      </c>
      <c r="Q36" s="34">
        <v>66713</v>
      </c>
      <c r="R36" s="34">
        <v>1400</v>
      </c>
      <c r="S36" s="30" t="s">
        <v>100</v>
      </c>
      <c r="T36" s="30" t="s">
        <v>104</v>
      </c>
      <c r="U36" s="34">
        <v>48.29</v>
      </c>
      <c r="V36" s="34">
        <v>1</v>
      </c>
      <c r="W36" s="34">
        <v>1.93</v>
      </c>
      <c r="X36" s="34">
        <v>0.497</v>
      </c>
      <c r="Y36" s="34">
        <f t="shared" si="0"/>
        <v>1.93</v>
      </c>
      <c r="Z36" s="34">
        <f t="shared" si="1"/>
        <v>0.497</v>
      </c>
      <c r="AA36" s="34">
        <v>0.88800000000000001</v>
      </c>
      <c r="AB36" s="35">
        <v>1.3281557793755E-4</v>
      </c>
      <c r="AC36">
        <f t="shared" si="2"/>
        <v>1</v>
      </c>
      <c r="AD36">
        <f t="shared" si="3"/>
        <v>0</v>
      </c>
      <c r="AE36">
        <f t="shared" si="4"/>
        <v>0</v>
      </c>
      <c r="AF36">
        <f>'TP Factors'!$D$7</f>
        <v>1.0291758621024898</v>
      </c>
      <c r="AG36">
        <f t="shared" si="5"/>
        <v>0</v>
      </c>
    </row>
    <row r="37" spans="1:33">
      <c r="A37" s="30" t="s">
        <v>105</v>
      </c>
      <c r="B37" s="30">
        <v>20</v>
      </c>
      <c r="C37" s="30" t="s">
        <v>106</v>
      </c>
      <c r="D37" s="31">
        <v>40.58</v>
      </c>
      <c r="E37" s="30" t="s">
        <v>91</v>
      </c>
      <c r="F37" s="30">
        <v>3456</v>
      </c>
      <c r="G37" s="32">
        <v>3</v>
      </c>
      <c r="H37" s="30" t="s">
        <v>92</v>
      </c>
      <c r="I37" s="30" t="s">
        <v>93</v>
      </c>
      <c r="J37" s="30">
        <v>20</v>
      </c>
      <c r="K37" s="33">
        <v>45.176665060200001</v>
      </c>
      <c r="L37" s="33">
        <v>74.072518152000001</v>
      </c>
      <c r="M37" s="31">
        <v>0.01</v>
      </c>
      <c r="N37" s="31">
        <v>0</v>
      </c>
      <c r="O37" s="30">
        <v>66741</v>
      </c>
      <c r="P37" s="30">
        <v>64768</v>
      </c>
      <c r="Q37" s="34">
        <v>66741</v>
      </c>
      <c r="R37" s="34">
        <v>4110</v>
      </c>
      <c r="S37" s="30" t="s">
        <v>100</v>
      </c>
      <c r="T37" s="30" t="s">
        <v>131</v>
      </c>
      <c r="U37" s="34">
        <v>48.29</v>
      </c>
      <c r="V37" s="34">
        <v>1</v>
      </c>
      <c r="W37" s="34">
        <v>0.7</v>
      </c>
      <c r="X37" s="34">
        <v>0.09</v>
      </c>
      <c r="Y37" s="34">
        <f t="shared" si="0"/>
        <v>0.7</v>
      </c>
      <c r="Z37" s="34">
        <f t="shared" si="1"/>
        <v>0.09</v>
      </c>
      <c r="AA37" s="34">
        <v>0.309</v>
      </c>
      <c r="AB37" s="35">
        <v>9.2320963083126206E-3</v>
      </c>
      <c r="AC37">
        <f t="shared" si="2"/>
        <v>14</v>
      </c>
      <c r="AD37">
        <f t="shared" si="3"/>
        <v>0</v>
      </c>
      <c r="AE37">
        <f t="shared" si="4"/>
        <v>0</v>
      </c>
      <c r="AF37">
        <f>'TP Factors'!$D$7</f>
        <v>1.0291758621024898</v>
      </c>
      <c r="AG37">
        <f t="shared" si="5"/>
        <v>0</v>
      </c>
    </row>
    <row r="38" spans="1:33">
      <c r="A38" s="30" t="s">
        <v>105</v>
      </c>
      <c r="B38" s="30">
        <v>20</v>
      </c>
      <c r="C38" s="30" t="s">
        <v>106</v>
      </c>
      <c r="D38" s="31">
        <v>40.58</v>
      </c>
      <c r="E38" s="30" t="s">
        <v>91</v>
      </c>
      <c r="F38" s="30">
        <v>3456</v>
      </c>
      <c r="G38" s="32">
        <v>3</v>
      </c>
      <c r="H38" s="30" t="s">
        <v>92</v>
      </c>
      <c r="I38" s="30" t="s">
        <v>93</v>
      </c>
      <c r="J38" s="30">
        <v>471</v>
      </c>
      <c r="K38" s="33">
        <v>236.967259095</v>
      </c>
      <c r="L38" s="33">
        <v>1760.7470428700001</v>
      </c>
      <c r="M38" s="31">
        <v>0.33</v>
      </c>
      <c r="N38" s="31">
        <v>0.04</v>
      </c>
      <c r="O38" s="30">
        <v>66758</v>
      </c>
      <c r="P38" s="30">
        <v>64785</v>
      </c>
      <c r="Q38" s="34">
        <v>66758</v>
      </c>
      <c r="R38" s="34">
        <v>4110</v>
      </c>
      <c r="S38" s="30" t="s">
        <v>100</v>
      </c>
      <c r="T38" s="30" t="s">
        <v>131</v>
      </c>
      <c r="U38" s="34">
        <v>48.29</v>
      </c>
      <c r="V38" s="34">
        <v>1</v>
      </c>
      <c r="W38" s="34">
        <v>0.7</v>
      </c>
      <c r="X38" s="34">
        <v>0.09</v>
      </c>
      <c r="Y38" s="34">
        <f t="shared" si="0"/>
        <v>0.7</v>
      </c>
      <c r="Z38" s="34">
        <f t="shared" si="1"/>
        <v>0.09</v>
      </c>
      <c r="AA38" s="34">
        <v>0.309</v>
      </c>
      <c r="AB38" s="35">
        <v>5.9086615703958199E-2</v>
      </c>
      <c r="AC38">
        <f t="shared" si="2"/>
        <v>91</v>
      </c>
      <c r="AD38">
        <f t="shared" si="3"/>
        <v>0</v>
      </c>
      <c r="AE38">
        <f t="shared" si="4"/>
        <v>0</v>
      </c>
      <c r="AF38">
        <f>'TP Factors'!$D$7</f>
        <v>1.0291758621024898</v>
      </c>
      <c r="AG38">
        <f t="shared" si="5"/>
        <v>0</v>
      </c>
    </row>
    <row r="39" spans="1:33">
      <c r="A39" s="30" t="s">
        <v>105</v>
      </c>
      <c r="B39" s="30">
        <v>20</v>
      </c>
      <c r="C39" s="30" t="s">
        <v>106</v>
      </c>
      <c r="D39" s="31">
        <v>40.58</v>
      </c>
      <c r="E39" s="30" t="s">
        <v>91</v>
      </c>
      <c r="F39" s="30">
        <v>3456</v>
      </c>
      <c r="G39" s="32">
        <v>3</v>
      </c>
      <c r="H39" s="30" t="s">
        <v>92</v>
      </c>
      <c r="I39" s="30" t="s">
        <v>93</v>
      </c>
      <c r="J39" s="30">
        <v>206</v>
      </c>
      <c r="K39" s="33">
        <v>114.814771427</v>
      </c>
      <c r="L39" s="33">
        <v>770.70623769999997</v>
      </c>
      <c r="M39" s="31">
        <v>0.14000000000000001</v>
      </c>
      <c r="N39" s="31">
        <v>0.02</v>
      </c>
      <c r="O39" s="30">
        <v>66759</v>
      </c>
      <c r="P39" s="30">
        <v>64786</v>
      </c>
      <c r="Q39" s="34">
        <v>66759</v>
      </c>
      <c r="R39" s="34">
        <v>4110</v>
      </c>
      <c r="S39" s="30" t="s">
        <v>100</v>
      </c>
      <c r="T39" s="30" t="s">
        <v>131</v>
      </c>
      <c r="U39" s="34">
        <v>48.29</v>
      </c>
      <c r="V39" s="34">
        <v>1</v>
      </c>
      <c r="W39" s="34">
        <v>0.7</v>
      </c>
      <c r="X39" s="34">
        <v>0.09</v>
      </c>
      <c r="Y39" s="34">
        <f t="shared" si="0"/>
        <v>0.7</v>
      </c>
      <c r="Z39" s="34">
        <f t="shared" si="1"/>
        <v>0.09</v>
      </c>
      <c r="AA39" s="34">
        <v>0.309</v>
      </c>
      <c r="AB39" s="35">
        <v>5.2705415424057898E-2</v>
      </c>
      <c r="AC39">
        <f t="shared" si="2"/>
        <v>81</v>
      </c>
      <c r="AD39">
        <f t="shared" si="3"/>
        <v>0</v>
      </c>
      <c r="AE39">
        <f t="shared" si="4"/>
        <v>0</v>
      </c>
      <c r="AF39">
        <f>'TP Factors'!$D$7</f>
        <v>1.0291758621024898</v>
      </c>
      <c r="AG39">
        <f t="shared" si="5"/>
        <v>0</v>
      </c>
    </row>
    <row r="40" spans="1:33">
      <c r="A40" s="30" t="s">
        <v>105</v>
      </c>
      <c r="B40" s="30">
        <v>20</v>
      </c>
      <c r="C40" s="30" t="s">
        <v>106</v>
      </c>
      <c r="D40" s="31">
        <v>40.58</v>
      </c>
      <c r="E40" s="30" t="s">
        <v>91</v>
      </c>
      <c r="F40" s="30">
        <v>1234</v>
      </c>
      <c r="G40" s="32">
        <v>29</v>
      </c>
      <c r="H40" s="30" t="s">
        <v>92</v>
      </c>
      <c r="I40" s="30" t="s">
        <v>93</v>
      </c>
      <c r="J40" s="30">
        <v>13677</v>
      </c>
      <c r="K40" s="33">
        <v>1408.90894303</v>
      </c>
      <c r="L40" s="33">
        <v>40592.593305499999</v>
      </c>
      <c r="M40" s="31">
        <v>30.5</v>
      </c>
      <c r="N40" s="31">
        <v>4.32</v>
      </c>
      <c r="O40" s="30">
        <v>66773</v>
      </c>
      <c r="P40" s="30">
        <v>64798</v>
      </c>
      <c r="Q40" s="34">
        <v>66773</v>
      </c>
      <c r="R40" s="34">
        <v>1200</v>
      </c>
      <c r="S40" s="30" t="s">
        <v>100</v>
      </c>
      <c r="T40" s="30" t="s">
        <v>114</v>
      </c>
      <c r="U40" s="34">
        <v>48.29</v>
      </c>
      <c r="V40" s="34">
        <v>1</v>
      </c>
      <c r="W40" s="34">
        <v>2.23</v>
      </c>
      <c r="X40" s="34">
        <v>0.316</v>
      </c>
      <c r="Y40" s="34">
        <f t="shared" si="0"/>
        <v>2.23</v>
      </c>
      <c r="Z40" s="34">
        <f t="shared" si="1"/>
        <v>0.316</v>
      </c>
      <c r="AA40" s="34">
        <v>0.38900000000000001</v>
      </c>
      <c r="AB40" s="35">
        <v>3.6498971761624202E-3</v>
      </c>
      <c r="AC40">
        <f t="shared" si="2"/>
        <v>7</v>
      </c>
      <c r="AD40">
        <f t="shared" si="3"/>
        <v>0</v>
      </c>
      <c r="AE40">
        <f t="shared" si="4"/>
        <v>0</v>
      </c>
      <c r="AF40">
        <f>'TP Factors'!$D$7</f>
        <v>1.0291758621024898</v>
      </c>
      <c r="AG40">
        <f t="shared" si="5"/>
        <v>0</v>
      </c>
    </row>
    <row r="41" spans="1:33">
      <c r="A41" s="30" t="s">
        <v>105</v>
      </c>
      <c r="B41" s="30">
        <v>20</v>
      </c>
      <c r="C41" s="30" t="s">
        <v>106</v>
      </c>
      <c r="D41" s="31">
        <v>40.58</v>
      </c>
      <c r="E41" s="30" t="s">
        <v>91</v>
      </c>
      <c r="F41" s="30">
        <v>3456</v>
      </c>
      <c r="G41" s="32">
        <v>3</v>
      </c>
      <c r="H41" s="30" t="s">
        <v>92</v>
      </c>
      <c r="I41" s="30" t="s">
        <v>93</v>
      </c>
      <c r="J41" s="30">
        <v>285</v>
      </c>
      <c r="K41" s="33">
        <v>140.42905186799999</v>
      </c>
      <c r="L41" s="33">
        <v>1065.00278381</v>
      </c>
      <c r="M41" s="31">
        <v>0.2</v>
      </c>
      <c r="N41" s="31">
        <v>0.03</v>
      </c>
      <c r="O41" s="30">
        <v>66811</v>
      </c>
      <c r="P41" s="30">
        <v>64835</v>
      </c>
      <c r="Q41" s="34">
        <v>66811</v>
      </c>
      <c r="R41" s="34">
        <v>4110</v>
      </c>
      <c r="S41" s="30" t="s">
        <v>100</v>
      </c>
      <c r="T41" s="30" t="s">
        <v>131</v>
      </c>
      <c r="U41" s="34">
        <v>48.29</v>
      </c>
      <c r="V41" s="34">
        <v>1</v>
      </c>
      <c r="W41" s="34">
        <v>0.7</v>
      </c>
      <c r="X41" s="34">
        <v>0.09</v>
      </c>
      <c r="Y41" s="34">
        <f t="shared" si="0"/>
        <v>0.7</v>
      </c>
      <c r="Z41" s="34">
        <f t="shared" si="1"/>
        <v>0.09</v>
      </c>
      <c r="AA41" s="34">
        <v>0.309</v>
      </c>
      <c r="AB41" s="35">
        <v>6.2791807105668895E-2</v>
      </c>
      <c r="AC41">
        <f t="shared" si="2"/>
        <v>96</v>
      </c>
      <c r="AD41">
        <f t="shared" si="3"/>
        <v>0</v>
      </c>
      <c r="AE41">
        <f t="shared" si="4"/>
        <v>0</v>
      </c>
      <c r="AF41">
        <f>'TP Factors'!$D$7</f>
        <v>1.0291758621024898</v>
      </c>
      <c r="AG41">
        <f t="shared" si="5"/>
        <v>0</v>
      </c>
    </row>
    <row r="42" spans="1:33">
      <c r="A42" s="30" t="s">
        <v>105</v>
      </c>
      <c r="B42" s="30">
        <v>20</v>
      </c>
      <c r="C42" s="30" t="s">
        <v>106</v>
      </c>
      <c r="D42" s="31">
        <v>40.58</v>
      </c>
      <c r="E42" s="30" t="s">
        <v>91</v>
      </c>
      <c r="F42" s="30">
        <v>3456</v>
      </c>
      <c r="G42" s="32">
        <v>3</v>
      </c>
      <c r="H42" s="30" t="s">
        <v>92</v>
      </c>
      <c r="I42" s="30" t="s">
        <v>93</v>
      </c>
      <c r="J42" s="30">
        <v>248</v>
      </c>
      <c r="K42" s="33">
        <v>132.258691935</v>
      </c>
      <c r="L42" s="33">
        <v>926.65598409899997</v>
      </c>
      <c r="M42" s="31">
        <v>0.17</v>
      </c>
      <c r="N42" s="31">
        <v>0.02</v>
      </c>
      <c r="O42" s="30">
        <v>66891</v>
      </c>
      <c r="P42" s="30">
        <v>64909</v>
      </c>
      <c r="Q42" s="34">
        <v>66891</v>
      </c>
      <c r="R42" s="34">
        <v>4110</v>
      </c>
      <c r="S42" s="30" t="s">
        <v>100</v>
      </c>
      <c r="T42" s="30" t="s">
        <v>131</v>
      </c>
      <c r="U42" s="34">
        <v>48.29</v>
      </c>
      <c r="V42" s="34">
        <v>1</v>
      </c>
      <c r="W42" s="34">
        <v>0.7</v>
      </c>
      <c r="X42" s="34">
        <v>0.09</v>
      </c>
      <c r="Y42" s="34">
        <f t="shared" si="0"/>
        <v>0.7</v>
      </c>
      <c r="Z42" s="34">
        <f t="shared" si="1"/>
        <v>0.09</v>
      </c>
      <c r="AA42" s="34">
        <v>0.309</v>
      </c>
      <c r="AB42" s="35">
        <v>7.7187746683776398E-2</v>
      </c>
      <c r="AC42">
        <f t="shared" si="2"/>
        <v>118</v>
      </c>
      <c r="AD42">
        <f t="shared" si="3"/>
        <v>0</v>
      </c>
      <c r="AE42">
        <f t="shared" si="4"/>
        <v>0</v>
      </c>
      <c r="AF42">
        <f>'TP Factors'!$D$7</f>
        <v>1.0291758621024898</v>
      </c>
      <c r="AG42">
        <f t="shared" si="5"/>
        <v>0</v>
      </c>
    </row>
    <row r="43" spans="1:33">
      <c r="A43" s="30" t="s">
        <v>105</v>
      </c>
      <c r="B43" s="30">
        <v>20</v>
      </c>
      <c r="C43" s="30" t="s">
        <v>106</v>
      </c>
      <c r="D43" s="31">
        <v>40.58</v>
      </c>
      <c r="E43" s="30" t="s">
        <v>91</v>
      </c>
      <c r="F43" s="30">
        <v>3456</v>
      </c>
      <c r="G43" s="32">
        <v>3</v>
      </c>
      <c r="H43" s="30" t="s">
        <v>92</v>
      </c>
      <c r="I43" s="30" t="s">
        <v>93</v>
      </c>
      <c r="J43" s="30">
        <v>220</v>
      </c>
      <c r="K43" s="33">
        <v>125.715987078</v>
      </c>
      <c r="L43" s="33">
        <v>822.596136677</v>
      </c>
      <c r="M43" s="31">
        <v>0.15</v>
      </c>
      <c r="N43" s="31">
        <v>0.02</v>
      </c>
      <c r="O43" s="30">
        <v>66915</v>
      </c>
      <c r="P43" s="30">
        <v>64932</v>
      </c>
      <c r="Q43" s="34">
        <v>66915</v>
      </c>
      <c r="R43" s="34">
        <v>4110</v>
      </c>
      <c r="S43" s="30" t="s">
        <v>100</v>
      </c>
      <c r="T43" s="30" t="s">
        <v>131</v>
      </c>
      <c r="U43" s="34">
        <v>48.29</v>
      </c>
      <c r="V43" s="34">
        <v>1</v>
      </c>
      <c r="W43" s="34">
        <v>0.7</v>
      </c>
      <c r="X43" s="34">
        <v>0.09</v>
      </c>
      <c r="Y43" s="34">
        <f t="shared" si="0"/>
        <v>0.7</v>
      </c>
      <c r="Z43" s="34">
        <f t="shared" si="1"/>
        <v>0.09</v>
      </c>
      <c r="AA43" s="34">
        <v>0.309</v>
      </c>
      <c r="AB43" s="35">
        <v>8.9738956938472295E-2</v>
      </c>
      <c r="AC43">
        <f t="shared" si="2"/>
        <v>138</v>
      </c>
      <c r="AD43">
        <f t="shared" si="3"/>
        <v>0</v>
      </c>
      <c r="AE43">
        <f t="shared" si="4"/>
        <v>0</v>
      </c>
      <c r="AF43">
        <f>'TP Factors'!$D$7</f>
        <v>1.0291758621024898</v>
      </c>
      <c r="AG43">
        <f t="shared" si="5"/>
        <v>0</v>
      </c>
    </row>
    <row r="44" spans="1:33">
      <c r="A44" s="30" t="s">
        <v>105</v>
      </c>
      <c r="B44" s="30">
        <v>20</v>
      </c>
      <c r="C44" s="30" t="s">
        <v>106</v>
      </c>
      <c r="D44" s="31">
        <v>40.58</v>
      </c>
      <c r="E44" s="30" t="s">
        <v>91</v>
      </c>
      <c r="F44" s="30">
        <v>3456</v>
      </c>
      <c r="G44" s="32">
        <v>3</v>
      </c>
      <c r="H44" s="30" t="s">
        <v>92</v>
      </c>
      <c r="I44" s="30" t="s">
        <v>93</v>
      </c>
      <c r="J44" s="30">
        <v>207</v>
      </c>
      <c r="K44" s="33">
        <v>138.73988834100001</v>
      </c>
      <c r="L44" s="33">
        <v>772.74750648199995</v>
      </c>
      <c r="M44" s="31">
        <v>0.14000000000000001</v>
      </c>
      <c r="N44" s="31">
        <v>0.02</v>
      </c>
      <c r="O44" s="30">
        <v>66939</v>
      </c>
      <c r="P44" s="30">
        <v>64956</v>
      </c>
      <c r="Q44" s="34">
        <v>66939</v>
      </c>
      <c r="R44" s="34">
        <v>4110</v>
      </c>
      <c r="S44" s="30" t="s">
        <v>100</v>
      </c>
      <c r="T44" s="30" t="s">
        <v>131</v>
      </c>
      <c r="U44" s="34">
        <v>48.29</v>
      </c>
      <c r="V44" s="34">
        <v>1</v>
      </c>
      <c r="W44" s="34">
        <v>0.7</v>
      </c>
      <c r="X44" s="34">
        <v>0.09</v>
      </c>
      <c r="Y44" s="34">
        <f t="shared" si="0"/>
        <v>0.7</v>
      </c>
      <c r="Z44" s="34">
        <f t="shared" si="1"/>
        <v>0.09</v>
      </c>
      <c r="AA44" s="34">
        <v>0.309</v>
      </c>
      <c r="AB44" s="35">
        <v>9.6026409490115205E-2</v>
      </c>
      <c r="AC44">
        <f t="shared" si="2"/>
        <v>147</v>
      </c>
      <c r="AD44">
        <f t="shared" si="3"/>
        <v>0</v>
      </c>
      <c r="AE44">
        <f t="shared" si="4"/>
        <v>0</v>
      </c>
      <c r="AF44">
        <f>'TP Factors'!$D$7</f>
        <v>1.0291758621024898</v>
      </c>
      <c r="AG44">
        <f t="shared" si="5"/>
        <v>0</v>
      </c>
    </row>
    <row r="45" spans="1:33">
      <c r="A45" s="30" t="s">
        <v>105</v>
      </c>
      <c r="B45" s="30">
        <v>20</v>
      </c>
      <c r="C45" s="30" t="s">
        <v>106</v>
      </c>
      <c r="D45" s="31">
        <v>40.58</v>
      </c>
      <c r="E45" s="30" t="s">
        <v>91</v>
      </c>
      <c r="F45" s="30">
        <v>1234</v>
      </c>
      <c r="G45" s="32">
        <v>105</v>
      </c>
      <c r="H45" s="30" t="s">
        <v>92</v>
      </c>
      <c r="I45" s="30" t="s">
        <v>93</v>
      </c>
      <c r="J45" s="30">
        <v>7389</v>
      </c>
      <c r="K45" s="33">
        <v>460.32426003799998</v>
      </c>
      <c r="L45" s="33">
        <v>9606.9722842299998</v>
      </c>
      <c r="M45" s="31">
        <v>14.26</v>
      </c>
      <c r="N45" s="31">
        <v>3.67</v>
      </c>
      <c r="O45" s="30">
        <v>66948</v>
      </c>
      <c r="P45" s="30">
        <v>64964</v>
      </c>
      <c r="Q45" s="34">
        <v>66948</v>
      </c>
      <c r="R45" s="34">
        <v>1400</v>
      </c>
      <c r="S45" s="30" t="s">
        <v>100</v>
      </c>
      <c r="T45" s="30" t="s">
        <v>104</v>
      </c>
      <c r="U45" s="34">
        <v>48.29</v>
      </c>
      <c r="V45" s="34">
        <v>1</v>
      </c>
      <c r="W45" s="34">
        <v>1.93</v>
      </c>
      <c r="X45" s="34">
        <v>0.497</v>
      </c>
      <c r="Y45" s="34">
        <f t="shared" si="0"/>
        <v>1.93</v>
      </c>
      <c r="Z45" s="34">
        <f t="shared" si="1"/>
        <v>0.497</v>
      </c>
      <c r="AA45" s="34">
        <v>0.88800000000000001</v>
      </c>
      <c r="AB45" s="35">
        <v>0.30346744969639999</v>
      </c>
      <c r="AC45">
        <f t="shared" si="2"/>
        <v>1338</v>
      </c>
      <c r="AD45">
        <f t="shared" si="3"/>
        <v>6</v>
      </c>
      <c r="AE45">
        <f t="shared" si="4"/>
        <v>1.5</v>
      </c>
      <c r="AF45">
        <f>'TP Factors'!$D$7</f>
        <v>1.0291758621024898</v>
      </c>
      <c r="AG45">
        <f t="shared" si="5"/>
        <v>1.5</v>
      </c>
    </row>
    <row r="46" spans="1:33">
      <c r="A46" s="30" t="s">
        <v>105</v>
      </c>
      <c r="B46" s="30">
        <v>20</v>
      </c>
      <c r="C46" s="30" t="s">
        <v>106</v>
      </c>
      <c r="D46" s="31">
        <v>40.58</v>
      </c>
      <c r="E46" s="30" t="s">
        <v>91</v>
      </c>
      <c r="F46" s="30">
        <v>1234</v>
      </c>
      <c r="G46" s="32">
        <v>45</v>
      </c>
      <c r="H46" s="30" t="s">
        <v>92</v>
      </c>
      <c r="I46" s="30" t="s">
        <v>93</v>
      </c>
      <c r="J46" s="30">
        <v>3940</v>
      </c>
      <c r="K46" s="33">
        <v>550.13106760999995</v>
      </c>
      <c r="L46" s="33">
        <v>5853.7960283800003</v>
      </c>
      <c r="M46" s="31">
        <v>4.7300000000000004</v>
      </c>
      <c r="N46" s="31">
        <v>1.89</v>
      </c>
      <c r="O46" s="30">
        <v>66960</v>
      </c>
      <c r="P46" s="30">
        <v>64976</v>
      </c>
      <c r="Q46" s="34">
        <v>66960</v>
      </c>
      <c r="R46" s="34">
        <v>8140</v>
      </c>
      <c r="S46" s="30" t="s">
        <v>100</v>
      </c>
      <c r="T46" s="30" t="s">
        <v>101</v>
      </c>
      <c r="U46" s="34">
        <v>48.29</v>
      </c>
      <c r="V46" s="34">
        <v>1</v>
      </c>
      <c r="W46" s="34">
        <v>1.2</v>
      </c>
      <c r="X46" s="34">
        <v>0.48</v>
      </c>
      <c r="Y46" s="34">
        <f t="shared" si="0"/>
        <v>1.2</v>
      </c>
      <c r="Z46" s="34">
        <f t="shared" si="1"/>
        <v>0.48</v>
      </c>
      <c r="AA46" s="34">
        <v>0.77700000000000002</v>
      </c>
      <c r="AB46" s="35">
        <v>0.90662697057489405</v>
      </c>
      <c r="AC46">
        <f t="shared" si="2"/>
        <v>3497</v>
      </c>
      <c r="AD46">
        <f t="shared" si="3"/>
        <v>9</v>
      </c>
      <c r="AE46">
        <f t="shared" si="4"/>
        <v>3.7</v>
      </c>
      <c r="AF46">
        <f>'TP Factors'!$D$7</f>
        <v>1.0291758621024898</v>
      </c>
      <c r="AG46">
        <f t="shared" si="5"/>
        <v>3.8</v>
      </c>
    </row>
    <row r="47" spans="1:33">
      <c r="A47" s="30" t="s">
        <v>105</v>
      </c>
      <c r="B47" s="30">
        <v>20</v>
      </c>
      <c r="C47" s="30" t="s">
        <v>106</v>
      </c>
      <c r="D47" s="31">
        <v>40.58</v>
      </c>
      <c r="E47" s="30" t="s">
        <v>91</v>
      </c>
      <c r="F47" s="30">
        <v>3456</v>
      </c>
      <c r="G47" s="32">
        <v>3</v>
      </c>
      <c r="H47" s="30" t="s">
        <v>92</v>
      </c>
      <c r="I47" s="30" t="s">
        <v>93</v>
      </c>
      <c r="J47" s="30">
        <v>58</v>
      </c>
      <c r="K47" s="33">
        <v>59.743799778700001</v>
      </c>
      <c r="L47" s="33">
        <v>216.795214894</v>
      </c>
      <c r="M47" s="31">
        <v>0.04</v>
      </c>
      <c r="N47" s="31">
        <v>0.01</v>
      </c>
      <c r="O47" s="30">
        <v>66970</v>
      </c>
      <c r="P47" s="30">
        <v>64986</v>
      </c>
      <c r="Q47" s="34">
        <v>66970</v>
      </c>
      <c r="R47" s="34">
        <v>4110</v>
      </c>
      <c r="S47" s="30" t="s">
        <v>100</v>
      </c>
      <c r="T47" s="30" t="s">
        <v>131</v>
      </c>
      <c r="U47" s="34">
        <v>48.29</v>
      </c>
      <c r="V47" s="34">
        <v>1</v>
      </c>
      <c r="W47" s="34">
        <v>0.7</v>
      </c>
      <c r="X47" s="34">
        <v>0.09</v>
      </c>
      <c r="Y47" s="34">
        <f t="shared" si="0"/>
        <v>0.7</v>
      </c>
      <c r="Z47" s="34">
        <f t="shared" si="1"/>
        <v>0.09</v>
      </c>
      <c r="AA47" s="34">
        <v>0.309</v>
      </c>
      <c r="AB47" s="35">
        <v>3.17636474044065E-2</v>
      </c>
      <c r="AC47">
        <f t="shared" si="2"/>
        <v>49</v>
      </c>
      <c r="AD47">
        <f t="shared" si="3"/>
        <v>0</v>
      </c>
      <c r="AE47">
        <f t="shared" si="4"/>
        <v>0</v>
      </c>
      <c r="AF47">
        <f>'TP Factors'!$D$7</f>
        <v>1.0291758621024898</v>
      </c>
      <c r="AG47">
        <f t="shared" si="5"/>
        <v>0</v>
      </c>
    </row>
    <row r="48" spans="1:33">
      <c r="A48" s="30" t="s">
        <v>105</v>
      </c>
      <c r="B48" s="30">
        <v>20</v>
      </c>
      <c r="C48" s="30" t="s">
        <v>106</v>
      </c>
      <c r="D48" s="31">
        <v>40.58</v>
      </c>
      <c r="E48" s="30" t="s">
        <v>91</v>
      </c>
      <c r="F48" s="30">
        <v>3456</v>
      </c>
      <c r="G48" s="32">
        <v>3</v>
      </c>
      <c r="H48" s="30" t="s">
        <v>92</v>
      </c>
      <c r="I48" s="30" t="s">
        <v>93</v>
      </c>
      <c r="J48" s="30">
        <v>193</v>
      </c>
      <c r="K48" s="33">
        <v>130.88873060899999</v>
      </c>
      <c r="L48" s="33">
        <v>721.21412901600002</v>
      </c>
      <c r="M48" s="31">
        <v>0.14000000000000001</v>
      </c>
      <c r="N48" s="31">
        <v>0.02</v>
      </c>
      <c r="O48" s="30">
        <v>66980</v>
      </c>
      <c r="P48" s="30">
        <v>64996</v>
      </c>
      <c r="Q48" s="34">
        <v>66980</v>
      </c>
      <c r="R48" s="34">
        <v>4110</v>
      </c>
      <c r="S48" s="30" t="s">
        <v>100</v>
      </c>
      <c r="T48" s="30" t="s">
        <v>131</v>
      </c>
      <c r="U48" s="34">
        <v>48.29</v>
      </c>
      <c r="V48" s="34">
        <v>1</v>
      </c>
      <c r="W48" s="34">
        <v>0.7</v>
      </c>
      <c r="X48" s="34">
        <v>0.09</v>
      </c>
      <c r="Y48" s="34">
        <f t="shared" si="0"/>
        <v>0.7</v>
      </c>
      <c r="Z48" s="34">
        <f t="shared" si="1"/>
        <v>0.09</v>
      </c>
      <c r="AA48" s="34">
        <v>0.309</v>
      </c>
      <c r="AB48" s="35">
        <v>8.5056648946763305E-2</v>
      </c>
      <c r="AC48">
        <f t="shared" si="2"/>
        <v>130</v>
      </c>
      <c r="AD48">
        <f t="shared" si="3"/>
        <v>0</v>
      </c>
      <c r="AE48">
        <f t="shared" si="4"/>
        <v>0</v>
      </c>
      <c r="AF48">
        <f>'TP Factors'!$D$7</f>
        <v>1.0291758621024898</v>
      </c>
      <c r="AG48">
        <f t="shared" si="5"/>
        <v>0</v>
      </c>
    </row>
    <row r="49" spans="1:33">
      <c r="A49" s="30" t="s">
        <v>105</v>
      </c>
      <c r="B49" s="30">
        <v>20</v>
      </c>
      <c r="C49" s="30" t="s">
        <v>106</v>
      </c>
      <c r="D49" s="31">
        <v>40.58</v>
      </c>
      <c r="E49" s="30" t="s">
        <v>91</v>
      </c>
      <c r="F49" s="30">
        <v>3456</v>
      </c>
      <c r="G49" s="32">
        <v>3</v>
      </c>
      <c r="H49" s="30" t="s">
        <v>92</v>
      </c>
      <c r="I49" s="30" t="s">
        <v>93</v>
      </c>
      <c r="J49" s="30">
        <v>358</v>
      </c>
      <c r="K49" s="33">
        <v>208.28631160399999</v>
      </c>
      <c r="L49" s="33">
        <v>1336.09008558</v>
      </c>
      <c r="M49" s="31">
        <v>0.25</v>
      </c>
      <c r="N49" s="31">
        <v>0.03</v>
      </c>
      <c r="O49" s="30">
        <v>66995</v>
      </c>
      <c r="P49" s="30">
        <v>65011</v>
      </c>
      <c r="Q49" s="34">
        <v>66995</v>
      </c>
      <c r="R49" s="34">
        <v>4110</v>
      </c>
      <c r="S49" s="30" t="s">
        <v>100</v>
      </c>
      <c r="T49" s="30" t="s">
        <v>131</v>
      </c>
      <c r="U49" s="34">
        <v>48.29</v>
      </c>
      <c r="V49" s="34">
        <v>1</v>
      </c>
      <c r="W49" s="34">
        <v>0.7</v>
      </c>
      <c r="X49" s="34">
        <v>0.09</v>
      </c>
      <c r="Y49" s="34">
        <f t="shared" si="0"/>
        <v>0.7</v>
      </c>
      <c r="Z49" s="34">
        <f t="shared" si="1"/>
        <v>0.09</v>
      </c>
      <c r="AA49" s="34">
        <v>0.309</v>
      </c>
      <c r="AB49" s="35">
        <v>0.22441086524867099</v>
      </c>
      <c r="AC49">
        <f t="shared" si="2"/>
        <v>344</v>
      </c>
      <c r="AD49">
        <f t="shared" si="3"/>
        <v>1</v>
      </c>
      <c r="AE49">
        <f t="shared" si="4"/>
        <v>0.1</v>
      </c>
      <c r="AF49">
        <f>'TP Factors'!$D$7</f>
        <v>1.0291758621024898</v>
      </c>
      <c r="AG49">
        <f t="shared" si="5"/>
        <v>0.1</v>
      </c>
    </row>
    <row r="50" spans="1:33">
      <c r="A50" s="30" t="s">
        <v>105</v>
      </c>
      <c r="B50" s="30">
        <v>20</v>
      </c>
      <c r="C50" s="30" t="s">
        <v>106</v>
      </c>
      <c r="D50" s="31">
        <v>40.58</v>
      </c>
      <c r="E50" s="30" t="s">
        <v>91</v>
      </c>
      <c r="F50" s="30">
        <v>3456</v>
      </c>
      <c r="G50" s="32">
        <v>3</v>
      </c>
      <c r="H50" s="30" t="s">
        <v>92</v>
      </c>
      <c r="I50" s="30" t="s">
        <v>93</v>
      </c>
      <c r="J50" s="30">
        <v>254</v>
      </c>
      <c r="K50" s="33">
        <v>144.748319116</v>
      </c>
      <c r="L50" s="33">
        <v>947.08396868499995</v>
      </c>
      <c r="M50" s="31">
        <v>0.18</v>
      </c>
      <c r="N50" s="31">
        <v>0.02</v>
      </c>
      <c r="O50" s="30">
        <v>67021</v>
      </c>
      <c r="P50" s="30">
        <v>65036</v>
      </c>
      <c r="Q50" s="34">
        <v>67021</v>
      </c>
      <c r="R50" s="34">
        <v>4110</v>
      </c>
      <c r="S50" s="30" t="s">
        <v>100</v>
      </c>
      <c r="T50" s="30" t="s">
        <v>131</v>
      </c>
      <c r="U50" s="34">
        <v>48.29</v>
      </c>
      <c r="V50" s="34">
        <v>1</v>
      </c>
      <c r="W50" s="34">
        <v>0.7</v>
      </c>
      <c r="X50" s="34">
        <v>0.09</v>
      </c>
      <c r="Y50" s="34">
        <f t="shared" si="0"/>
        <v>0.7</v>
      </c>
      <c r="Z50" s="34">
        <f t="shared" si="1"/>
        <v>0.09</v>
      </c>
      <c r="AA50" s="34">
        <v>0.309</v>
      </c>
      <c r="AB50" s="35">
        <v>0.139362333656286</v>
      </c>
      <c r="AC50">
        <f t="shared" si="2"/>
        <v>214</v>
      </c>
      <c r="AD50">
        <f t="shared" si="3"/>
        <v>0</v>
      </c>
      <c r="AE50">
        <f t="shared" si="4"/>
        <v>0</v>
      </c>
      <c r="AF50">
        <f>'TP Factors'!$D$7</f>
        <v>1.0291758621024898</v>
      </c>
      <c r="AG50">
        <f t="shared" si="5"/>
        <v>0</v>
      </c>
    </row>
    <row r="51" spans="1:33">
      <c r="A51" s="30" t="s">
        <v>105</v>
      </c>
      <c r="B51" s="30">
        <v>20</v>
      </c>
      <c r="C51" s="30" t="s">
        <v>106</v>
      </c>
      <c r="D51" s="31">
        <v>40.58</v>
      </c>
      <c r="E51" s="30" t="s">
        <v>91</v>
      </c>
      <c r="F51" s="30">
        <v>3456</v>
      </c>
      <c r="G51" s="32">
        <v>3</v>
      </c>
      <c r="H51" s="30" t="s">
        <v>92</v>
      </c>
      <c r="I51" s="30" t="s">
        <v>93</v>
      </c>
      <c r="J51" s="30">
        <v>18</v>
      </c>
      <c r="K51" s="33">
        <v>53.3166791835</v>
      </c>
      <c r="L51" s="33">
        <v>68.039634783099999</v>
      </c>
      <c r="M51" s="31">
        <v>0.01</v>
      </c>
      <c r="N51" s="31">
        <v>0</v>
      </c>
      <c r="O51" s="30">
        <v>67045</v>
      </c>
      <c r="P51" s="30">
        <v>65059</v>
      </c>
      <c r="Q51" s="34">
        <v>67045</v>
      </c>
      <c r="R51" s="34">
        <v>4110</v>
      </c>
      <c r="S51" s="30" t="s">
        <v>100</v>
      </c>
      <c r="T51" s="30" t="s">
        <v>131</v>
      </c>
      <c r="U51" s="34">
        <v>48.29</v>
      </c>
      <c r="V51" s="34">
        <v>1</v>
      </c>
      <c r="W51" s="34">
        <v>0.7</v>
      </c>
      <c r="X51" s="34">
        <v>0.09</v>
      </c>
      <c r="Y51" s="34">
        <f t="shared" si="0"/>
        <v>0.7</v>
      </c>
      <c r="Z51" s="34">
        <f t="shared" si="1"/>
        <v>0.09</v>
      </c>
      <c r="AA51" s="34">
        <v>0.309</v>
      </c>
      <c r="AB51" s="35">
        <v>1.57236899942707E-2</v>
      </c>
      <c r="AC51">
        <f t="shared" si="2"/>
        <v>24</v>
      </c>
      <c r="AD51">
        <f t="shared" si="3"/>
        <v>0</v>
      </c>
      <c r="AE51">
        <f t="shared" si="4"/>
        <v>0</v>
      </c>
      <c r="AF51">
        <f>'TP Factors'!$D$7</f>
        <v>1.0291758621024898</v>
      </c>
      <c r="AG51">
        <f t="shared" si="5"/>
        <v>0</v>
      </c>
    </row>
    <row r="52" spans="1:33">
      <c r="A52" s="30" t="s">
        <v>105</v>
      </c>
      <c r="B52" s="30">
        <v>10</v>
      </c>
      <c r="C52" s="30" t="s">
        <v>127</v>
      </c>
      <c r="D52" s="31">
        <v>37.82</v>
      </c>
      <c r="E52" s="30" t="s">
        <v>91</v>
      </c>
      <c r="F52" s="30">
        <v>1234</v>
      </c>
      <c r="G52" s="32">
        <v>45</v>
      </c>
      <c r="H52" s="30" t="s">
        <v>92</v>
      </c>
      <c r="I52" s="30" t="s">
        <v>93</v>
      </c>
      <c r="J52" s="30">
        <v>466</v>
      </c>
      <c r="K52" s="33">
        <v>113.204567486</v>
      </c>
      <c r="L52" s="33">
        <v>796.70905135700002</v>
      </c>
      <c r="M52" s="31">
        <v>0.39</v>
      </c>
      <c r="N52" s="31">
        <v>0.11</v>
      </c>
      <c r="O52" s="30">
        <v>65629</v>
      </c>
      <c r="P52" s="30">
        <v>63711</v>
      </c>
      <c r="Q52" s="34">
        <v>65629</v>
      </c>
      <c r="R52" s="34">
        <v>8140</v>
      </c>
      <c r="S52" s="30" t="s">
        <v>100</v>
      </c>
      <c r="T52" s="30" t="s">
        <v>101</v>
      </c>
      <c r="U52" s="34">
        <v>48.29</v>
      </c>
      <c r="V52" s="34">
        <v>0</v>
      </c>
      <c r="W52" s="34">
        <v>1.2</v>
      </c>
      <c r="X52" s="34">
        <v>0.48</v>
      </c>
      <c r="Y52" s="34">
        <f>W52*0.7</f>
        <v>0.84</v>
      </c>
      <c r="Z52" s="34">
        <f>X52*0.5</f>
        <v>0.24</v>
      </c>
      <c r="AA52" s="34">
        <v>0.77700000000000002</v>
      </c>
      <c r="AB52" s="35">
        <v>0.196870306555716</v>
      </c>
      <c r="AC52">
        <f t="shared" si="2"/>
        <v>759</v>
      </c>
      <c r="AD52">
        <f t="shared" si="3"/>
        <v>1</v>
      </c>
      <c r="AE52">
        <f t="shared" si="4"/>
        <v>0.4</v>
      </c>
      <c r="AF52">
        <f>'TP Factors'!$D$7</f>
        <v>1.0291758621024898</v>
      </c>
      <c r="AG52">
        <f t="shared" si="5"/>
        <v>0.4</v>
      </c>
    </row>
    <row r="53" spans="1:33">
      <c r="A53" s="30" t="s">
        <v>105</v>
      </c>
      <c r="B53" s="30">
        <v>10</v>
      </c>
      <c r="C53" s="30" t="s">
        <v>127</v>
      </c>
      <c r="D53" s="31">
        <v>37.82</v>
      </c>
      <c r="E53" s="30" t="s">
        <v>91</v>
      </c>
      <c r="F53" s="30">
        <v>1234</v>
      </c>
      <c r="G53" s="32">
        <v>73.5</v>
      </c>
      <c r="H53" s="30" t="s">
        <v>92</v>
      </c>
      <c r="I53" s="30" t="s">
        <v>93</v>
      </c>
      <c r="J53" s="30">
        <v>38</v>
      </c>
      <c r="K53" s="33">
        <v>37.037251135200002</v>
      </c>
      <c r="L53" s="33">
        <v>82.315248468099995</v>
      </c>
      <c r="M53" s="31">
        <v>0.04</v>
      </c>
      <c r="N53" s="31">
        <v>0</v>
      </c>
      <c r="O53" s="30">
        <v>65630</v>
      </c>
      <c r="P53" s="30">
        <v>63712</v>
      </c>
      <c r="Q53" s="34">
        <v>65630</v>
      </c>
      <c r="R53" s="34">
        <v>1550</v>
      </c>
      <c r="S53" s="30" t="s">
        <v>100</v>
      </c>
      <c r="T53" s="30" t="s">
        <v>128</v>
      </c>
      <c r="U53" s="34">
        <v>48.29</v>
      </c>
      <c r="V53" s="34">
        <v>0</v>
      </c>
      <c r="W53" s="34">
        <v>1.55</v>
      </c>
      <c r="X53" s="34">
        <v>0.15</v>
      </c>
      <c r="Y53" s="34">
        <f t="shared" ref="Y53:Y73" si="6">W53*0.7</f>
        <v>1.085</v>
      </c>
      <c r="Z53" s="34">
        <f t="shared" ref="Z53:Z73" si="7">X53*0.5</f>
        <v>7.4999999999999997E-2</v>
      </c>
      <c r="AA53" s="34">
        <v>0.60899999999999999</v>
      </c>
      <c r="AB53" s="35">
        <v>2.0340459508970399E-2</v>
      </c>
      <c r="AC53">
        <f t="shared" si="2"/>
        <v>61</v>
      </c>
      <c r="AD53">
        <f t="shared" si="3"/>
        <v>0</v>
      </c>
      <c r="AE53">
        <f t="shared" si="4"/>
        <v>0</v>
      </c>
      <c r="AF53">
        <f>'TP Factors'!$D$7</f>
        <v>1.0291758621024898</v>
      </c>
      <c r="AG53">
        <f t="shared" si="5"/>
        <v>0</v>
      </c>
    </row>
    <row r="54" spans="1:33">
      <c r="A54" s="30" t="s">
        <v>105</v>
      </c>
      <c r="B54" s="30">
        <v>20</v>
      </c>
      <c r="C54" s="30" t="s">
        <v>106</v>
      </c>
      <c r="D54" s="31">
        <v>40.58</v>
      </c>
      <c r="E54" s="30" t="s">
        <v>91</v>
      </c>
      <c r="F54" s="30">
        <v>1234</v>
      </c>
      <c r="G54" s="32">
        <v>45</v>
      </c>
      <c r="H54" s="30" t="s">
        <v>92</v>
      </c>
      <c r="I54" s="30" t="s">
        <v>93</v>
      </c>
      <c r="J54" s="30">
        <v>437</v>
      </c>
      <c r="K54" s="33">
        <v>103.85794201100001</v>
      </c>
      <c r="L54" s="33">
        <v>649.70610852599998</v>
      </c>
      <c r="M54" s="31">
        <v>0.37</v>
      </c>
      <c r="N54" s="31">
        <v>0.1</v>
      </c>
      <c r="O54" s="30">
        <v>66044</v>
      </c>
      <c r="P54" s="30">
        <v>64104</v>
      </c>
      <c r="Q54" s="34">
        <v>66044</v>
      </c>
      <c r="R54" s="34">
        <v>8140</v>
      </c>
      <c r="S54" s="30" t="s">
        <v>100</v>
      </c>
      <c r="T54" s="30" t="s">
        <v>101</v>
      </c>
      <c r="U54" s="34">
        <v>48.29</v>
      </c>
      <c r="V54" s="34">
        <v>0</v>
      </c>
      <c r="W54" s="34">
        <v>1.2</v>
      </c>
      <c r="X54" s="34">
        <v>0.48</v>
      </c>
      <c r="Y54" s="34">
        <f t="shared" si="6"/>
        <v>0.84</v>
      </c>
      <c r="Z54" s="34">
        <f t="shared" si="7"/>
        <v>0.24</v>
      </c>
      <c r="AA54" s="34">
        <v>0.77700000000000002</v>
      </c>
      <c r="AB54" s="35">
        <v>0.16054523361626499</v>
      </c>
      <c r="AC54">
        <f t="shared" si="2"/>
        <v>619</v>
      </c>
      <c r="AD54">
        <f t="shared" si="3"/>
        <v>1</v>
      </c>
      <c r="AE54">
        <f t="shared" si="4"/>
        <v>0.3</v>
      </c>
      <c r="AF54">
        <f>'TP Factors'!$D$7</f>
        <v>1.0291758621024898</v>
      </c>
      <c r="AG54">
        <f t="shared" si="5"/>
        <v>0.3</v>
      </c>
    </row>
    <row r="55" spans="1:33">
      <c r="A55" s="30" t="s">
        <v>105</v>
      </c>
      <c r="B55" s="30">
        <v>20</v>
      </c>
      <c r="C55" s="30" t="s">
        <v>106</v>
      </c>
      <c r="D55" s="31">
        <v>40.58</v>
      </c>
      <c r="E55" s="30" t="s">
        <v>91</v>
      </c>
      <c r="F55" s="30">
        <v>1234</v>
      </c>
      <c r="G55" s="32">
        <v>105</v>
      </c>
      <c r="H55" s="30" t="s">
        <v>92</v>
      </c>
      <c r="I55" s="30" t="s">
        <v>93</v>
      </c>
      <c r="J55" s="30">
        <v>1031</v>
      </c>
      <c r="K55" s="33">
        <v>151.255723894</v>
      </c>
      <c r="L55" s="33">
        <v>1339.8913858000001</v>
      </c>
      <c r="M55" s="31">
        <v>1.39</v>
      </c>
      <c r="N55" s="31">
        <v>0.26</v>
      </c>
      <c r="O55" s="30">
        <v>66045</v>
      </c>
      <c r="P55" s="30">
        <v>64105</v>
      </c>
      <c r="Q55" s="34">
        <v>66045</v>
      </c>
      <c r="R55" s="34">
        <v>1400</v>
      </c>
      <c r="S55" s="30" t="s">
        <v>100</v>
      </c>
      <c r="T55" s="30" t="s">
        <v>104</v>
      </c>
      <c r="U55" s="34">
        <v>48.29</v>
      </c>
      <c r="V55" s="34">
        <v>0</v>
      </c>
      <c r="W55" s="34">
        <v>1.93</v>
      </c>
      <c r="X55" s="34">
        <v>0.497</v>
      </c>
      <c r="Y55" s="34">
        <f t="shared" si="6"/>
        <v>1.351</v>
      </c>
      <c r="Z55" s="34">
        <f t="shared" si="7"/>
        <v>0.2485</v>
      </c>
      <c r="AA55" s="34">
        <v>0.88800000000000001</v>
      </c>
      <c r="AB55" s="35">
        <v>0.127769888837684</v>
      </c>
      <c r="AC55">
        <f t="shared" si="2"/>
        <v>563</v>
      </c>
      <c r="AD55">
        <f t="shared" si="3"/>
        <v>2</v>
      </c>
      <c r="AE55">
        <f t="shared" si="4"/>
        <v>0.3</v>
      </c>
      <c r="AF55">
        <f>'TP Factors'!$D$7</f>
        <v>1.0291758621024898</v>
      </c>
      <c r="AG55">
        <f t="shared" si="5"/>
        <v>0.3</v>
      </c>
    </row>
    <row r="56" spans="1:33">
      <c r="A56" s="30" t="s">
        <v>105</v>
      </c>
      <c r="B56" s="30">
        <v>10</v>
      </c>
      <c r="C56" s="30" t="s">
        <v>127</v>
      </c>
      <c r="D56" s="31">
        <v>37.82</v>
      </c>
      <c r="E56" s="30" t="s">
        <v>91</v>
      </c>
      <c r="F56" s="30">
        <v>1234</v>
      </c>
      <c r="G56" s="32">
        <v>98</v>
      </c>
      <c r="H56" s="30" t="s">
        <v>92</v>
      </c>
      <c r="I56" s="30" t="s">
        <v>93</v>
      </c>
      <c r="J56" s="30">
        <v>18</v>
      </c>
      <c r="K56" s="33">
        <v>42.291073935</v>
      </c>
      <c r="L56" s="33">
        <v>30.692012869799999</v>
      </c>
      <c r="M56" s="31">
        <v>0.02</v>
      </c>
      <c r="N56" s="31">
        <v>0</v>
      </c>
      <c r="O56" s="30">
        <v>66269</v>
      </c>
      <c r="P56" s="30">
        <v>64319</v>
      </c>
      <c r="Q56" s="34">
        <v>66269</v>
      </c>
      <c r="R56" s="34">
        <v>1700</v>
      </c>
      <c r="S56" s="30" t="s">
        <v>100</v>
      </c>
      <c r="T56" s="30" t="s">
        <v>129</v>
      </c>
      <c r="U56" s="34">
        <v>48.29</v>
      </c>
      <c r="V56" s="34">
        <v>0</v>
      </c>
      <c r="W56" s="34">
        <v>1.8</v>
      </c>
      <c r="X56" s="34">
        <v>0.47799999999999998</v>
      </c>
      <c r="Y56" s="34">
        <f t="shared" si="6"/>
        <v>1.26</v>
      </c>
      <c r="Z56" s="34">
        <f t="shared" si="7"/>
        <v>0.23899999999999999</v>
      </c>
      <c r="AA56" s="34">
        <v>0.78600000000000003</v>
      </c>
      <c r="AB56" s="35">
        <v>7.5841312082077696E-3</v>
      </c>
      <c r="AC56">
        <f t="shared" si="2"/>
        <v>30</v>
      </c>
      <c r="AD56">
        <f t="shared" si="3"/>
        <v>0</v>
      </c>
      <c r="AE56">
        <f t="shared" si="4"/>
        <v>0</v>
      </c>
      <c r="AF56">
        <f>'TP Factors'!$D$7</f>
        <v>1.0291758621024898</v>
      </c>
      <c r="AG56">
        <f t="shared" si="5"/>
        <v>0</v>
      </c>
    </row>
    <row r="57" spans="1:33">
      <c r="A57" s="30" t="s">
        <v>105</v>
      </c>
      <c r="B57" s="30">
        <v>20</v>
      </c>
      <c r="C57" s="30" t="s">
        <v>106</v>
      </c>
      <c r="D57" s="31">
        <v>40.58</v>
      </c>
      <c r="E57" s="30" t="s">
        <v>91</v>
      </c>
      <c r="F57" s="30">
        <v>1234</v>
      </c>
      <c r="G57" s="32">
        <v>45</v>
      </c>
      <c r="H57" s="30" t="s">
        <v>92</v>
      </c>
      <c r="I57" s="30" t="s">
        <v>93</v>
      </c>
      <c r="J57" s="30">
        <v>786</v>
      </c>
      <c r="K57" s="33">
        <v>171.67187317899999</v>
      </c>
      <c r="L57" s="33">
        <v>1439.94231992</v>
      </c>
      <c r="M57" s="31">
        <v>0.66</v>
      </c>
      <c r="N57" s="31">
        <v>0.19</v>
      </c>
      <c r="O57" s="30">
        <v>66366</v>
      </c>
      <c r="P57" s="30">
        <v>64412</v>
      </c>
      <c r="Q57" s="34">
        <v>66366</v>
      </c>
      <c r="R57" s="34">
        <v>8140</v>
      </c>
      <c r="S57" s="30" t="s">
        <v>97</v>
      </c>
      <c r="T57" s="30" t="s">
        <v>99</v>
      </c>
      <c r="U57" s="34">
        <v>48.29</v>
      </c>
      <c r="V57" s="34">
        <v>0</v>
      </c>
      <c r="W57" s="34">
        <v>1.2</v>
      </c>
      <c r="X57" s="34">
        <v>0.48</v>
      </c>
      <c r="Y57" s="34">
        <f t="shared" si="6"/>
        <v>0.84</v>
      </c>
      <c r="Z57" s="34">
        <f t="shared" si="7"/>
        <v>0.24</v>
      </c>
      <c r="AA57" s="34">
        <v>0.63</v>
      </c>
      <c r="AB57" s="35">
        <v>0.35581607299325102</v>
      </c>
      <c r="AC57">
        <f t="shared" si="2"/>
        <v>1113</v>
      </c>
      <c r="AD57">
        <f t="shared" si="3"/>
        <v>2</v>
      </c>
      <c r="AE57">
        <f t="shared" si="4"/>
        <v>0.6</v>
      </c>
      <c r="AF57">
        <f>'TP Factors'!$D$7</f>
        <v>1.0291758621024898</v>
      </c>
      <c r="AG57">
        <f t="shared" si="5"/>
        <v>0.6</v>
      </c>
    </row>
    <row r="58" spans="1:33">
      <c r="A58" s="30" t="s">
        <v>105</v>
      </c>
      <c r="B58" s="30">
        <v>20</v>
      </c>
      <c r="C58" s="30" t="s">
        <v>106</v>
      </c>
      <c r="D58" s="31">
        <v>40.58</v>
      </c>
      <c r="E58" s="30" t="s">
        <v>91</v>
      </c>
      <c r="F58" s="30">
        <v>1234</v>
      </c>
      <c r="G58" s="32">
        <v>98</v>
      </c>
      <c r="H58" s="30" t="s">
        <v>92</v>
      </c>
      <c r="I58" s="30" t="s">
        <v>93</v>
      </c>
      <c r="J58" s="30">
        <v>10</v>
      </c>
      <c r="K58" s="33">
        <v>31.542453421600001</v>
      </c>
      <c r="L58" s="33">
        <v>17.076652148600001</v>
      </c>
      <c r="M58" s="31">
        <v>0.01</v>
      </c>
      <c r="N58" s="31">
        <v>0</v>
      </c>
      <c r="O58" s="30">
        <v>66405</v>
      </c>
      <c r="P58" s="30">
        <v>64448</v>
      </c>
      <c r="Q58" s="34">
        <v>66405</v>
      </c>
      <c r="R58" s="34">
        <v>1700</v>
      </c>
      <c r="S58" s="30" t="s">
        <v>97</v>
      </c>
      <c r="T58" s="30" t="s">
        <v>110</v>
      </c>
      <c r="U58" s="34">
        <v>48.29</v>
      </c>
      <c r="V58" s="34">
        <v>0</v>
      </c>
      <c r="W58" s="34">
        <v>1.8</v>
      </c>
      <c r="X58" s="34">
        <v>0.47799999999999998</v>
      </c>
      <c r="Y58" s="34">
        <f t="shared" si="6"/>
        <v>1.26</v>
      </c>
      <c r="Z58" s="34">
        <f t="shared" si="7"/>
        <v>0.23899999999999999</v>
      </c>
      <c r="AA58" s="34">
        <v>0.69599999999999995</v>
      </c>
      <c r="AB58" s="35">
        <v>4.21971576452529E-3</v>
      </c>
      <c r="AC58">
        <f t="shared" si="2"/>
        <v>15</v>
      </c>
      <c r="AD58">
        <f t="shared" si="3"/>
        <v>0</v>
      </c>
      <c r="AE58">
        <f t="shared" si="4"/>
        <v>0</v>
      </c>
      <c r="AF58">
        <f>'TP Factors'!$D$7</f>
        <v>1.0291758621024898</v>
      </c>
      <c r="AG58">
        <f t="shared" si="5"/>
        <v>0</v>
      </c>
    </row>
    <row r="59" spans="1:33">
      <c r="A59" s="30" t="s">
        <v>105</v>
      </c>
      <c r="B59" s="30">
        <v>20</v>
      </c>
      <c r="C59" s="30" t="s">
        <v>106</v>
      </c>
      <c r="D59" s="31">
        <v>40.58</v>
      </c>
      <c r="E59" s="30" t="s">
        <v>91</v>
      </c>
      <c r="F59" s="30">
        <v>1234</v>
      </c>
      <c r="G59" s="32">
        <v>45</v>
      </c>
      <c r="H59" s="30" t="s">
        <v>92</v>
      </c>
      <c r="I59" s="30" t="s">
        <v>93</v>
      </c>
      <c r="J59" s="30">
        <v>426</v>
      </c>
      <c r="K59" s="33">
        <v>147.509412701</v>
      </c>
      <c r="L59" s="33">
        <v>633.07099678600002</v>
      </c>
      <c r="M59" s="31">
        <v>0.36</v>
      </c>
      <c r="N59" s="31">
        <v>0.1</v>
      </c>
      <c r="O59" s="30">
        <v>66463</v>
      </c>
      <c r="P59" s="30">
        <v>64501</v>
      </c>
      <c r="Q59" s="34">
        <v>66463</v>
      </c>
      <c r="R59" s="34">
        <v>8140</v>
      </c>
      <c r="S59" s="30" t="s">
        <v>100</v>
      </c>
      <c r="T59" s="30" t="s">
        <v>101</v>
      </c>
      <c r="U59" s="34">
        <v>48.29</v>
      </c>
      <c r="V59" s="34">
        <v>0</v>
      </c>
      <c r="W59" s="34">
        <v>1.2</v>
      </c>
      <c r="X59" s="34">
        <v>0.48</v>
      </c>
      <c r="Y59" s="34">
        <f t="shared" si="6"/>
        <v>0.84</v>
      </c>
      <c r="Z59" s="34">
        <f t="shared" si="7"/>
        <v>0.24</v>
      </c>
      <c r="AA59" s="34">
        <v>0.77700000000000002</v>
      </c>
      <c r="AB59" s="35">
        <v>0.156434624421631</v>
      </c>
      <c r="AC59">
        <f t="shared" si="2"/>
        <v>603</v>
      </c>
      <c r="AD59">
        <f t="shared" si="3"/>
        <v>1</v>
      </c>
      <c r="AE59">
        <f t="shared" si="4"/>
        <v>0.3</v>
      </c>
      <c r="AF59">
        <f>'TP Factors'!$D$7</f>
        <v>1.0291758621024898</v>
      </c>
      <c r="AG59">
        <f t="shared" si="5"/>
        <v>0.3</v>
      </c>
    </row>
    <row r="60" spans="1:33">
      <c r="A60" s="30" t="s">
        <v>105</v>
      </c>
      <c r="B60" s="30">
        <v>20</v>
      </c>
      <c r="C60" s="30" t="s">
        <v>106</v>
      </c>
      <c r="D60" s="31">
        <v>40.58</v>
      </c>
      <c r="E60" s="30" t="s">
        <v>91</v>
      </c>
      <c r="F60" s="30">
        <v>1234</v>
      </c>
      <c r="G60" s="32">
        <v>29</v>
      </c>
      <c r="H60" s="30" t="s">
        <v>92</v>
      </c>
      <c r="I60" s="30" t="s">
        <v>93</v>
      </c>
      <c r="J60" s="30">
        <v>336</v>
      </c>
      <c r="K60" s="33">
        <v>136.256697742</v>
      </c>
      <c r="L60" s="33">
        <v>997.58994197899995</v>
      </c>
      <c r="M60" s="31">
        <v>0.52</v>
      </c>
      <c r="N60" s="31">
        <v>0.05</v>
      </c>
      <c r="O60" s="30">
        <v>66473</v>
      </c>
      <c r="P60" s="30">
        <v>64510</v>
      </c>
      <c r="Q60" s="34">
        <v>66473</v>
      </c>
      <c r="R60" s="34">
        <v>1200</v>
      </c>
      <c r="S60" s="30" t="s">
        <v>100</v>
      </c>
      <c r="T60" s="30" t="s">
        <v>114</v>
      </c>
      <c r="U60" s="34">
        <v>48.29</v>
      </c>
      <c r="V60" s="34">
        <v>0</v>
      </c>
      <c r="W60" s="34">
        <v>2.23</v>
      </c>
      <c r="X60" s="34">
        <v>0.316</v>
      </c>
      <c r="Y60" s="34">
        <f t="shared" si="6"/>
        <v>1.5609999999999999</v>
      </c>
      <c r="Z60" s="34">
        <f t="shared" si="7"/>
        <v>0.158</v>
      </c>
      <c r="AA60" s="34">
        <v>0.38900000000000001</v>
      </c>
      <c r="AB60" s="35">
        <v>0.14482156613903799</v>
      </c>
      <c r="AC60">
        <f t="shared" si="2"/>
        <v>280</v>
      </c>
      <c r="AD60">
        <f t="shared" si="3"/>
        <v>1</v>
      </c>
      <c r="AE60">
        <f t="shared" si="4"/>
        <v>0.1</v>
      </c>
      <c r="AF60">
        <f>'TP Factors'!$D$7</f>
        <v>1.0291758621024898</v>
      </c>
      <c r="AG60">
        <f t="shared" si="5"/>
        <v>0.1</v>
      </c>
    </row>
    <row r="61" spans="1:33">
      <c r="A61" s="30" t="s">
        <v>105</v>
      </c>
      <c r="B61" s="30">
        <v>20</v>
      </c>
      <c r="C61" s="30" t="s">
        <v>106</v>
      </c>
      <c r="D61" s="31">
        <v>40.58</v>
      </c>
      <c r="E61" s="30" t="s">
        <v>91</v>
      </c>
      <c r="F61" s="30">
        <v>1234</v>
      </c>
      <c r="G61" s="32">
        <v>105</v>
      </c>
      <c r="H61" s="30" t="s">
        <v>92</v>
      </c>
      <c r="I61" s="30" t="s">
        <v>93</v>
      </c>
      <c r="J61" s="30">
        <v>92</v>
      </c>
      <c r="K61" s="33">
        <v>49.981856388799997</v>
      </c>
      <c r="L61" s="33">
        <v>119.122407177</v>
      </c>
      <c r="M61" s="31">
        <v>0.12</v>
      </c>
      <c r="N61" s="31">
        <v>0.02</v>
      </c>
      <c r="O61" s="30">
        <v>66499</v>
      </c>
      <c r="P61" s="30">
        <v>64533</v>
      </c>
      <c r="Q61" s="34">
        <v>66499</v>
      </c>
      <c r="R61" s="34">
        <v>1400</v>
      </c>
      <c r="S61" s="30" t="s">
        <v>100</v>
      </c>
      <c r="T61" s="30" t="s">
        <v>104</v>
      </c>
      <c r="U61" s="34">
        <v>48.29</v>
      </c>
      <c r="V61" s="34">
        <v>0</v>
      </c>
      <c r="W61" s="34">
        <v>1.93</v>
      </c>
      <c r="X61" s="34">
        <v>0.497</v>
      </c>
      <c r="Y61" s="34">
        <f t="shared" si="6"/>
        <v>1.351</v>
      </c>
      <c r="Z61" s="34">
        <f t="shared" si="7"/>
        <v>0.2485</v>
      </c>
      <c r="AA61" s="34">
        <v>0.88800000000000001</v>
      </c>
      <c r="AB61" s="35">
        <v>2.3664654666433499E-2</v>
      </c>
      <c r="AC61">
        <f t="shared" si="2"/>
        <v>104</v>
      </c>
      <c r="AD61">
        <f t="shared" si="3"/>
        <v>0</v>
      </c>
      <c r="AE61">
        <f t="shared" si="4"/>
        <v>0.1</v>
      </c>
      <c r="AF61">
        <f>'TP Factors'!$D$7</f>
        <v>1.0291758621024898</v>
      </c>
      <c r="AG61">
        <f t="shared" si="5"/>
        <v>0.1</v>
      </c>
    </row>
    <row r="62" spans="1:33">
      <c r="A62" s="30" t="s">
        <v>105</v>
      </c>
      <c r="B62" s="30">
        <v>20</v>
      </c>
      <c r="C62" s="30" t="s">
        <v>106</v>
      </c>
      <c r="D62" s="31">
        <v>40.58</v>
      </c>
      <c r="E62" s="30" t="s">
        <v>91</v>
      </c>
      <c r="F62" s="30">
        <v>1234</v>
      </c>
      <c r="G62" s="32">
        <v>13</v>
      </c>
      <c r="H62" s="30" t="s">
        <v>92</v>
      </c>
      <c r="I62" s="30" t="s">
        <v>93</v>
      </c>
      <c r="J62" s="30">
        <v>0</v>
      </c>
      <c r="K62" s="33">
        <v>1.78958011546</v>
      </c>
      <c r="L62" s="33">
        <v>5.5357871202899998E-2</v>
      </c>
      <c r="M62" s="31">
        <v>0</v>
      </c>
      <c r="N62" s="31">
        <v>0</v>
      </c>
      <c r="O62" s="30">
        <v>66520</v>
      </c>
      <c r="P62" s="30">
        <v>64554</v>
      </c>
      <c r="Q62" s="34">
        <v>66520</v>
      </c>
      <c r="R62" s="34">
        <v>1100</v>
      </c>
      <c r="S62" s="30" t="s">
        <v>100</v>
      </c>
      <c r="T62" s="30" t="s">
        <v>130</v>
      </c>
      <c r="U62" s="34">
        <v>48.29</v>
      </c>
      <c r="V62" s="34">
        <v>0</v>
      </c>
      <c r="W62" s="34">
        <v>1.85</v>
      </c>
      <c r="X62" s="34">
        <v>0.22</v>
      </c>
      <c r="Y62" s="34">
        <f t="shared" si="6"/>
        <v>1.2949999999999999</v>
      </c>
      <c r="Z62" s="34">
        <f t="shared" si="7"/>
        <v>0.11</v>
      </c>
      <c r="AA62" s="34">
        <v>0.28599999999999998</v>
      </c>
      <c r="AB62" s="35">
        <v>1.3679173191670001E-5</v>
      </c>
      <c r="AC62">
        <f t="shared" si="2"/>
        <v>0</v>
      </c>
      <c r="AD62">
        <f t="shared" si="3"/>
        <v>0</v>
      </c>
      <c r="AE62">
        <f t="shared" si="4"/>
        <v>0</v>
      </c>
      <c r="AF62">
        <f>'TP Factors'!$D$7</f>
        <v>1.0291758621024898</v>
      </c>
      <c r="AG62">
        <f t="shared" si="5"/>
        <v>0</v>
      </c>
    </row>
    <row r="63" spans="1:33">
      <c r="A63" s="30" t="s">
        <v>105</v>
      </c>
      <c r="B63" s="30">
        <v>20</v>
      </c>
      <c r="C63" s="30" t="s">
        <v>106</v>
      </c>
      <c r="D63" s="31">
        <v>40.58</v>
      </c>
      <c r="E63" s="30" t="s">
        <v>91</v>
      </c>
      <c r="F63" s="30">
        <v>1234</v>
      </c>
      <c r="G63" s="32">
        <v>105</v>
      </c>
      <c r="H63" s="30" t="s">
        <v>92</v>
      </c>
      <c r="I63" s="30" t="s">
        <v>93</v>
      </c>
      <c r="J63" s="30">
        <v>8</v>
      </c>
      <c r="K63" s="33">
        <v>21.4886531567</v>
      </c>
      <c r="L63" s="33">
        <v>9.7541187514899992</v>
      </c>
      <c r="M63" s="31">
        <v>0.01</v>
      </c>
      <c r="N63" s="31">
        <v>0</v>
      </c>
      <c r="O63" s="30">
        <v>66526</v>
      </c>
      <c r="P63" s="30">
        <v>64559</v>
      </c>
      <c r="Q63" s="34">
        <v>66526</v>
      </c>
      <c r="R63" s="34">
        <v>1400</v>
      </c>
      <c r="S63" s="30" t="s">
        <v>100</v>
      </c>
      <c r="T63" s="30" t="s">
        <v>104</v>
      </c>
      <c r="U63" s="34">
        <v>48.29</v>
      </c>
      <c r="V63" s="34">
        <v>0</v>
      </c>
      <c r="W63" s="34">
        <v>1.93</v>
      </c>
      <c r="X63" s="34">
        <v>0.497</v>
      </c>
      <c r="Y63" s="34">
        <f t="shared" si="6"/>
        <v>1.351</v>
      </c>
      <c r="Z63" s="34">
        <f t="shared" si="7"/>
        <v>0.2485</v>
      </c>
      <c r="AA63" s="34">
        <v>0.88800000000000001</v>
      </c>
      <c r="AB63" s="35">
        <v>2.4102855951587E-3</v>
      </c>
      <c r="AC63">
        <f t="shared" si="2"/>
        <v>11</v>
      </c>
      <c r="AD63">
        <f t="shared" si="3"/>
        <v>0</v>
      </c>
      <c r="AE63">
        <f t="shared" si="4"/>
        <v>0</v>
      </c>
      <c r="AF63">
        <f>'TP Factors'!$D$7</f>
        <v>1.0291758621024898</v>
      </c>
      <c r="AG63">
        <f t="shared" si="5"/>
        <v>0</v>
      </c>
    </row>
    <row r="64" spans="1:33">
      <c r="A64" s="30" t="s">
        <v>105</v>
      </c>
      <c r="B64" s="30">
        <v>20</v>
      </c>
      <c r="C64" s="30" t="s">
        <v>106</v>
      </c>
      <c r="D64" s="31">
        <v>40.58</v>
      </c>
      <c r="E64" s="30" t="s">
        <v>91</v>
      </c>
      <c r="F64" s="30">
        <v>1234</v>
      </c>
      <c r="G64" s="32">
        <v>105</v>
      </c>
      <c r="H64" s="30" t="s">
        <v>92</v>
      </c>
      <c r="I64" s="30" t="s">
        <v>93</v>
      </c>
      <c r="J64" s="30">
        <v>3983</v>
      </c>
      <c r="K64" s="33">
        <v>288.17335834300002</v>
      </c>
      <c r="L64" s="33">
        <v>5178.4927148200004</v>
      </c>
      <c r="M64" s="31">
        <v>5.38</v>
      </c>
      <c r="N64" s="31">
        <v>0.99</v>
      </c>
      <c r="O64" s="30">
        <v>66530</v>
      </c>
      <c r="P64" s="30">
        <v>64563</v>
      </c>
      <c r="Q64" s="34">
        <v>66530</v>
      </c>
      <c r="R64" s="34">
        <v>1400</v>
      </c>
      <c r="S64" s="30" t="s">
        <v>100</v>
      </c>
      <c r="T64" s="30" t="s">
        <v>104</v>
      </c>
      <c r="U64" s="34">
        <v>48.29</v>
      </c>
      <c r="V64" s="34">
        <v>0</v>
      </c>
      <c r="W64" s="34">
        <v>1.93</v>
      </c>
      <c r="X64" s="34">
        <v>0.497</v>
      </c>
      <c r="Y64" s="34">
        <f t="shared" si="6"/>
        <v>1.351</v>
      </c>
      <c r="Z64" s="34">
        <f t="shared" si="7"/>
        <v>0.2485</v>
      </c>
      <c r="AA64" s="34">
        <v>0.88800000000000001</v>
      </c>
      <c r="AB64" s="35">
        <v>0.29454903154676199</v>
      </c>
      <c r="AC64">
        <f t="shared" si="2"/>
        <v>1298</v>
      </c>
      <c r="AD64">
        <f t="shared" si="3"/>
        <v>4</v>
      </c>
      <c r="AE64">
        <f t="shared" si="4"/>
        <v>0.7</v>
      </c>
      <c r="AF64">
        <f>'TP Factors'!$D$7</f>
        <v>1.0291758621024898</v>
      </c>
      <c r="AG64">
        <f t="shared" si="5"/>
        <v>0.7</v>
      </c>
    </row>
    <row r="65" spans="1:33">
      <c r="A65" s="30" t="s">
        <v>105</v>
      </c>
      <c r="B65" s="30">
        <v>20</v>
      </c>
      <c r="C65" s="30" t="s">
        <v>106</v>
      </c>
      <c r="D65" s="31">
        <v>40.58</v>
      </c>
      <c r="E65" s="30" t="s">
        <v>91</v>
      </c>
      <c r="F65" s="30">
        <v>1234</v>
      </c>
      <c r="G65" s="32">
        <v>45</v>
      </c>
      <c r="H65" s="30" t="s">
        <v>92</v>
      </c>
      <c r="I65" s="30" t="s">
        <v>93</v>
      </c>
      <c r="J65" s="30">
        <v>225</v>
      </c>
      <c r="K65" s="33">
        <v>123.556844176</v>
      </c>
      <c r="L65" s="33">
        <v>334.45401342700001</v>
      </c>
      <c r="M65" s="31">
        <v>0.19</v>
      </c>
      <c r="N65" s="31">
        <v>0.05</v>
      </c>
      <c r="O65" s="30">
        <v>66598</v>
      </c>
      <c r="P65" s="30">
        <v>64628</v>
      </c>
      <c r="Q65" s="34">
        <v>66598</v>
      </c>
      <c r="R65" s="34">
        <v>8140</v>
      </c>
      <c r="S65" s="30" t="s">
        <v>100</v>
      </c>
      <c r="T65" s="30" t="s">
        <v>101</v>
      </c>
      <c r="U65" s="34">
        <v>48.29</v>
      </c>
      <c r="V65" s="34">
        <v>0</v>
      </c>
      <c r="W65" s="34">
        <v>1.2</v>
      </c>
      <c r="X65" s="34">
        <v>0.48</v>
      </c>
      <c r="Y65" s="34">
        <f t="shared" si="6"/>
        <v>0.84</v>
      </c>
      <c r="Z65" s="34">
        <f t="shared" si="7"/>
        <v>0.24</v>
      </c>
      <c r="AA65" s="34">
        <v>0.77700000000000002</v>
      </c>
      <c r="AB65" s="35">
        <v>8.2645055992535896E-2</v>
      </c>
      <c r="AC65">
        <f t="shared" si="2"/>
        <v>319</v>
      </c>
      <c r="AD65">
        <f t="shared" si="3"/>
        <v>1</v>
      </c>
      <c r="AE65">
        <f t="shared" si="4"/>
        <v>0.2</v>
      </c>
      <c r="AF65">
        <f>'TP Factors'!$D$7</f>
        <v>1.0291758621024898</v>
      </c>
      <c r="AG65">
        <f t="shared" si="5"/>
        <v>0.2</v>
      </c>
    </row>
    <row r="66" spans="1:33">
      <c r="A66" s="30" t="s">
        <v>105</v>
      </c>
      <c r="B66" s="30">
        <v>20</v>
      </c>
      <c r="C66" s="30" t="s">
        <v>106</v>
      </c>
      <c r="D66" s="31">
        <v>40.58</v>
      </c>
      <c r="E66" s="30" t="s">
        <v>91</v>
      </c>
      <c r="F66" s="30">
        <v>1234</v>
      </c>
      <c r="G66" s="32">
        <v>105</v>
      </c>
      <c r="H66" s="30" t="s">
        <v>92</v>
      </c>
      <c r="I66" s="30" t="s">
        <v>93</v>
      </c>
      <c r="J66" s="30">
        <v>2659</v>
      </c>
      <c r="K66" s="33">
        <v>308.77664628299999</v>
      </c>
      <c r="L66" s="33">
        <v>3456.9045492</v>
      </c>
      <c r="M66" s="31">
        <v>3.59</v>
      </c>
      <c r="N66" s="31">
        <v>0.66</v>
      </c>
      <c r="O66" s="30">
        <v>66714</v>
      </c>
      <c r="P66" s="30">
        <v>64741</v>
      </c>
      <c r="Q66" s="34">
        <v>66714</v>
      </c>
      <c r="R66" s="34">
        <v>1400</v>
      </c>
      <c r="S66" s="30" t="s">
        <v>100</v>
      </c>
      <c r="T66" s="30" t="s">
        <v>104</v>
      </c>
      <c r="U66" s="34">
        <v>48.29</v>
      </c>
      <c r="V66" s="34">
        <v>0</v>
      </c>
      <c r="W66" s="34">
        <v>1.93</v>
      </c>
      <c r="X66" s="34">
        <v>0.497</v>
      </c>
      <c r="Y66" s="34">
        <f t="shared" si="6"/>
        <v>1.351</v>
      </c>
      <c r="Z66" s="34">
        <f t="shared" si="7"/>
        <v>0.2485</v>
      </c>
      <c r="AA66" s="34">
        <v>0.88800000000000001</v>
      </c>
      <c r="AB66" s="35">
        <v>3.7407063763472401E-2</v>
      </c>
      <c r="AC66">
        <f t="shared" si="2"/>
        <v>165</v>
      </c>
      <c r="AD66">
        <f t="shared" si="3"/>
        <v>0</v>
      </c>
      <c r="AE66">
        <f t="shared" si="4"/>
        <v>0.1</v>
      </c>
      <c r="AF66">
        <f>'TP Factors'!$D$7</f>
        <v>1.0291758621024898</v>
      </c>
      <c r="AG66">
        <f t="shared" si="5"/>
        <v>0.1</v>
      </c>
    </row>
    <row r="67" spans="1:33">
      <c r="A67" s="30" t="s">
        <v>105</v>
      </c>
      <c r="B67" s="30">
        <v>20</v>
      </c>
      <c r="C67" s="30" t="s">
        <v>106</v>
      </c>
      <c r="D67" s="31">
        <v>40.58</v>
      </c>
      <c r="E67" s="30" t="s">
        <v>91</v>
      </c>
      <c r="F67" s="30">
        <v>1234</v>
      </c>
      <c r="G67" s="32">
        <v>45</v>
      </c>
      <c r="H67" s="30" t="s">
        <v>92</v>
      </c>
      <c r="I67" s="30" t="s">
        <v>93</v>
      </c>
      <c r="J67" s="30">
        <v>5</v>
      </c>
      <c r="K67" s="33">
        <v>17.9142757535</v>
      </c>
      <c r="L67" s="33">
        <v>7.4467488877800001</v>
      </c>
      <c r="M67" s="31">
        <v>0</v>
      </c>
      <c r="N67" s="31">
        <v>0</v>
      </c>
      <c r="O67" s="30">
        <v>66720</v>
      </c>
      <c r="P67" s="30">
        <v>64747</v>
      </c>
      <c r="Q67" s="34">
        <v>66720</v>
      </c>
      <c r="R67" s="34">
        <v>8140</v>
      </c>
      <c r="S67" s="30" t="s">
        <v>100</v>
      </c>
      <c r="T67" s="30" t="s">
        <v>101</v>
      </c>
      <c r="U67" s="34">
        <v>48.29</v>
      </c>
      <c r="V67" s="34">
        <v>0</v>
      </c>
      <c r="W67" s="34">
        <v>1.2</v>
      </c>
      <c r="X67" s="34">
        <v>0.48</v>
      </c>
      <c r="Y67" s="34">
        <f t="shared" si="6"/>
        <v>0.84</v>
      </c>
      <c r="Z67" s="34">
        <f t="shared" si="7"/>
        <v>0.24</v>
      </c>
      <c r="AA67" s="34">
        <v>0.77700000000000002</v>
      </c>
      <c r="AB67" s="35">
        <v>1.8401243626077399E-3</v>
      </c>
      <c r="AC67">
        <f t="shared" ref="AC67:AC73" si="8">ROUND(AB67*AA67*U67*102.79,0)</f>
        <v>7</v>
      </c>
      <c r="AD67">
        <f t="shared" ref="AD67:AD73" si="9">ROUND(Y67*AC67*0.002205,0)</f>
        <v>0</v>
      </c>
      <c r="AE67">
        <f t="shared" ref="AE67:AE73" si="10">ROUND(Z67*AC67*0.002205,1)</f>
        <v>0</v>
      </c>
      <c r="AF67">
        <f>'TP Factors'!$D$7</f>
        <v>1.0291758621024898</v>
      </c>
      <c r="AG67">
        <f t="shared" ref="AG67:AG73" si="11">ROUND(AE67*AF67,1)</f>
        <v>0</v>
      </c>
    </row>
    <row r="68" spans="1:33">
      <c r="A68" s="30" t="s">
        <v>105</v>
      </c>
      <c r="B68" s="30">
        <v>20</v>
      </c>
      <c r="C68" s="30" t="s">
        <v>106</v>
      </c>
      <c r="D68" s="31">
        <v>40.58</v>
      </c>
      <c r="E68" s="30" t="s">
        <v>91</v>
      </c>
      <c r="F68" s="30">
        <v>1234</v>
      </c>
      <c r="G68" s="32">
        <v>45</v>
      </c>
      <c r="H68" s="30" t="s">
        <v>92</v>
      </c>
      <c r="I68" s="30" t="s">
        <v>93</v>
      </c>
      <c r="J68" s="30">
        <v>162</v>
      </c>
      <c r="K68" s="33">
        <v>79.787351554799997</v>
      </c>
      <c r="L68" s="33">
        <v>240.925869777</v>
      </c>
      <c r="M68" s="31">
        <v>0.14000000000000001</v>
      </c>
      <c r="N68" s="31">
        <v>0.04</v>
      </c>
      <c r="O68" s="30">
        <v>66760</v>
      </c>
      <c r="P68" s="30">
        <v>64787</v>
      </c>
      <c r="Q68" s="34">
        <v>66760</v>
      </c>
      <c r="R68" s="34">
        <v>8140</v>
      </c>
      <c r="S68" s="30" t="s">
        <v>100</v>
      </c>
      <c r="T68" s="30" t="s">
        <v>101</v>
      </c>
      <c r="U68" s="34">
        <v>48.29</v>
      </c>
      <c r="V68" s="34">
        <v>0</v>
      </c>
      <c r="W68" s="34">
        <v>1.2</v>
      </c>
      <c r="X68" s="34">
        <v>0.48</v>
      </c>
      <c r="Y68" s="34">
        <f t="shared" si="6"/>
        <v>0.84</v>
      </c>
      <c r="Z68" s="34">
        <f t="shared" si="7"/>
        <v>0.24</v>
      </c>
      <c r="AA68" s="34">
        <v>0.77700000000000002</v>
      </c>
      <c r="AB68" s="35">
        <v>5.9533840823491897E-2</v>
      </c>
      <c r="AC68">
        <f t="shared" si="8"/>
        <v>230</v>
      </c>
      <c r="AD68">
        <f t="shared" si="9"/>
        <v>0</v>
      </c>
      <c r="AE68">
        <f t="shared" si="10"/>
        <v>0.1</v>
      </c>
      <c r="AF68">
        <f>'TP Factors'!$D$7</f>
        <v>1.0291758621024898</v>
      </c>
      <c r="AG68">
        <f t="shared" si="11"/>
        <v>0.1</v>
      </c>
    </row>
    <row r="69" spans="1:33">
      <c r="A69" s="30" t="s">
        <v>105</v>
      </c>
      <c r="B69" s="30">
        <v>20</v>
      </c>
      <c r="C69" s="30" t="s">
        <v>106</v>
      </c>
      <c r="D69" s="31">
        <v>40.58</v>
      </c>
      <c r="E69" s="30" t="s">
        <v>91</v>
      </c>
      <c r="F69" s="30">
        <v>1234</v>
      </c>
      <c r="G69" s="32">
        <v>45</v>
      </c>
      <c r="H69" s="30" t="s">
        <v>92</v>
      </c>
      <c r="I69" s="30" t="s">
        <v>93</v>
      </c>
      <c r="J69" s="30">
        <v>284</v>
      </c>
      <c r="K69" s="33">
        <v>92.528933996899994</v>
      </c>
      <c r="L69" s="33">
        <v>421.65191726199998</v>
      </c>
      <c r="M69" s="31">
        <v>0.24</v>
      </c>
      <c r="N69" s="31">
        <v>7.0000000000000007E-2</v>
      </c>
      <c r="O69" s="30">
        <v>66812</v>
      </c>
      <c r="P69" s="30">
        <v>64836</v>
      </c>
      <c r="Q69" s="34">
        <v>66812</v>
      </c>
      <c r="R69" s="34">
        <v>8140</v>
      </c>
      <c r="S69" s="30" t="s">
        <v>100</v>
      </c>
      <c r="T69" s="30" t="s">
        <v>101</v>
      </c>
      <c r="U69" s="34">
        <v>48.29</v>
      </c>
      <c r="V69" s="34">
        <v>0</v>
      </c>
      <c r="W69" s="34">
        <v>1.2</v>
      </c>
      <c r="X69" s="34">
        <v>0.48</v>
      </c>
      <c r="Y69" s="34">
        <f t="shared" si="6"/>
        <v>0.84</v>
      </c>
      <c r="Z69" s="34">
        <f t="shared" si="7"/>
        <v>0.24</v>
      </c>
      <c r="AA69" s="34">
        <v>0.77700000000000002</v>
      </c>
      <c r="AB69" s="35">
        <v>0.104192041073728</v>
      </c>
      <c r="AC69">
        <f t="shared" si="8"/>
        <v>402</v>
      </c>
      <c r="AD69">
        <f t="shared" si="9"/>
        <v>1</v>
      </c>
      <c r="AE69">
        <f t="shared" si="10"/>
        <v>0.2</v>
      </c>
      <c r="AF69">
        <f>'TP Factors'!$D$7</f>
        <v>1.0291758621024898</v>
      </c>
      <c r="AG69">
        <f t="shared" si="11"/>
        <v>0.2</v>
      </c>
    </row>
    <row r="70" spans="1:33">
      <c r="A70" s="30" t="s">
        <v>105</v>
      </c>
      <c r="B70" s="30">
        <v>20</v>
      </c>
      <c r="C70" s="30" t="s">
        <v>106</v>
      </c>
      <c r="D70" s="31">
        <v>40.58</v>
      </c>
      <c r="E70" s="30" t="s">
        <v>91</v>
      </c>
      <c r="F70" s="30">
        <v>1234</v>
      </c>
      <c r="G70" s="32">
        <v>45</v>
      </c>
      <c r="H70" s="30" t="s">
        <v>92</v>
      </c>
      <c r="I70" s="30" t="s">
        <v>93</v>
      </c>
      <c r="J70" s="30">
        <v>251</v>
      </c>
      <c r="K70" s="33">
        <v>91.420754603899994</v>
      </c>
      <c r="L70" s="33">
        <v>372.98457128799998</v>
      </c>
      <c r="M70" s="31">
        <v>0.21</v>
      </c>
      <c r="N70" s="31">
        <v>0.06</v>
      </c>
      <c r="O70" s="30">
        <v>66916</v>
      </c>
      <c r="P70" s="30">
        <v>64933</v>
      </c>
      <c r="Q70" s="34">
        <v>66916</v>
      </c>
      <c r="R70" s="34">
        <v>8140</v>
      </c>
      <c r="S70" s="30" t="s">
        <v>100</v>
      </c>
      <c r="T70" s="30" t="s">
        <v>101</v>
      </c>
      <c r="U70" s="34">
        <v>48.29</v>
      </c>
      <c r="V70" s="34">
        <v>0</v>
      </c>
      <c r="W70" s="34">
        <v>1.2</v>
      </c>
      <c r="X70" s="34">
        <v>0.48</v>
      </c>
      <c r="Y70" s="34">
        <f t="shared" si="6"/>
        <v>0.84</v>
      </c>
      <c r="Z70" s="34">
        <f t="shared" si="7"/>
        <v>0.24</v>
      </c>
      <c r="AA70" s="34">
        <v>0.77700000000000002</v>
      </c>
      <c r="AB70" s="35">
        <v>9.2166126096291601E-2</v>
      </c>
      <c r="AC70">
        <f t="shared" si="8"/>
        <v>355</v>
      </c>
      <c r="AD70">
        <f t="shared" si="9"/>
        <v>1</v>
      </c>
      <c r="AE70">
        <f t="shared" si="10"/>
        <v>0.2</v>
      </c>
      <c r="AF70">
        <f>'TP Factors'!$D$7</f>
        <v>1.0291758621024898</v>
      </c>
      <c r="AG70">
        <f t="shared" si="11"/>
        <v>0.2</v>
      </c>
    </row>
    <row r="71" spans="1:33">
      <c r="A71" s="30" t="s">
        <v>105</v>
      </c>
      <c r="B71" s="30">
        <v>20</v>
      </c>
      <c r="C71" s="30" t="s">
        <v>106</v>
      </c>
      <c r="D71" s="31">
        <v>40.58</v>
      </c>
      <c r="E71" s="30" t="s">
        <v>91</v>
      </c>
      <c r="F71" s="30">
        <v>1234</v>
      </c>
      <c r="G71" s="32">
        <v>45</v>
      </c>
      <c r="H71" s="30" t="s">
        <v>92</v>
      </c>
      <c r="I71" s="30" t="s">
        <v>93</v>
      </c>
      <c r="J71" s="30">
        <v>52</v>
      </c>
      <c r="K71" s="33">
        <v>39.578891469699997</v>
      </c>
      <c r="L71" s="33">
        <v>77.603213089700006</v>
      </c>
      <c r="M71" s="31">
        <v>0.04</v>
      </c>
      <c r="N71" s="31">
        <v>0.01</v>
      </c>
      <c r="O71" s="30">
        <v>66971</v>
      </c>
      <c r="P71" s="30">
        <v>64987</v>
      </c>
      <c r="Q71" s="34">
        <v>66971</v>
      </c>
      <c r="R71" s="34">
        <v>8140</v>
      </c>
      <c r="S71" s="30" t="s">
        <v>100</v>
      </c>
      <c r="T71" s="30" t="s">
        <v>101</v>
      </c>
      <c r="U71" s="34">
        <v>48.29</v>
      </c>
      <c r="V71" s="34">
        <v>0</v>
      </c>
      <c r="W71" s="34">
        <v>1.2</v>
      </c>
      <c r="X71" s="34">
        <v>0.48</v>
      </c>
      <c r="Y71" s="34">
        <f t="shared" si="6"/>
        <v>0.84</v>
      </c>
      <c r="Z71" s="34">
        <f t="shared" si="7"/>
        <v>0.24</v>
      </c>
      <c r="AA71" s="34">
        <v>0.77700000000000002</v>
      </c>
      <c r="AB71" s="35">
        <v>1.9176094864963598E-2</v>
      </c>
      <c r="AC71">
        <f t="shared" si="8"/>
        <v>74</v>
      </c>
      <c r="AD71">
        <f t="shared" si="9"/>
        <v>0</v>
      </c>
      <c r="AE71">
        <f t="shared" si="10"/>
        <v>0</v>
      </c>
      <c r="AF71">
        <f>'TP Factors'!$D$7</f>
        <v>1.0291758621024898</v>
      </c>
      <c r="AG71">
        <f t="shared" si="11"/>
        <v>0</v>
      </c>
    </row>
    <row r="72" spans="1:33">
      <c r="A72" s="30" t="s">
        <v>105</v>
      </c>
      <c r="B72" s="30">
        <v>20</v>
      </c>
      <c r="C72" s="30" t="s">
        <v>106</v>
      </c>
      <c r="D72" s="31">
        <v>40.58</v>
      </c>
      <c r="E72" s="30" t="s">
        <v>91</v>
      </c>
      <c r="F72" s="30">
        <v>1234</v>
      </c>
      <c r="G72" s="32">
        <v>45</v>
      </c>
      <c r="H72" s="30" t="s">
        <v>92</v>
      </c>
      <c r="I72" s="30" t="s">
        <v>93</v>
      </c>
      <c r="J72" s="30">
        <v>74</v>
      </c>
      <c r="K72" s="33">
        <v>51.696807011499999</v>
      </c>
      <c r="L72" s="33">
        <v>109.659799359</v>
      </c>
      <c r="M72" s="31">
        <v>0.06</v>
      </c>
      <c r="N72" s="31">
        <v>0.02</v>
      </c>
      <c r="O72" s="30">
        <v>66977</v>
      </c>
      <c r="P72" s="30">
        <v>64993</v>
      </c>
      <c r="Q72" s="34">
        <v>66977</v>
      </c>
      <c r="R72" s="34">
        <v>8140</v>
      </c>
      <c r="S72" s="30" t="s">
        <v>100</v>
      </c>
      <c r="T72" s="30" t="s">
        <v>101</v>
      </c>
      <c r="U72" s="34">
        <v>48.29</v>
      </c>
      <c r="V72" s="34">
        <v>0</v>
      </c>
      <c r="W72" s="34">
        <v>1.2</v>
      </c>
      <c r="X72" s="34">
        <v>0.48</v>
      </c>
      <c r="Y72" s="34">
        <f t="shared" si="6"/>
        <v>0.84</v>
      </c>
      <c r="Z72" s="34">
        <f t="shared" si="7"/>
        <v>0.24</v>
      </c>
      <c r="AA72" s="34">
        <v>0.77700000000000002</v>
      </c>
      <c r="AB72" s="35">
        <v>2.7097418162894599E-2</v>
      </c>
      <c r="AC72">
        <f t="shared" si="8"/>
        <v>105</v>
      </c>
      <c r="AD72">
        <f t="shared" si="9"/>
        <v>0</v>
      </c>
      <c r="AE72">
        <f t="shared" si="10"/>
        <v>0.1</v>
      </c>
      <c r="AF72">
        <f>'TP Factors'!$D$7</f>
        <v>1.0291758621024898</v>
      </c>
      <c r="AG72">
        <f t="shared" si="11"/>
        <v>0.1</v>
      </c>
    </row>
    <row r="73" spans="1:33">
      <c r="A73" s="30" t="s">
        <v>105</v>
      </c>
      <c r="B73" s="30">
        <v>20</v>
      </c>
      <c r="C73" s="30" t="s">
        <v>106</v>
      </c>
      <c r="D73" s="31">
        <v>40.58</v>
      </c>
      <c r="E73" s="30" t="s">
        <v>91</v>
      </c>
      <c r="F73" s="30">
        <v>1234</v>
      </c>
      <c r="G73" s="32">
        <v>45</v>
      </c>
      <c r="H73" s="30" t="s">
        <v>92</v>
      </c>
      <c r="I73" s="30" t="s">
        <v>93</v>
      </c>
      <c r="J73" s="30">
        <v>157</v>
      </c>
      <c r="K73" s="33">
        <v>79.070767610000004</v>
      </c>
      <c r="L73" s="33">
        <v>233.80587360300001</v>
      </c>
      <c r="M73" s="31">
        <v>0.13</v>
      </c>
      <c r="N73" s="31">
        <v>0.04</v>
      </c>
      <c r="O73" s="30">
        <v>67022</v>
      </c>
      <c r="P73" s="30">
        <v>65037</v>
      </c>
      <c r="Q73" s="34">
        <v>67022</v>
      </c>
      <c r="R73" s="34">
        <v>8140</v>
      </c>
      <c r="S73" s="30" t="s">
        <v>100</v>
      </c>
      <c r="T73" s="30" t="s">
        <v>101</v>
      </c>
      <c r="U73" s="34">
        <v>48.29</v>
      </c>
      <c r="V73" s="34">
        <v>0</v>
      </c>
      <c r="W73" s="34">
        <v>1.2</v>
      </c>
      <c r="X73" s="34">
        <v>0.48</v>
      </c>
      <c r="Y73" s="34">
        <f t="shared" si="6"/>
        <v>0.84</v>
      </c>
      <c r="Z73" s="34">
        <f t="shared" si="7"/>
        <v>0.24</v>
      </c>
      <c r="AA73" s="34">
        <v>0.77700000000000002</v>
      </c>
      <c r="AB73" s="35">
        <v>5.77744584951723E-2</v>
      </c>
      <c r="AC73">
        <f t="shared" si="8"/>
        <v>223</v>
      </c>
      <c r="AD73">
        <f t="shared" si="9"/>
        <v>0</v>
      </c>
      <c r="AE73">
        <f t="shared" si="10"/>
        <v>0.1</v>
      </c>
      <c r="AF73">
        <f>'TP Factors'!$D$7</f>
        <v>1.0291758621024898</v>
      </c>
      <c r="AG73">
        <f t="shared" si="11"/>
        <v>0.1</v>
      </c>
    </row>
    <row r="74" spans="1:33">
      <c r="AB74" s="35">
        <f>SUM(AB2:AB73)</f>
        <v>12.569842563633195</v>
      </c>
      <c r="AD74">
        <f>SUM(AD2:AD73)</f>
        <v>118</v>
      </c>
      <c r="AG74">
        <f>SUM(AG2:AG73)</f>
        <v>38.400000000000013</v>
      </c>
    </row>
  </sheetData>
  <sortState ref="A2:Z73">
    <sortCondition descending="1" ref="V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25"/>
  <sheetViews>
    <sheetView topLeftCell="K1" workbookViewId="0">
      <selection activeCell="AC1" sqref="AC1:AG2"/>
    </sheetView>
  </sheetViews>
  <sheetFormatPr defaultRowHeight="12.75"/>
  <cols>
    <col min="1" max="1" width="12.7109375" style="30" bestFit="1" customWidth="1"/>
    <col min="2" max="2" width="11.28515625" style="30" bestFit="1" customWidth="1"/>
    <col min="3" max="3" width="12.5703125" style="30" bestFit="1" customWidth="1"/>
    <col min="4" max="4" width="10.28515625" style="31" bestFit="1" customWidth="1"/>
    <col min="5" max="5" width="10" style="30" bestFit="1" customWidth="1"/>
    <col min="6" max="6" width="11" style="30" bestFit="1" customWidth="1"/>
    <col min="7" max="7" width="10.5703125" style="32" bestFit="1" customWidth="1"/>
    <col min="8" max="8" width="8.42578125" style="30" bestFit="1" customWidth="1"/>
    <col min="9" max="9" width="11.42578125" style="30" bestFit="1" customWidth="1"/>
    <col min="10" max="10" width="12" style="30" bestFit="1" customWidth="1"/>
    <col min="11" max="11" width="16.7109375" style="33" bestFit="1" customWidth="1"/>
    <col min="12" max="12" width="17.85546875" style="33" bestFit="1" customWidth="1"/>
    <col min="13" max="14" width="7" style="31" bestFit="1" customWidth="1"/>
    <col min="15" max="16" width="6" style="30" bestFit="1" customWidth="1"/>
    <col min="17" max="17" width="12.5703125" style="34" bestFit="1" customWidth="1"/>
    <col min="18" max="18" width="11.5703125" style="34" bestFit="1" customWidth="1"/>
    <col min="19" max="19" width="10" style="30" bestFit="1" customWidth="1"/>
    <col min="20" max="20" width="10.85546875" style="30" bestFit="1" customWidth="1"/>
    <col min="21" max="21" width="14" style="34" bestFit="1" customWidth="1"/>
    <col min="22" max="22" width="13.42578125" style="34" bestFit="1" customWidth="1"/>
    <col min="23" max="24" width="8.5703125" style="34" bestFit="1" customWidth="1"/>
    <col min="25" max="26" width="8.5703125" style="34" customWidth="1"/>
    <col min="27" max="27" width="8.5703125" style="34" bestFit="1" customWidth="1"/>
    <col min="28" max="28" width="19.85546875" style="35" bestFit="1" customWidth="1"/>
    <col min="29" max="29" width="14" customWidth="1"/>
    <col min="33" max="33" width="11.140625" bestFit="1" customWidth="1"/>
  </cols>
  <sheetData>
    <row r="1" spans="1:33" ht="25.5">
      <c r="A1" s="30" t="s">
        <v>64</v>
      </c>
      <c r="B1" s="30" t="s">
        <v>65</v>
      </c>
      <c r="C1" s="30" t="s">
        <v>66</v>
      </c>
      <c r="D1" s="31" t="s">
        <v>67</v>
      </c>
      <c r="E1" s="30" t="s">
        <v>68</v>
      </c>
      <c r="F1" s="30" t="s">
        <v>69</v>
      </c>
      <c r="G1" s="32" t="s">
        <v>70</v>
      </c>
      <c r="H1" s="30" t="s">
        <v>71</v>
      </c>
      <c r="I1" s="30" t="s">
        <v>72</v>
      </c>
      <c r="J1" s="30" t="s">
        <v>73</v>
      </c>
      <c r="K1" s="33" t="s">
        <v>74</v>
      </c>
      <c r="L1" s="33" t="s">
        <v>75</v>
      </c>
      <c r="M1" s="31" t="s">
        <v>76</v>
      </c>
      <c r="N1" s="31" t="s">
        <v>77</v>
      </c>
      <c r="O1" s="30" t="s">
        <v>78</v>
      </c>
      <c r="P1" s="30" t="s">
        <v>79</v>
      </c>
      <c r="Q1" s="34" t="s">
        <v>80</v>
      </c>
      <c r="R1" s="34" t="s">
        <v>81</v>
      </c>
      <c r="S1" s="30" t="s">
        <v>82</v>
      </c>
      <c r="T1" s="30" t="s">
        <v>83</v>
      </c>
      <c r="U1" s="34" t="s">
        <v>84</v>
      </c>
      <c r="V1" s="34" t="s">
        <v>85</v>
      </c>
      <c r="W1" s="34" t="s">
        <v>86</v>
      </c>
      <c r="X1" s="34" t="s">
        <v>87</v>
      </c>
      <c r="Y1" s="43" t="s">
        <v>175</v>
      </c>
      <c r="Z1" s="43" t="s">
        <v>176</v>
      </c>
      <c r="AA1" s="34" t="s">
        <v>88</v>
      </c>
      <c r="AB1" s="35" t="s">
        <v>89</v>
      </c>
      <c r="AC1" s="36" t="s">
        <v>177</v>
      </c>
      <c r="AD1" s="36" t="s">
        <v>178</v>
      </c>
      <c r="AE1" s="36" t="s">
        <v>179</v>
      </c>
      <c r="AF1" s="36" t="s">
        <v>180</v>
      </c>
      <c r="AG1" s="36" t="s">
        <v>181</v>
      </c>
    </row>
    <row r="2" spans="1:33">
      <c r="A2" s="30" t="s">
        <v>105</v>
      </c>
      <c r="B2" s="30">
        <v>10</v>
      </c>
      <c r="C2" s="30" t="s">
        <v>127</v>
      </c>
      <c r="D2" s="31">
        <v>37.82</v>
      </c>
      <c r="E2" s="30" t="s">
        <v>91</v>
      </c>
      <c r="F2" s="30">
        <v>3456</v>
      </c>
      <c r="G2" s="32">
        <v>3</v>
      </c>
      <c r="H2" s="30" t="s">
        <v>92</v>
      </c>
      <c r="I2" s="30" t="s">
        <v>93</v>
      </c>
      <c r="J2" s="30">
        <v>665</v>
      </c>
      <c r="K2" s="33">
        <v>1019.72144753</v>
      </c>
      <c r="L2" s="33">
        <v>8668.3621511599995</v>
      </c>
      <c r="M2" s="31">
        <v>0.47</v>
      </c>
      <c r="N2" s="31">
        <v>0.06</v>
      </c>
      <c r="O2" s="30">
        <v>64283</v>
      </c>
      <c r="P2" s="30">
        <v>62450</v>
      </c>
      <c r="Q2" s="34">
        <v>64283</v>
      </c>
      <c r="R2" s="34">
        <v>4340</v>
      </c>
      <c r="S2" s="30" t="s">
        <v>97</v>
      </c>
      <c r="T2" s="30" t="s">
        <v>116</v>
      </c>
      <c r="U2" s="34">
        <v>48.29</v>
      </c>
      <c r="V2" s="34">
        <v>1</v>
      </c>
      <c r="W2" s="34">
        <v>0.7</v>
      </c>
      <c r="X2" s="34">
        <v>0.09</v>
      </c>
      <c r="Y2" s="34">
        <f>W2</f>
        <v>0.7</v>
      </c>
      <c r="Z2" s="34">
        <f>X2</f>
        <v>0.09</v>
      </c>
      <c r="AA2" s="34">
        <v>0.10199999999999999</v>
      </c>
      <c r="AB2" s="35">
        <v>1.9714228300104198E-3</v>
      </c>
      <c r="AC2">
        <f>ROUND(AB2*AA2*U2*102.79,0)</f>
        <v>1</v>
      </c>
      <c r="AD2">
        <f>ROUND(Y2*AC2*0.002205,0)</f>
        <v>0</v>
      </c>
      <c r="AE2">
        <f>ROUND(Z2*AC2*0.002205,1)</f>
        <v>0</v>
      </c>
      <c r="AF2">
        <f>'TP Factors'!$D$7</f>
        <v>1.0291758621024898</v>
      </c>
      <c r="AG2">
        <f>ROUND(AE2*AF2,1)</f>
        <v>0</v>
      </c>
    </row>
    <row r="3" spans="1:33">
      <c r="A3" s="30" t="s">
        <v>105</v>
      </c>
      <c r="B3" s="30">
        <v>10</v>
      </c>
      <c r="C3" s="30" t="s">
        <v>127</v>
      </c>
      <c r="D3" s="31">
        <v>37.82</v>
      </c>
      <c r="E3" s="30" t="s">
        <v>91</v>
      </c>
      <c r="F3" s="30">
        <v>1234</v>
      </c>
      <c r="G3" s="32">
        <v>45</v>
      </c>
      <c r="H3" s="30" t="s">
        <v>92</v>
      </c>
      <c r="I3" s="30" t="s">
        <v>93</v>
      </c>
      <c r="J3" s="30">
        <v>2666</v>
      </c>
      <c r="K3" s="33">
        <v>701.32936329999995</v>
      </c>
      <c r="L3" s="33">
        <v>5625.42396517</v>
      </c>
      <c r="M3" s="31">
        <v>3.2</v>
      </c>
      <c r="N3" s="31">
        <v>1.28</v>
      </c>
      <c r="O3" s="30">
        <v>65503</v>
      </c>
      <c r="P3" s="30">
        <v>63592</v>
      </c>
      <c r="Q3" s="34">
        <v>65503</v>
      </c>
      <c r="R3" s="34">
        <v>8140</v>
      </c>
      <c r="S3" s="30" t="s">
        <v>97</v>
      </c>
      <c r="T3" s="30" t="s">
        <v>99</v>
      </c>
      <c r="U3" s="34">
        <v>48.29</v>
      </c>
      <c r="V3" s="34">
        <v>1</v>
      </c>
      <c r="W3" s="34">
        <v>1.2</v>
      </c>
      <c r="X3" s="34">
        <v>0.48</v>
      </c>
      <c r="Y3" s="34">
        <f t="shared" ref="Y3:Y16" si="0">W3</f>
        <v>1.2</v>
      </c>
      <c r="Z3" s="34">
        <f t="shared" ref="Z3:Z16" si="1">X3</f>
        <v>0.48</v>
      </c>
      <c r="AA3" s="34">
        <v>0.63</v>
      </c>
      <c r="AB3" s="35">
        <v>0.35680695512417498</v>
      </c>
      <c r="AC3">
        <f t="shared" ref="AC3:AC24" si="2">ROUND(AB3*AA3*U3*102.79,0)</f>
        <v>1116</v>
      </c>
      <c r="AD3">
        <f t="shared" ref="AD3:AD24" si="3">ROUND(Y3*AC3*0.002205,0)</f>
        <v>3</v>
      </c>
      <c r="AE3">
        <f t="shared" ref="AE3:AE24" si="4">ROUND(Z3*AC3*0.002205,1)</f>
        <v>1.2</v>
      </c>
      <c r="AF3">
        <f>'TP Factors'!$D$7</f>
        <v>1.0291758621024898</v>
      </c>
      <c r="AG3">
        <f t="shared" ref="AG3:AG24" si="5">ROUND(AE3*AF3,1)</f>
        <v>1.2</v>
      </c>
    </row>
    <row r="4" spans="1:33">
      <c r="A4" s="30" t="s">
        <v>105</v>
      </c>
      <c r="B4" s="30">
        <v>10</v>
      </c>
      <c r="C4" s="30" t="s">
        <v>127</v>
      </c>
      <c r="D4" s="31">
        <v>37.82</v>
      </c>
      <c r="E4" s="30" t="s">
        <v>91</v>
      </c>
      <c r="F4" s="30">
        <v>3456</v>
      </c>
      <c r="G4" s="32">
        <v>11.1</v>
      </c>
      <c r="H4" s="30" t="s">
        <v>92</v>
      </c>
      <c r="I4" s="30" t="s">
        <v>93</v>
      </c>
      <c r="J4" s="30">
        <v>2065</v>
      </c>
      <c r="K4" s="33">
        <v>1561.10868686</v>
      </c>
      <c r="L4" s="33">
        <v>18179.298681799999</v>
      </c>
      <c r="M4" s="31">
        <v>2.48</v>
      </c>
      <c r="N4" s="31">
        <v>0.16</v>
      </c>
      <c r="O4" s="30">
        <v>65521</v>
      </c>
      <c r="P4" s="30">
        <v>63609</v>
      </c>
      <c r="Q4" s="34">
        <v>65521</v>
      </c>
      <c r="R4" s="34">
        <v>1900</v>
      </c>
      <c r="S4" s="30" t="s">
        <v>97</v>
      </c>
      <c r="T4" s="30" t="s">
        <v>98</v>
      </c>
      <c r="U4" s="34">
        <v>48.29</v>
      </c>
      <c r="V4" s="34">
        <v>1</v>
      </c>
      <c r="W4" s="34">
        <v>1.2</v>
      </c>
      <c r="X4" s="34">
        <v>7.5999999999999998E-2</v>
      </c>
      <c r="Y4" s="34">
        <f t="shared" si="0"/>
        <v>1.2</v>
      </c>
      <c r="Z4" s="34">
        <f t="shared" si="1"/>
        <v>7.5999999999999998E-2</v>
      </c>
      <c r="AA4" s="34">
        <v>0.151</v>
      </c>
      <c r="AB4" s="35">
        <v>0.94366072414897595</v>
      </c>
      <c r="AC4">
        <f t="shared" si="2"/>
        <v>707</v>
      </c>
      <c r="AD4">
        <f t="shared" si="3"/>
        <v>2</v>
      </c>
      <c r="AE4">
        <f t="shared" si="4"/>
        <v>0.1</v>
      </c>
      <c r="AF4">
        <f>'TP Factors'!$D$7</f>
        <v>1.0291758621024898</v>
      </c>
      <c r="AG4">
        <f t="shared" si="5"/>
        <v>0.1</v>
      </c>
    </row>
    <row r="5" spans="1:33">
      <c r="A5" s="30" t="s">
        <v>105</v>
      </c>
      <c r="B5" s="30">
        <v>10</v>
      </c>
      <c r="C5" s="30" t="s">
        <v>127</v>
      </c>
      <c r="D5" s="31">
        <v>37.82</v>
      </c>
      <c r="E5" s="30" t="s">
        <v>91</v>
      </c>
      <c r="F5" s="30">
        <v>1234</v>
      </c>
      <c r="G5" s="32">
        <v>45</v>
      </c>
      <c r="H5" s="30" t="s">
        <v>92</v>
      </c>
      <c r="I5" s="30" t="s">
        <v>93</v>
      </c>
      <c r="J5" s="30">
        <v>992</v>
      </c>
      <c r="K5" s="33">
        <v>311.85793300199998</v>
      </c>
      <c r="L5" s="33">
        <v>1697.07882782</v>
      </c>
      <c r="M5" s="31">
        <v>1.19</v>
      </c>
      <c r="N5" s="31">
        <v>0.48</v>
      </c>
      <c r="O5" s="30">
        <v>65607</v>
      </c>
      <c r="P5" s="30">
        <v>63690</v>
      </c>
      <c r="Q5" s="34">
        <v>65607</v>
      </c>
      <c r="R5" s="34">
        <v>8140</v>
      </c>
      <c r="S5" s="30" t="s">
        <v>100</v>
      </c>
      <c r="T5" s="30" t="s">
        <v>101</v>
      </c>
      <c r="U5" s="34">
        <v>48.29</v>
      </c>
      <c r="V5" s="34">
        <v>1</v>
      </c>
      <c r="W5" s="34">
        <v>1.2</v>
      </c>
      <c r="X5" s="34">
        <v>0.48</v>
      </c>
      <c r="Y5" s="34">
        <f t="shared" si="0"/>
        <v>1.2</v>
      </c>
      <c r="Z5" s="34">
        <f t="shared" si="1"/>
        <v>0.48</v>
      </c>
      <c r="AA5" s="34">
        <v>0.77700000000000002</v>
      </c>
      <c r="AB5" s="35">
        <v>0.41935563369154299</v>
      </c>
      <c r="AC5">
        <f t="shared" si="2"/>
        <v>1617</v>
      </c>
      <c r="AD5">
        <f t="shared" si="3"/>
        <v>4</v>
      </c>
      <c r="AE5">
        <f t="shared" si="4"/>
        <v>1.7</v>
      </c>
      <c r="AF5">
        <f>'TP Factors'!$D$7</f>
        <v>1.0291758621024898</v>
      </c>
      <c r="AG5">
        <f t="shared" si="5"/>
        <v>1.7</v>
      </c>
    </row>
    <row r="6" spans="1:33">
      <c r="A6" s="30" t="s">
        <v>105</v>
      </c>
      <c r="B6" s="30">
        <v>10</v>
      </c>
      <c r="C6" s="30" t="s">
        <v>127</v>
      </c>
      <c r="D6" s="31">
        <v>37.82</v>
      </c>
      <c r="E6" s="30" t="s">
        <v>91</v>
      </c>
      <c r="F6" s="30">
        <v>3456</v>
      </c>
      <c r="G6" s="32">
        <v>3</v>
      </c>
      <c r="H6" s="30" t="s">
        <v>92</v>
      </c>
      <c r="I6" s="30" t="s">
        <v>93</v>
      </c>
      <c r="J6" s="30">
        <v>131</v>
      </c>
      <c r="K6" s="33">
        <v>171.81412650999999</v>
      </c>
      <c r="L6" s="33">
        <v>1702.54640397</v>
      </c>
      <c r="M6" s="31">
        <v>0.09</v>
      </c>
      <c r="N6" s="31">
        <v>0.01</v>
      </c>
      <c r="O6" s="30">
        <v>65777</v>
      </c>
      <c r="P6" s="30">
        <v>63854</v>
      </c>
      <c r="Q6" s="34">
        <v>65777</v>
      </c>
      <c r="R6" s="34">
        <v>4340</v>
      </c>
      <c r="S6" s="30" t="s">
        <v>97</v>
      </c>
      <c r="T6" s="30" t="s">
        <v>116</v>
      </c>
      <c r="U6" s="34">
        <v>48.29</v>
      </c>
      <c r="V6" s="34">
        <v>1</v>
      </c>
      <c r="W6" s="34">
        <v>0.7</v>
      </c>
      <c r="X6" s="34">
        <v>0.09</v>
      </c>
      <c r="Y6" s="34">
        <f t="shared" si="0"/>
        <v>0.7</v>
      </c>
      <c r="Z6" s="34">
        <f t="shared" si="1"/>
        <v>0.09</v>
      </c>
      <c r="AA6" s="34">
        <v>0.10199999999999999</v>
      </c>
      <c r="AB6" s="35">
        <v>0.103792261548607</v>
      </c>
      <c r="AC6">
        <f t="shared" si="2"/>
        <v>53</v>
      </c>
      <c r="AD6">
        <f t="shared" si="3"/>
        <v>0</v>
      </c>
      <c r="AE6">
        <f t="shared" si="4"/>
        <v>0</v>
      </c>
      <c r="AF6">
        <f>'TP Factors'!$D$7</f>
        <v>1.0291758621024898</v>
      </c>
      <c r="AG6">
        <f t="shared" si="5"/>
        <v>0</v>
      </c>
    </row>
    <row r="7" spans="1:33">
      <c r="A7" s="30" t="s">
        <v>105</v>
      </c>
      <c r="B7" s="30">
        <v>10</v>
      </c>
      <c r="C7" s="30" t="s">
        <v>127</v>
      </c>
      <c r="D7" s="31">
        <v>37.82</v>
      </c>
      <c r="E7" s="30" t="s">
        <v>91</v>
      </c>
      <c r="F7" s="30">
        <v>3456</v>
      </c>
      <c r="G7" s="32">
        <v>3</v>
      </c>
      <c r="H7" s="30" t="s">
        <v>92</v>
      </c>
      <c r="I7" s="30" t="s">
        <v>93</v>
      </c>
      <c r="J7" s="30">
        <v>152</v>
      </c>
      <c r="K7" s="33">
        <v>186.817141357</v>
      </c>
      <c r="L7" s="33">
        <v>1987.6611321</v>
      </c>
      <c r="M7" s="31">
        <v>0.11</v>
      </c>
      <c r="N7" s="31">
        <v>0.01</v>
      </c>
      <c r="O7" s="30">
        <v>65843</v>
      </c>
      <c r="P7" s="30">
        <v>63919</v>
      </c>
      <c r="Q7" s="34">
        <v>65843</v>
      </c>
      <c r="R7" s="34">
        <v>4340</v>
      </c>
      <c r="S7" s="30" t="s">
        <v>97</v>
      </c>
      <c r="T7" s="30" t="s">
        <v>116</v>
      </c>
      <c r="U7" s="34">
        <v>48.29</v>
      </c>
      <c r="V7" s="34">
        <v>1</v>
      </c>
      <c r="W7" s="34">
        <v>0.7</v>
      </c>
      <c r="X7" s="34">
        <v>0.09</v>
      </c>
      <c r="Y7" s="34">
        <f t="shared" si="0"/>
        <v>0.7</v>
      </c>
      <c r="Z7" s="34">
        <f t="shared" si="1"/>
        <v>0.09</v>
      </c>
      <c r="AA7" s="34">
        <v>0.10199999999999999</v>
      </c>
      <c r="AB7" s="35">
        <v>0.15972659646295401</v>
      </c>
      <c r="AC7">
        <f t="shared" si="2"/>
        <v>81</v>
      </c>
      <c r="AD7">
        <f t="shared" si="3"/>
        <v>0</v>
      </c>
      <c r="AE7">
        <f t="shared" si="4"/>
        <v>0</v>
      </c>
      <c r="AF7">
        <f>'TP Factors'!$D$7</f>
        <v>1.0291758621024898</v>
      </c>
      <c r="AG7">
        <f t="shared" si="5"/>
        <v>0</v>
      </c>
    </row>
    <row r="8" spans="1:33">
      <c r="A8" s="30" t="s">
        <v>105</v>
      </c>
      <c r="B8" s="30">
        <v>10</v>
      </c>
      <c r="C8" s="30" t="s">
        <v>127</v>
      </c>
      <c r="D8" s="31">
        <v>37.82</v>
      </c>
      <c r="E8" s="30" t="s">
        <v>91</v>
      </c>
      <c r="F8" s="30">
        <v>3456</v>
      </c>
      <c r="G8" s="32">
        <v>11.1</v>
      </c>
      <c r="H8" s="30" t="s">
        <v>92</v>
      </c>
      <c r="I8" s="30" t="s">
        <v>93</v>
      </c>
      <c r="J8" s="30">
        <v>91</v>
      </c>
      <c r="K8" s="33">
        <v>198.04738586100001</v>
      </c>
      <c r="L8" s="33">
        <v>801.83385291499997</v>
      </c>
      <c r="M8" s="31">
        <v>0.11</v>
      </c>
      <c r="N8" s="31">
        <v>0.01</v>
      </c>
      <c r="O8" s="30">
        <v>65864</v>
      </c>
      <c r="P8" s="30">
        <v>63938</v>
      </c>
      <c r="Q8" s="34">
        <v>65864</v>
      </c>
      <c r="R8" s="34">
        <v>1900</v>
      </c>
      <c r="S8" s="30" t="s">
        <v>97</v>
      </c>
      <c r="T8" s="30" t="s">
        <v>98</v>
      </c>
      <c r="U8" s="34">
        <v>48.29</v>
      </c>
      <c r="V8" s="34">
        <v>1</v>
      </c>
      <c r="W8" s="34">
        <v>1.2</v>
      </c>
      <c r="X8" s="34">
        <v>7.5999999999999998E-2</v>
      </c>
      <c r="Y8" s="34">
        <f t="shared" si="0"/>
        <v>1.2</v>
      </c>
      <c r="Z8" s="34">
        <f t="shared" si="1"/>
        <v>7.5999999999999998E-2</v>
      </c>
      <c r="AA8" s="34">
        <v>0.151</v>
      </c>
      <c r="AB8" s="35">
        <v>0.19813666754045101</v>
      </c>
      <c r="AC8">
        <f t="shared" si="2"/>
        <v>149</v>
      </c>
      <c r="AD8">
        <f t="shared" si="3"/>
        <v>0</v>
      </c>
      <c r="AE8">
        <f t="shared" si="4"/>
        <v>0</v>
      </c>
      <c r="AF8">
        <f>'TP Factors'!$D$7</f>
        <v>1.0291758621024898</v>
      </c>
      <c r="AG8">
        <f t="shared" si="5"/>
        <v>0</v>
      </c>
    </row>
    <row r="9" spans="1:33">
      <c r="A9" s="30" t="s">
        <v>105</v>
      </c>
      <c r="B9" s="30">
        <v>10</v>
      </c>
      <c r="C9" s="30" t="s">
        <v>127</v>
      </c>
      <c r="D9" s="31">
        <v>37.82</v>
      </c>
      <c r="E9" s="30" t="s">
        <v>91</v>
      </c>
      <c r="F9" s="30">
        <v>1234</v>
      </c>
      <c r="G9" s="32">
        <v>102.5</v>
      </c>
      <c r="H9" s="30" t="s">
        <v>92</v>
      </c>
      <c r="I9" s="30" t="s">
        <v>93</v>
      </c>
      <c r="J9" s="30">
        <v>10260</v>
      </c>
      <c r="K9" s="33">
        <v>722.86808124000004</v>
      </c>
      <c r="L9" s="33">
        <v>19706.488503500001</v>
      </c>
      <c r="M9" s="31">
        <v>21.55</v>
      </c>
      <c r="N9" s="31">
        <v>5.29</v>
      </c>
      <c r="O9" s="30">
        <v>65886</v>
      </c>
      <c r="P9" s="30">
        <v>63959</v>
      </c>
      <c r="Q9" s="34">
        <v>65886</v>
      </c>
      <c r="R9" s="34">
        <v>1300</v>
      </c>
      <c r="S9" s="30" t="s">
        <v>100</v>
      </c>
      <c r="T9" s="30" t="s">
        <v>133</v>
      </c>
      <c r="U9" s="34">
        <v>48.29</v>
      </c>
      <c r="V9" s="34">
        <v>1</v>
      </c>
      <c r="W9" s="34">
        <v>2.1</v>
      </c>
      <c r="X9" s="34">
        <v>0.51600000000000001</v>
      </c>
      <c r="Y9" s="34">
        <f t="shared" si="0"/>
        <v>2.1</v>
      </c>
      <c r="Z9" s="34">
        <f t="shared" si="1"/>
        <v>0.51600000000000001</v>
      </c>
      <c r="AA9" s="34">
        <v>0.69199999999999995</v>
      </c>
      <c r="AB9" s="35">
        <v>0.580407897136752</v>
      </c>
      <c r="AC9">
        <f t="shared" si="2"/>
        <v>1994</v>
      </c>
      <c r="AD9">
        <f t="shared" si="3"/>
        <v>9</v>
      </c>
      <c r="AE9">
        <f t="shared" si="4"/>
        <v>2.2999999999999998</v>
      </c>
      <c r="AF9">
        <f>'TP Factors'!$D$7</f>
        <v>1.0291758621024898</v>
      </c>
      <c r="AG9">
        <f t="shared" si="5"/>
        <v>2.4</v>
      </c>
    </row>
    <row r="10" spans="1:33">
      <c r="A10" s="30" t="s">
        <v>105</v>
      </c>
      <c r="B10" s="30">
        <v>10</v>
      </c>
      <c r="C10" s="30" t="s">
        <v>127</v>
      </c>
      <c r="D10" s="31">
        <v>37.82</v>
      </c>
      <c r="E10" s="30" t="s">
        <v>91</v>
      </c>
      <c r="F10" s="30">
        <v>1234</v>
      </c>
      <c r="G10" s="32">
        <v>102.5</v>
      </c>
      <c r="H10" s="30" t="s">
        <v>92</v>
      </c>
      <c r="I10" s="30" t="s">
        <v>93</v>
      </c>
      <c r="J10" s="30">
        <v>188</v>
      </c>
      <c r="K10" s="33">
        <v>107.469349337</v>
      </c>
      <c r="L10" s="33">
        <v>395.38701122399999</v>
      </c>
      <c r="M10" s="31">
        <v>0.39</v>
      </c>
      <c r="N10" s="31">
        <v>0.1</v>
      </c>
      <c r="O10" s="30">
        <v>65887</v>
      </c>
      <c r="P10" s="30">
        <v>63960</v>
      </c>
      <c r="Q10" s="34">
        <v>65887</v>
      </c>
      <c r="R10" s="34">
        <v>1300</v>
      </c>
      <c r="S10" s="30" t="s">
        <v>97</v>
      </c>
      <c r="T10" s="30" t="s">
        <v>132</v>
      </c>
      <c r="U10" s="34">
        <v>48.29</v>
      </c>
      <c r="V10" s="34">
        <v>1</v>
      </c>
      <c r="W10" s="34">
        <v>2.1</v>
      </c>
      <c r="X10" s="34">
        <v>0.51600000000000001</v>
      </c>
      <c r="Y10" s="34">
        <f t="shared" si="0"/>
        <v>2.1</v>
      </c>
      <c r="Z10" s="34">
        <f t="shared" si="1"/>
        <v>0.51600000000000001</v>
      </c>
      <c r="AA10" s="34">
        <v>0.63100000000000001</v>
      </c>
      <c r="AB10" s="35">
        <v>6.9957803591157802E-2</v>
      </c>
      <c r="AC10">
        <f t="shared" si="2"/>
        <v>219</v>
      </c>
      <c r="AD10">
        <f t="shared" si="3"/>
        <v>1</v>
      </c>
      <c r="AE10">
        <f t="shared" si="4"/>
        <v>0.2</v>
      </c>
      <c r="AF10">
        <f>'TP Factors'!$D$7</f>
        <v>1.0291758621024898</v>
      </c>
      <c r="AG10">
        <f t="shared" si="5"/>
        <v>0.2</v>
      </c>
    </row>
    <row r="11" spans="1:33">
      <c r="A11" s="30" t="s">
        <v>105</v>
      </c>
      <c r="B11" s="30">
        <v>10</v>
      </c>
      <c r="C11" s="30" t="s">
        <v>127</v>
      </c>
      <c r="D11" s="31">
        <v>37.82</v>
      </c>
      <c r="E11" s="30" t="s">
        <v>91</v>
      </c>
      <c r="F11" s="30">
        <v>1234</v>
      </c>
      <c r="G11" s="32">
        <v>45</v>
      </c>
      <c r="H11" s="30" t="s">
        <v>92</v>
      </c>
      <c r="I11" s="30" t="s">
        <v>93</v>
      </c>
      <c r="J11" s="30">
        <v>42</v>
      </c>
      <c r="K11" s="33">
        <v>68.402917587700003</v>
      </c>
      <c r="L11" s="33">
        <v>87.826866302499994</v>
      </c>
      <c r="M11" s="31">
        <v>0.05</v>
      </c>
      <c r="N11" s="31">
        <v>0.02</v>
      </c>
      <c r="O11" s="30">
        <v>65888</v>
      </c>
      <c r="P11" s="30">
        <v>63961</v>
      </c>
      <c r="Q11" s="34">
        <v>65888</v>
      </c>
      <c r="R11" s="34">
        <v>8140</v>
      </c>
      <c r="S11" s="30" t="s">
        <v>97</v>
      </c>
      <c r="T11" s="30" t="s">
        <v>99</v>
      </c>
      <c r="U11" s="34">
        <v>48.29</v>
      </c>
      <c r="V11" s="34">
        <v>1</v>
      </c>
      <c r="W11" s="34">
        <v>1.2</v>
      </c>
      <c r="X11" s="34">
        <v>0.48</v>
      </c>
      <c r="Y11" s="34">
        <f t="shared" si="0"/>
        <v>1.2</v>
      </c>
      <c r="Z11" s="34">
        <f t="shared" si="1"/>
        <v>0.48</v>
      </c>
      <c r="AA11" s="34">
        <v>0.63</v>
      </c>
      <c r="AB11" s="35">
        <v>2.1702404491419899E-2</v>
      </c>
      <c r="AC11">
        <f t="shared" si="2"/>
        <v>68</v>
      </c>
      <c r="AD11">
        <f t="shared" si="3"/>
        <v>0</v>
      </c>
      <c r="AE11">
        <f t="shared" si="4"/>
        <v>0.1</v>
      </c>
      <c r="AF11">
        <f>'TP Factors'!$D$7</f>
        <v>1.0291758621024898</v>
      </c>
      <c r="AG11">
        <f t="shared" si="5"/>
        <v>0.1</v>
      </c>
    </row>
    <row r="12" spans="1:33">
      <c r="A12" s="30" t="s">
        <v>105</v>
      </c>
      <c r="B12" s="30">
        <v>10</v>
      </c>
      <c r="C12" s="30" t="s">
        <v>127</v>
      </c>
      <c r="D12" s="31">
        <v>37.82</v>
      </c>
      <c r="E12" s="30" t="s">
        <v>91</v>
      </c>
      <c r="F12" s="30">
        <v>1234</v>
      </c>
      <c r="G12" s="32">
        <v>45</v>
      </c>
      <c r="H12" s="30" t="s">
        <v>92</v>
      </c>
      <c r="I12" s="30" t="s">
        <v>93</v>
      </c>
      <c r="J12" s="30">
        <v>488</v>
      </c>
      <c r="K12" s="33">
        <v>232.08668672300001</v>
      </c>
      <c r="L12" s="33">
        <v>1030.10382344</v>
      </c>
      <c r="M12" s="31">
        <v>0.59</v>
      </c>
      <c r="N12" s="31">
        <v>0.23</v>
      </c>
      <c r="O12" s="30">
        <v>65914</v>
      </c>
      <c r="P12" s="30">
        <v>63985</v>
      </c>
      <c r="Q12" s="34">
        <v>65914</v>
      </c>
      <c r="R12" s="34">
        <v>8140</v>
      </c>
      <c r="S12" s="30" t="s">
        <v>97</v>
      </c>
      <c r="T12" s="30" t="s">
        <v>99</v>
      </c>
      <c r="U12" s="34">
        <v>48.29</v>
      </c>
      <c r="V12" s="34">
        <v>1</v>
      </c>
      <c r="W12" s="34">
        <v>1.2</v>
      </c>
      <c r="X12" s="34">
        <v>0.48</v>
      </c>
      <c r="Y12" s="34">
        <f t="shared" si="0"/>
        <v>1.2</v>
      </c>
      <c r="Z12" s="34">
        <f t="shared" si="1"/>
        <v>0.48</v>
      </c>
      <c r="AA12" s="34">
        <v>0.63</v>
      </c>
      <c r="AB12" s="35">
        <v>0.25454318007997701</v>
      </c>
      <c r="AC12">
        <f t="shared" si="2"/>
        <v>796</v>
      </c>
      <c r="AD12">
        <f t="shared" si="3"/>
        <v>2</v>
      </c>
      <c r="AE12">
        <f t="shared" si="4"/>
        <v>0.8</v>
      </c>
      <c r="AF12">
        <f>'TP Factors'!$D$7</f>
        <v>1.0291758621024898</v>
      </c>
      <c r="AG12">
        <f t="shared" si="5"/>
        <v>0.8</v>
      </c>
    </row>
    <row r="13" spans="1:33">
      <c r="A13" s="30" t="s">
        <v>105</v>
      </c>
      <c r="B13" s="30">
        <v>10</v>
      </c>
      <c r="C13" s="30" t="s">
        <v>127</v>
      </c>
      <c r="D13" s="31">
        <v>37.82</v>
      </c>
      <c r="E13" s="30" t="s">
        <v>91</v>
      </c>
      <c r="F13" s="30">
        <v>3456</v>
      </c>
      <c r="G13" s="32">
        <v>11.1</v>
      </c>
      <c r="H13" s="30" t="s">
        <v>92</v>
      </c>
      <c r="I13" s="30" t="s">
        <v>93</v>
      </c>
      <c r="J13" s="30">
        <v>69</v>
      </c>
      <c r="K13" s="33">
        <v>146.21244701399999</v>
      </c>
      <c r="L13" s="33">
        <v>603.76963137200005</v>
      </c>
      <c r="M13" s="31">
        <v>0.08</v>
      </c>
      <c r="N13" s="31">
        <v>0.01</v>
      </c>
      <c r="O13" s="30">
        <v>65978</v>
      </c>
      <c r="P13" s="30">
        <v>64044</v>
      </c>
      <c r="Q13" s="34">
        <v>65978</v>
      </c>
      <c r="R13" s="34">
        <v>1900</v>
      </c>
      <c r="S13" s="30" t="s">
        <v>97</v>
      </c>
      <c r="T13" s="30" t="s">
        <v>98</v>
      </c>
      <c r="U13" s="34">
        <v>48.29</v>
      </c>
      <c r="V13" s="34">
        <v>1</v>
      </c>
      <c r="W13" s="34">
        <v>1.2</v>
      </c>
      <c r="X13" s="34">
        <v>7.5999999999999998E-2</v>
      </c>
      <c r="Y13" s="34">
        <f t="shared" si="0"/>
        <v>1.2</v>
      </c>
      <c r="Z13" s="34">
        <f t="shared" si="1"/>
        <v>7.5999999999999998E-2</v>
      </c>
      <c r="AA13" s="34">
        <v>0.151</v>
      </c>
      <c r="AB13" s="35">
        <v>8.3755953620538795E-2</v>
      </c>
      <c r="AC13">
        <f t="shared" si="2"/>
        <v>63</v>
      </c>
      <c r="AD13">
        <f t="shared" si="3"/>
        <v>0</v>
      </c>
      <c r="AE13">
        <f t="shared" si="4"/>
        <v>0</v>
      </c>
      <c r="AF13">
        <f>'TP Factors'!$D$7</f>
        <v>1.0291758621024898</v>
      </c>
      <c r="AG13">
        <f t="shared" si="5"/>
        <v>0</v>
      </c>
    </row>
    <row r="14" spans="1:33">
      <c r="A14" s="30" t="s">
        <v>105</v>
      </c>
      <c r="B14" s="30">
        <v>10</v>
      </c>
      <c r="C14" s="30" t="s">
        <v>127</v>
      </c>
      <c r="D14" s="31">
        <v>37.82</v>
      </c>
      <c r="E14" s="30" t="s">
        <v>91</v>
      </c>
      <c r="F14" s="30">
        <v>3456</v>
      </c>
      <c r="G14" s="32">
        <v>11.1</v>
      </c>
      <c r="H14" s="30" t="s">
        <v>92</v>
      </c>
      <c r="I14" s="30" t="s">
        <v>93</v>
      </c>
      <c r="J14" s="30">
        <v>1</v>
      </c>
      <c r="K14" s="33">
        <v>13.9936888925</v>
      </c>
      <c r="L14" s="33">
        <v>3.7232034124300002</v>
      </c>
      <c r="M14" s="31">
        <v>0</v>
      </c>
      <c r="N14" s="31">
        <v>0</v>
      </c>
      <c r="O14" s="30">
        <v>65992</v>
      </c>
      <c r="P14" s="30">
        <v>64056</v>
      </c>
      <c r="Q14" s="34">
        <v>65992</v>
      </c>
      <c r="R14" s="34">
        <v>1900</v>
      </c>
      <c r="S14" s="30" t="s">
        <v>100</v>
      </c>
      <c r="T14" s="30" t="s">
        <v>102</v>
      </c>
      <c r="U14" s="34">
        <v>48.29</v>
      </c>
      <c r="V14" s="34">
        <v>1</v>
      </c>
      <c r="W14" s="34">
        <v>1.2</v>
      </c>
      <c r="X14" s="34">
        <v>7.5999999999999998E-2</v>
      </c>
      <c r="Y14" s="34">
        <f t="shared" si="0"/>
        <v>1.2</v>
      </c>
      <c r="Z14" s="34">
        <f t="shared" si="1"/>
        <v>7.5999999999999998E-2</v>
      </c>
      <c r="AA14" s="34">
        <v>0.23400000000000001</v>
      </c>
      <c r="AB14" s="35">
        <v>9.2001991996259005E-4</v>
      </c>
      <c r="AC14">
        <f t="shared" si="2"/>
        <v>1</v>
      </c>
      <c r="AD14">
        <f t="shared" si="3"/>
        <v>0</v>
      </c>
      <c r="AE14">
        <f t="shared" si="4"/>
        <v>0</v>
      </c>
      <c r="AF14">
        <f>'TP Factors'!$D$7</f>
        <v>1.0291758621024898</v>
      </c>
      <c r="AG14">
        <f t="shared" si="5"/>
        <v>0</v>
      </c>
    </row>
    <row r="15" spans="1:33">
      <c r="A15" s="30" t="s">
        <v>105</v>
      </c>
      <c r="B15" s="30">
        <v>10</v>
      </c>
      <c r="C15" s="30" t="s">
        <v>127</v>
      </c>
      <c r="D15" s="31">
        <v>37.82</v>
      </c>
      <c r="E15" s="30" t="s">
        <v>91</v>
      </c>
      <c r="F15" s="30">
        <v>1234</v>
      </c>
      <c r="G15" s="32">
        <v>45</v>
      </c>
      <c r="H15" s="30" t="s">
        <v>92</v>
      </c>
      <c r="I15" s="30" t="s">
        <v>93</v>
      </c>
      <c r="J15" s="30">
        <v>3956</v>
      </c>
      <c r="K15" s="33">
        <v>610.04086749800001</v>
      </c>
      <c r="L15" s="33">
        <v>6767.4456727099996</v>
      </c>
      <c r="M15" s="31">
        <v>4.75</v>
      </c>
      <c r="N15" s="31">
        <v>1.9</v>
      </c>
      <c r="O15" s="30">
        <v>65995</v>
      </c>
      <c r="P15" s="30">
        <v>64059</v>
      </c>
      <c r="Q15" s="34">
        <v>65995</v>
      </c>
      <c r="R15" s="34">
        <v>8140</v>
      </c>
      <c r="S15" s="30" t="s">
        <v>100</v>
      </c>
      <c r="T15" s="30" t="s">
        <v>101</v>
      </c>
      <c r="U15" s="34">
        <v>48.29</v>
      </c>
      <c r="V15" s="34">
        <v>1</v>
      </c>
      <c r="W15" s="34">
        <v>1.2</v>
      </c>
      <c r="X15" s="34">
        <v>0.48</v>
      </c>
      <c r="Y15" s="34">
        <f t="shared" si="0"/>
        <v>1.2</v>
      </c>
      <c r="Z15" s="34">
        <f t="shared" si="1"/>
        <v>0.48</v>
      </c>
      <c r="AA15" s="34">
        <v>0.77700000000000002</v>
      </c>
      <c r="AB15" s="35">
        <v>0.45251690233932801</v>
      </c>
      <c r="AC15">
        <f t="shared" si="2"/>
        <v>1745</v>
      </c>
      <c r="AD15">
        <f t="shared" si="3"/>
        <v>5</v>
      </c>
      <c r="AE15">
        <f t="shared" si="4"/>
        <v>1.8</v>
      </c>
      <c r="AF15">
        <f>'TP Factors'!$D$7</f>
        <v>1.0291758621024898</v>
      </c>
      <c r="AG15">
        <f t="shared" si="5"/>
        <v>1.9</v>
      </c>
    </row>
    <row r="16" spans="1:33">
      <c r="A16" s="30" t="s">
        <v>105</v>
      </c>
      <c r="B16" s="30">
        <v>10</v>
      </c>
      <c r="C16" s="30" t="s">
        <v>127</v>
      </c>
      <c r="D16" s="31">
        <v>37.82</v>
      </c>
      <c r="E16" s="30" t="s">
        <v>91</v>
      </c>
      <c r="F16" s="30">
        <v>3456</v>
      </c>
      <c r="G16" s="32">
        <v>11.1</v>
      </c>
      <c r="H16" s="30" t="s">
        <v>92</v>
      </c>
      <c r="I16" s="30" t="s">
        <v>93</v>
      </c>
      <c r="J16" s="30">
        <v>117</v>
      </c>
      <c r="K16" s="33">
        <v>169.431319796</v>
      </c>
      <c r="L16" s="33">
        <v>663.28374164499996</v>
      </c>
      <c r="M16" s="31">
        <v>0.14000000000000001</v>
      </c>
      <c r="N16" s="31">
        <v>0.01</v>
      </c>
      <c r="O16" s="30">
        <v>65996</v>
      </c>
      <c r="P16" s="30">
        <v>64060</v>
      </c>
      <c r="Q16" s="34">
        <v>65996</v>
      </c>
      <c r="R16" s="34">
        <v>1900</v>
      </c>
      <c r="S16" s="30" t="s">
        <v>100</v>
      </c>
      <c r="T16" s="30" t="s">
        <v>102</v>
      </c>
      <c r="U16" s="34">
        <v>48.29</v>
      </c>
      <c r="V16" s="34">
        <v>1</v>
      </c>
      <c r="W16" s="34">
        <v>1.2</v>
      </c>
      <c r="X16" s="34">
        <v>7.5999999999999998E-2</v>
      </c>
      <c r="Y16" s="34">
        <f t="shared" si="0"/>
        <v>1.2</v>
      </c>
      <c r="Z16" s="34">
        <f t="shared" si="1"/>
        <v>7.5999999999999998E-2</v>
      </c>
      <c r="AA16" s="34">
        <v>0.23400000000000001</v>
      </c>
      <c r="AB16" s="35">
        <v>9.3960889664002095E-2</v>
      </c>
      <c r="AC16">
        <f t="shared" si="2"/>
        <v>109</v>
      </c>
      <c r="AD16">
        <f t="shared" si="3"/>
        <v>0</v>
      </c>
      <c r="AE16">
        <f t="shared" si="4"/>
        <v>0</v>
      </c>
      <c r="AF16">
        <f>'TP Factors'!$D$7</f>
        <v>1.0291758621024898</v>
      </c>
      <c r="AG16">
        <f t="shared" si="5"/>
        <v>0</v>
      </c>
    </row>
    <row r="17" spans="1:33">
      <c r="A17" s="30" t="s">
        <v>105</v>
      </c>
      <c r="B17" s="30">
        <v>10</v>
      </c>
      <c r="C17" s="30" t="s">
        <v>127</v>
      </c>
      <c r="D17" s="31">
        <v>37.82</v>
      </c>
      <c r="E17" s="30" t="s">
        <v>91</v>
      </c>
      <c r="F17" s="30">
        <v>1234</v>
      </c>
      <c r="G17" s="32">
        <v>45</v>
      </c>
      <c r="H17" s="30" t="s">
        <v>92</v>
      </c>
      <c r="I17" s="30" t="s">
        <v>93</v>
      </c>
      <c r="J17" s="30">
        <v>1298</v>
      </c>
      <c r="K17" s="33">
        <v>315.68104143300002</v>
      </c>
      <c r="L17" s="33">
        <v>2738.68193346</v>
      </c>
      <c r="M17" s="31">
        <v>1.0900000000000001</v>
      </c>
      <c r="N17" s="31">
        <v>0.31</v>
      </c>
      <c r="O17" s="30">
        <v>65844</v>
      </c>
      <c r="P17" s="30">
        <v>63920</v>
      </c>
      <c r="Q17" s="34">
        <v>65844</v>
      </c>
      <c r="R17" s="34">
        <v>8140</v>
      </c>
      <c r="S17" s="30" t="s">
        <v>97</v>
      </c>
      <c r="T17" s="30" t="s">
        <v>99</v>
      </c>
      <c r="U17" s="34">
        <v>48.29</v>
      </c>
      <c r="V17" s="34">
        <v>0</v>
      </c>
      <c r="W17" s="34">
        <v>1.2</v>
      </c>
      <c r="X17" s="34">
        <v>0.48</v>
      </c>
      <c r="Y17" s="34">
        <f>W17*0.7</f>
        <v>0.84</v>
      </c>
      <c r="Z17" s="34">
        <f>X17*0.5</f>
        <v>0.24</v>
      </c>
      <c r="AA17" s="34">
        <v>0.63</v>
      </c>
      <c r="AB17" s="35">
        <v>0.67674033693316105</v>
      </c>
      <c r="AC17">
        <f t="shared" si="2"/>
        <v>2116</v>
      </c>
      <c r="AD17">
        <f t="shared" si="3"/>
        <v>4</v>
      </c>
      <c r="AE17">
        <f t="shared" si="4"/>
        <v>1.1000000000000001</v>
      </c>
      <c r="AF17">
        <f>'TP Factors'!$D$7</f>
        <v>1.0291758621024898</v>
      </c>
      <c r="AG17">
        <f t="shared" si="5"/>
        <v>1.1000000000000001</v>
      </c>
    </row>
    <row r="18" spans="1:33">
      <c r="A18" s="30" t="s">
        <v>105</v>
      </c>
      <c r="B18" s="30">
        <v>10</v>
      </c>
      <c r="C18" s="30" t="s">
        <v>127</v>
      </c>
      <c r="D18" s="31">
        <v>37.82</v>
      </c>
      <c r="E18" s="30" t="s">
        <v>91</v>
      </c>
      <c r="F18" s="30">
        <v>1234</v>
      </c>
      <c r="G18" s="32">
        <v>102.5</v>
      </c>
      <c r="H18" s="30" t="s">
        <v>92</v>
      </c>
      <c r="I18" s="30" t="s">
        <v>93</v>
      </c>
      <c r="J18" s="30">
        <v>28</v>
      </c>
      <c r="K18" s="33">
        <v>53.019028724499996</v>
      </c>
      <c r="L18" s="33">
        <v>58.123318726800001</v>
      </c>
      <c r="M18" s="31">
        <v>0.04</v>
      </c>
      <c r="N18" s="31">
        <v>0.01</v>
      </c>
      <c r="O18" s="30">
        <v>65876</v>
      </c>
      <c r="P18" s="30">
        <v>63949</v>
      </c>
      <c r="Q18" s="34">
        <v>65876</v>
      </c>
      <c r="R18" s="34">
        <v>1300</v>
      </c>
      <c r="S18" s="30" t="s">
        <v>97</v>
      </c>
      <c r="T18" s="30" t="s">
        <v>132</v>
      </c>
      <c r="U18" s="34">
        <v>48.29</v>
      </c>
      <c r="V18" s="34">
        <v>0</v>
      </c>
      <c r="W18" s="34">
        <v>2.1</v>
      </c>
      <c r="X18" s="34">
        <v>0.51600000000000001</v>
      </c>
      <c r="Y18" s="34">
        <f t="shared" ref="Y18:Y24" si="6">W18*0.7</f>
        <v>1.47</v>
      </c>
      <c r="Z18" s="34">
        <f t="shared" ref="Z18:Z24" si="7">X18*0.5</f>
        <v>0.25800000000000001</v>
      </c>
      <c r="AA18" s="34">
        <v>0.63100000000000001</v>
      </c>
      <c r="AB18" s="35">
        <v>5.5797202293415499E-3</v>
      </c>
      <c r="AC18">
        <f t="shared" si="2"/>
        <v>17</v>
      </c>
      <c r="AD18">
        <f t="shared" si="3"/>
        <v>0</v>
      </c>
      <c r="AE18">
        <f t="shared" si="4"/>
        <v>0</v>
      </c>
      <c r="AF18">
        <f>'TP Factors'!$D$7</f>
        <v>1.0291758621024898</v>
      </c>
      <c r="AG18">
        <f t="shared" si="5"/>
        <v>0</v>
      </c>
    </row>
    <row r="19" spans="1:33">
      <c r="A19" s="30" t="s">
        <v>105</v>
      </c>
      <c r="B19" s="30">
        <v>10</v>
      </c>
      <c r="C19" s="30" t="s">
        <v>127</v>
      </c>
      <c r="D19" s="31">
        <v>37.82</v>
      </c>
      <c r="E19" s="30" t="s">
        <v>91</v>
      </c>
      <c r="F19" s="30">
        <v>1234</v>
      </c>
      <c r="G19" s="32">
        <v>102.5</v>
      </c>
      <c r="H19" s="30" t="s">
        <v>92</v>
      </c>
      <c r="I19" s="30" t="s">
        <v>93</v>
      </c>
      <c r="J19" s="30">
        <v>2</v>
      </c>
      <c r="K19" s="33">
        <v>17.4149987596</v>
      </c>
      <c r="L19" s="33">
        <v>4.7297593617600002</v>
      </c>
      <c r="M19" s="31">
        <v>0</v>
      </c>
      <c r="N19" s="31">
        <v>0</v>
      </c>
      <c r="O19" s="30">
        <v>65895</v>
      </c>
      <c r="P19" s="30">
        <v>63968</v>
      </c>
      <c r="Q19" s="34">
        <v>65895</v>
      </c>
      <c r="R19" s="34">
        <v>1300</v>
      </c>
      <c r="S19" s="30" t="s">
        <v>97</v>
      </c>
      <c r="T19" s="30" t="s">
        <v>132</v>
      </c>
      <c r="U19" s="34">
        <v>48.29</v>
      </c>
      <c r="V19" s="34">
        <v>0</v>
      </c>
      <c r="W19" s="34">
        <v>2.1</v>
      </c>
      <c r="X19" s="34">
        <v>0.51600000000000001</v>
      </c>
      <c r="Y19" s="34">
        <f t="shared" si="6"/>
        <v>1.47</v>
      </c>
      <c r="Z19" s="34">
        <f t="shared" si="7"/>
        <v>0.25800000000000001</v>
      </c>
      <c r="AA19" s="34">
        <v>0.63100000000000001</v>
      </c>
      <c r="AB19" s="35">
        <v>1.16874431652918E-3</v>
      </c>
      <c r="AC19">
        <f t="shared" si="2"/>
        <v>4</v>
      </c>
      <c r="AD19">
        <f t="shared" si="3"/>
        <v>0</v>
      </c>
      <c r="AE19">
        <f t="shared" si="4"/>
        <v>0</v>
      </c>
      <c r="AF19">
        <f>'TP Factors'!$D$7</f>
        <v>1.0291758621024898</v>
      </c>
      <c r="AG19">
        <f t="shared" si="5"/>
        <v>0</v>
      </c>
    </row>
    <row r="20" spans="1:33">
      <c r="A20" s="30" t="s">
        <v>105</v>
      </c>
      <c r="B20" s="30">
        <v>10</v>
      </c>
      <c r="C20" s="30" t="s">
        <v>127</v>
      </c>
      <c r="D20" s="31">
        <v>37.82</v>
      </c>
      <c r="E20" s="30" t="s">
        <v>91</v>
      </c>
      <c r="F20" s="30">
        <v>1234</v>
      </c>
      <c r="G20" s="32">
        <v>102.5</v>
      </c>
      <c r="H20" s="30" t="s">
        <v>92</v>
      </c>
      <c r="I20" s="30" t="s">
        <v>93</v>
      </c>
      <c r="J20" s="30">
        <v>47</v>
      </c>
      <c r="K20" s="33">
        <v>59.306704248899997</v>
      </c>
      <c r="L20" s="33">
        <v>90.838588228600003</v>
      </c>
      <c r="M20" s="31">
        <v>7.0000000000000007E-2</v>
      </c>
      <c r="N20" s="31">
        <v>0.01</v>
      </c>
      <c r="O20" s="30">
        <v>65905</v>
      </c>
      <c r="P20" s="30">
        <v>63976</v>
      </c>
      <c r="Q20" s="34">
        <v>65905</v>
      </c>
      <c r="R20" s="34">
        <v>1300</v>
      </c>
      <c r="S20" s="30" t="s">
        <v>100</v>
      </c>
      <c r="T20" s="30" t="s">
        <v>133</v>
      </c>
      <c r="U20" s="34">
        <v>48.29</v>
      </c>
      <c r="V20" s="34">
        <v>0</v>
      </c>
      <c r="W20" s="34">
        <v>2.1</v>
      </c>
      <c r="X20" s="34">
        <v>0.51600000000000001</v>
      </c>
      <c r="Y20" s="34">
        <f t="shared" si="6"/>
        <v>1.47</v>
      </c>
      <c r="Z20" s="34">
        <f t="shared" si="7"/>
        <v>0.25800000000000001</v>
      </c>
      <c r="AA20" s="34">
        <v>0.69199999999999995</v>
      </c>
      <c r="AB20" s="35">
        <v>2.2446614214556401E-2</v>
      </c>
      <c r="AC20">
        <f t="shared" si="2"/>
        <v>77</v>
      </c>
      <c r="AD20">
        <f t="shared" si="3"/>
        <v>0</v>
      </c>
      <c r="AE20">
        <f t="shared" si="4"/>
        <v>0</v>
      </c>
      <c r="AF20">
        <f>'TP Factors'!$D$7</f>
        <v>1.0291758621024898</v>
      </c>
      <c r="AG20">
        <f t="shared" si="5"/>
        <v>0</v>
      </c>
    </row>
    <row r="21" spans="1:33">
      <c r="A21" s="30" t="s">
        <v>105</v>
      </c>
      <c r="B21" s="30">
        <v>10</v>
      </c>
      <c r="C21" s="30" t="s">
        <v>127</v>
      </c>
      <c r="D21" s="31">
        <v>37.82</v>
      </c>
      <c r="E21" s="30" t="s">
        <v>91</v>
      </c>
      <c r="F21" s="30">
        <v>1234</v>
      </c>
      <c r="G21" s="32">
        <v>45</v>
      </c>
      <c r="H21" s="30" t="s">
        <v>92</v>
      </c>
      <c r="I21" s="30" t="s">
        <v>93</v>
      </c>
      <c r="J21" s="30">
        <v>81</v>
      </c>
      <c r="K21" s="33">
        <v>62.138336525100001</v>
      </c>
      <c r="L21" s="33">
        <v>138.38757892500001</v>
      </c>
      <c r="M21" s="31">
        <v>7.0000000000000007E-2</v>
      </c>
      <c r="N21" s="31">
        <v>0.02</v>
      </c>
      <c r="O21" s="30">
        <v>65907</v>
      </c>
      <c r="P21" s="30">
        <v>63978</v>
      </c>
      <c r="Q21" s="34">
        <v>65907</v>
      </c>
      <c r="R21" s="34">
        <v>8140</v>
      </c>
      <c r="S21" s="30" t="s">
        <v>100</v>
      </c>
      <c r="T21" s="30" t="s">
        <v>101</v>
      </c>
      <c r="U21" s="34">
        <v>48.29</v>
      </c>
      <c r="V21" s="34">
        <v>0</v>
      </c>
      <c r="W21" s="34">
        <v>1.2</v>
      </c>
      <c r="X21" s="34">
        <v>0.48</v>
      </c>
      <c r="Y21" s="34">
        <f t="shared" si="6"/>
        <v>0.84</v>
      </c>
      <c r="Z21" s="34">
        <f t="shared" si="7"/>
        <v>0.24</v>
      </c>
      <c r="AA21" s="34">
        <v>0.77700000000000002</v>
      </c>
      <c r="AB21" s="35">
        <v>3.4196178686565E-2</v>
      </c>
      <c r="AC21">
        <f t="shared" si="2"/>
        <v>132</v>
      </c>
      <c r="AD21">
        <f t="shared" si="3"/>
        <v>0</v>
      </c>
      <c r="AE21">
        <f t="shared" si="4"/>
        <v>0.1</v>
      </c>
      <c r="AF21">
        <f>'TP Factors'!$D$7</f>
        <v>1.0291758621024898</v>
      </c>
      <c r="AG21">
        <f t="shared" si="5"/>
        <v>0.1</v>
      </c>
    </row>
    <row r="22" spans="1:33">
      <c r="A22" s="30" t="s">
        <v>105</v>
      </c>
      <c r="B22" s="30">
        <v>10</v>
      </c>
      <c r="C22" s="30" t="s">
        <v>127</v>
      </c>
      <c r="D22" s="31">
        <v>37.82</v>
      </c>
      <c r="E22" s="30" t="s">
        <v>91</v>
      </c>
      <c r="F22" s="30">
        <v>1234</v>
      </c>
      <c r="G22" s="32">
        <v>45</v>
      </c>
      <c r="H22" s="30" t="s">
        <v>92</v>
      </c>
      <c r="I22" s="30" t="s">
        <v>93</v>
      </c>
      <c r="J22" s="30">
        <v>656</v>
      </c>
      <c r="K22" s="33">
        <v>164.72684356299999</v>
      </c>
      <c r="L22" s="33">
        <v>1122.5209005300001</v>
      </c>
      <c r="M22" s="31">
        <v>0.55000000000000004</v>
      </c>
      <c r="N22" s="31">
        <v>0.16</v>
      </c>
      <c r="O22" s="30">
        <v>65976</v>
      </c>
      <c r="P22" s="30">
        <v>64042</v>
      </c>
      <c r="Q22" s="34">
        <v>65976</v>
      </c>
      <c r="R22" s="34">
        <v>8140</v>
      </c>
      <c r="S22" s="30" t="s">
        <v>100</v>
      </c>
      <c r="T22" s="30" t="s">
        <v>101</v>
      </c>
      <c r="U22" s="34">
        <v>48.29</v>
      </c>
      <c r="V22" s="34">
        <v>0</v>
      </c>
      <c r="W22" s="34">
        <v>1.2</v>
      </c>
      <c r="X22" s="34">
        <v>0.48</v>
      </c>
      <c r="Y22" s="34">
        <f t="shared" si="6"/>
        <v>0.84</v>
      </c>
      <c r="Z22" s="34">
        <f t="shared" si="7"/>
        <v>0.24</v>
      </c>
      <c r="AA22" s="34">
        <v>0.77700000000000002</v>
      </c>
      <c r="AB22" s="35">
        <v>0.27737984582606001</v>
      </c>
      <c r="AC22">
        <f t="shared" si="2"/>
        <v>1070</v>
      </c>
      <c r="AD22">
        <f t="shared" si="3"/>
        <v>2</v>
      </c>
      <c r="AE22">
        <f t="shared" si="4"/>
        <v>0.6</v>
      </c>
      <c r="AF22">
        <f>'TP Factors'!$D$7</f>
        <v>1.0291758621024898</v>
      </c>
      <c r="AG22">
        <f t="shared" si="5"/>
        <v>0.6</v>
      </c>
    </row>
    <row r="23" spans="1:33">
      <c r="A23" s="30" t="s">
        <v>105</v>
      </c>
      <c r="B23" s="30">
        <v>10</v>
      </c>
      <c r="C23" s="30" t="s">
        <v>127</v>
      </c>
      <c r="D23" s="31">
        <v>37.82</v>
      </c>
      <c r="E23" s="30" t="s">
        <v>91</v>
      </c>
      <c r="F23" s="30">
        <v>1234</v>
      </c>
      <c r="G23" s="32">
        <v>45</v>
      </c>
      <c r="H23" s="30" t="s">
        <v>92</v>
      </c>
      <c r="I23" s="30" t="s">
        <v>93</v>
      </c>
      <c r="J23" s="30">
        <v>128</v>
      </c>
      <c r="K23" s="33">
        <v>125.573585826</v>
      </c>
      <c r="L23" s="33">
        <v>270.78262378699998</v>
      </c>
      <c r="M23" s="31">
        <v>0.11</v>
      </c>
      <c r="N23" s="31">
        <v>0.03</v>
      </c>
      <c r="O23" s="30">
        <v>65977</v>
      </c>
      <c r="P23" s="30">
        <v>64043</v>
      </c>
      <c r="Q23" s="34">
        <v>65977</v>
      </c>
      <c r="R23" s="34">
        <v>8140</v>
      </c>
      <c r="S23" s="30" t="s">
        <v>97</v>
      </c>
      <c r="T23" s="30" t="s">
        <v>99</v>
      </c>
      <c r="U23" s="34">
        <v>48.29</v>
      </c>
      <c r="V23" s="34">
        <v>0</v>
      </c>
      <c r="W23" s="34">
        <v>1.2</v>
      </c>
      <c r="X23" s="34">
        <v>0.48</v>
      </c>
      <c r="Y23" s="34">
        <f t="shared" si="6"/>
        <v>0.84</v>
      </c>
      <c r="Z23" s="34">
        <f t="shared" si="7"/>
        <v>0.24</v>
      </c>
      <c r="AA23" s="34">
        <v>0.63</v>
      </c>
      <c r="AB23" s="35">
        <v>6.6911575892318303E-2</v>
      </c>
      <c r="AC23">
        <f t="shared" si="2"/>
        <v>209</v>
      </c>
      <c r="AD23">
        <f t="shared" si="3"/>
        <v>0</v>
      </c>
      <c r="AE23">
        <f t="shared" si="4"/>
        <v>0.1</v>
      </c>
      <c r="AF23">
        <f>'TP Factors'!$D$7</f>
        <v>1.0291758621024898</v>
      </c>
      <c r="AG23">
        <f t="shared" si="5"/>
        <v>0.1</v>
      </c>
    </row>
    <row r="24" spans="1:33">
      <c r="A24" s="30" t="s">
        <v>105</v>
      </c>
      <c r="B24" s="30">
        <v>10</v>
      </c>
      <c r="C24" s="30" t="s">
        <v>127</v>
      </c>
      <c r="D24" s="31">
        <v>37.82</v>
      </c>
      <c r="E24" s="30" t="s">
        <v>91</v>
      </c>
      <c r="F24" s="30">
        <v>1234</v>
      </c>
      <c r="G24" s="32">
        <v>102.5</v>
      </c>
      <c r="H24" s="30" t="s">
        <v>92</v>
      </c>
      <c r="I24" s="30" t="s">
        <v>93</v>
      </c>
      <c r="J24" s="30">
        <v>12</v>
      </c>
      <c r="K24" s="33">
        <v>34.623646193299997</v>
      </c>
      <c r="L24" s="33">
        <v>22.467855833600002</v>
      </c>
      <c r="M24" s="31">
        <v>0.02</v>
      </c>
      <c r="N24" s="31">
        <v>0</v>
      </c>
      <c r="O24" s="30">
        <v>65991</v>
      </c>
      <c r="P24" s="30">
        <v>64055</v>
      </c>
      <c r="Q24" s="34">
        <v>65991</v>
      </c>
      <c r="R24" s="34">
        <v>1300</v>
      </c>
      <c r="S24" s="30" t="s">
        <v>100</v>
      </c>
      <c r="T24" s="30" t="s">
        <v>133</v>
      </c>
      <c r="U24" s="34">
        <v>48.29</v>
      </c>
      <c r="V24" s="34">
        <v>0</v>
      </c>
      <c r="W24" s="34">
        <v>2.1</v>
      </c>
      <c r="X24" s="34">
        <v>0.51600000000000001</v>
      </c>
      <c r="Y24" s="34">
        <f t="shared" si="6"/>
        <v>1.47</v>
      </c>
      <c r="Z24" s="34">
        <f t="shared" si="7"/>
        <v>0.25800000000000001</v>
      </c>
      <c r="AA24" s="34">
        <v>0.69199999999999995</v>
      </c>
      <c r="AB24" s="35">
        <v>5.5519058800829997E-3</v>
      </c>
      <c r="AC24">
        <f t="shared" si="2"/>
        <v>19</v>
      </c>
      <c r="AD24">
        <f t="shared" si="3"/>
        <v>0</v>
      </c>
      <c r="AE24">
        <f t="shared" si="4"/>
        <v>0</v>
      </c>
      <c r="AF24">
        <f>'TP Factors'!$D$7</f>
        <v>1.0291758621024898</v>
      </c>
      <c r="AG24">
        <f t="shared" si="5"/>
        <v>0</v>
      </c>
    </row>
    <row r="25" spans="1:33">
      <c r="AB25" s="35">
        <f>SUM(AB2:AB24)</f>
        <v>4.831190234168468</v>
      </c>
      <c r="AD25">
        <f>SUM(AD2:AD24)</f>
        <v>32</v>
      </c>
      <c r="AG25">
        <f>SUM(AG2:AG24)</f>
        <v>10.299999999999999</v>
      </c>
    </row>
  </sheetData>
  <sortState ref="A2:Z24">
    <sortCondition descending="1" ref="V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35"/>
  <sheetViews>
    <sheetView topLeftCell="R10" workbookViewId="0">
      <selection activeCell="AC1" sqref="AC1:AG2"/>
    </sheetView>
  </sheetViews>
  <sheetFormatPr defaultRowHeight="12.75"/>
  <cols>
    <col min="1" max="1" width="12.7109375" style="30" bestFit="1" customWidth="1"/>
    <col min="2" max="2" width="11.28515625" style="30" bestFit="1" customWidth="1"/>
    <col min="3" max="3" width="12.5703125" style="30" bestFit="1" customWidth="1"/>
    <col min="4" max="4" width="10.28515625" style="31" bestFit="1" customWidth="1"/>
    <col min="5" max="5" width="10" style="30" bestFit="1" customWidth="1"/>
    <col min="6" max="6" width="11" style="30" bestFit="1" customWidth="1"/>
    <col min="7" max="7" width="10.5703125" style="32" bestFit="1" customWidth="1"/>
    <col min="8" max="8" width="8.42578125" style="30" bestFit="1" customWidth="1"/>
    <col min="9" max="9" width="11.42578125" style="30" bestFit="1" customWidth="1"/>
    <col min="10" max="10" width="12" style="30" bestFit="1" customWidth="1"/>
    <col min="11" max="11" width="16.7109375" style="33" bestFit="1" customWidth="1"/>
    <col min="12" max="12" width="17.85546875" style="33" bestFit="1" customWidth="1"/>
    <col min="13" max="14" width="7" style="31" bestFit="1" customWidth="1"/>
    <col min="15" max="16" width="6" style="30" bestFit="1" customWidth="1"/>
    <col min="17" max="17" width="12.5703125" style="34" bestFit="1" customWidth="1"/>
    <col min="18" max="18" width="11.5703125" style="34" bestFit="1" customWidth="1"/>
    <col min="19" max="19" width="10" style="30" bestFit="1" customWidth="1"/>
    <col min="20" max="20" width="10.85546875" style="30" bestFit="1" customWidth="1"/>
    <col min="21" max="21" width="14" style="34" bestFit="1" customWidth="1"/>
    <col min="22" max="22" width="13.42578125" style="34" bestFit="1" customWidth="1"/>
    <col min="23" max="24" width="8.5703125" style="34" bestFit="1" customWidth="1"/>
    <col min="25" max="26" width="8.5703125" style="34" customWidth="1"/>
    <col min="27" max="27" width="8.5703125" style="34" bestFit="1" customWidth="1"/>
    <col min="28" max="28" width="19.85546875" style="35" bestFit="1" customWidth="1"/>
    <col min="29" max="29" width="13.28515625" customWidth="1"/>
    <col min="33" max="33" width="12.85546875" customWidth="1"/>
  </cols>
  <sheetData>
    <row r="1" spans="1:33" ht="25.5">
      <c r="A1" s="30" t="s">
        <v>64</v>
      </c>
      <c r="B1" s="30" t="s">
        <v>65</v>
      </c>
      <c r="C1" s="30" t="s">
        <v>66</v>
      </c>
      <c r="D1" s="31" t="s">
        <v>67</v>
      </c>
      <c r="E1" s="30" t="s">
        <v>68</v>
      </c>
      <c r="F1" s="30" t="s">
        <v>69</v>
      </c>
      <c r="G1" s="32" t="s">
        <v>70</v>
      </c>
      <c r="H1" s="30" t="s">
        <v>71</v>
      </c>
      <c r="I1" s="30" t="s">
        <v>72</v>
      </c>
      <c r="J1" s="30" t="s">
        <v>73</v>
      </c>
      <c r="K1" s="33" t="s">
        <v>74</v>
      </c>
      <c r="L1" s="33" t="s">
        <v>75</v>
      </c>
      <c r="M1" s="31" t="s">
        <v>76</v>
      </c>
      <c r="N1" s="31" t="s">
        <v>77</v>
      </c>
      <c r="O1" s="30" t="s">
        <v>78</v>
      </c>
      <c r="P1" s="30" t="s">
        <v>79</v>
      </c>
      <c r="Q1" s="34" t="s">
        <v>80</v>
      </c>
      <c r="R1" s="34" t="s">
        <v>81</v>
      </c>
      <c r="S1" s="30" t="s">
        <v>82</v>
      </c>
      <c r="T1" s="30" t="s">
        <v>83</v>
      </c>
      <c r="U1" s="34" t="s">
        <v>84</v>
      </c>
      <c r="V1" s="34" t="s">
        <v>85</v>
      </c>
      <c r="W1" s="34" t="s">
        <v>86</v>
      </c>
      <c r="X1" s="34" t="s">
        <v>87</v>
      </c>
      <c r="Y1" s="43" t="s">
        <v>175</v>
      </c>
      <c r="Z1" s="43" t="s">
        <v>176</v>
      </c>
      <c r="AA1" s="34" t="s">
        <v>88</v>
      </c>
      <c r="AB1" s="35" t="s">
        <v>89</v>
      </c>
      <c r="AC1" s="36" t="s">
        <v>177</v>
      </c>
      <c r="AD1" s="36" t="s">
        <v>178</v>
      </c>
      <c r="AE1" s="36" t="s">
        <v>179</v>
      </c>
      <c r="AF1" s="36" t="s">
        <v>180</v>
      </c>
      <c r="AG1" s="36" t="s">
        <v>181</v>
      </c>
    </row>
    <row r="2" spans="1:33">
      <c r="A2" s="30" t="s">
        <v>105</v>
      </c>
      <c r="B2" s="30">
        <v>10</v>
      </c>
      <c r="C2" s="30" t="s">
        <v>127</v>
      </c>
      <c r="D2" s="31">
        <v>37.82</v>
      </c>
      <c r="E2" s="30" t="s">
        <v>91</v>
      </c>
      <c r="F2" s="30">
        <v>1234</v>
      </c>
      <c r="G2" s="32">
        <v>102.5</v>
      </c>
      <c r="H2" s="30" t="s">
        <v>92</v>
      </c>
      <c r="I2" s="30" t="s">
        <v>93</v>
      </c>
      <c r="J2" s="30">
        <v>2162</v>
      </c>
      <c r="K2" s="33">
        <v>398.16676096600003</v>
      </c>
      <c r="L2" s="33">
        <v>4555.2472387799999</v>
      </c>
      <c r="M2" s="31">
        <v>4.54</v>
      </c>
      <c r="N2" s="31">
        <v>1.1200000000000001</v>
      </c>
      <c r="O2" s="30">
        <v>64261</v>
      </c>
      <c r="P2" s="30">
        <v>62430</v>
      </c>
      <c r="Q2" s="34">
        <v>64261</v>
      </c>
      <c r="R2" s="34">
        <v>1300</v>
      </c>
      <c r="S2" s="30" t="s">
        <v>97</v>
      </c>
      <c r="T2" s="30" t="s">
        <v>132</v>
      </c>
      <c r="U2" s="34">
        <v>48.29</v>
      </c>
      <c r="V2" s="34">
        <v>1</v>
      </c>
      <c r="W2" s="34">
        <v>2.1</v>
      </c>
      <c r="X2" s="34">
        <v>0.51600000000000001</v>
      </c>
      <c r="Y2" s="34">
        <f>W2</f>
        <v>2.1</v>
      </c>
      <c r="Z2" s="34">
        <f>X2</f>
        <v>0.51600000000000001</v>
      </c>
      <c r="AA2" s="34">
        <v>0.63100000000000001</v>
      </c>
      <c r="AB2" s="35">
        <v>0.54189103976826303</v>
      </c>
      <c r="AC2">
        <f>ROUND(AB2*AA2*U2*102.79,0)</f>
        <v>1697</v>
      </c>
      <c r="AD2">
        <f>ROUND(Y2*AC2*0.002205,0)</f>
        <v>8</v>
      </c>
      <c r="AE2">
        <f>ROUND(Z2*AC2*0.002205,1)</f>
        <v>1.9</v>
      </c>
      <c r="AF2">
        <f>'TP Factors'!$D$7</f>
        <v>1.0291758621024898</v>
      </c>
      <c r="AG2">
        <f>ROUND(AE2*AF2,1)</f>
        <v>2</v>
      </c>
    </row>
    <row r="3" spans="1:33">
      <c r="A3" s="30" t="s">
        <v>105</v>
      </c>
      <c r="B3" s="30">
        <v>10</v>
      </c>
      <c r="C3" s="30" t="s">
        <v>127</v>
      </c>
      <c r="D3" s="31">
        <v>37.82</v>
      </c>
      <c r="E3" s="30" t="s">
        <v>91</v>
      </c>
      <c r="F3" s="30">
        <v>3456</v>
      </c>
      <c r="G3" s="32">
        <v>3</v>
      </c>
      <c r="H3" s="30" t="s">
        <v>92</v>
      </c>
      <c r="I3" s="30" t="s">
        <v>93</v>
      </c>
      <c r="J3" s="30">
        <v>665</v>
      </c>
      <c r="K3" s="33">
        <v>1019.72144753</v>
      </c>
      <c r="L3" s="33">
        <v>8668.3621511599995</v>
      </c>
      <c r="M3" s="31">
        <v>0.47</v>
      </c>
      <c r="N3" s="31">
        <v>0.06</v>
      </c>
      <c r="O3" s="30">
        <v>64283</v>
      </c>
      <c r="P3" s="30">
        <v>62450</v>
      </c>
      <c r="Q3" s="34">
        <v>64283</v>
      </c>
      <c r="R3" s="34">
        <v>4340</v>
      </c>
      <c r="S3" s="30" t="s">
        <v>97</v>
      </c>
      <c r="T3" s="30" t="s">
        <v>116</v>
      </c>
      <c r="U3" s="34">
        <v>48.29</v>
      </c>
      <c r="V3" s="34">
        <v>1</v>
      </c>
      <c r="W3" s="34">
        <v>0.7</v>
      </c>
      <c r="X3" s="34">
        <v>0.09</v>
      </c>
      <c r="Y3" s="34">
        <f t="shared" ref="Y3:Y28" si="0">W3</f>
        <v>0.7</v>
      </c>
      <c r="Z3" s="34">
        <f t="shared" ref="Z3:Z28" si="1">X3</f>
        <v>0.09</v>
      </c>
      <c r="AA3" s="34">
        <v>0.10199999999999999</v>
      </c>
      <c r="AB3" s="35">
        <v>2.0682124750530001E-5</v>
      </c>
      <c r="AC3">
        <f t="shared" ref="AC3:AC34" si="2">ROUND(AB3*AA3*U3*102.79,0)</f>
        <v>0</v>
      </c>
      <c r="AD3">
        <f t="shared" ref="AD3:AD34" si="3">ROUND(Y3*AC3*0.002205,0)</f>
        <v>0</v>
      </c>
      <c r="AE3">
        <f t="shared" ref="AE3:AE34" si="4">ROUND(Z3*AC3*0.002205,1)</f>
        <v>0</v>
      </c>
      <c r="AF3">
        <f>'TP Factors'!$D$7</f>
        <v>1.0291758621024898</v>
      </c>
      <c r="AG3">
        <f t="shared" ref="AG3:AG34" si="5">ROUND(AE3*AF3,1)</f>
        <v>0</v>
      </c>
    </row>
    <row r="4" spans="1:33">
      <c r="A4" s="30" t="s">
        <v>105</v>
      </c>
      <c r="B4" s="30">
        <v>10</v>
      </c>
      <c r="C4" s="30" t="s">
        <v>127</v>
      </c>
      <c r="D4" s="31">
        <v>37.82</v>
      </c>
      <c r="E4" s="30" t="s">
        <v>91</v>
      </c>
      <c r="F4" s="30">
        <v>3456</v>
      </c>
      <c r="G4" s="32">
        <v>3</v>
      </c>
      <c r="H4" s="30" t="s">
        <v>92</v>
      </c>
      <c r="I4" s="30" t="s">
        <v>93</v>
      </c>
      <c r="J4" s="30">
        <v>16</v>
      </c>
      <c r="K4" s="33">
        <v>77.664304641599998</v>
      </c>
      <c r="L4" s="33">
        <v>203.27159833299999</v>
      </c>
      <c r="M4" s="31">
        <v>0.01</v>
      </c>
      <c r="N4" s="31">
        <v>0</v>
      </c>
      <c r="O4" s="30">
        <v>64956</v>
      </c>
      <c r="P4" s="30">
        <v>63086</v>
      </c>
      <c r="Q4" s="34">
        <v>64956</v>
      </c>
      <c r="R4" s="34">
        <v>4200</v>
      </c>
      <c r="S4" s="30" t="s">
        <v>97</v>
      </c>
      <c r="T4" s="30" t="s">
        <v>135</v>
      </c>
      <c r="U4" s="34">
        <v>48.29</v>
      </c>
      <c r="V4" s="34">
        <v>1</v>
      </c>
      <c r="W4" s="34">
        <v>0.7</v>
      </c>
      <c r="X4" s="34">
        <v>0.09</v>
      </c>
      <c r="Y4" s="34">
        <f t="shared" si="0"/>
        <v>0.7</v>
      </c>
      <c r="Z4" s="34">
        <f t="shared" si="1"/>
        <v>0.09</v>
      </c>
      <c r="AA4" s="34">
        <v>0.10199999999999999</v>
      </c>
      <c r="AB4" s="35">
        <v>8.6222619565885002E-4</v>
      </c>
      <c r="AC4">
        <f t="shared" si="2"/>
        <v>0</v>
      </c>
      <c r="AD4">
        <f t="shared" si="3"/>
        <v>0</v>
      </c>
      <c r="AE4">
        <f t="shared" si="4"/>
        <v>0</v>
      </c>
      <c r="AF4">
        <f>'TP Factors'!$D$7</f>
        <v>1.0291758621024898</v>
      </c>
      <c r="AG4">
        <f t="shared" si="5"/>
        <v>0</v>
      </c>
    </row>
    <row r="5" spans="1:33">
      <c r="A5" s="30" t="s">
        <v>105</v>
      </c>
      <c r="B5" s="30">
        <v>10</v>
      </c>
      <c r="C5" s="30" t="s">
        <v>127</v>
      </c>
      <c r="D5" s="31">
        <v>37.82</v>
      </c>
      <c r="E5" s="30" t="s">
        <v>91</v>
      </c>
      <c r="F5" s="30">
        <v>1234</v>
      </c>
      <c r="G5" s="32">
        <v>45</v>
      </c>
      <c r="H5" s="30" t="s">
        <v>92</v>
      </c>
      <c r="I5" s="30" t="s">
        <v>93</v>
      </c>
      <c r="J5" s="30">
        <v>1423</v>
      </c>
      <c r="K5" s="33">
        <v>257.29378981799999</v>
      </c>
      <c r="L5" s="33">
        <v>2689.89623626</v>
      </c>
      <c r="M5" s="31">
        <v>1.71</v>
      </c>
      <c r="N5" s="31">
        <v>0.68</v>
      </c>
      <c r="O5" s="30">
        <v>65095</v>
      </c>
      <c r="P5" s="30">
        <v>63217</v>
      </c>
      <c r="Q5" s="34">
        <v>65095</v>
      </c>
      <c r="R5" s="34">
        <v>8140</v>
      </c>
      <c r="S5" s="30" t="s">
        <v>108</v>
      </c>
      <c r="T5" s="30" t="s">
        <v>111</v>
      </c>
      <c r="U5" s="34">
        <v>48.29</v>
      </c>
      <c r="V5" s="34">
        <v>1</v>
      </c>
      <c r="W5" s="34">
        <v>1.2</v>
      </c>
      <c r="X5" s="34">
        <v>0.48</v>
      </c>
      <c r="Y5" s="34">
        <f t="shared" si="0"/>
        <v>1.2</v>
      </c>
      <c r="Z5" s="34">
        <f t="shared" si="1"/>
        <v>0.48</v>
      </c>
      <c r="AA5" s="34">
        <v>0.70299999999999996</v>
      </c>
      <c r="AB5" s="35">
        <v>0.14673034020102099</v>
      </c>
      <c r="AC5">
        <f t="shared" si="2"/>
        <v>512</v>
      </c>
      <c r="AD5">
        <f t="shared" si="3"/>
        <v>1</v>
      </c>
      <c r="AE5">
        <f t="shared" si="4"/>
        <v>0.5</v>
      </c>
      <c r="AF5">
        <f>'TP Factors'!$D$7</f>
        <v>1.0291758621024898</v>
      </c>
      <c r="AG5">
        <f t="shared" si="5"/>
        <v>0.5</v>
      </c>
    </row>
    <row r="6" spans="1:33">
      <c r="A6" s="30" t="s">
        <v>105</v>
      </c>
      <c r="B6" s="30">
        <v>10</v>
      </c>
      <c r="C6" s="30" t="s">
        <v>127</v>
      </c>
      <c r="D6" s="31">
        <v>37.82</v>
      </c>
      <c r="E6" s="30" t="s">
        <v>91</v>
      </c>
      <c r="F6" s="30">
        <v>1234</v>
      </c>
      <c r="G6" s="32">
        <v>13</v>
      </c>
      <c r="H6" s="30" t="s">
        <v>92</v>
      </c>
      <c r="I6" s="30" t="s">
        <v>93</v>
      </c>
      <c r="J6" s="30">
        <v>7581</v>
      </c>
      <c r="K6" s="33">
        <v>1382.6256458</v>
      </c>
      <c r="L6" s="33">
        <v>57909.123025599998</v>
      </c>
      <c r="M6" s="31">
        <v>14.02</v>
      </c>
      <c r="N6" s="31">
        <v>1.67</v>
      </c>
      <c r="O6" s="30">
        <v>65098</v>
      </c>
      <c r="P6" s="30">
        <v>63220</v>
      </c>
      <c r="Q6" s="34">
        <v>65098</v>
      </c>
      <c r="R6" s="34">
        <v>1100</v>
      </c>
      <c r="S6" s="30" t="s">
        <v>97</v>
      </c>
      <c r="T6" s="30" t="s">
        <v>134</v>
      </c>
      <c r="U6" s="34">
        <v>48.29</v>
      </c>
      <c r="V6" s="34">
        <v>1</v>
      </c>
      <c r="W6" s="34">
        <v>1.85</v>
      </c>
      <c r="X6" s="34">
        <v>0.22</v>
      </c>
      <c r="Y6" s="34">
        <f t="shared" si="0"/>
        <v>1.85</v>
      </c>
      <c r="Z6" s="34">
        <f t="shared" si="1"/>
        <v>0.22</v>
      </c>
      <c r="AA6" s="34">
        <v>0.17399999999999999</v>
      </c>
      <c r="AB6" s="35">
        <v>0.127111636425081</v>
      </c>
      <c r="AC6">
        <f t="shared" si="2"/>
        <v>110</v>
      </c>
      <c r="AD6">
        <f t="shared" si="3"/>
        <v>0</v>
      </c>
      <c r="AE6">
        <f t="shared" si="4"/>
        <v>0.1</v>
      </c>
      <c r="AF6">
        <f>'TP Factors'!$D$7</f>
        <v>1.0291758621024898</v>
      </c>
      <c r="AG6">
        <f t="shared" si="5"/>
        <v>0.1</v>
      </c>
    </row>
    <row r="7" spans="1:33">
      <c r="A7" s="30" t="s">
        <v>105</v>
      </c>
      <c r="B7" s="30">
        <v>10</v>
      </c>
      <c r="C7" s="30" t="s">
        <v>127</v>
      </c>
      <c r="D7" s="31">
        <v>37.82</v>
      </c>
      <c r="E7" s="30" t="s">
        <v>91</v>
      </c>
      <c r="F7" s="30">
        <v>3456</v>
      </c>
      <c r="G7" s="32">
        <v>0</v>
      </c>
      <c r="H7" s="30" t="s">
        <v>92</v>
      </c>
      <c r="I7" s="30" t="s">
        <v>93</v>
      </c>
      <c r="J7" s="30">
        <v>1368</v>
      </c>
      <c r="K7" s="33">
        <v>388.734983935</v>
      </c>
      <c r="L7" s="33">
        <v>6001.6825733300002</v>
      </c>
      <c r="M7" s="31">
        <v>0</v>
      </c>
      <c r="N7" s="31">
        <v>0</v>
      </c>
      <c r="O7" s="30">
        <v>65111</v>
      </c>
      <c r="P7" s="30">
        <v>63232</v>
      </c>
      <c r="Q7" s="34">
        <v>65111</v>
      </c>
      <c r="R7" s="34">
        <v>6120</v>
      </c>
      <c r="S7" s="30" t="s">
        <v>108</v>
      </c>
      <c r="T7" s="30" t="s">
        <v>136</v>
      </c>
      <c r="U7" s="34">
        <v>48.29</v>
      </c>
      <c r="V7" s="34">
        <v>1</v>
      </c>
      <c r="W7" s="34">
        <v>0</v>
      </c>
      <c r="X7" s="34">
        <v>0</v>
      </c>
      <c r="Y7" s="34">
        <f t="shared" si="0"/>
        <v>0</v>
      </c>
      <c r="Z7" s="34">
        <f t="shared" si="1"/>
        <v>0</v>
      </c>
      <c r="AA7" s="34">
        <v>0.30299999999999999</v>
      </c>
      <c r="AB7" s="35">
        <v>0.15957150876499401</v>
      </c>
      <c r="AC7">
        <f t="shared" si="2"/>
        <v>240</v>
      </c>
      <c r="AD7">
        <f t="shared" si="3"/>
        <v>0</v>
      </c>
      <c r="AE7">
        <f t="shared" si="4"/>
        <v>0</v>
      </c>
      <c r="AF7">
        <f>'TP Factors'!$D$7</f>
        <v>1.0291758621024898</v>
      </c>
      <c r="AG7">
        <f t="shared" si="5"/>
        <v>0</v>
      </c>
    </row>
    <row r="8" spans="1:33">
      <c r="A8" s="30" t="s">
        <v>105</v>
      </c>
      <c r="B8" s="30">
        <v>10</v>
      </c>
      <c r="C8" s="30" t="s">
        <v>127</v>
      </c>
      <c r="D8" s="31">
        <v>37.82</v>
      </c>
      <c r="E8" s="30" t="s">
        <v>91</v>
      </c>
      <c r="F8" s="30">
        <v>1234</v>
      </c>
      <c r="G8" s="32">
        <v>45</v>
      </c>
      <c r="H8" s="30" t="s">
        <v>92</v>
      </c>
      <c r="I8" s="30" t="s">
        <v>93</v>
      </c>
      <c r="J8" s="30">
        <v>711</v>
      </c>
      <c r="K8" s="33">
        <v>184.346853995</v>
      </c>
      <c r="L8" s="33">
        <v>1499.6293509</v>
      </c>
      <c r="M8" s="31">
        <v>0.85</v>
      </c>
      <c r="N8" s="31">
        <v>0.34</v>
      </c>
      <c r="O8" s="30">
        <v>65147</v>
      </c>
      <c r="P8" s="30">
        <v>63265</v>
      </c>
      <c r="Q8" s="34">
        <v>65147</v>
      </c>
      <c r="R8" s="34">
        <v>8140</v>
      </c>
      <c r="S8" s="30" t="s">
        <v>97</v>
      </c>
      <c r="T8" s="30" t="s">
        <v>99</v>
      </c>
      <c r="U8" s="34">
        <v>48.29</v>
      </c>
      <c r="V8" s="34">
        <v>1</v>
      </c>
      <c r="W8" s="34">
        <v>1.2</v>
      </c>
      <c r="X8" s="34">
        <v>0.48</v>
      </c>
      <c r="Y8" s="34">
        <f t="shared" si="0"/>
        <v>1.2</v>
      </c>
      <c r="Z8" s="34">
        <f t="shared" si="1"/>
        <v>0.48</v>
      </c>
      <c r="AA8" s="34">
        <v>0.63</v>
      </c>
      <c r="AB8" s="35">
        <v>0.33609390672541301</v>
      </c>
      <c r="AC8">
        <f t="shared" si="2"/>
        <v>1051</v>
      </c>
      <c r="AD8">
        <f t="shared" si="3"/>
        <v>3</v>
      </c>
      <c r="AE8">
        <f t="shared" si="4"/>
        <v>1.1000000000000001</v>
      </c>
      <c r="AF8">
        <f>'TP Factors'!$D$7</f>
        <v>1.0291758621024898</v>
      </c>
      <c r="AG8">
        <f t="shared" si="5"/>
        <v>1.1000000000000001</v>
      </c>
    </row>
    <row r="9" spans="1:33">
      <c r="A9" s="30" t="s">
        <v>105</v>
      </c>
      <c r="B9" s="30">
        <v>10</v>
      </c>
      <c r="C9" s="30" t="s">
        <v>127</v>
      </c>
      <c r="D9" s="31">
        <v>37.82</v>
      </c>
      <c r="E9" s="30" t="s">
        <v>91</v>
      </c>
      <c r="F9" s="30">
        <v>3456</v>
      </c>
      <c r="G9" s="32">
        <v>0</v>
      </c>
      <c r="H9" s="30" t="s">
        <v>92</v>
      </c>
      <c r="I9" s="30" t="s">
        <v>93</v>
      </c>
      <c r="J9" s="30">
        <v>35</v>
      </c>
      <c r="K9" s="33">
        <v>76.440403779299999</v>
      </c>
      <c r="L9" s="33">
        <v>245.64764573799999</v>
      </c>
      <c r="M9" s="31">
        <v>0</v>
      </c>
      <c r="N9" s="31">
        <v>0</v>
      </c>
      <c r="O9" s="30">
        <v>65171</v>
      </c>
      <c r="P9" s="30">
        <v>63286</v>
      </c>
      <c r="Q9" s="34">
        <v>65171</v>
      </c>
      <c r="R9" s="34">
        <v>6120</v>
      </c>
      <c r="S9" s="30" t="s">
        <v>97</v>
      </c>
      <c r="T9" s="30" t="s">
        <v>137</v>
      </c>
      <c r="U9" s="34">
        <v>48.29</v>
      </c>
      <c r="V9" s="34">
        <v>1</v>
      </c>
      <c r="W9" s="34">
        <v>0</v>
      </c>
      <c r="X9" s="34">
        <v>0</v>
      </c>
      <c r="Y9" s="34">
        <f t="shared" si="0"/>
        <v>0</v>
      </c>
      <c r="Z9" s="34">
        <f t="shared" si="1"/>
        <v>0</v>
      </c>
      <c r="AA9" s="34">
        <v>0.191</v>
      </c>
      <c r="AB9" s="35">
        <v>5.2825106681070003E-2</v>
      </c>
      <c r="AC9">
        <f t="shared" si="2"/>
        <v>50</v>
      </c>
      <c r="AD9">
        <f t="shared" si="3"/>
        <v>0</v>
      </c>
      <c r="AE9">
        <f t="shared" si="4"/>
        <v>0</v>
      </c>
      <c r="AF9">
        <f>'TP Factors'!$D$7</f>
        <v>1.0291758621024898</v>
      </c>
      <c r="AG9">
        <f t="shared" si="5"/>
        <v>0</v>
      </c>
    </row>
    <row r="10" spans="1:33">
      <c r="A10" s="30" t="s">
        <v>105</v>
      </c>
      <c r="B10" s="30">
        <v>10</v>
      </c>
      <c r="C10" s="30" t="s">
        <v>127</v>
      </c>
      <c r="D10" s="31">
        <v>37.82</v>
      </c>
      <c r="E10" s="30" t="s">
        <v>91</v>
      </c>
      <c r="F10" s="30">
        <v>3456</v>
      </c>
      <c r="G10" s="32">
        <v>3</v>
      </c>
      <c r="H10" s="30" t="s">
        <v>92</v>
      </c>
      <c r="I10" s="30" t="s">
        <v>93</v>
      </c>
      <c r="J10" s="30">
        <v>61</v>
      </c>
      <c r="K10" s="33">
        <v>115.894550274</v>
      </c>
      <c r="L10" s="33">
        <v>797.71196058999999</v>
      </c>
      <c r="M10" s="31">
        <v>0.04</v>
      </c>
      <c r="N10" s="31">
        <v>0.01</v>
      </c>
      <c r="O10" s="30">
        <v>65181</v>
      </c>
      <c r="P10" s="30">
        <v>63295</v>
      </c>
      <c r="Q10" s="34">
        <v>65181</v>
      </c>
      <c r="R10" s="34">
        <v>4340</v>
      </c>
      <c r="S10" s="30" t="s">
        <v>97</v>
      </c>
      <c r="T10" s="30" t="s">
        <v>116</v>
      </c>
      <c r="U10" s="34">
        <v>48.29</v>
      </c>
      <c r="V10" s="34">
        <v>1</v>
      </c>
      <c r="W10" s="34">
        <v>0.7</v>
      </c>
      <c r="X10" s="34">
        <v>0.09</v>
      </c>
      <c r="Y10" s="34">
        <f t="shared" si="0"/>
        <v>0.7</v>
      </c>
      <c r="Z10" s="34">
        <f t="shared" si="1"/>
        <v>0.09</v>
      </c>
      <c r="AA10" s="34">
        <v>0.10199999999999999</v>
      </c>
      <c r="AB10" s="35">
        <v>0.12009311486447601</v>
      </c>
      <c r="AC10">
        <f t="shared" si="2"/>
        <v>61</v>
      </c>
      <c r="AD10">
        <f t="shared" si="3"/>
        <v>0</v>
      </c>
      <c r="AE10">
        <f t="shared" si="4"/>
        <v>0</v>
      </c>
      <c r="AF10">
        <f>'TP Factors'!$D$7</f>
        <v>1.0291758621024898</v>
      </c>
      <c r="AG10">
        <f t="shared" si="5"/>
        <v>0</v>
      </c>
    </row>
    <row r="11" spans="1:33">
      <c r="A11" s="30" t="s">
        <v>105</v>
      </c>
      <c r="B11" s="30">
        <v>10</v>
      </c>
      <c r="C11" s="30" t="s">
        <v>127</v>
      </c>
      <c r="D11" s="31">
        <v>37.82</v>
      </c>
      <c r="E11" s="30" t="s">
        <v>91</v>
      </c>
      <c r="F11" s="30">
        <v>1234</v>
      </c>
      <c r="G11" s="32">
        <v>45</v>
      </c>
      <c r="H11" s="30" t="s">
        <v>92</v>
      </c>
      <c r="I11" s="30" t="s">
        <v>93</v>
      </c>
      <c r="J11" s="30">
        <v>4178</v>
      </c>
      <c r="K11" s="33">
        <v>773.80929349600001</v>
      </c>
      <c r="L11" s="33">
        <v>8815.1815084099999</v>
      </c>
      <c r="M11" s="31">
        <v>5.01</v>
      </c>
      <c r="N11" s="31">
        <v>2.0099999999999998</v>
      </c>
      <c r="O11" s="30">
        <v>65203</v>
      </c>
      <c r="P11" s="30">
        <v>63313</v>
      </c>
      <c r="Q11" s="34">
        <v>65203</v>
      </c>
      <c r="R11" s="34">
        <v>8140</v>
      </c>
      <c r="S11" s="30" t="s">
        <v>97</v>
      </c>
      <c r="T11" s="30" t="s">
        <v>99</v>
      </c>
      <c r="U11" s="34">
        <v>48.29</v>
      </c>
      <c r="V11" s="34">
        <v>1</v>
      </c>
      <c r="W11" s="34">
        <v>1.2</v>
      </c>
      <c r="X11" s="34">
        <v>0.48</v>
      </c>
      <c r="Y11" s="34">
        <f t="shared" si="0"/>
        <v>1.2</v>
      </c>
      <c r="Z11" s="34">
        <f t="shared" si="1"/>
        <v>0.48</v>
      </c>
      <c r="AA11" s="34">
        <v>0.63</v>
      </c>
      <c r="AB11" s="35">
        <v>2.1708713481527</v>
      </c>
      <c r="AC11">
        <f t="shared" si="2"/>
        <v>6789</v>
      </c>
      <c r="AD11">
        <f t="shared" si="3"/>
        <v>18</v>
      </c>
      <c r="AE11">
        <f t="shared" si="4"/>
        <v>7.2</v>
      </c>
      <c r="AF11">
        <f>'TP Factors'!$D$7</f>
        <v>1.0291758621024898</v>
      </c>
      <c r="AG11">
        <f t="shared" si="5"/>
        <v>7.4</v>
      </c>
    </row>
    <row r="12" spans="1:33">
      <c r="A12" s="30" t="s">
        <v>105</v>
      </c>
      <c r="B12" s="30">
        <v>10</v>
      </c>
      <c r="C12" s="30" t="s">
        <v>127</v>
      </c>
      <c r="D12" s="31">
        <v>37.82</v>
      </c>
      <c r="E12" s="30" t="s">
        <v>91</v>
      </c>
      <c r="F12" s="30">
        <v>3456</v>
      </c>
      <c r="G12" s="32">
        <v>3</v>
      </c>
      <c r="H12" s="30" t="s">
        <v>92</v>
      </c>
      <c r="I12" s="30" t="s">
        <v>93</v>
      </c>
      <c r="J12" s="30">
        <v>790</v>
      </c>
      <c r="K12" s="33">
        <v>601.29843308199997</v>
      </c>
      <c r="L12" s="33">
        <v>10300.5402875</v>
      </c>
      <c r="M12" s="31">
        <v>0.55000000000000004</v>
      </c>
      <c r="N12" s="31">
        <v>7.0000000000000007E-2</v>
      </c>
      <c r="O12" s="30">
        <v>65204</v>
      </c>
      <c r="P12" s="30">
        <v>63314</v>
      </c>
      <c r="Q12" s="34">
        <v>65204</v>
      </c>
      <c r="R12" s="34">
        <v>4340</v>
      </c>
      <c r="S12" s="30" t="s">
        <v>97</v>
      </c>
      <c r="T12" s="30" t="s">
        <v>116</v>
      </c>
      <c r="U12" s="34">
        <v>48.29</v>
      </c>
      <c r="V12" s="34">
        <v>1</v>
      </c>
      <c r="W12" s="34">
        <v>0.7</v>
      </c>
      <c r="X12" s="34">
        <v>0.09</v>
      </c>
      <c r="Y12" s="34">
        <f t="shared" si="0"/>
        <v>0.7</v>
      </c>
      <c r="Z12" s="34">
        <f t="shared" si="1"/>
        <v>0.09</v>
      </c>
      <c r="AA12" s="34">
        <v>0.10199999999999999</v>
      </c>
      <c r="AB12" s="35">
        <v>0.36468299060521903</v>
      </c>
      <c r="AC12">
        <f t="shared" si="2"/>
        <v>185</v>
      </c>
      <c r="AD12">
        <f t="shared" si="3"/>
        <v>0</v>
      </c>
      <c r="AE12">
        <f t="shared" si="4"/>
        <v>0</v>
      </c>
      <c r="AF12">
        <f>'TP Factors'!$D$7</f>
        <v>1.0291758621024898</v>
      </c>
      <c r="AG12">
        <f t="shared" si="5"/>
        <v>0</v>
      </c>
    </row>
    <row r="13" spans="1:33">
      <c r="A13" s="30" t="s">
        <v>105</v>
      </c>
      <c r="B13" s="30">
        <v>10</v>
      </c>
      <c r="C13" s="30" t="s">
        <v>127</v>
      </c>
      <c r="D13" s="31">
        <v>37.82</v>
      </c>
      <c r="E13" s="30" t="s">
        <v>91</v>
      </c>
      <c r="F13" s="30">
        <v>1234</v>
      </c>
      <c r="G13" s="32">
        <v>105</v>
      </c>
      <c r="H13" s="30" t="s">
        <v>92</v>
      </c>
      <c r="I13" s="30" t="s">
        <v>93</v>
      </c>
      <c r="J13" s="30">
        <v>239</v>
      </c>
      <c r="K13" s="33">
        <v>126.48310125499999</v>
      </c>
      <c r="L13" s="33">
        <v>358.81682321800002</v>
      </c>
      <c r="M13" s="31">
        <v>0.46</v>
      </c>
      <c r="N13" s="31">
        <v>0.12</v>
      </c>
      <c r="O13" s="30">
        <v>65210</v>
      </c>
      <c r="P13" s="30">
        <v>63320</v>
      </c>
      <c r="Q13" s="34">
        <v>65210</v>
      </c>
      <c r="R13" s="34">
        <v>1400</v>
      </c>
      <c r="S13" s="30" t="s">
        <v>97</v>
      </c>
      <c r="T13" s="30" t="s">
        <v>123</v>
      </c>
      <c r="U13" s="34">
        <v>48.29</v>
      </c>
      <c r="V13" s="34">
        <v>1</v>
      </c>
      <c r="W13" s="34">
        <v>1.93</v>
      </c>
      <c r="X13" s="34">
        <v>0.497</v>
      </c>
      <c r="Y13" s="34">
        <f t="shared" si="0"/>
        <v>1.93</v>
      </c>
      <c r="Z13" s="34">
        <f t="shared" si="1"/>
        <v>0.497</v>
      </c>
      <c r="AA13" s="34">
        <v>0.88600000000000001</v>
      </c>
      <c r="AB13" s="35">
        <v>3.8927304806685002E-4</v>
      </c>
      <c r="AC13">
        <f t="shared" si="2"/>
        <v>2</v>
      </c>
      <c r="AD13">
        <f t="shared" si="3"/>
        <v>0</v>
      </c>
      <c r="AE13">
        <f t="shared" si="4"/>
        <v>0</v>
      </c>
      <c r="AF13">
        <f>'TP Factors'!$D$7</f>
        <v>1.0291758621024898</v>
      </c>
      <c r="AG13">
        <f t="shared" si="5"/>
        <v>0</v>
      </c>
    </row>
    <row r="14" spans="1:33">
      <c r="A14" s="30" t="s">
        <v>105</v>
      </c>
      <c r="B14" s="30">
        <v>10</v>
      </c>
      <c r="C14" s="30" t="s">
        <v>127</v>
      </c>
      <c r="D14" s="31">
        <v>37.82</v>
      </c>
      <c r="E14" s="30" t="s">
        <v>91</v>
      </c>
      <c r="F14" s="30">
        <v>1234</v>
      </c>
      <c r="G14" s="32">
        <v>13</v>
      </c>
      <c r="H14" s="30" t="s">
        <v>92</v>
      </c>
      <c r="I14" s="30" t="s">
        <v>93</v>
      </c>
      <c r="J14" s="30">
        <v>496</v>
      </c>
      <c r="K14" s="33">
        <v>522.46939056999997</v>
      </c>
      <c r="L14" s="33">
        <v>3785.0257573399999</v>
      </c>
      <c r="M14" s="31">
        <v>0.92</v>
      </c>
      <c r="N14" s="31">
        <v>0.11</v>
      </c>
      <c r="O14" s="30">
        <v>65237</v>
      </c>
      <c r="P14" s="30">
        <v>63342</v>
      </c>
      <c r="Q14" s="34">
        <v>65237</v>
      </c>
      <c r="R14" s="34">
        <v>1100</v>
      </c>
      <c r="S14" s="30" t="s">
        <v>97</v>
      </c>
      <c r="T14" s="30" t="s">
        <v>134</v>
      </c>
      <c r="U14" s="34">
        <v>48.29</v>
      </c>
      <c r="V14" s="34">
        <v>1</v>
      </c>
      <c r="W14" s="34">
        <v>1.85</v>
      </c>
      <c r="X14" s="34">
        <v>0.22</v>
      </c>
      <c r="Y14" s="34">
        <f t="shared" si="0"/>
        <v>1.85</v>
      </c>
      <c r="Z14" s="34">
        <f t="shared" si="1"/>
        <v>0.22</v>
      </c>
      <c r="AA14" s="34">
        <v>0.17399999999999999</v>
      </c>
      <c r="AB14" s="35">
        <v>0.27208974743612702</v>
      </c>
      <c r="AC14">
        <f t="shared" si="2"/>
        <v>235</v>
      </c>
      <c r="AD14">
        <f t="shared" si="3"/>
        <v>1</v>
      </c>
      <c r="AE14">
        <f t="shared" si="4"/>
        <v>0.1</v>
      </c>
      <c r="AF14">
        <f>'TP Factors'!$D$7</f>
        <v>1.0291758621024898</v>
      </c>
      <c r="AG14">
        <f t="shared" si="5"/>
        <v>0.1</v>
      </c>
    </row>
    <row r="15" spans="1:33">
      <c r="A15" s="30" t="s">
        <v>105</v>
      </c>
      <c r="B15" s="30">
        <v>10</v>
      </c>
      <c r="C15" s="30" t="s">
        <v>127</v>
      </c>
      <c r="D15" s="31">
        <v>37.82</v>
      </c>
      <c r="E15" s="30" t="s">
        <v>91</v>
      </c>
      <c r="F15" s="30">
        <v>1234</v>
      </c>
      <c r="G15" s="32">
        <v>105</v>
      </c>
      <c r="H15" s="30" t="s">
        <v>92</v>
      </c>
      <c r="I15" s="30" t="s">
        <v>93</v>
      </c>
      <c r="J15" s="30">
        <v>16093</v>
      </c>
      <c r="K15" s="33">
        <v>706.81347425399997</v>
      </c>
      <c r="L15" s="33">
        <v>24141.995563500001</v>
      </c>
      <c r="M15" s="31">
        <v>31.06</v>
      </c>
      <c r="N15" s="31">
        <v>8</v>
      </c>
      <c r="O15" s="30">
        <v>65256</v>
      </c>
      <c r="P15" s="30">
        <v>63361</v>
      </c>
      <c r="Q15" s="34">
        <v>65256</v>
      </c>
      <c r="R15" s="34">
        <v>1400</v>
      </c>
      <c r="S15" s="30" t="s">
        <v>97</v>
      </c>
      <c r="T15" s="30" t="s">
        <v>123</v>
      </c>
      <c r="U15" s="34">
        <v>48.29</v>
      </c>
      <c r="V15" s="34">
        <v>1</v>
      </c>
      <c r="W15" s="34">
        <v>1.93</v>
      </c>
      <c r="X15" s="34">
        <v>0.497</v>
      </c>
      <c r="Y15" s="34">
        <f t="shared" si="0"/>
        <v>1.93</v>
      </c>
      <c r="Z15" s="34">
        <f t="shared" si="1"/>
        <v>0.497</v>
      </c>
      <c r="AA15" s="34">
        <v>0.88600000000000001</v>
      </c>
      <c r="AB15" s="35">
        <v>0.83908075988722497</v>
      </c>
      <c r="AC15">
        <f t="shared" si="2"/>
        <v>3690</v>
      </c>
      <c r="AD15">
        <f t="shared" si="3"/>
        <v>16</v>
      </c>
      <c r="AE15">
        <f t="shared" si="4"/>
        <v>4</v>
      </c>
      <c r="AF15">
        <f>'TP Factors'!$D$7</f>
        <v>1.0291758621024898</v>
      </c>
      <c r="AG15">
        <f t="shared" si="5"/>
        <v>4.0999999999999996</v>
      </c>
    </row>
    <row r="16" spans="1:33">
      <c r="A16" s="30" t="s">
        <v>105</v>
      </c>
      <c r="B16" s="30">
        <v>10</v>
      </c>
      <c r="C16" s="30" t="s">
        <v>127</v>
      </c>
      <c r="D16" s="31">
        <v>37.82</v>
      </c>
      <c r="E16" s="30" t="s">
        <v>91</v>
      </c>
      <c r="F16" s="30">
        <v>1234</v>
      </c>
      <c r="G16" s="32">
        <v>24.1</v>
      </c>
      <c r="H16" s="30" t="s">
        <v>92</v>
      </c>
      <c r="I16" s="30" t="s">
        <v>93</v>
      </c>
      <c r="J16" s="30">
        <v>1244</v>
      </c>
      <c r="K16" s="33">
        <v>582.22399752199999</v>
      </c>
      <c r="L16" s="33">
        <v>10947.2571905</v>
      </c>
      <c r="M16" s="31">
        <v>1.49</v>
      </c>
      <c r="N16" s="31">
        <v>0.09</v>
      </c>
      <c r="O16" s="30">
        <v>65430</v>
      </c>
      <c r="P16" s="30">
        <v>63524</v>
      </c>
      <c r="Q16" s="34">
        <v>65430</v>
      </c>
      <c r="R16" s="34">
        <v>1920</v>
      </c>
      <c r="S16" s="30" t="s">
        <v>97</v>
      </c>
      <c r="T16" s="30" t="s">
        <v>122</v>
      </c>
      <c r="U16" s="34">
        <v>48.29</v>
      </c>
      <c r="V16" s="34">
        <v>1</v>
      </c>
      <c r="W16" s="34">
        <v>1.2</v>
      </c>
      <c r="X16" s="34">
        <v>7.5999999999999998E-2</v>
      </c>
      <c r="Y16" s="34">
        <f t="shared" si="0"/>
        <v>1.2</v>
      </c>
      <c r="Z16" s="34">
        <f t="shared" si="1"/>
        <v>7.5999999999999998E-2</v>
      </c>
      <c r="AA16" s="34">
        <v>0.151</v>
      </c>
      <c r="AB16" s="35">
        <v>0.23378433298625001</v>
      </c>
      <c r="AC16">
        <f t="shared" si="2"/>
        <v>175</v>
      </c>
      <c r="AD16">
        <f t="shared" si="3"/>
        <v>0</v>
      </c>
      <c r="AE16">
        <f t="shared" si="4"/>
        <v>0</v>
      </c>
      <c r="AF16">
        <f>'TP Factors'!$D$7</f>
        <v>1.0291758621024898</v>
      </c>
      <c r="AG16">
        <f t="shared" si="5"/>
        <v>0</v>
      </c>
    </row>
    <row r="17" spans="1:33">
      <c r="A17" s="30" t="s">
        <v>105</v>
      </c>
      <c r="B17" s="30">
        <v>10</v>
      </c>
      <c r="C17" s="30" t="s">
        <v>127</v>
      </c>
      <c r="D17" s="31">
        <v>37.82</v>
      </c>
      <c r="E17" s="30" t="s">
        <v>91</v>
      </c>
      <c r="F17" s="30">
        <v>3456</v>
      </c>
      <c r="G17" s="32">
        <v>3</v>
      </c>
      <c r="H17" s="30" t="s">
        <v>92</v>
      </c>
      <c r="I17" s="30" t="s">
        <v>93</v>
      </c>
      <c r="J17" s="30">
        <v>714</v>
      </c>
      <c r="K17" s="33">
        <v>436.54500700900002</v>
      </c>
      <c r="L17" s="33">
        <v>9304.9401632600002</v>
      </c>
      <c r="M17" s="31">
        <v>0.5</v>
      </c>
      <c r="N17" s="31">
        <v>0.06</v>
      </c>
      <c r="O17" s="30">
        <v>65435</v>
      </c>
      <c r="P17" s="30">
        <v>63528</v>
      </c>
      <c r="Q17" s="34">
        <v>65435</v>
      </c>
      <c r="R17" s="34">
        <v>4200</v>
      </c>
      <c r="S17" s="30" t="s">
        <v>97</v>
      </c>
      <c r="T17" s="30" t="s">
        <v>135</v>
      </c>
      <c r="U17" s="34">
        <v>48.29</v>
      </c>
      <c r="V17" s="34">
        <v>1</v>
      </c>
      <c r="W17" s="34">
        <v>0.7</v>
      </c>
      <c r="X17" s="34">
        <v>0.09</v>
      </c>
      <c r="Y17" s="34">
        <f t="shared" si="0"/>
        <v>0.7</v>
      </c>
      <c r="Z17" s="34">
        <f t="shared" si="1"/>
        <v>0.09</v>
      </c>
      <c r="AA17" s="34">
        <v>0.10199999999999999</v>
      </c>
      <c r="AB17" s="35">
        <v>0.20253606511876299</v>
      </c>
      <c r="AC17">
        <f t="shared" si="2"/>
        <v>103</v>
      </c>
      <c r="AD17">
        <f t="shared" si="3"/>
        <v>0</v>
      </c>
      <c r="AE17">
        <f t="shared" si="4"/>
        <v>0</v>
      </c>
      <c r="AF17">
        <f>'TP Factors'!$D$7</f>
        <v>1.0291758621024898</v>
      </c>
      <c r="AG17">
        <f t="shared" si="5"/>
        <v>0</v>
      </c>
    </row>
    <row r="18" spans="1:33">
      <c r="A18" s="30" t="s">
        <v>105</v>
      </c>
      <c r="B18" s="30">
        <v>10</v>
      </c>
      <c r="C18" s="30" t="s">
        <v>127</v>
      </c>
      <c r="D18" s="31">
        <v>37.82</v>
      </c>
      <c r="E18" s="30" t="s">
        <v>91</v>
      </c>
      <c r="F18" s="30">
        <v>1234</v>
      </c>
      <c r="G18" s="32">
        <v>45</v>
      </c>
      <c r="H18" s="30" t="s">
        <v>92</v>
      </c>
      <c r="I18" s="30" t="s">
        <v>93</v>
      </c>
      <c r="J18" s="30">
        <v>1</v>
      </c>
      <c r="K18" s="33">
        <v>6.3215051982699997</v>
      </c>
      <c r="L18" s="33">
        <v>1.4437081171199999</v>
      </c>
      <c r="M18" s="31">
        <v>0</v>
      </c>
      <c r="N18" s="31">
        <v>0</v>
      </c>
      <c r="O18" s="30">
        <v>65447</v>
      </c>
      <c r="P18" s="30">
        <v>63540</v>
      </c>
      <c r="Q18" s="34">
        <v>65447</v>
      </c>
      <c r="R18" s="34">
        <v>8140</v>
      </c>
      <c r="S18" s="30" t="s">
        <v>97</v>
      </c>
      <c r="T18" s="30" t="s">
        <v>99</v>
      </c>
      <c r="U18" s="34">
        <v>48.29</v>
      </c>
      <c r="V18" s="34">
        <v>1</v>
      </c>
      <c r="W18" s="34">
        <v>1.2</v>
      </c>
      <c r="X18" s="34">
        <v>0.48</v>
      </c>
      <c r="Y18" s="34">
        <f t="shared" si="0"/>
        <v>1.2</v>
      </c>
      <c r="Z18" s="34">
        <f t="shared" si="1"/>
        <v>0.48</v>
      </c>
      <c r="AA18" s="34">
        <v>0.63</v>
      </c>
      <c r="AB18" s="35">
        <v>3.5674661803075002E-4</v>
      </c>
      <c r="AC18">
        <f t="shared" si="2"/>
        <v>1</v>
      </c>
      <c r="AD18">
        <f t="shared" si="3"/>
        <v>0</v>
      </c>
      <c r="AE18">
        <f t="shared" si="4"/>
        <v>0</v>
      </c>
      <c r="AF18">
        <f>'TP Factors'!$D$7</f>
        <v>1.0291758621024898</v>
      </c>
      <c r="AG18">
        <f t="shared" si="5"/>
        <v>0</v>
      </c>
    </row>
    <row r="19" spans="1:33">
      <c r="A19" s="30" t="s">
        <v>105</v>
      </c>
      <c r="B19" s="30">
        <v>10</v>
      </c>
      <c r="C19" s="30" t="s">
        <v>127</v>
      </c>
      <c r="D19" s="31">
        <v>37.82</v>
      </c>
      <c r="E19" s="30" t="s">
        <v>91</v>
      </c>
      <c r="F19" s="30">
        <v>1234</v>
      </c>
      <c r="G19" s="32">
        <v>13</v>
      </c>
      <c r="H19" s="30" t="s">
        <v>92</v>
      </c>
      <c r="I19" s="30" t="s">
        <v>93</v>
      </c>
      <c r="J19" s="30">
        <v>1</v>
      </c>
      <c r="K19" s="33">
        <v>15.400084834099999</v>
      </c>
      <c r="L19" s="33">
        <v>5.8510022572800002</v>
      </c>
      <c r="M19" s="31">
        <v>0</v>
      </c>
      <c r="N19" s="31">
        <v>0</v>
      </c>
      <c r="O19" s="30">
        <v>65480</v>
      </c>
      <c r="P19" s="30">
        <v>63572</v>
      </c>
      <c r="Q19" s="34">
        <v>65480</v>
      </c>
      <c r="R19" s="34">
        <v>1100</v>
      </c>
      <c r="S19" s="30" t="s">
        <v>97</v>
      </c>
      <c r="T19" s="30" t="s">
        <v>134</v>
      </c>
      <c r="U19" s="34">
        <v>48.29</v>
      </c>
      <c r="V19" s="34">
        <v>1</v>
      </c>
      <c r="W19" s="34">
        <v>1.85</v>
      </c>
      <c r="X19" s="34">
        <v>0.22</v>
      </c>
      <c r="Y19" s="34">
        <f t="shared" si="0"/>
        <v>1.85</v>
      </c>
      <c r="Z19" s="34">
        <f t="shared" si="1"/>
        <v>0.22</v>
      </c>
      <c r="AA19" s="34">
        <v>0.17399999999999999</v>
      </c>
      <c r="AB19" s="35">
        <v>1.4458083608879001E-3</v>
      </c>
      <c r="AC19">
        <f t="shared" si="2"/>
        <v>1</v>
      </c>
      <c r="AD19">
        <f t="shared" si="3"/>
        <v>0</v>
      </c>
      <c r="AE19">
        <f t="shared" si="4"/>
        <v>0</v>
      </c>
      <c r="AF19">
        <f>'TP Factors'!$D$7</f>
        <v>1.0291758621024898</v>
      </c>
      <c r="AG19">
        <f t="shared" si="5"/>
        <v>0</v>
      </c>
    </row>
    <row r="20" spans="1:33">
      <c r="A20" s="30" t="s">
        <v>105</v>
      </c>
      <c r="B20" s="30">
        <v>10</v>
      </c>
      <c r="C20" s="30" t="s">
        <v>127</v>
      </c>
      <c r="D20" s="31">
        <v>37.82</v>
      </c>
      <c r="E20" s="30" t="s">
        <v>91</v>
      </c>
      <c r="F20" s="30">
        <v>3456</v>
      </c>
      <c r="G20" s="32">
        <v>3</v>
      </c>
      <c r="H20" s="30" t="s">
        <v>92</v>
      </c>
      <c r="I20" s="30" t="s">
        <v>93</v>
      </c>
      <c r="J20" s="30">
        <v>5</v>
      </c>
      <c r="K20" s="33">
        <v>44.895235470000003</v>
      </c>
      <c r="L20" s="33">
        <v>70.688121637600005</v>
      </c>
      <c r="M20" s="31">
        <v>0</v>
      </c>
      <c r="N20" s="31">
        <v>0</v>
      </c>
      <c r="O20" s="30">
        <v>65487</v>
      </c>
      <c r="P20" s="30">
        <v>63576</v>
      </c>
      <c r="Q20" s="34">
        <v>65487</v>
      </c>
      <c r="R20" s="34">
        <v>4200</v>
      </c>
      <c r="S20" s="30" t="s">
        <v>97</v>
      </c>
      <c r="T20" s="30" t="s">
        <v>135</v>
      </c>
      <c r="U20" s="34">
        <v>48.29</v>
      </c>
      <c r="V20" s="34">
        <v>1</v>
      </c>
      <c r="W20" s="34">
        <v>0.7</v>
      </c>
      <c r="X20" s="34">
        <v>0.09</v>
      </c>
      <c r="Y20" s="34">
        <f t="shared" si="0"/>
        <v>0.7</v>
      </c>
      <c r="Z20" s="34">
        <f t="shared" si="1"/>
        <v>0.09</v>
      </c>
      <c r="AA20" s="34">
        <v>0.10199999999999999</v>
      </c>
      <c r="AB20" s="35">
        <v>1.7467345393112E-2</v>
      </c>
      <c r="AC20">
        <f t="shared" si="2"/>
        <v>9</v>
      </c>
      <c r="AD20">
        <f t="shared" si="3"/>
        <v>0</v>
      </c>
      <c r="AE20">
        <f t="shared" si="4"/>
        <v>0</v>
      </c>
      <c r="AF20">
        <f>'TP Factors'!$D$7</f>
        <v>1.0291758621024898</v>
      </c>
      <c r="AG20">
        <f t="shared" si="5"/>
        <v>0</v>
      </c>
    </row>
    <row r="21" spans="1:33">
      <c r="A21" s="30" t="s">
        <v>105</v>
      </c>
      <c r="B21" s="30">
        <v>10</v>
      </c>
      <c r="C21" s="30" t="s">
        <v>127</v>
      </c>
      <c r="D21" s="31">
        <v>37.82</v>
      </c>
      <c r="E21" s="30" t="s">
        <v>91</v>
      </c>
      <c r="F21" s="30">
        <v>1234</v>
      </c>
      <c r="G21" s="32">
        <v>102.5</v>
      </c>
      <c r="H21" s="30" t="s">
        <v>92</v>
      </c>
      <c r="I21" s="30" t="s">
        <v>93</v>
      </c>
      <c r="J21" s="30">
        <v>18602</v>
      </c>
      <c r="K21" s="33">
        <v>989.35999136400005</v>
      </c>
      <c r="L21" s="33">
        <v>39184.056666999997</v>
      </c>
      <c r="M21" s="31">
        <v>39.06</v>
      </c>
      <c r="N21" s="31">
        <v>9.6</v>
      </c>
      <c r="O21" s="30">
        <v>65492</v>
      </c>
      <c r="P21" s="30">
        <v>63581</v>
      </c>
      <c r="Q21" s="34">
        <v>65492</v>
      </c>
      <c r="R21" s="34">
        <v>1300</v>
      </c>
      <c r="S21" s="30" t="s">
        <v>97</v>
      </c>
      <c r="T21" s="30" t="s">
        <v>132</v>
      </c>
      <c r="U21" s="34">
        <v>48.29</v>
      </c>
      <c r="V21" s="34">
        <v>1</v>
      </c>
      <c r="W21" s="34">
        <v>2.1</v>
      </c>
      <c r="X21" s="34">
        <v>0.51600000000000001</v>
      </c>
      <c r="Y21" s="34">
        <f t="shared" si="0"/>
        <v>2.1</v>
      </c>
      <c r="Z21" s="34">
        <f t="shared" si="1"/>
        <v>0.51600000000000001</v>
      </c>
      <c r="AA21" s="34">
        <v>0.63100000000000001</v>
      </c>
      <c r="AB21" s="35">
        <v>4.6956102759350398E-3</v>
      </c>
      <c r="AC21">
        <f t="shared" si="2"/>
        <v>15</v>
      </c>
      <c r="AD21">
        <f t="shared" si="3"/>
        <v>0</v>
      </c>
      <c r="AE21">
        <f t="shared" si="4"/>
        <v>0</v>
      </c>
      <c r="AF21">
        <f>'TP Factors'!$D$7</f>
        <v>1.0291758621024898</v>
      </c>
      <c r="AG21">
        <f t="shared" si="5"/>
        <v>0</v>
      </c>
    </row>
    <row r="22" spans="1:33">
      <c r="A22" s="30" t="s">
        <v>105</v>
      </c>
      <c r="B22" s="30">
        <v>10</v>
      </c>
      <c r="C22" s="30" t="s">
        <v>127</v>
      </c>
      <c r="D22" s="31">
        <v>37.82</v>
      </c>
      <c r="E22" s="30" t="s">
        <v>91</v>
      </c>
      <c r="F22" s="30">
        <v>1234</v>
      </c>
      <c r="G22" s="32">
        <v>45</v>
      </c>
      <c r="H22" s="30" t="s">
        <v>92</v>
      </c>
      <c r="I22" s="30" t="s">
        <v>93</v>
      </c>
      <c r="J22" s="30">
        <v>0</v>
      </c>
      <c r="K22" s="33">
        <v>7.1384614444299999</v>
      </c>
      <c r="L22" s="33">
        <v>0.80944134864600004</v>
      </c>
      <c r="M22" s="31">
        <v>0</v>
      </c>
      <c r="N22" s="31">
        <v>0</v>
      </c>
      <c r="O22" s="30">
        <v>65493</v>
      </c>
      <c r="P22" s="30">
        <v>63582</v>
      </c>
      <c r="Q22" s="34">
        <v>65493</v>
      </c>
      <c r="R22" s="34">
        <v>8140</v>
      </c>
      <c r="S22" s="30" t="s">
        <v>97</v>
      </c>
      <c r="T22" s="30" t="s">
        <v>99</v>
      </c>
      <c r="U22" s="34">
        <v>48.29</v>
      </c>
      <c r="V22" s="34">
        <v>1</v>
      </c>
      <c r="W22" s="34">
        <v>1.2</v>
      </c>
      <c r="X22" s="34">
        <v>0.48</v>
      </c>
      <c r="Y22" s="34">
        <f t="shared" si="0"/>
        <v>1.2</v>
      </c>
      <c r="Z22" s="34">
        <f t="shared" si="1"/>
        <v>0.48</v>
      </c>
      <c r="AA22" s="34">
        <v>0.63</v>
      </c>
      <c r="AB22" s="35">
        <v>2.0001651288826001E-4</v>
      </c>
      <c r="AC22">
        <f t="shared" si="2"/>
        <v>1</v>
      </c>
      <c r="AD22">
        <f t="shared" si="3"/>
        <v>0</v>
      </c>
      <c r="AE22">
        <f t="shared" si="4"/>
        <v>0</v>
      </c>
      <c r="AF22">
        <f>'TP Factors'!$D$7</f>
        <v>1.0291758621024898</v>
      </c>
      <c r="AG22">
        <f t="shared" si="5"/>
        <v>0</v>
      </c>
    </row>
    <row r="23" spans="1:33">
      <c r="A23" s="30" t="s">
        <v>105</v>
      </c>
      <c r="B23" s="30">
        <v>10</v>
      </c>
      <c r="C23" s="30" t="s">
        <v>127</v>
      </c>
      <c r="D23" s="31">
        <v>37.82</v>
      </c>
      <c r="E23" s="30" t="s">
        <v>91</v>
      </c>
      <c r="F23" s="30">
        <v>1234</v>
      </c>
      <c r="G23" s="32">
        <v>24.1</v>
      </c>
      <c r="H23" s="30" t="s">
        <v>92</v>
      </c>
      <c r="I23" s="30" t="s">
        <v>93</v>
      </c>
      <c r="J23" s="30">
        <v>4</v>
      </c>
      <c r="K23" s="33">
        <v>49.303040938899997</v>
      </c>
      <c r="L23" s="33">
        <v>34.386623614999998</v>
      </c>
      <c r="M23" s="31">
        <v>0</v>
      </c>
      <c r="N23" s="31">
        <v>0</v>
      </c>
      <c r="O23" s="30">
        <v>65496</v>
      </c>
      <c r="P23" s="30">
        <v>63585</v>
      </c>
      <c r="Q23" s="34">
        <v>65496</v>
      </c>
      <c r="R23" s="34">
        <v>1920</v>
      </c>
      <c r="S23" s="30" t="s">
        <v>97</v>
      </c>
      <c r="T23" s="30" t="s">
        <v>122</v>
      </c>
      <c r="U23" s="34">
        <v>48.29</v>
      </c>
      <c r="V23" s="34">
        <v>1</v>
      </c>
      <c r="W23" s="34">
        <v>1.2</v>
      </c>
      <c r="X23" s="34">
        <v>7.5999999999999998E-2</v>
      </c>
      <c r="Y23" s="34">
        <f t="shared" si="0"/>
        <v>1.2</v>
      </c>
      <c r="Z23" s="34">
        <f t="shared" si="1"/>
        <v>7.5999999999999998E-2</v>
      </c>
      <c r="AA23" s="34">
        <v>0.151</v>
      </c>
      <c r="AB23" s="35">
        <v>8.4970857558603497E-3</v>
      </c>
      <c r="AC23">
        <f t="shared" si="2"/>
        <v>6</v>
      </c>
      <c r="AD23">
        <f t="shared" si="3"/>
        <v>0</v>
      </c>
      <c r="AE23">
        <f t="shared" si="4"/>
        <v>0</v>
      </c>
      <c r="AF23">
        <f>'TP Factors'!$D$7</f>
        <v>1.0291758621024898</v>
      </c>
      <c r="AG23">
        <f t="shared" si="5"/>
        <v>0</v>
      </c>
    </row>
    <row r="24" spans="1:33">
      <c r="A24" s="30" t="s">
        <v>105</v>
      </c>
      <c r="B24" s="30">
        <v>10</v>
      </c>
      <c r="C24" s="30" t="s">
        <v>127</v>
      </c>
      <c r="D24" s="31">
        <v>37.82</v>
      </c>
      <c r="E24" s="30" t="s">
        <v>91</v>
      </c>
      <c r="F24" s="30">
        <v>1234</v>
      </c>
      <c r="G24" s="32">
        <v>45</v>
      </c>
      <c r="H24" s="30" t="s">
        <v>92</v>
      </c>
      <c r="I24" s="30" t="s">
        <v>93</v>
      </c>
      <c r="J24" s="30">
        <v>2666</v>
      </c>
      <c r="K24" s="33">
        <v>701.32936329999995</v>
      </c>
      <c r="L24" s="33">
        <v>5625.42396517</v>
      </c>
      <c r="M24" s="31">
        <v>3.2</v>
      </c>
      <c r="N24" s="31">
        <v>1.28</v>
      </c>
      <c r="O24" s="30">
        <v>65503</v>
      </c>
      <c r="P24" s="30">
        <v>63592</v>
      </c>
      <c r="Q24" s="34">
        <v>65503</v>
      </c>
      <c r="R24" s="34">
        <v>8140</v>
      </c>
      <c r="S24" s="30" t="s">
        <v>97</v>
      </c>
      <c r="T24" s="30" t="s">
        <v>99</v>
      </c>
      <c r="U24" s="34">
        <v>48.29</v>
      </c>
      <c r="V24" s="34">
        <v>1</v>
      </c>
      <c r="W24" s="34">
        <v>1.2</v>
      </c>
      <c r="X24" s="34">
        <v>0.48</v>
      </c>
      <c r="Y24" s="34">
        <f t="shared" si="0"/>
        <v>1.2</v>
      </c>
      <c r="Z24" s="34">
        <f t="shared" si="1"/>
        <v>0.48</v>
      </c>
      <c r="AA24" s="34">
        <v>0.63</v>
      </c>
      <c r="AB24" s="35">
        <v>1.0332600194083199</v>
      </c>
      <c r="AC24">
        <f t="shared" si="2"/>
        <v>3231</v>
      </c>
      <c r="AD24">
        <f t="shared" si="3"/>
        <v>9</v>
      </c>
      <c r="AE24">
        <f t="shared" si="4"/>
        <v>3.4</v>
      </c>
      <c r="AF24">
        <f>'TP Factors'!$D$7</f>
        <v>1.0291758621024898</v>
      </c>
      <c r="AG24">
        <f t="shared" si="5"/>
        <v>3.5</v>
      </c>
    </row>
    <row r="25" spans="1:33">
      <c r="A25" s="30" t="s">
        <v>105</v>
      </c>
      <c r="B25" s="30">
        <v>10</v>
      </c>
      <c r="C25" s="30" t="s">
        <v>127</v>
      </c>
      <c r="D25" s="31">
        <v>37.82</v>
      </c>
      <c r="E25" s="30" t="s">
        <v>91</v>
      </c>
      <c r="F25" s="30">
        <v>3456</v>
      </c>
      <c r="G25" s="32">
        <v>11.1</v>
      </c>
      <c r="H25" s="30" t="s">
        <v>92</v>
      </c>
      <c r="I25" s="30" t="s">
        <v>93</v>
      </c>
      <c r="J25" s="30">
        <v>2065</v>
      </c>
      <c r="K25" s="33">
        <v>1561.10868686</v>
      </c>
      <c r="L25" s="33">
        <v>18179.298681799999</v>
      </c>
      <c r="M25" s="31">
        <v>2.48</v>
      </c>
      <c r="N25" s="31">
        <v>0.16</v>
      </c>
      <c r="O25" s="30">
        <v>65521</v>
      </c>
      <c r="P25" s="30">
        <v>63609</v>
      </c>
      <c r="Q25" s="34">
        <v>65521</v>
      </c>
      <c r="R25" s="34">
        <v>1900</v>
      </c>
      <c r="S25" s="30" t="s">
        <v>97</v>
      </c>
      <c r="T25" s="30" t="s">
        <v>98</v>
      </c>
      <c r="U25" s="34">
        <v>48.29</v>
      </c>
      <c r="V25" s="34">
        <v>1</v>
      </c>
      <c r="W25" s="34">
        <v>1.2</v>
      </c>
      <c r="X25" s="34">
        <v>7.5999999999999998E-2</v>
      </c>
      <c r="Y25" s="34">
        <f t="shared" si="0"/>
        <v>1.2</v>
      </c>
      <c r="Z25" s="34">
        <f t="shared" si="1"/>
        <v>7.5999999999999998E-2</v>
      </c>
      <c r="AA25" s="34">
        <v>0.151</v>
      </c>
      <c r="AB25" s="35">
        <v>0.70963832975568697</v>
      </c>
      <c r="AC25">
        <f t="shared" si="2"/>
        <v>532</v>
      </c>
      <c r="AD25">
        <f t="shared" si="3"/>
        <v>1</v>
      </c>
      <c r="AE25">
        <f t="shared" si="4"/>
        <v>0.1</v>
      </c>
      <c r="AF25">
        <f>'TP Factors'!$D$7</f>
        <v>1.0291758621024898</v>
      </c>
      <c r="AG25">
        <f t="shared" si="5"/>
        <v>0.1</v>
      </c>
    </row>
    <row r="26" spans="1:33">
      <c r="A26" s="30" t="s">
        <v>105</v>
      </c>
      <c r="B26" s="30">
        <v>10</v>
      </c>
      <c r="C26" s="30" t="s">
        <v>127</v>
      </c>
      <c r="D26" s="31">
        <v>37.82</v>
      </c>
      <c r="E26" s="30" t="s">
        <v>91</v>
      </c>
      <c r="F26" s="30">
        <v>3456</v>
      </c>
      <c r="G26" s="32">
        <v>11.1</v>
      </c>
      <c r="H26" s="30" t="s">
        <v>92</v>
      </c>
      <c r="I26" s="30" t="s">
        <v>93</v>
      </c>
      <c r="J26" s="30">
        <v>26</v>
      </c>
      <c r="K26" s="33">
        <v>80.241029307399998</v>
      </c>
      <c r="L26" s="33">
        <v>225.03702679400001</v>
      </c>
      <c r="M26" s="31">
        <v>0.03</v>
      </c>
      <c r="N26" s="31">
        <v>0</v>
      </c>
      <c r="O26" s="30">
        <v>65556</v>
      </c>
      <c r="P26" s="30">
        <v>63642</v>
      </c>
      <c r="Q26" s="34">
        <v>65556</v>
      </c>
      <c r="R26" s="34">
        <v>1900</v>
      </c>
      <c r="S26" s="30" t="s">
        <v>97</v>
      </c>
      <c r="T26" s="30" t="s">
        <v>98</v>
      </c>
      <c r="U26" s="34">
        <v>48.29</v>
      </c>
      <c r="V26" s="34">
        <v>1</v>
      </c>
      <c r="W26" s="34">
        <v>1.2</v>
      </c>
      <c r="X26" s="34">
        <v>7.5999999999999998E-2</v>
      </c>
      <c r="Y26" s="34">
        <f t="shared" si="0"/>
        <v>1.2</v>
      </c>
      <c r="Z26" s="34">
        <f t="shared" si="1"/>
        <v>7.5999999999999998E-2</v>
      </c>
      <c r="AA26" s="34">
        <v>0.151</v>
      </c>
      <c r="AB26" s="35">
        <v>5.5607637908263001E-2</v>
      </c>
      <c r="AC26">
        <f t="shared" si="2"/>
        <v>42</v>
      </c>
      <c r="AD26">
        <f t="shared" si="3"/>
        <v>0</v>
      </c>
      <c r="AE26">
        <f t="shared" si="4"/>
        <v>0</v>
      </c>
      <c r="AF26">
        <f>'TP Factors'!$D$7</f>
        <v>1.0291758621024898</v>
      </c>
      <c r="AG26">
        <f t="shared" si="5"/>
        <v>0</v>
      </c>
    </row>
    <row r="27" spans="1:33">
      <c r="A27" s="30" t="s">
        <v>105</v>
      </c>
      <c r="B27" s="30">
        <v>10</v>
      </c>
      <c r="C27" s="30" t="s">
        <v>127</v>
      </c>
      <c r="D27" s="31">
        <v>37.82</v>
      </c>
      <c r="E27" s="30" t="s">
        <v>91</v>
      </c>
      <c r="F27" s="30">
        <v>3456</v>
      </c>
      <c r="G27" s="32">
        <v>11.1</v>
      </c>
      <c r="H27" s="30" t="s">
        <v>92</v>
      </c>
      <c r="I27" s="30" t="s">
        <v>93</v>
      </c>
      <c r="J27" s="30">
        <v>38</v>
      </c>
      <c r="K27" s="33">
        <v>85.386988923700002</v>
      </c>
      <c r="L27" s="33">
        <v>332.57770655500002</v>
      </c>
      <c r="M27" s="31">
        <v>0.05</v>
      </c>
      <c r="N27" s="31">
        <v>0</v>
      </c>
      <c r="O27" s="30">
        <v>65751</v>
      </c>
      <c r="P27" s="30">
        <v>63829</v>
      </c>
      <c r="Q27" s="34">
        <v>65751</v>
      </c>
      <c r="R27" s="34">
        <v>1900</v>
      </c>
      <c r="S27" s="30" t="s">
        <v>97</v>
      </c>
      <c r="T27" s="30" t="s">
        <v>98</v>
      </c>
      <c r="U27" s="34">
        <v>48.29</v>
      </c>
      <c r="V27" s="34">
        <v>1</v>
      </c>
      <c r="W27" s="34">
        <v>1.2</v>
      </c>
      <c r="X27" s="34">
        <v>7.5999999999999998E-2</v>
      </c>
      <c r="Y27" s="34">
        <f t="shared" si="0"/>
        <v>1.2</v>
      </c>
      <c r="Z27" s="34">
        <f t="shared" si="1"/>
        <v>7.5999999999999998E-2</v>
      </c>
      <c r="AA27" s="34">
        <v>0.151</v>
      </c>
      <c r="AB27" s="35">
        <v>8.2181412309102905E-2</v>
      </c>
      <c r="AC27">
        <f t="shared" si="2"/>
        <v>62</v>
      </c>
      <c r="AD27">
        <f t="shared" si="3"/>
        <v>0</v>
      </c>
      <c r="AE27">
        <f t="shared" si="4"/>
        <v>0</v>
      </c>
      <c r="AF27">
        <f>'TP Factors'!$D$7</f>
        <v>1.0291758621024898</v>
      </c>
      <c r="AG27">
        <f t="shared" si="5"/>
        <v>0</v>
      </c>
    </row>
    <row r="28" spans="1:33">
      <c r="A28" s="30" t="s">
        <v>105</v>
      </c>
      <c r="B28" s="30">
        <v>10</v>
      </c>
      <c r="C28" s="30" t="s">
        <v>127</v>
      </c>
      <c r="D28" s="31">
        <v>37.82</v>
      </c>
      <c r="E28" s="30" t="s">
        <v>91</v>
      </c>
      <c r="F28" s="30">
        <v>3456</v>
      </c>
      <c r="G28" s="32">
        <v>3</v>
      </c>
      <c r="H28" s="30" t="s">
        <v>92</v>
      </c>
      <c r="I28" s="30" t="s">
        <v>93</v>
      </c>
      <c r="J28" s="30">
        <v>131</v>
      </c>
      <c r="K28" s="33">
        <v>171.81412650999999</v>
      </c>
      <c r="L28" s="33">
        <v>1702.54640397</v>
      </c>
      <c r="M28" s="31">
        <v>0.09</v>
      </c>
      <c r="N28" s="31">
        <v>0.01</v>
      </c>
      <c r="O28" s="30">
        <v>65777</v>
      </c>
      <c r="P28" s="30">
        <v>63854</v>
      </c>
      <c r="Q28" s="34">
        <v>65777</v>
      </c>
      <c r="R28" s="34">
        <v>4340</v>
      </c>
      <c r="S28" s="30" t="s">
        <v>97</v>
      </c>
      <c r="T28" s="30" t="s">
        <v>116</v>
      </c>
      <c r="U28" s="34">
        <v>48.29</v>
      </c>
      <c r="V28" s="34">
        <v>1</v>
      </c>
      <c r="W28" s="34">
        <v>0.7</v>
      </c>
      <c r="X28" s="34">
        <v>0.09</v>
      </c>
      <c r="Y28" s="34">
        <f t="shared" si="0"/>
        <v>0.7</v>
      </c>
      <c r="Z28" s="34">
        <f t="shared" si="1"/>
        <v>0.09</v>
      </c>
      <c r="AA28" s="34">
        <v>0.10199999999999999</v>
      </c>
      <c r="AB28" s="35">
        <v>4.10633045095758E-2</v>
      </c>
      <c r="AC28">
        <f t="shared" si="2"/>
        <v>21</v>
      </c>
      <c r="AD28">
        <f t="shared" si="3"/>
        <v>0</v>
      </c>
      <c r="AE28">
        <f t="shared" si="4"/>
        <v>0</v>
      </c>
      <c r="AF28">
        <f>'TP Factors'!$D$7</f>
        <v>1.0291758621024898</v>
      </c>
      <c r="AG28">
        <f t="shared" si="5"/>
        <v>0</v>
      </c>
    </row>
    <row r="29" spans="1:33">
      <c r="A29" s="30" t="s">
        <v>105</v>
      </c>
      <c r="B29" s="30">
        <v>10</v>
      </c>
      <c r="C29" s="30" t="s">
        <v>127</v>
      </c>
      <c r="D29" s="31">
        <v>37.82</v>
      </c>
      <c r="E29" s="30" t="s">
        <v>91</v>
      </c>
      <c r="F29" s="30">
        <v>1234</v>
      </c>
      <c r="G29" s="32">
        <v>45</v>
      </c>
      <c r="H29" s="30" t="s">
        <v>92</v>
      </c>
      <c r="I29" s="30" t="s">
        <v>93</v>
      </c>
      <c r="J29" s="30">
        <v>88</v>
      </c>
      <c r="K29" s="33">
        <v>97.014692440600001</v>
      </c>
      <c r="L29" s="33">
        <v>185.56015461300001</v>
      </c>
      <c r="M29" s="31">
        <v>7.0000000000000007E-2</v>
      </c>
      <c r="N29" s="31">
        <v>0.02</v>
      </c>
      <c r="O29" s="30">
        <v>64945</v>
      </c>
      <c r="P29" s="30">
        <v>63075</v>
      </c>
      <c r="Q29" s="34">
        <v>64945</v>
      </c>
      <c r="R29" s="34">
        <v>8140</v>
      </c>
      <c r="S29" s="30" t="s">
        <v>97</v>
      </c>
      <c r="T29" s="30" t="s">
        <v>99</v>
      </c>
      <c r="U29" s="34">
        <v>48.29</v>
      </c>
      <c r="V29" s="34">
        <v>0</v>
      </c>
      <c r="W29" s="34">
        <v>1.2</v>
      </c>
      <c r="X29" s="34">
        <v>0.48</v>
      </c>
      <c r="Y29" s="34">
        <f>W29*0.7</f>
        <v>0.84</v>
      </c>
      <c r="Z29" s="34">
        <f>X29*0.8</f>
        <v>0.38400000000000001</v>
      </c>
      <c r="AA29" s="34">
        <v>0.63</v>
      </c>
      <c r="AB29" s="35">
        <v>4.5852729376745997E-2</v>
      </c>
      <c r="AC29">
        <f t="shared" si="2"/>
        <v>143</v>
      </c>
      <c r="AD29">
        <f t="shared" si="3"/>
        <v>0</v>
      </c>
      <c r="AE29">
        <f t="shared" si="4"/>
        <v>0.1</v>
      </c>
      <c r="AF29">
        <f>'TP Factors'!$D$7</f>
        <v>1.0291758621024898</v>
      </c>
      <c r="AG29">
        <f t="shared" si="5"/>
        <v>0.1</v>
      </c>
    </row>
    <row r="30" spans="1:33">
      <c r="A30" s="30" t="s">
        <v>105</v>
      </c>
      <c r="B30" s="30">
        <v>10</v>
      </c>
      <c r="C30" s="30" t="s">
        <v>127</v>
      </c>
      <c r="D30" s="31">
        <v>37.82</v>
      </c>
      <c r="E30" s="30" t="s">
        <v>91</v>
      </c>
      <c r="F30" s="30">
        <v>1234</v>
      </c>
      <c r="G30" s="32">
        <v>45</v>
      </c>
      <c r="H30" s="30" t="s">
        <v>92</v>
      </c>
      <c r="I30" s="30" t="s">
        <v>93</v>
      </c>
      <c r="J30" s="30">
        <v>556</v>
      </c>
      <c r="K30" s="33">
        <v>160.91638594700001</v>
      </c>
      <c r="L30" s="33">
        <v>1174.0532682200001</v>
      </c>
      <c r="M30" s="31">
        <v>0.47</v>
      </c>
      <c r="N30" s="31">
        <v>0.13</v>
      </c>
      <c r="O30" s="30">
        <v>64946</v>
      </c>
      <c r="P30" s="30">
        <v>63076</v>
      </c>
      <c r="Q30" s="34">
        <v>64946</v>
      </c>
      <c r="R30" s="34">
        <v>8140</v>
      </c>
      <c r="S30" s="30" t="s">
        <v>97</v>
      </c>
      <c r="T30" s="30" t="s">
        <v>99</v>
      </c>
      <c r="U30" s="34">
        <v>48.29</v>
      </c>
      <c r="V30" s="34">
        <v>0</v>
      </c>
      <c r="W30" s="34">
        <v>1.2</v>
      </c>
      <c r="X30" s="34">
        <v>0.48</v>
      </c>
      <c r="Y30" s="34">
        <f t="shared" ref="Y30:Y34" si="6">W30*0.7</f>
        <v>0.84</v>
      </c>
      <c r="Z30" s="34">
        <f t="shared" ref="Z30:Z34" si="7">X30*0.8</f>
        <v>0.38400000000000001</v>
      </c>
      <c r="AA30" s="34">
        <v>0.63</v>
      </c>
      <c r="AB30" s="35">
        <v>0.290113720262277</v>
      </c>
      <c r="AC30">
        <f t="shared" si="2"/>
        <v>907</v>
      </c>
      <c r="AD30">
        <f t="shared" si="3"/>
        <v>2</v>
      </c>
      <c r="AE30">
        <f t="shared" si="4"/>
        <v>0.8</v>
      </c>
      <c r="AF30">
        <f>'TP Factors'!$D$7</f>
        <v>1.0291758621024898</v>
      </c>
      <c r="AG30">
        <f t="shared" si="5"/>
        <v>0.8</v>
      </c>
    </row>
    <row r="31" spans="1:33">
      <c r="A31" s="30" t="s">
        <v>105</v>
      </c>
      <c r="B31" s="30">
        <v>10</v>
      </c>
      <c r="C31" s="30" t="s">
        <v>127</v>
      </c>
      <c r="D31" s="31">
        <v>37.82</v>
      </c>
      <c r="E31" s="30" t="s">
        <v>91</v>
      </c>
      <c r="F31" s="30">
        <v>1234</v>
      </c>
      <c r="G31" s="32">
        <v>13</v>
      </c>
      <c r="H31" s="30" t="s">
        <v>92</v>
      </c>
      <c r="I31" s="30" t="s">
        <v>93</v>
      </c>
      <c r="J31" s="30">
        <v>177</v>
      </c>
      <c r="K31" s="33">
        <v>155.12708696199999</v>
      </c>
      <c r="L31" s="33">
        <v>1353.4747976799999</v>
      </c>
      <c r="M31" s="31">
        <v>0.23</v>
      </c>
      <c r="N31" s="31">
        <v>0.02</v>
      </c>
      <c r="O31" s="30">
        <v>64947</v>
      </c>
      <c r="P31" s="30">
        <v>63077</v>
      </c>
      <c r="Q31" s="34">
        <v>64947</v>
      </c>
      <c r="R31" s="34">
        <v>1100</v>
      </c>
      <c r="S31" s="30" t="s">
        <v>97</v>
      </c>
      <c r="T31" s="30" t="s">
        <v>134</v>
      </c>
      <c r="U31" s="34">
        <v>48.29</v>
      </c>
      <c r="V31" s="34">
        <v>0</v>
      </c>
      <c r="W31" s="34">
        <v>1.85</v>
      </c>
      <c r="X31" s="34">
        <v>0.22</v>
      </c>
      <c r="Y31" s="34">
        <f t="shared" si="6"/>
        <v>1.2949999999999999</v>
      </c>
      <c r="Z31" s="34">
        <f t="shared" si="7"/>
        <v>0.17600000000000002</v>
      </c>
      <c r="AA31" s="34">
        <v>0.17399999999999999</v>
      </c>
      <c r="AB31" s="35">
        <v>0.170031419273005</v>
      </c>
      <c r="AC31">
        <f t="shared" si="2"/>
        <v>147</v>
      </c>
      <c r="AD31">
        <f t="shared" si="3"/>
        <v>0</v>
      </c>
      <c r="AE31">
        <f t="shared" si="4"/>
        <v>0.1</v>
      </c>
      <c r="AF31">
        <f>'TP Factors'!$D$7</f>
        <v>1.0291758621024898</v>
      </c>
      <c r="AG31">
        <f t="shared" si="5"/>
        <v>0.1</v>
      </c>
    </row>
    <row r="32" spans="1:33">
      <c r="A32" s="30" t="s">
        <v>105</v>
      </c>
      <c r="B32" s="30">
        <v>10</v>
      </c>
      <c r="C32" s="30" t="s">
        <v>127</v>
      </c>
      <c r="D32" s="31">
        <v>37.82</v>
      </c>
      <c r="E32" s="30" t="s">
        <v>91</v>
      </c>
      <c r="F32" s="30">
        <v>1234</v>
      </c>
      <c r="G32" s="32">
        <v>24.1</v>
      </c>
      <c r="H32" s="30" t="s">
        <v>92</v>
      </c>
      <c r="I32" s="30" t="s">
        <v>93</v>
      </c>
      <c r="J32" s="30">
        <v>5</v>
      </c>
      <c r="K32" s="33">
        <v>38.293879704399998</v>
      </c>
      <c r="L32" s="33">
        <v>47.799698974899997</v>
      </c>
      <c r="M32" s="31">
        <v>0</v>
      </c>
      <c r="N32" s="31">
        <v>0</v>
      </c>
      <c r="O32" s="30">
        <v>65498</v>
      </c>
      <c r="P32" s="30">
        <v>63587</v>
      </c>
      <c r="Q32" s="34">
        <v>65498</v>
      </c>
      <c r="R32" s="34">
        <v>1920</v>
      </c>
      <c r="S32" s="30" t="s">
        <v>97</v>
      </c>
      <c r="T32" s="30" t="s">
        <v>122</v>
      </c>
      <c r="U32" s="34">
        <v>48.29</v>
      </c>
      <c r="V32" s="34">
        <v>0</v>
      </c>
      <c r="W32" s="34">
        <v>1.2</v>
      </c>
      <c r="X32" s="34">
        <v>7.5999999999999998E-2</v>
      </c>
      <c r="Y32" s="34">
        <f t="shared" si="6"/>
        <v>0.84</v>
      </c>
      <c r="Z32" s="34">
        <f t="shared" si="7"/>
        <v>6.08E-2</v>
      </c>
      <c r="AA32" s="34">
        <v>0.151</v>
      </c>
      <c r="AB32" s="35">
        <v>1.1811515602948399E-2</v>
      </c>
      <c r="AC32">
        <f t="shared" si="2"/>
        <v>9</v>
      </c>
      <c r="AD32">
        <f t="shared" si="3"/>
        <v>0</v>
      </c>
      <c r="AE32">
        <f t="shared" si="4"/>
        <v>0</v>
      </c>
      <c r="AF32">
        <f>'TP Factors'!$D$7</f>
        <v>1.0291758621024898</v>
      </c>
      <c r="AG32">
        <f t="shared" si="5"/>
        <v>0</v>
      </c>
    </row>
    <row r="33" spans="1:33">
      <c r="A33" s="30" t="s">
        <v>105</v>
      </c>
      <c r="B33" s="30">
        <v>10</v>
      </c>
      <c r="C33" s="30" t="s">
        <v>127</v>
      </c>
      <c r="D33" s="31">
        <v>37.82</v>
      </c>
      <c r="E33" s="30" t="s">
        <v>91</v>
      </c>
      <c r="F33" s="30">
        <v>1234</v>
      </c>
      <c r="G33" s="32">
        <v>45</v>
      </c>
      <c r="H33" s="30" t="s">
        <v>92</v>
      </c>
      <c r="I33" s="30" t="s">
        <v>93</v>
      </c>
      <c r="J33" s="30">
        <v>373</v>
      </c>
      <c r="K33" s="33">
        <v>115.553150286</v>
      </c>
      <c r="L33" s="33">
        <v>786.59508067599995</v>
      </c>
      <c r="M33" s="31">
        <v>0.31</v>
      </c>
      <c r="N33" s="31">
        <v>0.09</v>
      </c>
      <c r="O33" s="30">
        <v>65555</v>
      </c>
      <c r="P33" s="30">
        <v>63641</v>
      </c>
      <c r="Q33" s="34">
        <v>65555</v>
      </c>
      <c r="R33" s="34">
        <v>8140</v>
      </c>
      <c r="S33" s="30" t="s">
        <v>97</v>
      </c>
      <c r="T33" s="30" t="s">
        <v>99</v>
      </c>
      <c r="U33" s="34">
        <v>48.29</v>
      </c>
      <c r="V33" s="34">
        <v>0</v>
      </c>
      <c r="W33" s="34">
        <v>1.2</v>
      </c>
      <c r="X33" s="34">
        <v>0.48</v>
      </c>
      <c r="Y33" s="34">
        <f t="shared" si="6"/>
        <v>0.84</v>
      </c>
      <c r="Z33" s="34">
        <f t="shared" si="7"/>
        <v>0.38400000000000001</v>
      </c>
      <c r="AA33" s="34">
        <v>0.63</v>
      </c>
      <c r="AB33" s="35">
        <v>0.19437109996979199</v>
      </c>
      <c r="AC33">
        <f t="shared" si="2"/>
        <v>608</v>
      </c>
      <c r="AD33">
        <f t="shared" si="3"/>
        <v>1</v>
      </c>
      <c r="AE33">
        <f t="shared" si="4"/>
        <v>0.5</v>
      </c>
      <c r="AF33">
        <f>'TP Factors'!$D$7</f>
        <v>1.0291758621024898</v>
      </c>
      <c r="AG33">
        <f t="shared" si="5"/>
        <v>0.5</v>
      </c>
    </row>
    <row r="34" spans="1:33">
      <c r="A34" s="30" t="s">
        <v>105</v>
      </c>
      <c r="B34" s="30">
        <v>10</v>
      </c>
      <c r="C34" s="30" t="s">
        <v>127</v>
      </c>
      <c r="D34" s="31">
        <v>37.82</v>
      </c>
      <c r="E34" s="30" t="s">
        <v>91</v>
      </c>
      <c r="F34" s="30">
        <v>1234</v>
      </c>
      <c r="G34" s="32">
        <v>45</v>
      </c>
      <c r="H34" s="30" t="s">
        <v>92</v>
      </c>
      <c r="I34" s="30" t="s">
        <v>93</v>
      </c>
      <c r="J34" s="30">
        <v>322</v>
      </c>
      <c r="K34" s="33">
        <v>107.171215441</v>
      </c>
      <c r="L34" s="33">
        <v>679.00571794099994</v>
      </c>
      <c r="M34" s="31">
        <v>0.27</v>
      </c>
      <c r="N34" s="31">
        <v>0.08</v>
      </c>
      <c r="O34" s="30">
        <v>65750</v>
      </c>
      <c r="P34" s="30">
        <v>63828</v>
      </c>
      <c r="Q34" s="34">
        <v>65750</v>
      </c>
      <c r="R34" s="34">
        <v>8140</v>
      </c>
      <c r="S34" s="30" t="s">
        <v>97</v>
      </c>
      <c r="T34" s="30" t="s">
        <v>99</v>
      </c>
      <c r="U34" s="34">
        <v>48.29</v>
      </c>
      <c r="V34" s="34">
        <v>0</v>
      </c>
      <c r="W34" s="34">
        <v>1.2</v>
      </c>
      <c r="X34" s="34">
        <v>0.48</v>
      </c>
      <c r="Y34" s="34">
        <f t="shared" si="6"/>
        <v>0.84</v>
      </c>
      <c r="Z34" s="34">
        <f t="shared" si="7"/>
        <v>0.38400000000000001</v>
      </c>
      <c r="AA34" s="34">
        <v>0.63</v>
      </c>
      <c r="AB34" s="35">
        <v>0.16778529580965801</v>
      </c>
      <c r="AC34">
        <f t="shared" si="2"/>
        <v>525</v>
      </c>
      <c r="AD34">
        <f t="shared" si="3"/>
        <v>1</v>
      </c>
      <c r="AE34">
        <f t="shared" si="4"/>
        <v>0.4</v>
      </c>
      <c r="AF34">
        <f>'TP Factors'!$D$7</f>
        <v>1.0291758621024898</v>
      </c>
      <c r="AG34">
        <f t="shared" si="5"/>
        <v>0.4</v>
      </c>
    </row>
    <row r="35" spans="1:33">
      <c r="AB35" s="35">
        <f>SUM(AB2:AB34)</f>
        <v>8.4030131760871694</v>
      </c>
      <c r="AD35">
        <f>SUM(AD2:AD34)</f>
        <v>61</v>
      </c>
      <c r="AG35">
        <f>SUM(AG2:AG34)</f>
        <v>20.800000000000004</v>
      </c>
    </row>
  </sheetData>
  <sortState ref="A2:Z34">
    <sortCondition descending="1" ref="V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50"/>
  <sheetViews>
    <sheetView topLeftCell="S1" workbookViewId="0">
      <pane ySplit="1" topLeftCell="A32" activePane="bottomLeft" state="frozen"/>
      <selection activeCell="J1" sqref="J1"/>
      <selection pane="bottomLeft" activeCell="AC1" sqref="AC1:AG2"/>
    </sheetView>
  </sheetViews>
  <sheetFormatPr defaultRowHeight="12.75"/>
  <cols>
    <col min="1" max="1" width="12.7109375" style="30" bestFit="1" customWidth="1"/>
    <col min="2" max="2" width="11.28515625" style="30" bestFit="1" customWidth="1"/>
    <col min="3" max="3" width="12.5703125" style="30" bestFit="1" customWidth="1"/>
    <col min="4" max="4" width="10.28515625" style="31" bestFit="1" customWidth="1"/>
    <col min="5" max="5" width="10" style="30" bestFit="1" customWidth="1"/>
    <col min="6" max="6" width="11" style="30" bestFit="1" customWidth="1"/>
    <col min="7" max="7" width="10.5703125" style="32" bestFit="1" customWidth="1"/>
    <col min="8" max="8" width="8.42578125" style="30" bestFit="1" customWidth="1"/>
    <col min="9" max="9" width="11.42578125" style="30" bestFit="1" customWidth="1"/>
    <col min="10" max="10" width="12" style="30" bestFit="1" customWidth="1"/>
    <col min="11" max="11" width="16.7109375" style="33" bestFit="1" customWidth="1"/>
    <col min="12" max="12" width="18.85546875" style="33" bestFit="1" customWidth="1"/>
    <col min="13" max="14" width="7" style="31" bestFit="1" customWidth="1"/>
    <col min="15" max="16" width="6" style="30" bestFit="1" customWidth="1"/>
    <col min="17" max="17" width="12.5703125" style="34" bestFit="1" customWidth="1"/>
    <col min="18" max="18" width="11.5703125" style="34" bestFit="1" customWidth="1"/>
    <col min="19" max="19" width="10" style="30" bestFit="1" customWidth="1"/>
    <col min="20" max="20" width="10.85546875" style="30" bestFit="1" customWidth="1"/>
    <col min="21" max="21" width="14" style="34" bestFit="1" customWidth="1"/>
    <col min="22" max="22" width="13.42578125" style="34" bestFit="1" customWidth="1"/>
    <col min="23" max="24" width="8.5703125" style="34" bestFit="1" customWidth="1"/>
    <col min="25" max="26" width="8.5703125" style="34" customWidth="1"/>
    <col min="27" max="27" width="8.5703125" style="34" bestFit="1" customWidth="1"/>
    <col min="28" max="28" width="19.85546875" style="35" bestFit="1" customWidth="1"/>
    <col min="29" max="29" width="14.140625" customWidth="1"/>
    <col min="33" max="33" width="13.7109375" customWidth="1"/>
  </cols>
  <sheetData>
    <row r="1" spans="1:33" ht="25.5">
      <c r="A1" s="30" t="s">
        <v>64</v>
      </c>
      <c r="B1" s="30" t="s">
        <v>65</v>
      </c>
      <c r="C1" s="30" t="s">
        <v>66</v>
      </c>
      <c r="D1" s="31" t="s">
        <v>67</v>
      </c>
      <c r="E1" s="30" t="s">
        <v>68</v>
      </c>
      <c r="F1" s="30" t="s">
        <v>69</v>
      </c>
      <c r="G1" s="32" t="s">
        <v>70</v>
      </c>
      <c r="H1" s="30" t="s">
        <v>71</v>
      </c>
      <c r="I1" s="30" t="s">
        <v>72</v>
      </c>
      <c r="J1" s="30" t="s">
        <v>73</v>
      </c>
      <c r="K1" s="33" t="s">
        <v>74</v>
      </c>
      <c r="L1" s="33" t="s">
        <v>75</v>
      </c>
      <c r="M1" s="31" t="s">
        <v>76</v>
      </c>
      <c r="N1" s="31" t="s">
        <v>77</v>
      </c>
      <c r="O1" s="30" t="s">
        <v>78</v>
      </c>
      <c r="P1" s="30" t="s">
        <v>79</v>
      </c>
      <c r="Q1" s="34" t="s">
        <v>80</v>
      </c>
      <c r="R1" s="34" t="s">
        <v>81</v>
      </c>
      <c r="S1" s="30" t="s">
        <v>82</v>
      </c>
      <c r="T1" s="30" t="s">
        <v>83</v>
      </c>
      <c r="U1" s="34" t="s">
        <v>84</v>
      </c>
      <c r="V1" s="34" t="s">
        <v>85</v>
      </c>
      <c r="W1" s="34" t="s">
        <v>86</v>
      </c>
      <c r="X1" s="34" t="s">
        <v>87</v>
      </c>
      <c r="Y1" s="43" t="s">
        <v>175</v>
      </c>
      <c r="Z1" s="43" t="s">
        <v>176</v>
      </c>
      <c r="AA1" s="34" t="s">
        <v>88</v>
      </c>
      <c r="AB1" s="35" t="s">
        <v>89</v>
      </c>
      <c r="AC1" s="36" t="s">
        <v>177</v>
      </c>
      <c r="AD1" s="36" t="s">
        <v>178</v>
      </c>
      <c r="AE1" s="36" t="s">
        <v>179</v>
      </c>
      <c r="AF1" s="36" t="s">
        <v>180</v>
      </c>
      <c r="AG1" s="36" t="s">
        <v>181</v>
      </c>
    </row>
    <row r="2" spans="1:33">
      <c r="A2" s="30" t="s">
        <v>105</v>
      </c>
      <c r="B2" s="30">
        <v>10</v>
      </c>
      <c r="C2" s="30" t="s">
        <v>127</v>
      </c>
      <c r="D2" s="31">
        <v>37.82</v>
      </c>
      <c r="E2" s="30" t="s">
        <v>91</v>
      </c>
      <c r="F2" s="30">
        <v>1234</v>
      </c>
      <c r="G2" s="32">
        <v>105</v>
      </c>
      <c r="H2" s="30" t="s">
        <v>92</v>
      </c>
      <c r="I2" s="30" t="s">
        <v>93</v>
      </c>
      <c r="J2" s="30">
        <v>886</v>
      </c>
      <c r="K2" s="33">
        <v>189.420556514</v>
      </c>
      <c r="L2" s="33">
        <v>1329.2710257900001</v>
      </c>
      <c r="M2" s="31">
        <v>1.71</v>
      </c>
      <c r="N2" s="31">
        <v>0.44</v>
      </c>
      <c r="O2" s="30">
        <v>61821</v>
      </c>
      <c r="P2" s="30">
        <v>60123</v>
      </c>
      <c r="Q2" s="34">
        <v>61821</v>
      </c>
      <c r="R2" s="34">
        <v>1400</v>
      </c>
      <c r="S2" s="30" t="s">
        <v>97</v>
      </c>
      <c r="T2" s="30" t="s">
        <v>123</v>
      </c>
      <c r="U2" s="34">
        <v>48.29</v>
      </c>
      <c r="V2" s="34">
        <v>1</v>
      </c>
      <c r="W2" s="34">
        <v>1.93</v>
      </c>
      <c r="X2" s="34">
        <v>0.497</v>
      </c>
      <c r="Y2" s="34">
        <f>W2</f>
        <v>1.93</v>
      </c>
      <c r="Z2" s="34">
        <f>X2</f>
        <v>0.497</v>
      </c>
      <c r="AA2" s="34">
        <v>0.88600000000000001</v>
      </c>
      <c r="AB2" s="35">
        <v>5.3996898025450199E-2</v>
      </c>
      <c r="AC2">
        <f>ROUND(AB2*AA2*U2*102.79,0)</f>
        <v>237</v>
      </c>
      <c r="AD2">
        <f>ROUND(Y2*AC2*0.002205,0)</f>
        <v>1</v>
      </c>
      <c r="AE2">
        <f>ROUND(Z2*AC2*0.002205,1)</f>
        <v>0.3</v>
      </c>
      <c r="AF2">
        <f>'TP Factors'!$D$7</f>
        <v>1.0291758621024898</v>
      </c>
      <c r="AG2">
        <f>ROUND(AE2*AF2,1)</f>
        <v>0.3</v>
      </c>
    </row>
    <row r="3" spans="1:33">
      <c r="A3" s="30" t="s">
        <v>105</v>
      </c>
      <c r="B3" s="30">
        <v>10</v>
      </c>
      <c r="C3" s="30" t="s">
        <v>127</v>
      </c>
      <c r="D3" s="31">
        <v>37.82</v>
      </c>
      <c r="E3" s="30" t="s">
        <v>91</v>
      </c>
      <c r="F3" s="30">
        <v>1234</v>
      </c>
      <c r="G3" s="32">
        <v>13</v>
      </c>
      <c r="H3" s="30" t="s">
        <v>92</v>
      </c>
      <c r="I3" s="30" t="s">
        <v>93</v>
      </c>
      <c r="J3" s="30">
        <v>678</v>
      </c>
      <c r="K3" s="33">
        <v>652.47962451900003</v>
      </c>
      <c r="L3" s="33">
        <v>5180.9603385199998</v>
      </c>
      <c r="M3" s="31">
        <v>1.25</v>
      </c>
      <c r="N3" s="31">
        <v>0.15</v>
      </c>
      <c r="O3" s="30">
        <v>61828</v>
      </c>
      <c r="P3" s="30">
        <v>60130</v>
      </c>
      <c r="Q3" s="34">
        <v>61828</v>
      </c>
      <c r="R3" s="34">
        <v>1100</v>
      </c>
      <c r="S3" s="30" t="s">
        <v>97</v>
      </c>
      <c r="T3" s="30" t="s">
        <v>134</v>
      </c>
      <c r="U3" s="34">
        <v>48.29</v>
      </c>
      <c r="V3" s="34">
        <v>1</v>
      </c>
      <c r="W3" s="34">
        <v>1.85</v>
      </c>
      <c r="X3" s="34">
        <v>0.22</v>
      </c>
      <c r="Y3" s="34">
        <f t="shared" ref="Y3:Y37" si="0">W3</f>
        <v>1.85</v>
      </c>
      <c r="Z3" s="34">
        <f t="shared" ref="Z3:Z37" si="1">X3</f>
        <v>0.22</v>
      </c>
      <c r="AA3" s="34">
        <v>0.17399999999999999</v>
      </c>
      <c r="AB3" s="35">
        <v>0.45375107084477301</v>
      </c>
      <c r="AC3">
        <f t="shared" ref="AC3:AC49" si="2">ROUND(AB3*AA3*U3*102.79,0)</f>
        <v>392</v>
      </c>
      <c r="AD3">
        <f t="shared" ref="AD3:AD49" si="3">ROUND(Y3*AC3*0.002205,0)</f>
        <v>2</v>
      </c>
      <c r="AE3">
        <f t="shared" ref="AE3:AE49" si="4">ROUND(Z3*AC3*0.002205,1)</f>
        <v>0.2</v>
      </c>
      <c r="AF3">
        <f>'TP Factors'!$D$7</f>
        <v>1.0291758621024898</v>
      </c>
      <c r="AG3">
        <f t="shared" ref="AG3:AG49" si="5">ROUND(AE3*AF3,1)</f>
        <v>0.2</v>
      </c>
    </row>
    <row r="4" spans="1:33">
      <c r="A4" s="30" t="s">
        <v>105</v>
      </c>
      <c r="B4" s="30">
        <v>10</v>
      </c>
      <c r="C4" s="30" t="s">
        <v>127</v>
      </c>
      <c r="D4" s="31">
        <v>37.82</v>
      </c>
      <c r="E4" s="30" t="s">
        <v>91</v>
      </c>
      <c r="F4" s="30">
        <v>1234</v>
      </c>
      <c r="G4" s="32">
        <v>45</v>
      </c>
      <c r="H4" s="30" t="s">
        <v>92</v>
      </c>
      <c r="I4" s="30" t="s">
        <v>93</v>
      </c>
      <c r="J4" s="30">
        <v>3582</v>
      </c>
      <c r="K4" s="33">
        <v>721.74172408000004</v>
      </c>
      <c r="L4" s="33">
        <v>7557.8453465499997</v>
      </c>
      <c r="M4" s="31">
        <v>4.3</v>
      </c>
      <c r="N4" s="31">
        <v>1.72</v>
      </c>
      <c r="O4" s="30">
        <v>61830</v>
      </c>
      <c r="P4" s="30">
        <v>60132</v>
      </c>
      <c r="Q4" s="34">
        <v>61830</v>
      </c>
      <c r="R4" s="34">
        <v>8140</v>
      </c>
      <c r="S4" s="30" t="s">
        <v>97</v>
      </c>
      <c r="T4" s="30" t="s">
        <v>99</v>
      </c>
      <c r="U4" s="34">
        <v>48.29</v>
      </c>
      <c r="V4" s="34">
        <v>1</v>
      </c>
      <c r="W4" s="34">
        <v>1.2</v>
      </c>
      <c r="X4" s="34">
        <v>0.48</v>
      </c>
      <c r="Y4" s="34">
        <f t="shared" si="0"/>
        <v>1.2</v>
      </c>
      <c r="Z4" s="34">
        <f t="shared" si="1"/>
        <v>0.48</v>
      </c>
      <c r="AA4" s="34">
        <v>0.63</v>
      </c>
      <c r="AB4" s="35">
        <v>1.86757678712244</v>
      </c>
      <c r="AC4">
        <f t="shared" si="2"/>
        <v>5840</v>
      </c>
      <c r="AD4">
        <f t="shared" si="3"/>
        <v>15</v>
      </c>
      <c r="AE4">
        <f t="shared" si="4"/>
        <v>6.2</v>
      </c>
      <c r="AF4">
        <f>'TP Factors'!$D$7</f>
        <v>1.0291758621024898</v>
      </c>
      <c r="AG4">
        <f t="shared" si="5"/>
        <v>6.4</v>
      </c>
    </row>
    <row r="5" spans="1:33">
      <c r="A5" s="30" t="s">
        <v>105</v>
      </c>
      <c r="B5" s="30">
        <v>10</v>
      </c>
      <c r="C5" s="30" t="s">
        <v>127</v>
      </c>
      <c r="D5" s="31">
        <v>37.82</v>
      </c>
      <c r="E5" s="30" t="s">
        <v>91</v>
      </c>
      <c r="F5" s="30">
        <v>1234</v>
      </c>
      <c r="G5" s="32">
        <v>105</v>
      </c>
      <c r="H5" s="30" t="s">
        <v>92</v>
      </c>
      <c r="I5" s="30" t="s">
        <v>93</v>
      </c>
      <c r="J5" s="30">
        <v>731</v>
      </c>
      <c r="K5" s="33">
        <v>168.626583958</v>
      </c>
      <c r="L5" s="33">
        <v>1096.7603771300001</v>
      </c>
      <c r="M5" s="31">
        <v>1.41</v>
      </c>
      <c r="N5" s="31">
        <v>0.36</v>
      </c>
      <c r="O5" s="30">
        <v>61837</v>
      </c>
      <c r="P5" s="30">
        <v>60139</v>
      </c>
      <c r="Q5" s="34">
        <v>61837</v>
      </c>
      <c r="R5" s="34">
        <v>1400</v>
      </c>
      <c r="S5" s="30" t="s">
        <v>97</v>
      </c>
      <c r="T5" s="30" t="s">
        <v>123</v>
      </c>
      <c r="U5" s="34">
        <v>48.29</v>
      </c>
      <c r="V5" s="34">
        <v>1</v>
      </c>
      <c r="W5" s="34">
        <v>1.93</v>
      </c>
      <c r="X5" s="34">
        <v>0.497</v>
      </c>
      <c r="Y5" s="34">
        <f t="shared" si="0"/>
        <v>1.93</v>
      </c>
      <c r="Z5" s="34">
        <f t="shared" si="1"/>
        <v>0.497</v>
      </c>
      <c r="AA5" s="34">
        <v>0.88600000000000001</v>
      </c>
      <c r="AB5" s="35">
        <v>0.15572043165808699</v>
      </c>
      <c r="AC5">
        <f t="shared" si="2"/>
        <v>685</v>
      </c>
      <c r="AD5">
        <f t="shared" si="3"/>
        <v>3</v>
      </c>
      <c r="AE5">
        <f t="shared" si="4"/>
        <v>0.8</v>
      </c>
      <c r="AF5">
        <f>'TP Factors'!$D$7</f>
        <v>1.0291758621024898</v>
      </c>
      <c r="AG5">
        <f t="shared" si="5"/>
        <v>0.8</v>
      </c>
    </row>
    <row r="6" spans="1:33">
      <c r="A6" s="30" t="s">
        <v>105</v>
      </c>
      <c r="B6" s="30">
        <v>10</v>
      </c>
      <c r="C6" s="30" t="s">
        <v>127</v>
      </c>
      <c r="D6" s="31">
        <v>37.82</v>
      </c>
      <c r="E6" s="30" t="s">
        <v>91</v>
      </c>
      <c r="F6" s="30">
        <v>1234</v>
      </c>
      <c r="G6" s="32">
        <v>105</v>
      </c>
      <c r="H6" s="30" t="s">
        <v>92</v>
      </c>
      <c r="I6" s="30" t="s">
        <v>93</v>
      </c>
      <c r="J6" s="30">
        <v>26</v>
      </c>
      <c r="K6" s="33">
        <v>33.973058848599997</v>
      </c>
      <c r="L6" s="33">
        <v>38.609971388399998</v>
      </c>
      <c r="M6" s="31">
        <v>0.05</v>
      </c>
      <c r="N6" s="31">
        <v>0.01</v>
      </c>
      <c r="O6" s="30">
        <v>61966</v>
      </c>
      <c r="P6" s="30">
        <v>60258</v>
      </c>
      <c r="Q6" s="34">
        <v>61966</v>
      </c>
      <c r="R6" s="34">
        <v>1400</v>
      </c>
      <c r="S6" s="30" t="s">
        <v>97</v>
      </c>
      <c r="T6" s="30" t="s">
        <v>123</v>
      </c>
      <c r="U6" s="34">
        <v>48.29</v>
      </c>
      <c r="V6" s="34">
        <v>1</v>
      </c>
      <c r="W6" s="34">
        <v>1.93</v>
      </c>
      <c r="X6" s="34">
        <v>0.497</v>
      </c>
      <c r="Y6" s="34">
        <f t="shared" si="0"/>
        <v>1.93</v>
      </c>
      <c r="Z6" s="34">
        <f t="shared" si="1"/>
        <v>0.497</v>
      </c>
      <c r="AA6" s="34">
        <v>0.88600000000000001</v>
      </c>
      <c r="AB6" s="35">
        <v>9.5406935432196301E-3</v>
      </c>
      <c r="AC6">
        <f t="shared" si="2"/>
        <v>42</v>
      </c>
      <c r="AD6">
        <f t="shared" si="3"/>
        <v>0</v>
      </c>
      <c r="AE6">
        <f t="shared" si="4"/>
        <v>0</v>
      </c>
      <c r="AF6">
        <f>'TP Factors'!$D$7</f>
        <v>1.0291758621024898</v>
      </c>
      <c r="AG6">
        <f t="shared" si="5"/>
        <v>0</v>
      </c>
    </row>
    <row r="7" spans="1:33">
      <c r="A7" s="30" t="s">
        <v>105</v>
      </c>
      <c r="B7" s="30">
        <v>10</v>
      </c>
      <c r="C7" s="30" t="s">
        <v>127</v>
      </c>
      <c r="D7" s="31">
        <v>37.82</v>
      </c>
      <c r="E7" s="30" t="s">
        <v>91</v>
      </c>
      <c r="F7" s="30">
        <v>1234</v>
      </c>
      <c r="G7" s="32">
        <v>0</v>
      </c>
      <c r="H7" s="30" t="s">
        <v>92</v>
      </c>
      <c r="I7" s="30" t="s">
        <v>93</v>
      </c>
      <c r="J7" s="30">
        <v>391</v>
      </c>
      <c r="K7" s="33">
        <v>155.85182810000001</v>
      </c>
      <c r="L7" s="33">
        <v>1039.2583654600001</v>
      </c>
      <c r="M7" s="31">
        <v>0.23</v>
      </c>
      <c r="N7" s="31">
        <v>0.05</v>
      </c>
      <c r="O7" s="30">
        <v>61978</v>
      </c>
      <c r="P7" s="30">
        <v>60270</v>
      </c>
      <c r="Q7" s="34">
        <v>61978</v>
      </c>
      <c r="R7" s="34">
        <v>5300</v>
      </c>
      <c r="S7" s="30" t="s">
        <v>97</v>
      </c>
      <c r="T7" s="30" t="s">
        <v>138</v>
      </c>
      <c r="U7" s="34">
        <v>48.29</v>
      </c>
      <c r="V7" s="34">
        <v>1</v>
      </c>
      <c r="W7" s="34">
        <v>0.6</v>
      </c>
      <c r="X7" s="34">
        <v>0.13500000000000001</v>
      </c>
      <c r="Y7" s="34">
        <f t="shared" si="0"/>
        <v>0.6</v>
      </c>
      <c r="Z7" s="34">
        <f t="shared" si="1"/>
        <v>0.13500000000000001</v>
      </c>
      <c r="AA7" s="34">
        <v>0.5</v>
      </c>
      <c r="AB7" s="35">
        <v>0.17636529090556399</v>
      </c>
      <c r="AC7">
        <f t="shared" si="2"/>
        <v>438</v>
      </c>
      <c r="AD7">
        <f t="shared" si="3"/>
        <v>1</v>
      </c>
      <c r="AE7">
        <f t="shared" si="4"/>
        <v>0.1</v>
      </c>
      <c r="AF7">
        <f>'TP Factors'!$D$7</f>
        <v>1.0291758621024898</v>
      </c>
      <c r="AG7">
        <f t="shared" si="5"/>
        <v>0.1</v>
      </c>
    </row>
    <row r="8" spans="1:33">
      <c r="A8" s="30" t="s">
        <v>105</v>
      </c>
      <c r="B8" s="30">
        <v>10</v>
      </c>
      <c r="C8" s="30" t="s">
        <v>127</v>
      </c>
      <c r="D8" s="31">
        <v>37.82</v>
      </c>
      <c r="E8" s="30" t="s">
        <v>91</v>
      </c>
      <c r="F8" s="30">
        <v>3456</v>
      </c>
      <c r="G8" s="32">
        <v>3</v>
      </c>
      <c r="H8" s="30" t="s">
        <v>92</v>
      </c>
      <c r="I8" s="30" t="s">
        <v>93</v>
      </c>
      <c r="J8" s="30">
        <v>854</v>
      </c>
      <c r="K8" s="33">
        <v>729.18813513999999</v>
      </c>
      <c r="L8" s="33">
        <v>11129.7149111</v>
      </c>
      <c r="M8" s="31">
        <v>0.6</v>
      </c>
      <c r="N8" s="31">
        <v>0.08</v>
      </c>
      <c r="O8" s="30">
        <v>62161</v>
      </c>
      <c r="P8" s="30">
        <v>60442</v>
      </c>
      <c r="Q8" s="34">
        <v>62161</v>
      </c>
      <c r="R8" s="34">
        <v>4340</v>
      </c>
      <c r="S8" s="30" t="s">
        <v>97</v>
      </c>
      <c r="T8" s="30" t="s">
        <v>116</v>
      </c>
      <c r="U8" s="34">
        <v>48.29</v>
      </c>
      <c r="V8" s="34">
        <v>1</v>
      </c>
      <c r="W8" s="34">
        <v>0.7</v>
      </c>
      <c r="X8" s="34">
        <v>0.09</v>
      </c>
      <c r="Y8" s="34">
        <f t="shared" si="0"/>
        <v>0.7</v>
      </c>
      <c r="Z8" s="34">
        <f t="shared" si="1"/>
        <v>0.09</v>
      </c>
      <c r="AA8" s="34">
        <v>0.10199999999999999</v>
      </c>
      <c r="AB8" s="35">
        <v>0.134284311639912</v>
      </c>
      <c r="AC8">
        <f t="shared" si="2"/>
        <v>68</v>
      </c>
      <c r="AD8">
        <f t="shared" si="3"/>
        <v>0</v>
      </c>
      <c r="AE8">
        <f t="shared" si="4"/>
        <v>0</v>
      </c>
      <c r="AF8">
        <f>'TP Factors'!$D$7</f>
        <v>1.0291758621024898</v>
      </c>
      <c r="AG8">
        <f t="shared" si="5"/>
        <v>0</v>
      </c>
    </row>
    <row r="9" spans="1:33">
      <c r="A9" s="30" t="s">
        <v>105</v>
      </c>
      <c r="B9" s="30">
        <v>10</v>
      </c>
      <c r="C9" s="30" t="s">
        <v>127</v>
      </c>
      <c r="D9" s="31">
        <v>37.82</v>
      </c>
      <c r="E9" s="30" t="s">
        <v>91</v>
      </c>
      <c r="F9" s="30">
        <v>1234</v>
      </c>
      <c r="G9" s="32">
        <v>45</v>
      </c>
      <c r="H9" s="30" t="s">
        <v>92</v>
      </c>
      <c r="I9" s="30" t="s">
        <v>93</v>
      </c>
      <c r="J9" s="30">
        <v>180</v>
      </c>
      <c r="K9" s="33">
        <v>174.53167049000001</v>
      </c>
      <c r="L9" s="33">
        <v>379.07996303599998</v>
      </c>
      <c r="M9" s="31">
        <v>0.22</v>
      </c>
      <c r="N9" s="31">
        <v>0.09</v>
      </c>
      <c r="O9" s="30">
        <v>62649</v>
      </c>
      <c r="P9" s="30">
        <v>60910</v>
      </c>
      <c r="Q9" s="34">
        <v>62649</v>
      </c>
      <c r="R9" s="34">
        <v>8140</v>
      </c>
      <c r="S9" s="30" t="s">
        <v>97</v>
      </c>
      <c r="T9" s="30" t="s">
        <v>99</v>
      </c>
      <c r="U9" s="34">
        <v>48.29</v>
      </c>
      <c r="V9" s="34">
        <v>1</v>
      </c>
      <c r="W9" s="34">
        <v>1.2</v>
      </c>
      <c r="X9" s="34">
        <v>0.48</v>
      </c>
      <c r="Y9" s="34">
        <f t="shared" si="0"/>
        <v>1.2</v>
      </c>
      <c r="Z9" s="34">
        <f t="shared" si="1"/>
        <v>0.48</v>
      </c>
      <c r="AA9" s="34">
        <v>0.63</v>
      </c>
      <c r="AB9" s="35">
        <v>9.36723241806105E-2</v>
      </c>
      <c r="AC9">
        <f t="shared" si="2"/>
        <v>293</v>
      </c>
      <c r="AD9">
        <f t="shared" si="3"/>
        <v>1</v>
      </c>
      <c r="AE9">
        <f t="shared" si="4"/>
        <v>0.3</v>
      </c>
      <c r="AF9">
        <f>'TP Factors'!$D$7</f>
        <v>1.0291758621024898</v>
      </c>
      <c r="AG9">
        <f t="shared" si="5"/>
        <v>0.3</v>
      </c>
    </row>
    <row r="10" spans="1:33">
      <c r="A10" s="30" t="s">
        <v>105</v>
      </c>
      <c r="B10" s="30">
        <v>10</v>
      </c>
      <c r="C10" s="30" t="s">
        <v>127</v>
      </c>
      <c r="D10" s="31">
        <v>37.82</v>
      </c>
      <c r="E10" s="30" t="s">
        <v>91</v>
      </c>
      <c r="F10" s="30">
        <v>1234</v>
      </c>
      <c r="G10" s="32">
        <v>29</v>
      </c>
      <c r="H10" s="30" t="s">
        <v>92</v>
      </c>
      <c r="I10" s="30" t="s">
        <v>93</v>
      </c>
      <c r="J10" s="30">
        <v>1510</v>
      </c>
      <c r="K10" s="33">
        <v>685.60528013400005</v>
      </c>
      <c r="L10" s="33">
        <v>9124.2173958200001</v>
      </c>
      <c r="M10" s="31">
        <v>3.37</v>
      </c>
      <c r="N10" s="31">
        <v>0.48</v>
      </c>
      <c r="O10" s="30">
        <v>63272</v>
      </c>
      <c r="P10" s="30">
        <v>61493</v>
      </c>
      <c r="Q10" s="34">
        <v>63272</v>
      </c>
      <c r="R10" s="34">
        <v>1200</v>
      </c>
      <c r="S10" s="30" t="s">
        <v>97</v>
      </c>
      <c r="T10" s="30" t="s">
        <v>126</v>
      </c>
      <c r="U10" s="34">
        <v>48.29</v>
      </c>
      <c r="V10" s="34">
        <v>1</v>
      </c>
      <c r="W10" s="34">
        <v>2.23</v>
      </c>
      <c r="X10" s="34">
        <v>0.316</v>
      </c>
      <c r="Y10" s="34">
        <f t="shared" si="0"/>
        <v>2.23</v>
      </c>
      <c r="Z10" s="34">
        <f t="shared" si="1"/>
        <v>0.316</v>
      </c>
      <c r="AA10" s="34">
        <v>0.22</v>
      </c>
      <c r="AB10" s="35">
        <v>9.6839492600487506E-2</v>
      </c>
      <c r="AC10">
        <f t="shared" si="2"/>
        <v>106</v>
      </c>
      <c r="AD10">
        <f t="shared" si="3"/>
        <v>1</v>
      </c>
      <c r="AE10">
        <f t="shared" si="4"/>
        <v>0.1</v>
      </c>
      <c r="AF10">
        <f>'TP Factors'!$D$7</f>
        <v>1.0291758621024898</v>
      </c>
      <c r="AG10">
        <f t="shared" si="5"/>
        <v>0.1</v>
      </c>
    </row>
    <row r="11" spans="1:33">
      <c r="A11" s="30" t="s">
        <v>105</v>
      </c>
      <c r="B11" s="30">
        <v>10</v>
      </c>
      <c r="C11" s="30" t="s">
        <v>127</v>
      </c>
      <c r="D11" s="31">
        <v>37.82</v>
      </c>
      <c r="E11" s="30" t="s">
        <v>91</v>
      </c>
      <c r="F11" s="30">
        <v>3456</v>
      </c>
      <c r="G11" s="32">
        <v>3</v>
      </c>
      <c r="H11" s="30" t="s">
        <v>92</v>
      </c>
      <c r="I11" s="30" t="s">
        <v>93</v>
      </c>
      <c r="J11" s="30">
        <v>8</v>
      </c>
      <c r="K11" s="33">
        <v>45.7919248205</v>
      </c>
      <c r="L11" s="33">
        <v>97.433945096000002</v>
      </c>
      <c r="M11" s="31">
        <v>0.01</v>
      </c>
      <c r="N11" s="31">
        <v>0</v>
      </c>
      <c r="O11" s="30">
        <v>63274</v>
      </c>
      <c r="P11" s="30">
        <v>61495</v>
      </c>
      <c r="Q11" s="34">
        <v>63274</v>
      </c>
      <c r="R11" s="34">
        <v>4340</v>
      </c>
      <c r="S11" s="30" t="s">
        <v>97</v>
      </c>
      <c r="T11" s="30" t="s">
        <v>116</v>
      </c>
      <c r="U11" s="34">
        <v>48.29</v>
      </c>
      <c r="V11" s="34">
        <v>1</v>
      </c>
      <c r="W11" s="34">
        <v>0.7</v>
      </c>
      <c r="X11" s="34">
        <v>0.09</v>
      </c>
      <c r="Y11" s="34">
        <f t="shared" si="0"/>
        <v>0.7</v>
      </c>
      <c r="Z11" s="34">
        <f t="shared" si="1"/>
        <v>0.09</v>
      </c>
      <c r="AA11" s="34">
        <v>0.10199999999999999</v>
      </c>
      <c r="AB11" s="35">
        <v>2.0419946026501799E-2</v>
      </c>
      <c r="AC11">
        <f t="shared" si="2"/>
        <v>10</v>
      </c>
      <c r="AD11">
        <f t="shared" si="3"/>
        <v>0</v>
      </c>
      <c r="AE11">
        <f t="shared" si="4"/>
        <v>0</v>
      </c>
      <c r="AF11">
        <f>'TP Factors'!$D$7</f>
        <v>1.0291758621024898</v>
      </c>
      <c r="AG11">
        <f t="shared" si="5"/>
        <v>0</v>
      </c>
    </row>
    <row r="12" spans="1:33">
      <c r="A12" s="30" t="s">
        <v>105</v>
      </c>
      <c r="B12" s="30">
        <v>10</v>
      </c>
      <c r="C12" s="30" t="s">
        <v>127</v>
      </c>
      <c r="D12" s="31">
        <v>37.82</v>
      </c>
      <c r="E12" s="30" t="s">
        <v>91</v>
      </c>
      <c r="F12" s="30">
        <v>3456</v>
      </c>
      <c r="G12" s="32">
        <v>3</v>
      </c>
      <c r="H12" s="30" t="s">
        <v>92</v>
      </c>
      <c r="I12" s="30" t="s">
        <v>93</v>
      </c>
      <c r="J12" s="30">
        <v>563</v>
      </c>
      <c r="K12" s="33">
        <v>365.182010252</v>
      </c>
      <c r="L12" s="33">
        <v>7335.5183227500002</v>
      </c>
      <c r="M12" s="31">
        <v>0.39</v>
      </c>
      <c r="N12" s="31">
        <v>0.05</v>
      </c>
      <c r="O12" s="30">
        <v>63275</v>
      </c>
      <c r="P12" s="30">
        <v>61496</v>
      </c>
      <c r="Q12" s="34">
        <v>63275</v>
      </c>
      <c r="R12" s="34">
        <v>4340</v>
      </c>
      <c r="S12" s="30" t="s">
        <v>97</v>
      </c>
      <c r="T12" s="30" t="s">
        <v>116</v>
      </c>
      <c r="U12" s="34">
        <v>48.29</v>
      </c>
      <c r="V12" s="34">
        <v>1</v>
      </c>
      <c r="W12" s="34">
        <v>0.7</v>
      </c>
      <c r="X12" s="34">
        <v>0.09</v>
      </c>
      <c r="Y12" s="34">
        <f t="shared" si="0"/>
        <v>0.7</v>
      </c>
      <c r="Z12" s="34">
        <f t="shared" si="1"/>
        <v>0.09</v>
      </c>
      <c r="AA12" s="34">
        <v>0.10199999999999999</v>
      </c>
      <c r="AB12" s="35">
        <v>8.1992511657466294E-2</v>
      </c>
      <c r="AC12">
        <f t="shared" si="2"/>
        <v>42</v>
      </c>
      <c r="AD12">
        <f t="shared" si="3"/>
        <v>0</v>
      </c>
      <c r="AE12">
        <f t="shared" si="4"/>
        <v>0</v>
      </c>
      <c r="AF12">
        <f>'TP Factors'!$D$7</f>
        <v>1.0291758621024898</v>
      </c>
      <c r="AG12">
        <f t="shared" si="5"/>
        <v>0</v>
      </c>
    </row>
    <row r="13" spans="1:33">
      <c r="A13" s="30" t="s">
        <v>105</v>
      </c>
      <c r="B13" s="30">
        <v>10</v>
      </c>
      <c r="C13" s="30" t="s">
        <v>127</v>
      </c>
      <c r="D13" s="31">
        <v>37.82</v>
      </c>
      <c r="E13" s="30" t="s">
        <v>91</v>
      </c>
      <c r="F13" s="30">
        <v>3456</v>
      </c>
      <c r="G13" s="32">
        <v>3</v>
      </c>
      <c r="H13" s="30" t="s">
        <v>92</v>
      </c>
      <c r="I13" s="30" t="s">
        <v>93</v>
      </c>
      <c r="J13" s="30">
        <v>5</v>
      </c>
      <c r="K13" s="33">
        <v>40.2982993452</v>
      </c>
      <c r="L13" s="33">
        <v>62.854637294900002</v>
      </c>
      <c r="M13" s="31">
        <v>0</v>
      </c>
      <c r="N13" s="31">
        <v>0</v>
      </c>
      <c r="O13" s="30">
        <v>63279</v>
      </c>
      <c r="P13" s="30">
        <v>61500</v>
      </c>
      <c r="Q13" s="34">
        <v>63279</v>
      </c>
      <c r="R13" s="34">
        <v>4340</v>
      </c>
      <c r="S13" s="30" t="s">
        <v>97</v>
      </c>
      <c r="T13" s="30" t="s">
        <v>116</v>
      </c>
      <c r="U13" s="34">
        <v>48.29</v>
      </c>
      <c r="V13" s="34">
        <v>1</v>
      </c>
      <c r="W13" s="34">
        <v>0.7</v>
      </c>
      <c r="X13" s="34">
        <v>0.09</v>
      </c>
      <c r="Y13" s="34">
        <f t="shared" si="0"/>
        <v>0.7</v>
      </c>
      <c r="Z13" s="34">
        <f t="shared" si="1"/>
        <v>0.09</v>
      </c>
      <c r="AA13" s="34">
        <v>0.10199999999999999</v>
      </c>
      <c r="AB13" s="35">
        <v>1.5531656998480199E-2</v>
      </c>
      <c r="AC13">
        <f t="shared" si="2"/>
        <v>8</v>
      </c>
      <c r="AD13">
        <f t="shared" si="3"/>
        <v>0</v>
      </c>
      <c r="AE13">
        <f t="shared" si="4"/>
        <v>0</v>
      </c>
      <c r="AF13">
        <f>'TP Factors'!$D$7</f>
        <v>1.0291758621024898</v>
      </c>
      <c r="AG13">
        <f t="shared" si="5"/>
        <v>0</v>
      </c>
    </row>
    <row r="14" spans="1:33">
      <c r="A14" s="30" t="s">
        <v>105</v>
      </c>
      <c r="B14" s="30">
        <v>10</v>
      </c>
      <c r="C14" s="30" t="s">
        <v>127</v>
      </c>
      <c r="D14" s="31">
        <v>37.82</v>
      </c>
      <c r="E14" s="30" t="s">
        <v>91</v>
      </c>
      <c r="F14" s="30">
        <v>3456</v>
      </c>
      <c r="G14" s="32">
        <v>3</v>
      </c>
      <c r="H14" s="30" t="s">
        <v>92</v>
      </c>
      <c r="I14" s="30" t="s">
        <v>93</v>
      </c>
      <c r="J14" s="30">
        <v>18</v>
      </c>
      <c r="K14" s="33">
        <v>109.08390905500001</v>
      </c>
      <c r="L14" s="33">
        <v>236.184951224</v>
      </c>
      <c r="M14" s="31">
        <v>0.01</v>
      </c>
      <c r="N14" s="31">
        <v>0</v>
      </c>
      <c r="O14" s="30">
        <v>63291</v>
      </c>
      <c r="P14" s="30">
        <v>61512</v>
      </c>
      <c r="Q14" s="34">
        <v>63291</v>
      </c>
      <c r="R14" s="34">
        <v>4340</v>
      </c>
      <c r="S14" s="30" t="s">
        <v>97</v>
      </c>
      <c r="T14" s="30" t="s">
        <v>116</v>
      </c>
      <c r="U14" s="34">
        <v>48.29</v>
      </c>
      <c r="V14" s="34">
        <v>1</v>
      </c>
      <c r="W14" s="34">
        <v>0.7</v>
      </c>
      <c r="X14" s="34">
        <v>0.09</v>
      </c>
      <c r="Y14" s="34">
        <f t="shared" si="0"/>
        <v>0.7</v>
      </c>
      <c r="Z14" s="34">
        <f t="shared" si="1"/>
        <v>0.09</v>
      </c>
      <c r="AA14" s="34">
        <v>0.10199999999999999</v>
      </c>
      <c r="AB14" s="35">
        <v>5.8362339021625603E-2</v>
      </c>
      <c r="AC14">
        <f t="shared" si="2"/>
        <v>30</v>
      </c>
      <c r="AD14">
        <f t="shared" si="3"/>
        <v>0</v>
      </c>
      <c r="AE14">
        <f t="shared" si="4"/>
        <v>0</v>
      </c>
      <c r="AF14">
        <f>'TP Factors'!$D$7</f>
        <v>1.0291758621024898</v>
      </c>
      <c r="AG14">
        <f t="shared" si="5"/>
        <v>0</v>
      </c>
    </row>
    <row r="15" spans="1:33">
      <c r="A15" s="30" t="s">
        <v>105</v>
      </c>
      <c r="B15" s="30">
        <v>10</v>
      </c>
      <c r="C15" s="30" t="s">
        <v>127</v>
      </c>
      <c r="D15" s="31">
        <v>37.82</v>
      </c>
      <c r="E15" s="30" t="s">
        <v>91</v>
      </c>
      <c r="F15" s="30">
        <v>3456</v>
      </c>
      <c r="G15" s="32">
        <v>3</v>
      </c>
      <c r="H15" s="30" t="s">
        <v>92</v>
      </c>
      <c r="I15" s="30" t="s">
        <v>93</v>
      </c>
      <c r="J15" s="30">
        <v>0</v>
      </c>
      <c r="K15" s="33">
        <v>4.8950464979500001</v>
      </c>
      <c r="L15" s="33">
        <v>0.81892303635800001</v>
      </c>
      <c r="M15" s="31">
        <v>0</v>
      </c>
      <c r="N15" s="31">
        <v>0</v>
      </c>
      <c r="O15" s="30">
        <v>63292</v>
      </c>
      <c r="P15" s="30">
        <v>61513</v>
      </c>
      <c r="Q15" s="34">
        <v>63292</v>
      </c>
      <c r="R15" s="34">
        <v>4340</v>
      </c>
      <c r="S15" s="30" t="s">
        <v>97</v>
      </c>
      <c r="T15" s="30" t="s">
        <v>116</v>
      </c>
      <c r="U15" s="34">
        <v>48.29</v>
      </c>
      <c r="V15" s="34">
        <v>1</v>
      </c>
      <c r="W15" s="34">
        <v>0.7</v>
      </c>
      <c r="X15" s="34">
        <v>0.09</v>
      </c>
      <c r="Y15" s="34">
        <f t="shared" si="0"/>
        <v>0.7</v>
      </c>
      <c r="Z15" s="34">
        <f t="shared" si="1"/>
        <v>0.09</v>
      </c>
      <c r="AA15" s="34">
        <v>0.10199999999999999</v>
      </c>
      <c r="AB15" s="35">
        <v>2.0235947994330999E-4</v>
      </c>
      <c r="AC15">
        <f t="shared" si="2"/>
        <v>0</v>
      </c>
      <c r="AD15">
        <f t="shared" si="3"/>
        <v>0</v>
      </c>
      <c r="AE15">
        <f t="shared" si="4"/>
        <v>0</v>
      </c>
      <c r="AF15">
        <f>'TP Factors'!$D$7</f>
        <v>1.0291758621024898</v>
      </c>
      <c r="AG15">
        <f t="shared" si="5"/>
        <v>0</v>
      </c>
    </row>
    <row r="16" spans="1:33">
      <c r="A16" s="30" t="s">
        <v>105</v>
      </c>
      <c r="B16" s="30">
        <v>10</v>
      </c>
      <c r="C16" s="30" t="s">
        <v>127</v>
      </c>
      <c r="D16" s="31">
        <v>37.82</v>
      </c>
      <c r="E16" s="30" t="s">
        <v>91</v>
      </c>
      <c r="F16" s="30">
        <v>1234</v>
      </c>
      <c r="G16" s="32">
        <v>45</v>
      </c>
      <c r="H16" s="30" t="s">
        <v>92</v>
      </c>
      <c r="I16" s="30" t="s">
        <v>93</v>
      </c>
      <c r="J16" s="30">
        <v>2694</v>
      </c>
      <c r="K16" s="33">
        <v>590.96121273400001</v>
      </c>
      <c r="L16" s="33">
        <v>5684.6041546500001</v>
      </c>
      <c r="M16" s="31">
        <v>3.23</v>
      </c>
      <c r="N16" s="31">
        <v>1.29</v>
      </c>
      <c r="O16" s="30">
        <v>63293</v>
      </c>
      <c r="P16" s="30">
        <v>61514</v>
      </c>
      <c r="Q16" s="34">
        <v>63293</v>
      </c>
      <c r="R16" s="34">
        <v>8140</v>
      </c>
      <c r="S16" s="30" t="s">
        <v>97</v>
      </c>
      <c r="T16" s="30" t="s">
        <v>99</v>
      </c>
      <c r="U16" s="34">
        <v>48.29</v>
      </c>
      <c r="V16" s="34">
        <v>1</v>
      </c>
      <c r="W16" s="34">
        <v>1.2</v>
      </c>
      <c r="X16" s="34">
        <v>0.48</v>
      </c>
      <c r="Y16" s="34">
        <f t="shared" si="0"/>
        <v>1.2</v>
      </c>
      <c r="Z16" s="34">
        <f t="shared" si="1"/>
        <v>0.48</v>
      </c>
      <c r="AA16" s="34">
        <v>0.63</v>
      </c>
      <c r="AB16" s="35">
        <v>1.40469065935264</v>
      </c>
      <c r="AC16">
        <f t="shared" si="2"/>
        <v>4393</v>
      </c>
      <c r="AD16">
        <f t="shared" si="3"/>
        <v>12</v>
      </c>
      <c r="AE16">
        <f t="shared" si="4"/>
        <v>4.5999999999999996</v>
      </c>
      <c r="AF16">
        <f>'TP Factors'!$D$7</f>
        <v>1.0291758621024898</v>
      </c>
      <c r="AG16">
        <f t="shared" si="5"/>
        <v>4.7</v>
      </c>
    </row>
    <row r="17" spans="1:33">
      <c r="A17" s="30" t="s">
        <v>105</v>
      </c>
      <c r="B17" s="30">
        <v>10</v>
      </c>
      <c r="C17" s="30" t="s">
        <v>127</v>
      </c>
      <c r="D17" s="31">
        <v>37.82</v>
      </c>
      <c r="E17" s="30" t="s">
        <v>91</v>
      </c>
      <c r="F17" s="30">
        <v>1234</v>
      </c>
      <c r="G17" s="32">
        <v>29</v>
      </c>
      <c r="H17" s="30" t="s">
        <v>92</v>
      </c>
      <c r="I17" s="30" t="s">
        <v>93</v>
      </c>
      <c r="J17" s="30">
        <v>19660</v>
      </c>
      <c r="K17" s="33">
        <v>1583.16758149</v>
      </c>
      <c r="L17" s="33">
        <v>118777.057386</v>
      </c>
      <c r="M17" s="31">
        <v>43.84</v>
      </c>
      <c r="N17" s="31">
        <v>6.21</v>
      </c>
      <c r="O17" s="30">
        <v>63297</v>
      </c>
      <c r="P17" s="30">
        <v>61518</v>
      </c>
      <c r="Q17" s="34">
        <v>63297</v>
      </c>
      <c r="R17" s="34">
        <v>1200</v>
      </c>
      <c r="S17" s="30" t="s">
        <v>97</v>
      </c>
      <c r="T17" s="30" t="s">
        <v>126</v>
      </c>
      <c r="U17" s="34">
        <v>48.29</v>
      </c>
      <c r="V17" s="34">
        <v>1</v>
      </c>
      <c r="W17" s="34">
        <v>2.23</v>
      </c>
      <c r="X17" s="34">
        <v>0.316</v>
      </c>
      <c r="Y17" s="34">
        <f t="shared" si="0"/>
        <v>2.23</v>
      </c>
      <c r="Z17" s="34">
        <f t="shared" si="1"/>
        <v>0.316</v>
      </c>
      <c r="AA17" s="34">
        <v>0.22</v>
      </c>
      <c r="AB17" s="35">
        <v>1.0160313646636501</v>
      </c>
      <c r="AC17">
        <f t="shared" si="2"/>
        <v>1110</v>
      </c>
      <c r="AD17">
        <f t="shared" si="3"/>
        <v>5</v>
      </c>
      <c r="AE17">
        <f t="shared" si="4"/>
        <v>0.8</v>
      </c>
      <c r="AF17">
        <f>'TP Factors'!$D$7</f>
        <v>1.0291758621024898</v>
      </c>
      <c r="AG17">
        <f t="shared" si="5"/>
        <v>0.8</v>
      </c>
    </row>
    <row r="18" spans="1:33">
      <c r="A18" s="30" t="s">
        <v>105</v>
      </c>
      <c r="B18" s="30">
        <v>10</v>
      </c>
      <c r="C18" s="30" t="s">
        <v>127</v>
      </c>
      <c r="D18" s="31">
        <v>37.82</v>
      </c>
      <c r="E18" s="30" t="s">
        <v>91</v>
      </c>
      <c r="F18" s="30">
        <v>3456</v>
      </c>
      <c r="G18" s="32">
        <v>3</v>
      </c>
      <c r="H18" s="30" t="s">
        <v>92</v>
      </c>
      <c r="I18" s="30" t="s">
        <v>93</v>
      </c>
      <c r="J18" s="30">
        <v>7</v>
      </c>
      <c r="K18" s="33">
        <v>69.042191404199997</v>
      </c>
      <c r="L18" s="33">
        <v>91.546370289899997</v>
      </c>
      <c r="M18" s="31">
        <v>0</v>
      </c>
      <c r="N18" s="31">
        <v>0</v>
      </c>
      <c r="O18" s="30">
        <v>64449</v>
      </c>
      <c r="P18" s="30">
        <v>62608</v>
      </c>
      <c r="Q18" s="34">
        <v>64449</v>
      </c>
      <c r="R18" s="34">
        <v>4340</v>
      </c>
      <c r="S18" s="30" t="s">
        <v>97</v>
      </c>
      <c r="T18" s="30" t="s">
        <v>116</v>
      </c>
      <c r="U18" s="34">
        <v>48.29</v>
      </c>
      <c r="V18" s="34">
        <v>1</v>
      </c>
      <c r="W18" s="34">
        <v>0.7</v>
      </c>
      <c r="X18" s="34">
        <v>0.09</v>
      </c>
      <c r="Y18" s="34">
        <f t="shared" si="0"/>
        <v>0.7</v>
      </c>
      <c r="Z18" s="34">
        <f t="shared" si="1"/>
        <v>0.09</v>
      </c>
      <c r="AA18" s="34">
        <v>0.10199999999999999</v>
      </c>
      <c r="AB18" s="35">
        <v>2.2621510264955801E-2</v>
      </c>
      <c r="AC18">
        <f t="shared" si="2"/>
        <v>11</v>
      </c>
      <c r="AD18">
        <f t="shared" si="3"/>
        <v>0</v>
      </c>
      <c r="AE18">
        <f t="shared" si="4"/>
        <v>0</v>
      </c>
      <c r="AF18">
        <f>'TP Factors'!$D$7</f>
        <v>1.0291758621024898</v>
      </c>
      <c r="AG18">
        <f t="shared" si="5"/>
        <v>0</v>
      </c>
    </row>
    <row r="19" spans="1:33">
      <c r="A19" s="30" t="s">
        <v>105</v>
      </c>
      <c r="B19" s="30">
        <v>10</v>
      </c>
      <c r="C19" s="30" t="s">
        <v>127</v>
      </c>
      <c r="D19" s="31">
        <v>37.82</v>
      </c>
      <c r="E19" s="30" t="s">
        <v>91</v>
      </c>
      <c r="F19" s="30">
        <v>3456</v>
      </c>
      <c r="G19" s="32">
        <v>3</v>
      </c>
      <c r="H19" s="30" t="s">
        <v>92</v>
      </c>
      <c r="I19" s="30" t="s">
        <v>93</v>
      </c>
      <c r="J19" s="30">
        <v>8</v>
      </c>
      <c r="K19" s="33">
        <v>53.583037905899999</v>
      </c>
      <c r="L19" s="33">
        <v>107.48568386300001</v>
      </c>
      <c r="M19" s="31">
        <v>0.01</v>
      </c>
      <c r="N19" s="31">
        <v>0</v>
      </c>
      <c r="O19" s="30">
        <v>64450</v>
      </c>
      <c r="P19" s="30">
        <v>62609</v>
      </c>
      <c r="Q19" s="34">
        <v>64450</v>
      </c>
      <c r="R19" s="34">
        <v>4340</v>
      </c>
      <c r="S19" s="30" t="s">
        <v>97</v>
      </c>
      <c r="T19" s="30" t="s">
        <v>116</v>
      </c>
      <c r="U19" s="34">
        <v>48.29</v>
      </c>
      <c r="V19" s="34">
        <v>1</v>
      </c>
      <c r="W19" s="34">
        <v>0.7</v>
      </c>
      <c r="X19" s="34">
        <v>0.09</v>
      </c>
      <c r="Y19" s="34">
        <f t="shared" si="0"/>
        <v>0.7</v>
      </c>
      <c r="Z19" s="34">
        <f t="shared" si="1"/>
        <v>0.09</v>
      </c>
      <c r="AA19" s="34">
        <v>0.10199999999999999</v>
      </c>
      <c r="AB19" s="35">
        <v>2.4078620590750499E-2</v>
      </c>
      <c r="AC19">
        <f t="shared" si="2"/>
        <v>12</v>
      </c>
      <c r="AD19">
        <f t="shared" si="3"/>
        <v>0</v>
      </c>
      <c r="AE19">
        <f t="shared" si="4"/>
        <v>0</v>
      </c>
      <c r="AF19">
        <f>'TP Factors'!$D$7</f>
        <v>1.0291758621024898</v>
      </c>
      <c r="AG19">
        <f t="shared" si="5"/>
        <v>0</v>
      </c>
    </row>
    <row r="20" spans="1:33">
      <c r="A20" s="30" t="s">
        <v>105</v>
      </c>
      <c r="B20" s="30">
        <v>10</v>
      </c>
      <c r="C20" s="30" t="s">
        <v>127</v>
      </c>
      <c r="D20" s="31">
        <v>37.82</v>
      </c>
      <c r="E20" s="30" t="s">
        <v>91</v>
      </c>
      <c r="F20" s="30">
        <v>3456</v>
      </c>
      <c r="G20" s="32">
        <v>3</v>
      </c>
      <c r="H20" s="30" t="s">
        <v>92</v>
      </c>
      <c r="I20" s="30" t="s">
        <v>93</v>
      </c>
      <c r="J20" s="30">
        <v>2</v>
      </c>
      <c r="K20" s="33">
        <v>28.518299638799999</v>
      </c>
      <c r="L20" s="33">
        <v>30.444774418600002</v>
      </c>
      <c r="M20" s="31">
        <v>0</v>
      </c>
      <c r="N20" s="31">
        <v>0</v>
      </c>
      <c r="O20" s="30">
        <v>64456</v>
      </c>
      <c r="P20" s="30">
        <v>62613</v>
      </c>
      <c r="Q20" s="34">
        <v>64456</v>
      </c>
      <c r="R20" s="34">
        <v>4340</v>
      </c>
      <c r="S20" s="30" t="s">
        <v>97</v>
      </c>
      <c r="T20" s="30" t="s">
        <v>116</v>
      </c>
      <c r="U20" s="34">
        <v>48.29</v>
      </c>
      <c r="V20" s="34">
        <v>1</v>
      </c>
      <c r="W20" s="34">
        <v>0.7</v>
      </c>
      <c r="X20" s="34">
        <v>0.09</v>
      </c>
      <c r="Y20" s="34">
        <f t="shared" si="0"/>
        <v>0.7</v>
      </c>
      <c r="Z20" s="34">
        <f t="shared" si="1"/>
        <v>0.09</v>
      </c>
      <c r="AA20" s="34">
        <v>0.10199999999999999</v>
      </c>
      <c r="AB20" s="35">
        <v>7.5230375032454104E-3</v>
      </c>
      <c r="AC20">
        <f t="shared" si="2"/>
        <v>4</v>
      </c>
      <c r="AD20">
        <f t="shared" si="3"/>
        <v>0</v>
      </c>
      <c r="AE20">
        <f t="shared" si="4"/>
        <v>0</v>
      </c>
      <c r="AF20">
        <f>'TP Factors'!$D$7</f>
        <v>1.0291758621024898</v>
      </c>
      <c r="AG20">
        <f t="shared" si="5"/>
        <v>0</v>
      </c>
    </row>
    <row r="21" spans="1:33">
      <c r="A21" s="30" t="s">
        <v>105</v>
      </c>
      <c r="B21" s="30">
        <v>10</v>
      </c>
      <c r="C21" s="30" t="s">
        <v>127</v>
      </c>
      <c r="D21" s="31">
        <v>37.82</v>
      </c>
      <c r="E21" s="30" t="s">
        <v>91</v>
      </c>
      <c r="F21" s="30">
        <v>3456</v>
      </c>
      <c r="G21" s="32">
        <v>3</v>
      </c>
      <c r="H21" s="30" t="s">
        <v>92</v>
      </c>
      <c r="I21" s="30" t="s">
        <v>93</v>
      </c>
      <c r="J21" s="30">
        <v>7</v>
      </c>
      <c r="K21" s="33">
        <v>46.323285058000003</v>
      </c>
      <c r="L21" s="33">
        <v>90.809730814700004</v>
      </c>
      <c r="M21" s="31">
        <v>0</v>
      </c>
      <c r="N21" s="31">
        <v>0</v>
      </c>
      <c r="O21" s="30">
        <v>64460</v>
      </c>
      <c r="P21" s="30">
        <v>62616</v>
      </c>
      <c r="Q21" s="34">
        <v>64460</v>
      </c>
      <c r="R21" s="34">
        <v>4340</v>
      </c>
      <c r="S21" s="30" t="s">
        <v>97</v>
      </c>
      <c r="T21" s="30" t="s">
        <v>116</v>
      </c>
      <c r="U21" s="34">
        <v>48.29</v>
      </c>
      <c r="V21" s="34">
        <v>1</v>
      </c>
      <c r="W21" s="34">
        <v>0.7</v>
      </c>
      <c r="X21" s="34">
        <v>0.09</v>
      </c>
      <c r="Y21" s="34">
        <f t="shared" si="0"/>
        <v>0.7</v>
      </c>
      <c r="Z21" s="34">
        <f t="shared" si="1"/>
        <v>0.09</v>
      </c>
      <c r="AA21" s="34">
        <v>0.10199999999999999</v>
      </c>
      <c r="AB21" s="35">
        <v>2.2439483413648001E-2</v>
      </c>
      <c r="AC21">
        <f t="shared" si="2"/>
        <v>11</v>
      </c>
      <c r="AD21">
        <f t="shared" si="3"/>
        <v>0</v>
      </c>
      <c r="AE21">
        <f t="shared" si="4"/>
        <v>0</v>
      </c>
      <c r="AF21">
        <f>'TP Factors'!$D$7</f>
        <v>1.0291758621024898</v>
      </c>
      <c r="AG21">
        <f t="shared" si="5"/>
        <v>0</v>
      </c>
    </row>
    <row r="22" spans="1:33">
      <c r="A22" s="30" t="s">
        <v>105</v>
      </c>
      <c r="B22" s="30">
        <v>10</v>
      </c>
      <c r="C22" s="30" t="s">
        <v>127</v>
      </c>
      <c r="D22" s="31">
        <v>37.82</v>
      </c>
      <c r="E22" s="30" t="s">
        <v>91</v>
      </c>
      <c r="F22" s="30">
        <v>3456</v>
      </c>
      <c r="G22" s="32">
        <v>3</v>
      </c>
      <c r="H22" s="30" t="s">
        <v>92</v>
      </c>
      <c r="I22" s="30" t="s">
        <v>93</v>
      </c>
      <c r="J22" s="30">
        <v>24</v>
      </c>
      <c r="K22" s="33">
        <v>96.334923969000002</v>
      </c>
      <c r="L22" s="33">
        <v>315.33041449799998</v>
      </c>
      <c r="M22" s="31">
        <v>0.02</v>
      </c>
      <c r="N22" s="31">
        <v>0</v>
      </c>
      <c r="O22" s="30">
        <v>64461</v>
      </c>
      <c r="P22" s="30">
        <v>62617</v>
      </c>
      <c r="Q22" s="34">
        <v>64461</v>
      </c>
      <c r="R22" s="34">
        <v>4340</v>
      </c>
      <c r="S22" s="30" t="s">
        <v>97</v>
      </c>
      <c r="T22" s="30" t="s">
        <v>116</v>
      </c>
      <c r="U22" s="34">
        <v>48.29</v>
      </c>
      <c r="V22" s="34">
        <v>1</v>
      </c>
      <c r="W22" s="34">
        <v>0.7</v>
      </c>
      <c r="X22" s="34">
        <v>0.09</v>
      </c>
      <c r="Y22" s="34">
        <f t="shared" si="0"/>
        <v>0.7</v>
      </c>
      <c r="Z22" s="34">
        <f t="shared" si="1"/>
        <v>0.09</v>
      </c>
      <c r="AA22" s="34">
        <v>0.10199999999999999</v>
      </c>
      <c r="AB22" s="35">
        <v>9.2508259643938103E-3</v>
      </c>
      <c r="AC22">
        <f t="shared" si="2"/>
        <v>5</v>
      </c>
      <c r="AD22">
        <f t="shared" si="3"/>
        <v>0</v>
      </c>
      <c r="AE22">
        <f t="shared" si="4"/>
        <v>0</v>
      </c>
      <c r="AF22">
        <f>'TP Factors'!$D$7</f>
        <v>1.0291758621024898</v>
      </c>
      <c r="AG22">
        <f t="shared" si="5"/>
        <v>0</v>
      </c>
    </row>
    <row r="23" spans="1:33">
      <c r="A23" s="30" t="s">
        <v>105</v>
      </c>
      <c r="B23" s="30">
        <v>10</v>
      </c>
      <c r="C23" s="30" t="s">
        <v>127</v>
      </c>
      <c r="D23" s="31">
        <v>37.82</v>
      </c>
      <c r="E23" s="30" t="s">
        <v>91</v>
      </c>
      <c r="F23" s="30">
        <v>1234</v>
      </c>
      <c r="G23" s="32">
        <v>45</v>
      </c>
      <c r="H23" s="30" t="s">
        <v>92</v>
      </c>
      <c r="I23" s="30" t="s">
        <v>93</v>
      </c>
      <c r="J23" s="30">
        <v>11668</v>
      </c>
      <c r="K23" s="33">
        <v>2351.5410805500001</v>
      </c>
      <c r="L23" s="33">
        <v>24617.3919035</v>
      </c>
      <c r="M23" s="31">
        <v>14</v>
      </c>
      <c r="N23" s="31">
        <v>5.6</v>
      </c>
      <c r="O23" s="30">
        <v>64508</v>
      </c>
      <c r="P23" s="30">
        <v>62663</v>
      </c>
      <c r="Q23" s="34">
        <v>64508</v>
      </c>
      <c r="R23" s="34">
        <v>8140</v>
      </c>
      <c r="S23" s="30" t="s">
        <v>97</v>
      </c>
      <c r="T23" s="30" t="s">
        <v>99</v>
      </c>
      <c r="U23" s="34">
        <v>48.29</v>
      </c>
      <c r="V23" s="34">
        <v>1</v>
      </c>
      <c r="W23" s="34">
        <v>1.2</v>
      </c>
      <c r="X23" s="34">
        <v>0.48</v>
      </c>
      <c r="Y23" s="34">
        <f t="shared" si="0"/>
        <v>1.2</v>
      </c>
      <c r="Z23" s="34">
        <f t="shared" si="1"/>
        <v>0.48</v>
      </c>
      <c r="AA23" s="34">
        <v>0.63</v>
      </c>
      <c r="AB23" s="35">
        <v>3.4786312885365503E-2</v>
      </c>
      <c r="AC23">
        <f t="shared" si="2"/>
        <v>109</v>
      </c>
      <c r="AD23">
        <f t="shared" si="3"/>
        <v>0</v>
      </c>
      <c r="AE23">
        <f t="shared" si="4"/>
        <v>0.1</v>
      </c>
      <c r="AF23">
        <f>'TP Factors'!$D$7</f>
        <v>1.0291758621024898</v>
      </c>
      <c r="AG23">
        <f t="shared" si="5"/>
        <v>0.1</v>
      </c>
    </row>
    <row r="24" spans="1:33">
      <c r="A24" s="30" t="s">
        <v>105</v>
      </c>
      <c r="B24" s="30">
        <v>10</v>
      </c>
      <c r="C24" s="30" t="s">
        <v>127</v>
      </c>
      <c r="D24" s="31">
        <v>37.82</v>
      </c>
      <c r="E24" s="30" t="s">
        <v>91</v>
      </c>
      <c r="F24" s="30">
        <v>1234</v>
      </c>
      <c r="G24" s="32">
        <v>13</v>
      </c>
      <c r="H24" s="30" t="s">
        <v>92</v>
      </c>
      <c r="I24" s="30" t="s">
        <v>93</v>
      </c>
      <c r="J24" s="30">
        <v>43</v>
      </c>
      <c r="K24" s="33">
        <v>154.942179791</v>
      </c>
      <c r="L24" s="33">
        <v>326.042979059</v>
      </c>
      <c r="M24" s="31">
        <v>0.08</v>
      </c>
      <c r="N24" s="31">
        <v>0.01</v>
      </c>
      <c r="O24" s="30">
        <v>64530</v>
      </c>
      <c r="P24" s="30">
        <v>62685</v>
      </c>
      <c r="Q24" s="34">
        <v>64530</v>
      </c>
      <c r="R24" s="34">
        <v>1100</v>
      </c>
      <c r="S24" s="30" t="s">
        <v>97</v>
      </c>
      <c r="T24" s="30" t="s">
        <v>134</v>
      </c>
      <c r="U24" s="34">
        <v>48.29</v>
      </c>
      <c r="V24" s="34">
        <v>1</v>
      </c>
      <c r="W24" s="34">
        <v>1.85</v>
      </c>
      <c r="X24" s="34">
        <v>0.22</v>
      </c>
      <c r="Y24" s="34">
        <f t="shared" si="0"/>
        <v>1.85</v>
      </c>
      <c r="Z24" s="34">
        <f t="shared" si="1"/>
        <v>0.22</v>
      </c>
      <c r="AA24" s="34">
        <v>0.17399999999999999</v>
      </c>
      <c r="AB24" s="35">
        <v>7.7533644605185095E-2</v>
      </c>
      <c r="AC24">
        <f t="shared" si="2"/>
        <v>67</v>
      </c>
      <c r="AD24">
        <f t="shared" si="3"/>
        <v>0</v>
      </c>
      <c r="AE24">
        <f t="shared" si="4"/>
        <v>0</v>
      </c>
      <c r="AF24">
        <f>'TP Factors'!$D$7</f>
        <v>1.0291758621024898</v>
      </c>
      <c r="AG24">
        <f t="shared" si="5"/>
        <v>0</v>
      </c>
    </row>
    <row r="25" spans="1:33">
      <c r="A25" s="30" t="s">
        <v>105</v>
      </c>
      <c r="B25" s="30">
        <v>10</v>
      </c>
      <c r="C25" s="30" t="s">
        <v>127</v>
      </c>
      <c r="D25" s="31">
        <v>37.82</v>
      </c>
      <c r="E25" s="30" t="s">
        <v>91</v>
      </c>
      <c r="F25" s="30">
        <v>1234</v>
      </c>
      <c r="G25" s="32">
        <v>13</v>
      </c>
      <c r="H25" s="30" t="s">
        <v>92</v>
      </c>
      <c r="I25" s="30" t="s">
        <v>93</v>
      </c>
      <c r="J25" s="30">
        <v>10227</v>
      </c>
      <c r="K25" s="33">
        <v>1778.8242283300001</v>
      </c>
      <c r="L25" s="33">
        <v>78121.447486899997</v>
      </c>
      <c r="M25" s="31">
        <v>18.920000000000002</v>
      </c>
      <c r="N25" s="31">
        <v>2.25</v>
      </c>
      <c r="O25" s="30">
        <v>64665</v>
      </c>
      <c r="P25" s="30">
        <v>62816</v>
      </c>
      <c r="Q25" s="34">
        <v>64665</v>
      </c>
      <c r="R25" s="34">
        <v>1100</v>
      </c>
      <c r="S25" s="30" t="s">
        <v>97</v>
      </c>
      <c r="T25" s="30" t="s">
        <v>134</v>
      </c>
      <c r="U25" s="34">
        <v>48.29</v>
      </c>
      <c r="V25" s="34">
        <v>1</v>
      </c>
      <c r="W25" s="34">
        <v>1.85</v>
      </c>
      <c r="X25" s="34">
        <v>0.22</v>
      </c>
      <c r="Y25" s="34">
        <f t="shared" si="0"/>
        <v>1.85</v>
      </c>
      <c r="Z25" s="34">
        <f t="shared" si="1"/>
        <v>0.22</v>
      </c>
      <c r="AA25" s="34">
        <v>0.17399999999999999</v>
      </c>
      <c r="AB25" s="35">
        <v>1.71355344014181E-3</v>
      </c>
      <c r="AC25">
        <f t="shared" si="2"/>
        <v>1</v>
      </c>
      <c r="AD25">
        <f t="shared" si="3"/>
        <v>0</v>
      </c>
      <c r="AE25">
        <f t="shared" si="4"/>
        <v>0</v>
      </c>
      <c r="AF25">
        <f>'TP Factors'!$D$7</f>
        <v>1.0291758621024898</v>
      </c>
      <c r="AG25">
        <f t="shared" si="5"/>
        <v>0</v>
      </c>
    </row>
    <row r="26" spans="1:33">
      <c r="A26" s="30" t="s">
        <v>105</v>
      </c>
      <c r="B26" s="30">
        <v>10</v>
      </c>
      <c r="C26" s="30" t="s">
        <v>127</v>
      </c>
      <c r="D26" s="31">
        <v>37.82</v>
      </c>
      <c r="E26" s="30" t="s">
        <v>91</v>
      </c>
      <c r="F26" s="30">
        <v>1234</v>
      </c>
      <c r="G26" s="32">
        <v>13</v>
      </c>
      <c r="H26" s="30" t="s">
        <v>92</v>
      </c>
      <c r="I26" s="30" t="s">
        <v>93</v>
      </c>
      <c r="J26" s="30">
        <v>6334</v>
      </c>
      <c r="K26" s="33">
        <v>1500.4065061399999</v>
      </c>
      <c r="L26" s="33">
        <v>48383.634445700001</v>
      </c>
      <c r="M26" s="31">
        <v>11.72</v>
      </c>
      <c r="N26" s="31">
        <v>1.39</v>
      </c>
      <c r="O26" s="30">
        <v>64854</v>
      </c>
      <c r="P26" s="30">
        <v>62988</v>
      </c>
      <c r="Q26" s="34">
        <v>64854</v>
      </c>
      <c r="R26" s="34">
        <v>1100</v>
      </c>
      <c r="S26" s="30" t="s">
        <v>97</v>
      </c>
      <c r="T26" s="30" t="s">
        <v>134</v>
      </c>
      <c r="U26" s="34">
        <v>48.29</v>
      </c>
      <c r="V26" s="34">
        <v>1</v>
      </c>
      <c r="W26" s="34">
        <v>1.85</v>
      </c>
      <c r="X26" s="34">
        <v>0.22</v>
      </c>
      <c r="Y26" s="34">
        <f t="shared" si="0"/>
        <v>1.85</v>
      </c>
      <c r="Z26" s="34">
        <f t="shared" si="1"/>
        <v>0.22</v>
      </c>
      <c r="AA26" s="34">
        <v>0.17399999999999999</v>
      </c>
      <c r="AB26" s="35">
        <v>7.2170321378672506E-2</v>
      </c>
      <c r="AC26">
        <f t="shared" si="2"/>
        <v>62</v>
      </c>
      <c r="AD26">
        <f t="shared" si="3"/>
        <v>0</v>
      </c>
      <c r="AE26">
        <f t="shared" si="4"/>
        <v>0</v>
      </c>
      <c r="AF26">
        <f>'TP Factors'!$D$7</f>
        <v>1.0291758621024898</v>
      </c>
      <c r="AG26">
        <f t="shared" si="5"/>
        <v>0</v>
      </c>
    </row>
    <row r="27" spans="1:33">
      <c r="A27" s="30" t="s">
        <v>105</v>
      </c>
      <c r="B27" s="30">
        <v>10</v>
      </c>
      <c r="C27" s="30" t="s">
        <v>127</v>
      </c>
      <c r="D27" s="31">
        <v>37.82</v>
      </c>
      <c r="E27" s="30" t="s">
        <v>91</v>
      </c>
      <c r="F27" s="30">
        <v>3456</v>
      </c>
      <c r="G27" s="32">
        <v>3</v>
      </c>
      <c r="H27" s="30" t="s">
        <v>92</v>
      </c>
      <c r="I27" s="30" t="s">
        <v>93</v>
      </c>
      <c r="J27" s="30">
        <v>1921</v>
      </c>
      <c r="K27" s="33">
        <v>924.31453246900003</v>
      </c>
      <c r="L27" s="33">
        <v>25033.439378800002</v>
      </c>
      <c r="M27" s="31">
        <v>1.34</v>
      </c>
      <c r="N27" s="31">
        <v>0.17</v>
      </c>
      <c r="O27" s="30">
        <v>64864</v>
      </c>
      <c r="P27" s="30">
        <v>62998</v>
      </c>
      <c r="Q27" s="34">
        <v>64864</v>
      </c>
      <c r="R27" s="34">
        <v>4340</v>
      </c>
      <c r="S27" s="30" t="s">
        <v>97</v>
      </c>
      <c r="T27" s="30" t="s">
        <v>116</v>
      </c>
      <c r="U27" s="34">
        <v>48.29</v>
      </c>
      <c r="V27" s="34">
        <v>1</v>
      </c>
      <c r="W27" s="34">
        <v>0.7</v>
      </c>
      <c r="X27" s="34">
        <v>0.09</v>
      </c>
      <c r="Y27" s="34">
        <f t="shared" si="0"/>
        <v>0.7</v>
      </c>
      <c r="Z27" s="34">
        <f t="shared" si="1"/>
        <v>0.09</v>
      </c>
      <c r="AA27" s="34">
        <v>0.10199999999999999</v>
      </c>
      <c r="AB27" s="35">
        <v>0.34319795352332999</v>
      </c>
      <c r="AC27">
        <f t="shared" si="2"/>
        <v>174</v>
      </c>
      <c r="AD27">
        <f t="shared" si="3"/>
        <v>0</v>
      </c>
      <c r="AE27">
        <f t="shared" si="4"/>
        <v>0</v>
      </c>
      <c r="AF27">
        <f>'TP Factors'!$D$7</f>
        <v>1.0291758621024898</v>
      </c>
      <c r="AG27">
        <f t="shared" si="5"/>
        <v>0</v>
      </c>
    </row>
    <row r="28" spans="1:33">
      <c r="A28" s="30" t="s">
        <v>105</v>
      </c>
      <c r="B28" s="30">
        <v>10</v>
      </c>
      <c r="C28" s="30" t="s">
        <v>127</v>
      </c>
      <c r="D28" s="31">
        <v>37.82</v>
      </c>
      <c r="E28" s="30" t="s">
        <v>91</v>
      </c>
      <c r="F28" s="30">
        <v>1234</v>
      </c>
      <c r="G28" s="32">
        <v>105</v>
      </c>
      <c r="H28" s="30" t="s">
        <v>92</v>
      </c>
      <c r="I28" s="30" t="s">
        <v>93</v>
      </c>
      <c r="J28" s="30">
        <v>869</v>
      </c>
      <c r="K28" s="33">
        <v>199.364166256</v>
      </c>
      <c r="L28" s="33">
        <v>1303.52555078</v>
      </c>
      <c r="M28" s="31">
        <v>1.68</v>
      </c>
      <c r="N28" s="31">
        <v>0.43</v>
      </c>
      <c r="O28" s="30">
        <v>64931</v>
      </c>
      <c r="P28" s="30">
        <v>63062</v>
      </c>
      <c r="Q28" s="34">
        <v>64931</v>
      </c>
      <c r="R28" s="34">
        <v>1400</v>
      </c>
      <c r="S28" s="30" t="s">
        <v>97</v>
      </c>
      <c r="T28" s="30" t="s">
        <v>123</v>
      </c>
      <c r="U28" s="34">
        <v>48.29</v>
      </c>
      <c r="V28" s="34">
        <v>1</v>
      </c>
      <c r="W28" s="34">
        <v>1.93</v>
      </c>
      <c r="X28" s="34">
        <v>0.497</v>
      </c>
      <c r="Y28" s="34">
        <f t="shared" si="0"/>
        <v>1.93</v>
      </c>
      <c r="Z28" s="34">
        <f t="shared" si="1"/>
        <v>0.497</v>
      </c>
      <c r="AA28" s="34">
        <v>0.88600000000000001</v>
      </c>
      <c r="AB28" s="35">
        <v>9.5875401738027999E-2</v>
      </c>
      <c r="AC28">
        <f t="shared" si="2"/>
        <v>422</v>
      </c>
      <c r="AD28">
        <f t="shared" si="3"/>
        <v>2</v>
      </c>
      <c r="AE28">
        <f t="shared" si="4"/>
        <v>0.5</v>
      </c>
      <c r="AF28">
        <f>'TP Factors'!$D$7</f>
        <v>1.0291758621024898</v>
      </c>
      <c r="AG28">
        <f t="shared" si="5"/>
        <v>0.5</v>
      </c>
    </row>
    <row r="29" spans="1:33">
      <c r="A29" s="30" t="s">
        <v>105</v>
      </c>
      <c r="B29" s="30">
        <v>10</v>
      </c>
      <c r="C29" s="30" t="s">
        <v>127</v>
      </c>
      <c r="D29" s="31">
        <v>37.82</v>
      </c>
      <c r="E29" s="30" t="s">
        <v>91</v>
      </c>
      <c r="F29" s="30">
        <v>1234</v>
      </c>
      <c r="G29" s="32">
        <v>105</v>
      </c>
      <c r="H29" s="30" t="s">
        <v>92</v>
      </c>
      <c r="I29" s="30" t="s">
        <v>93</v>
      </c>
      <c r="J29" s="30">
        <v>312</v>
      </c>
      <c r="K29" s="33">
        <v>114.74282345899999</v>
      </c>
      <c r="L29" s="33">
        <v>468.40163477599998</v>
      </c>
      <c r="M29" s="31">
        <v>0.6</v>
      </c>
      <c r="N29" s="31">
        <v>0.16</v>
      </c>
      <c r="O29" s="30">
        <v>65062</v>
      </c>
      <c r="P29" s="30">
        <v>63187</v>
      </c>
      <c r="Q29" s="34">
        <v>65062</v>
      </c>
      <c r="R29" s="34">
        <v>1400</v>
      </c>
      <c r="S29" s="30" t="s">
        <v>97</v>
      </c>
      <c r="T29" s="30" t="s">
        <v>123</v>
      </c>
      <c r="U29" s="34">
        <v>48.29</v>
      </c>
      <c r="V29" s="34">
        <v>1</v>
      </c>
      <c r="W29" s="34">
        <v>1.93</v>
      </c>
      <c r="X29" s="34">
        <v>0.497</v>
      </c>
      <c r="Y29" s="34">
        <f t="shared" si="0"/>
        <v>1.93</v>
      </c>
      <c r="Z29" s="34">
        <f t="shared" si="1"/>
        <v>0.497</v>
      </c>
      <c r="AA29" s="34">
        <v>0.88600000000000001</v>
      </c>
      <c r="AB29" s="35">
        <v>0.11574410167132</v>
      </c>
      <c r="AC29">
        <f t="shared" si="2"/>
        <v>509</v>
      </c>
      <c r="AD29">
        <f t="shared" si="3"/>
        <v>2</v>
      </c>
      <c r="AE29">
        <f t="shared" si="4"/>
        <v>0.6</v>
      </c>
      <c r="AF29">
        <f>'TP Factors'!$D$7</f>
        <v>1.0291758621024898</v>
      </c>
      <c r="AG29">
        <f t="shared" si="5"/>
        <v>0.6</v>
      </c>
    </row>
    <row r="30" spans="1:33">
      <c r="A30" s="30" t="s">
        <v>105</v>
      </c>
      <c r="B30" s="30">
        <v>10</v>
      </c>
      <c r="C30" s="30" t="s">
        <v>127</v>
      </c>
      <c r="D30" s="31">
        <v>37.82</v>
      </c>
      <c r="E30" s="30" t="s">
        <v>91</v>
      </c>
      <c r="F30" s="30">
        <v>3456</v>
      </c>
      <c r="G30" s="32">
        <v>0</v>
      </c>
      <c r="H30" s="30" t="s">
        <v>92</v>
      </c>
      <c r="I30" s="30" t="s">
        <v>93</v>
      </c>
      <c r="J30" s="30">
        <v>30</v>
      </c>
      <c r="K30" s="33">
        <v>59.478900706099999</v>
      </c>
      <c r="L30" s="33">
        <v>211.34919337299999</v>
      </c>
      <c r="M30" s="31">
        <v>0</v>
      </c>
      <c r="N30" s="31">
        <v>0</v>
      </c>
      <c r="O30" s="30">
        <v>65074</v>
      </c>
      <c r="P30" s="30">
        <v>63198</v>
      </c>
      <c r="Q30" s="34">
        <v>65074</v>
      </c>
      <c r="R30" s="34">
        <v>6120</v>
      </c>
      <c r="S30" s="30" t="s">
        <v>97</v>
      </c>
      <c r="T30" s="30" t="s">
        <v>137</v>
      </c>
      <c r="U30" s="34">
        <v>48.29</v>
      </c>
      <c r="V30" s="34">
        <v>1</v>
      </c>
      <c r="W30" s="34">
        <v>0</v>
      </c>
      <c r="X30" s="34">
        <v>0</v>
      </c>
      <c r="Y30" s="34">
        <f t="shared" si="0"/>
        <v>0</v>
      </c>
      <c r="Z30" s="34">
        <f t="shared" si="1"/>
        <v>0</v>
      </c>
      <c r="AA30" s="34">
        <v>0.191</v>
      </c>
      <c r="AB30" s="35">
        <v>6.8962696801833801E-3</v>
      </c>
      <c r="AC30">
        <f t="shared" si="2"/>
        <v>7</v>
      </c>
      <c r="AD30">
        <f t="shared" si="3"/>
        <v>0</v>
      </c>
      <c r="AE30">
        <f t="shared" si="4"/>
        <v>0</v>
      </c>
      <c r="AF30">
        <f>'TP Factors'!$D$7</f>
        <v>1.0291758621024898</v>
      </c>
      <c r="AG30">
        <f t="shared" si="5"/>
        <v>0</v>
      </c>
    </row>
    <row r="31" spans="1:33">
      <c r="A31" s="30" t="s">
        <v>105</v>
      </c>
      <c r="B31" s="30">
        <v>10</v>
      </c>
      <c r="C31" s="30" t="s">
        <v>127</v>
      </c>
      <c r="D31" s="31">
        <v>37.82</v>
      </c>
      <c r="E31" s="30" t="s">
        <v>91</v>
      </c>
      <c r="F31" s="30">
        <v>3456</v>
      </c>
      <c r="G31" s="32">
        <v>0</v>
      </c>
      <c r="H31" s="30" t="s">
        <v>92</v>
      </c>
      <c r="I31" s="30" t="s">
        <v>93</v>
      </c>
      <c r="J31" s="30">
        <v>1</v>
      </c>
      <c r="K31" s="33">
        <v>23.783510474700002</v>
      </c>
      <c r="L31" s="33">
        <v>5.83035902644</v>
      </c>
      <c r="M31" s="31">
        <v>0</v>
      </c>
      <c r="N31" s="31">
        <v>0</v>
      </c>
      <c r="O31" s="30">
        <v>65092</v>
      </c>
      <c r="P31" s="30">
        <v>63215</v>
      </c>
      <c r="Q31" s="34">
        <v>65092</v>
      </c>
      <c r="R31" s="34">
        <v>6120</v>
      </c>
      <c r="S31" s="30" t="s">
        <v>97</v>
      </c>
      <c r="T31" s="30" t="s">
        <v>137</v>
      </c>
      <c r="U31" s="34">
        <v>48.29</v>
      </c>
      <c r="V31" s="34">
        <v>1</v>
      </c>
      <c r="W31" s="34">
        <v>0</v>
      </c>
      <c r="X31" s="34">
        <v>0</v>
      </c>
      <c r="Y31" s="34">
        <f t="shared" si="0"/>
        <v>0</v>
      </c>
      <c r="Z31" s="34">
        <f t="shared" si="1"/>
        <v>0</v>
      </c>
      <c r="AA31" s="34">
        <v>0.191</v>
      </c>
      <c r="AB31" s="35">
        <v>4.9453855664574001E-4</v>
      </c>
      <c r="AC31">
        <f t="shared" si="2"/>
        <v>0</v>
      </c>
      <c r="AD31">
        <f t="shared" si="3"/>
        <v>0</v>
      </c>
      <c r="AE31">
        <f t="shared" si="4"/>
        <v>0</v>
      </c>
      <c r="AF31">
        <f>'TP Factors'!$D$7</f>
        <v>1.0291758621024898</v>
      </c>
      <c r="AG31">
        <f t="shared" si="5"/>
        <v>0</v>
      </c>
    </row>
    <row r="32" spans="1:33">
      <c r="A32" s="30" t="s">
        <v>105</v>
      </c>
      <c r="B32" s="30">
        <v>10</v>
      </c>
      <c r="C32" s="30" t="s">
        <v>127</v>
      </c>
      <c r="D32" s="31">
        <v>37.82</v>
      </c>
      <c r="E32" s="30" t="s">
        <v>91</v>
      </c>
      <c r="F32" s="30">
        <v>3456</v>
      </c>
      <c r="G32" s="32">
        <v>0</v>
      </c>
      <c r="H32" s="30" t="s">
        <v>92</v>
      </c>
      <c r="I32" s="30" t="s">
        <v>93</v>
      </c>
      <c r="J32" s="30">
        <v>170</v>
      </c>
      <c r="K32" s="33">
        <v>153.17264954800001</v>
      </c>
      <c r="L32" s="33">
        <v>747.34723681900005</v>
      </c>
      <c r="M32" s="31">
        <v>0</v>
      </c>
      <c r="N32" s="31">
        <v>0</v>
      </c>
      <c r="O32" s="30">
        <v>65093</v>
      </c>
      <c r="P32" s="30">
        <v>63216</v>
      </c>
      <c r="Q32" s="34">
        <v>65093</v>
      </c>
      <c r="R32" s="34">
        <v>6120</v>
      </c>
      <c r="S32" s="30" t="s">
        <v>108</v>
      </c>
      <c r="T32" s="30" t="s">
        <v>136</v>
      </c>
      <c r="U32" s="34">
        <v>48.29</v>
      </c>
      <c r="V32" s="34">
        <v>1</v>
      </c>
      <c r="W32" s="34">
        <v>0</v>
      </c>
      <c r="X32" s="34">
        <v>0</v>
      </c>
      <c r="Y32" s="34">
        <f t="shared" si="0"/>
        <v>0</v>
      </c>
      <c r="Z32" s="34">
        <f t="shared" si="1"/>
        <v>0</v>
      </c>
      <c r="AA32" s="34">
        <v>0.30299999999999999</v>
      </c>
      <c r="AB32" s="35">
        <v>1.3442009409103801E-2</v>
      </c>
      <c r="AC32">
        <f t="shared" si="2"/>
        <v>20</v>
      </c>
      <c r="AD32">
        <f t="shared" si="3"/>
        <v>0</v>
      </c>
      <c r="AE32">
        <f t="shared" si="4"/>
        <v>0</v>
      </c>
      <c r="AF32">
        <f>'TP Factors'!$D$7</f>
        <v>1.0291758621024898</v>
      </c>
      <c r="AG32">
        <f t="shared" si="5"/>
        <v>0</v>
      </c>
    </row>
    <row r="33" spans="1:33">
      <c r="A33" s="30" t="s">
        <v>105</v>
      </c>
      <c r="B33" s="30">
        <v>10</v>
      </c>
      <c r="C33" s="30" t="s">
        <v>127</v>
      </c>
      <c r="D33" s="31">
        <v>37.82</v>
      </c>
      <c r="E33" s="30" t="s">
        <v>91</v>
      </c>
      <c r="F33" s="30">
        <v>1234</v>
      </c>
      <c r="G33" s="32">
        <v>45</v>
      </c>
      <c r="H33" s="30" t="s">
        <v>92</v>
      </c>
      <c r="I33" s="30" t="s">
        <v>93</v>
      </c>
      <c r="J33" s="30">
        <v>1423</v>
      </c>
      <c r="K33" s="33">
        <v>257.29378981799999</v>
      </c>
      <c r="L33" s="33">
        <v>2689.89623626</v>
      </c>
      <c r="M33" s="31">
        <v>1.71</v>
      </c>
      <c r="N33" s="31">
        <v>0.68</v>
      </c>
      <c r="O33" s="30">
        <v>65095</v>
      </c>
      <c r="P33" s="30">
        <v>63217</v>
      </c>
      <c r="Q33" s="34">
        <v>65095</v>
      </c>
      <c r="R33" s="34">
        <v>8140</v>
      </c>
      <c r="S33" s="30" t="s">
        <v>108</v>
      </c>
      <c r="T33" s="30" t="s">
        <v>111</v>
      </c>
      <c r="U33" s="34">
        <v>48.29</v>
      </c>
      <c r="V33" s="34">
        <v>1</v>
      </c>
      <c r="W33" s="34">
        <v>1.2</v>
      </c>
      <c r="X33" s="34">
        <v>0.48</v>
      </c>
      <c r="Y33" s="34">
        <f t="shared" si="0"/>
        <v>1.2</v>
      </c>
      <c r="Z33" s="34">
        <f t="shared" si="1"/>
        <v>0.48</v>
      </c>
      <c r="AA33" s="34">
        <v>0.70299999999999996</v>
      </c>
      <c r="AB33" s="35">
        <v>0.51029052286077103</v>
      </c>
      <c r="AC33">
        <f t="shared" si="2"/>
        <v>1781</v>
      </c>
      <c r="AD33">
        <f t="shared" si="3"/>
        <v>5</v>
      </c>
      <c r="AE33">
        <f t="shared" si="4"/>
        <v>1.9</v>
      </c>
      <c r="AF33">
        <f>'TP Factors'!$D$7</f>
        <v>1.0291758621024898</v>
      </c>
      <c r="AG33">
        <f t="shared" si="5"/>
        <v>2</v>
      </c>
    </row>
    <row r="34" spans="1:33">
      <c r="A34" s="30" t="s">
        <v>105</v>
      </c>
      <c r="B34" s="30">
        <v>10</v>
      </c>
      <c r="C34" s="30" t="s">
        <v>127</v>
      </c>
      <c r="D34" s="31">
        <v>37.82</v>
      </c>
      <c r="E34" s="30" t="s">
        <v>91</v>
      </c>
      <c r="F34" s="30">
        <v>1234</v>
      </c>
      <c r="G34" s="32">
        <v>105</v>
      </c>
      <c r="H34" s="30" t="s">
        <v>92</v>
      </c>
      <c r="I34" s="30" t="s">
        <v>93</v>
      </c>
      <c r="J34" s="30">
        <v>11</v>
      </c>
      <c r="K34" s="33">
        <v>19.077535876300001</v>
      </c>
      <c r="L34" s="33">
        <v>16.765949417200002</v>
      </c>
      <c r="M34" s="31">
        <v>0.02</v>
      </c>
      <c r="N34" s="31">
        <v>0.01</v>
      </c>
      <c r="O34" s="30">
        <v>65108</v>
      </c>
      <c r="P34" s="30">
        <v>63229</v>
      </c>
      <c r="Q34" s="34">
        <v>65108</v>
      </c>
      <c r="R34" s="34">
        <v>1400</v>
      </c>
      <c r="S34" s="30" t="s">
        <v>108</v>
      </c>
      <c r="T34" s="30" t="s">
        <v>121</v>
      </c>
      <c r="U34" s="34">
        <v>48.29</v>
      </c>
      <c r="V34" s="34">
        <v>1</v>
      </c>
      <c r="W34" s="34">
        <v>1.93</v>
      </c>
      <c r="X34" s="34">
        <v>0.497</v>
      </c>
      <c r="Y34" s="34">
        <f t="shared" si="0"/>
        <v>1.93</v>
      </c>
      <c r="Z34" s="34">
        <f t="shared" si="1"/>
        <v>0.497</v>
      </c>
      <c r="AA34" s="34">
        <v>0.88700000000000001</v>
      </c>
      <c r="AB34" s="35">
        <v>4.1429397541372396E-3</v>
      </c>
      <c r="AC34">
        <f t="shared" si="2"/>
        <v>18</v>
      </c>
      <c r="AD34">
        <f t="shared" si="3"/>
        <v>0</v>
      </c>
      <c r="AE34">
        <f t="shared" si="4"/>
        <v>0</v>
      </c>
      <c r="AF34">
        <f>'TP Factors'!$D$7</f>
        <v>1.0291758621024898</v>
      </c>
      <c r="AG34">
        <f t="shared" si="5"/>
        <v>0</v>
      </c>
    </row>
    <row r="35" spans="1:33">
      <c r="A35" s="30" t="s">
        <v>105</v>
      </c>
      <c r="B35" s="30">
        <v>10</v>
      </c>
      <c r="C35" s="30" t="s">
        <v>127</v>
      </c>
      <c r="D35" s="31">
        <v>37.82</v>
      </c>
      <c r="E35" s="30" t="s">
        <v>91</v>
      </c>
      <c r="F35" s="30">
        <v>3456</v>
      </c>
      <c r="G35" s="32">
        <v>0</v>
      </c>
      <c r="H35" s="30" t="s">
        <v>92</v>
      </c>
      <c r="I35" s="30" t="s">
        <v>93</v>
      </c>
      <c r="J35" s="30">
        <v>1368</v>
      </c>
      <c r="K35" s="33">
        <v>388.734983935</v>
      </c>
      <c r="L35" s="33">
        <v>6001.6825733300002</v>
      </c>
      <c r="M35" s="31">
        <v>0</v>
      </c>
      <c r="N35" s="31">
        <v>0</v>
      </c>
      <c r="O35" s="30">
        <v>65111</v>
      </c>
      <c r="P35" s="30">
        <v>63232</v>
      </c>
      <c r="Q35" s="34">
        <v>65111</v>
      </c>
      <c r="R35" s="34">
        <v>6120</v>
      </c>
      <c r="S35" s="30" t="s">
        <v>108</v>
      </c>
      <c r="T35" s="30" t="s">
        <v>136</v>
      </c>
      <c r="U35" s="34">
        <v>48.29</v>
      </c>
      <c r="V35" s="34">
        <v>1</v>
      </c>
      <c r="W35" s="34">
        <v>0</v>
      </c>
      <c r="X35" s="34">
        <v>0</v>
      </c>
      <c r="Y35" s="34">
        <f t="shared" si="0"/>
        <v>0</v>
      </c>
      <c r="Z35" s="34">
        <f t="shared" si="1"/>
        <v>0</v>
      </c>
      <c r="AA35" s="34">
        <v>0.30299999999999999</v>
      </c>
      <c r="AB35" s="35">
        <v>0.33722477462815598</v>
      </c>
      <c r="AC35">
        <f t="shared" si="2"/>
        <v>507</v>
      </c>
      <c r="AD35">
        <f t="shared" si="3"/>
        <v>0</v>
      </c>
      <c r="AE35">
        <f t="shared" si="4"/>
        <v>0</v>
      </c>
      <c r="AF35">
        <f>'TP Factors'!$D$7</f>
        <v>1.0291758621024898</v>
      </c>
      <c r="AG35">
        <f t="shared" si="5"/>
        <v>0</v>
      </c>
    </row>
    <row r="36" spans="1:33">
      <c r="A36" s="30" t="s">
        <v>105</v>
      </c>
      <c r="B36" s="30">
        <v>10</v>
      </c>
      <c r="C36" s="30" t="s">
        <v>127</v>
      </c>
      <c r="D36" s="31">
        <v>37.82</v>
      </c>
      <c r="E36" s="30" t="s">
        <v>91</v>
      </c>
      <c r="F36" s="30">
        <v>3456</v>
      </c>
      <c r="G36" s="32">
        <v>0</v>
      </c>
      <c r="H36" s="30" t="s">
        <v>92</v>
      </c>
      <c r="I36" s="30" t="s">
        <v>93</v>
      </c>
      <c r="J36" s="30">
        <v>34</v>
      </c>
      <c r="K36" s="33">
        <v>111.504740454</v>
      </c>
      <c r="L36" s="33">
        <v>238.58042791099999</v>
      </c>
      <c r="M36" s="31">
        <v>0</v>
      </c>
      <c r="N36" s="31">
        <v>0</v>
      </c>
      <c r="O36" s="30">
        <v>65112</v>
      </c>
      <c r="P36" s="30">
        <v>63233</v>
      </c>
      <c r="Q36" s="34">
        <v>65112</v>
      </c>
      <c r="R36" s="34">
        <v>6120</v>
      </c>
      <c r="S36" s="30" t="s">
        <v>97</v>
      </c>
      <c r="T36" s="30" t="s">
        <v>137</v>
      </c>
      <c r="U36" s="34">
        <v>48.29</v>
      </c>
      <c r="V36" s="34">
        <v>1</v>
      </c>
      <c r="W36" s="34">
        <v>0</v>
      </c>
      <c r="X36" s="34">
        <v>0</v>
      </c>
      <c r="Y36" s="34">
        <f t="shared" si="0"/>
        <v>0</v>
      </c>
      <c r="Z36" s="34">
        <f t="shared" si="1"/>
        <v>0</v>
      </c>
      <c r="AA36" s="34">
        <v>0.191</v>
      </c>
      <c r="AB36" s="35">
        <v>1.0627227436641601E-2</v>
      </c>
      <c r="AC36">
        <f t="shared" si="2"/>
        <v>10</v>
      </c>
      <c r="AD36">
        <f t="shared" si="3"/>
        <v>0</v>
      </c>
      <c r="AE36">
        <f t="shared" si="4"/>
        <v>0</v>
      </c>
      <c r="AF36">
        <f>'TP Factors'!$D$7</f>
        <v>1.0291758621024898</v>
      </c>
      <c r="AG36">
        <f t="shared" si="5"/>
        <v>0</v>
      </c>
    </row>
    <row r="37" spans="1:33">
      <c r="A37" s="30" t="s">
        <v>105</v>
      </c>
      <c r="B37" s="30">
        <v>10</v>
      </c>
      <c r="C37" s="30" t="s">
        <v>127</v>
      </c>
      <c r="D37" s="31">
        <v>37.82</v>
      </c>
      <c r="E37" s="30" t="s">
        <v>91</v>
      </c>
      <c r="F37" s="30">
        <v>3456</v>
      </c>
      <c r="G37" s="32">
        <v>0</v>
      </c>
      <c r="H37" s="30" t="s">
        <v>92</v>
      </c>
      <c r="I37" s="30" t="s">
        <v>93</v>
      </c>
      <c r="J37" s="30">
        <v>18</v>
      </c>
      <c r="K37" s="33">
        <v>64.842268356700004</v>
      </c>
      <c r="L37" s="33">
        <v>124.163600258</v>
      </c>
      <c r="M37" s="31">
        <v>0</v>
      </c>
      <c r="N37" s="31">
        <v>0</v>
      </c>
      <c r="O37" s="30">
        <v>65113</v>
      </c>
      <c r="P37" s="30">
        <v>63234</v>
      </c>
      <c r="Q37" s="34">
        <v>65113</v>
      </c>
      <c r="R37" s="34">
        <v>6120</v>
      </c>
      <c r="S37" s="30" t="s">
        <v>97</v>
      </c>
      <c r="T37" s="30" t="s">
        <v>137</v>
      </c>
      <c r="U37" s="34">
        <v>48.29</v>
      </c>
      <c r="V37" s="34">
        <v>1</v>
      </c>
      <c r="W37" s="34">
        <v>0</v>
      </c>
      <c r="X37" s="34">
        <v>0</v>
      </c>
      <c r="Y37" s="34">
        <f t="shared" si="0"/>
        <v>0</v>
      </c>
      <c r="Z37" s="34">
        <f t="shared" si="1"/>
        <v>0</v>
      </c>
      <c r="AA37" s="34">
        <v>0.191</v>
      </c>
      <c r="AB37" s="35">
        <v>3.8024864968506E-4</v>
      </c>
      <c r="AC37">
        <f t="shared" si="2"/>
        <v>0</v>
      </c>
      <c r="AD37">
        <f t="shared" si="3"/>
        <v>0</v>
      </c>
      <c r="AE37">
        <f t="shared" si="4"/>
        <v>0</v>
      </c>
      <c r="AF37">
        <f>'TP Factors'!$D$7</f>
        <v>1.0291758621024898</v>
      </c>
      <c r="AG37">
        <f t="shared" si="5"/>
        <v>0</v>
      </c>
    </row>
    <row r="38" spans="1:33">
      <c r="A38" s="30" t="s">
        <v>105</v>
      </c>
      <c r="B38" s="30">
        <v>10</v>
      </c>
      <c r="C38" s="30" t="s">
        <v>127</v>
      </c>
      <c r="D38" s="31">
        <v>37.82</v>
      </c>
      <c r="E38" s="30" t="s">
        <v>91</v>
      </c>
      <c r="F38" s="30">
        <v>1234</v>
      </c>
      <c r="G38" s="32">
        <v>105</v>
      </c>
      <c r="H38" s="30" t="s">
        <v>92</v>
      </c>
      <c r="I38" s="30" t="s">
        <v>93</v>
      </c>
      <c r="J38" s="30">
        <v>695</v>
      </c>
      <c r="K38" s="33">
        <v>182.950772239</v>
      </c>
      <c r="L38" s="33">
        <v>1042.66064411</v>
      </c>
      <c r="M38" s="31">
        <v>0.94</v>
      </c>
      <c r="N38" s="31">
        <v>0.17</v>
      </c>
      <c r="O38" s="30">
        <v>61878</v>
      </c>
      <c r="P38" s="30">
        <v>60180</v>
      </c>
      <c r="Q38" s="34">
        <v>61878</v>
      </c>
      <c r="R38" s="34">
        <v>1400</v>
      </c>
      <c r="S38" s="30" t="s">
        <v>97</v>
      </c>
      <c r="T38" s="30" t="s">
        <v>123</v>
      </c>
      <c r="U38" s="34">
        <v>48.29</v>
      </c>
      <c r="V38" s="34">
        <v>0</v>
      </c>
      <c r="W38" s="34">
        <v>1.93</v>
      </c>
      <c r="X38" s="34">
        <v>0.497</v>
      </c>
      <c r="Y38" s="34">
        <f>W38*0.7</f>
        <v>1.351</v>
      </c>
      <c r="Z38" s="34">
        <f>X38*0.3</f>
        <v>0.14909999999999998</v>
      </c>
      <c r="AA38" s="34">
        <v>0.88600000000000001</v>
      </c>
      <c r="AB38" s="35">
        <v>5.0002171178629803E-2</v>
      </c>
      <c r="AC38">
        <f t="shared" si="2"/>
        <v>220</v>
      </c>
      <c r="AD38">
        <f t="shared" si="3"/>
        <v>1</v>
      </c>
      <c r="AE38">
        <f t="shared" si="4"/>
        <v>0.1</v>
      </c>
      <c r="AF38">
        <f>'TP Factors'!$D$7</f>
        <v>1.0291758621024898</v>
      </c>
      <c r="AG38">
        <f t="shared" si="5"/>
        <v>0.1</v>
      </c>
    </row>
    <row r="39" spans="1:33">
      <c r="A39" s="30" t="s">
        <v>105</v>
      </c>
      <c r="B39" s="30">
        <v>10</v>
      </c>
      <c r="C39" s="30" t="s">
        <v>127</v>
      </c>
      <c r="D39" s="31">
        <v>37.82</v>
      </c>
      <c r="E39" s="30" t="s">
        <v>91</v>
      </c>
      <c r="F39" s="30">
        <v>1234</v>
      </c>
      <c r="G39" s="32">
        <v>45</v>
      </c>
      <c r="H39" s="30" t="s">
        <v>92</v>
      </c>
      <c r="I39" s="30" t="s">
        <v>93</v>
      </c>
      <c r="J39" s="30">
        <v>4</v>
      </c>
      <c r="K39" s="33">
        <v>16.816737704800001</v>
      </c>
      <c r="L39" s="33">
        <v>9.5970043587100005</v>
      </c>
      <c r="M39" s="31">
        <v>0</v>
      </c>
      <c r="N39" s="31">
        <v>0</v>
      </c>
      <c r="O39" s="30">
        <v>61958</v>
      </c>
      <c r="P39" s="30">
        <v>60251</v>
      </c>
      <c r="Q39" s="34">
        <v>61958</v>
      </c>
      <c r="R39" s="34">
        <v>8140</v>
      </c>
      <c r="S39" s="30" t="s">
        <v>97</v>
      </c>
      <c r="T39" s="30" t="s">
        <v>99</v>
      </c>
      <c r="U39" s="34">
        <v>48.29</v>
      </c>
      <c r="V39" s="34">
        <v>0</v>
      </c>
      <c r="W39" s="34">
        <v>1.2</v>
      </c>
      <c r="X39" s="34">
        <v>0.48</v>
      </c>
      <c r="Y39" s="34">
        <f t="shared" ref="Y39:Y49" si="6">W39*0.7</f>
        <v>0.84</v>
      </c>
      <c r="Z39" s="34">
        <f t="shared" ref="Z39:Z49" si="7">X39*0.3</f>
        <v>0.14399999999999999</v>
      </c>
      <c r="AA39" s="34">
        <v>0.63</v>
      </c>
      <c r="AB39" s="35">
        <v>2.3714619359131699E-3</v>
      </c>
      <c r="AC39">
        <f t="shared" si="2"/>
        <v>7</v>
      </c>
      <c r="AD39">
        <f t="shared" si="3"/>
        <v>0</v>
      </c>
      <c r="AE39">
        <f t="shared" si="4"/>
        <v>0</v>
      </c>
      <c r="AF39">
        <f>'TP Factors'!$D$7</f>
        <v>1.0291758621024898</v>
      </c>
      <c r="AG39">
        <f t="shared" si="5"/>
        <v>0</v>
      </c>
    </row>
    <row r="40" spans="1:33">
      <c r="A40" s="30" t="s">
        <v>105</v>
      </c>
      <c r="B40" s="30">
        <v>10</v>
      </c>
      <c r="C40" s="30" t="s">
        <v>127</v>
      </c>
      <c r="D40" s="31">
        <v>37.82</v>
      </c>
      <c r="E40" s="30" t="s">
        <v>91</v>
      </c>
      <c r="F40" s="30">
        <v>1234</v>
      </c>
      <c r="G40" s="32">
        <v>0</v>
      </c>
      <c r="H40" s="30" t="s">
        <v>92</v>
      </c>
      <c r="I40" s="30" t="s">
        <v>93</v>
      </c>
      <c r="J40" s="30">
        <v>6936</v>
      </c>
      <c r="K40" s="33">
        <v>817.82808618299998</v>
      </c>
      <c r="L40" s="33">
        <v>18438.567609999998</v>
      </c>
      <c r="M40" s="31">
        <v>2.91</v>
      </c>
      <c r="N40" s="31">
        <v>0.47</v>
      </c>
      <c r="O40" s="30">
        <v>61972</v>
      </c>
      <c r="P40" s="30">
        <v>60264</v>
      </c>
      <c r="Q40" s="34">
        <v>61972</v>
      </c>
      <c r="R40" s="34">
        <v>5300</v>
      </c>
      <c r="S40" s="30" t="s">
        <v>97</v>
      </c>
      <c r="T40" s="30" t="s">
        <v>138</v>
      </c>
      <c r="U40" s="34">
        <v>48.29</v>
      </c>
      <c r="V40" s="34">
        <v>0</v>
      </c>
      <c r="W40" s="34">
        <v>0.6</v>
      </c>
      <c r="X40" s="34">
        <v>0.13500000000000001</v>
      </c>
      <c r="Y40" s="34">
        <f t="shared" si="6"/>
        <v>0.42</v>
      </c>
      <c r="Z40" s="34">
        <f t="shared" si="7"/>
        <v>4.0500000000000001E-2</v>
      </c>
      <c r="AA40" s="34">
        <v>0.5</v>
      </c>
      <c r="AB40" s="35">
        <v>1.7355218136626299E-2</v>
      </c>
      <c r="AC40">
        <f t="shared" si="2"/>
        <v>43</v>
      </c>
      <c r="AD40">
        <f t="shared" si="3"/>
        <v>0</v>
      </c>
      <c r="AE40">
        <f t="shared" si="4"/>
        <v>0</v>
      </c>
      <c r="AF40">
        <f>'TP Factors'!$D$7</f>
        <v>1.0291758621024898</v>
      </c>
      <c r="AG40">
        <f t="shared" si="5"/>
        <v>0</v>
      </c>
    </row>
    <row r="41" spans="1:33">
      <c r="A41" s="30" t="s">
        <v>105</v>
      </c>
      <c r="B41" s="30">
        <v>10</v>
      </c>
      <c r="C41" s="30" t="s">
        <v>127</v>
      </c>
      <c r="D41" s="31">
        <v>37.82</v>
      </c>
      <c r="E41" s="30" t="s">
        <v>91</v>
      </c>
      <c r="F41" s="30">
        <v>1234</v>
      </c>
      <c r="G41" s="32">
        <v>45</v>
      </c>
      <c r="H41" s="30" t="s">
        <v>92</v>
      </c>
      <c r="I41" s="30" t="s">
        <v>93</v>
      </c>
      <c r="J41" s="30">
        <v>159</v>
      </c>
      <c r="K41" s="33">
        <v>87.459515180500006</v>
      </c>
      <c r="L41" s="33">
        <v>334.76800089400001</v>
      </c>
      <c r="M41" s="31">
        <v>0.13</v>
      </c>
      <c r="N41" s="31">
        <v>0.04</v>
      </c>
      <c r="O41" s="30">
        <v>62173</v>
      </c>
      <c r="P41" s="30">
        <v>60454</v>
      </c>
      <c r="Q41" s="34">
        <v>62173</v>
      </c>
      <c r="R41" s="34">
        <v>8140</v>
      </c>
      <c r="S41" s="30" t="s">
        <v>97</v>
      </c>
      <c r="T41" s="30" t="s">
        <v>99</v>
      </c>
      <c r="U41" s="34">
        <v>48.29</v>
      </c>
      <c r="V41" s="34">
        <v>0</v>
      </c>
      <c r="W41" s="34">
        <v>1.2</v>
      </c>
      <c r="X41" s="34">
        <v>0.48</v>
      </c>
      <c r="Y41" s="34">
        <f t="shared" si="6"/>
        <v>0.84</v>
      </c>
      <c r="Z41" s="34">
        <f t="shared" si="7"/>
        <v>0.14399999999999999</v>
      </c>
      <c r="AA41" s="34">
        <v>0.63</v>
      </c>
      <c r="AB41" s="35">
        <v>8.2722643669681198E-2</v>
      </c>
      <c r="AC41">
        <f t="shared" si="2"/>
        <v>259</v>
      </c>
      <c r="AD41">
        <f t="shared" si="3"/>
        <v>0</v>
      </c>
      <c r="AE41">
        <f t="shared" si="4"/>
        <v>0.1</v>
      </c>
      <c r="AF41">
        <f>'TP Factors'!$D$7</f>
        <v>1.0291758621024898</v>
      </c>
      <c r="AG41">
        <f t="shared" si="5"/>
        <v>0.1</v>
      </c>
    </row>
    <row r="42" spans="1:33">
      <c r="A42" s="30" t="s">
        <v>105</v>
      </c>
      <c r="B42" s="30">
        <v>10</v>
      </c>
      <c r="C42" s="30" t="s">
        <v>127</v>
      </c>
      <c r="D42" s="31">
        <v>37.82</v>
      </c>
      <c r="E42" s="30" t="s">
        <v>91</v>
      </c>
      <c r="F42" s="30">
        <v>1234</v>
      </c>
      <c r="G42" s="32">
        <v>13</v>
      </c>
      <c r="H42" s="30" t="s">
        <v>92</v>
      </c>
      <c r="I42" s="30" t="s">
        <v>93</v>
      </c>
      <c r="J42" s="30">
        <v>176</v>
      </c>
      <c r="K42" s="33">
        <v>156.322830418</v>
      </c>
      <c r="L42" s="33">
        <v>1341.1313512900001</v>
      </c>
      <c r="M42" s="31">
        <v>0.23</v>
      </c>
      <c r="N42" s="31">
        <v>0.02</v>
      </c>
      <c r="O42" s="30">
        <v>62658</v>
      </c>
      <c r="P42" s="30">
        <v>60919</v>
      </c>
      <c r="Q42" s="34">
        <v>62658</v>
      </c>
      <c r="R42" s="34">
        <v>1100</v>
      </c>
      <c r="S42" s="30" t="s">
        <v>97</v>
      </c>
      <c r="T42" s="30" t="s">
        <v>134</v>
      </c>
      <c r="U42" s="34">
        <v>48.29</v>
      </c>
      <c r="V42" s="34">
        <v>0</v>
      </c>
      <c r="W42" s="34">
        <v>1.85</v>
      </c>
      <c r="X42" s="34">
        <v>0.22</v>
      </c>
      <c r="Y42" s="34">
        <f t="shared" si="6"/>
        <v>1.2949999999999999</v>
      </c>
      <c r="Z42" s="34">
        <f t="shared" si="7"/>
        <v>6.6000000000000003E-2</v>
      </c>
      <c r="AA42" s="34">
        <v>0.17399999999999999</v>
      </c>
      <c r="AB42" s="35">
        <v>3.1379696086836998E-3</v>
      </c>
      <c r="AC42">
        <f t="shared" si="2"/>
        <v>3</v>
      </c>
      <c r="AD42">
        <f t="shared" si="3"/>
        <v>0</v>
      </c>
      <c r="AE42">
        <f t="shared" si="4"/>
        <v>0</v>
      </c>
      <c r="AF42">
        <f>'TP Factors'!$D$7</f>
        <v>1.0291758621024898</v>
      </c>
      <c r="AG42">
        <f t="shared" si="5"/>
        <v>0</v>
      </c>
    </row>
    <row r="43" spans="1:33">
      <c r="A43" s="30" t="s">
        <v>105</v>
      </c>
      <c r="B43" s="30">
        <v>10</v>
      </c>
      <c r="C43" s="30" t="s">
        <v>127</v>
      </c>
      <c r="D43" s="31">
        <v>37.82</v>
      </c>
      <c r="E43" s="30" t="s">
        <v>91</v>
      </c>
      <c r="F43" s="30">
        <v>1234</v>
      </c>
      <c r="G43" s="32">
        <v>29</v>
      </c>
      <c r="H43" s="30" t="s">
        <v>92</v>
      </c>
      <c r="I43" s="30" t="s">
        <v>93</v>
      </c>
      <c r="J43" s="30">
        <v>643</v>
      </c>
      <c r="K43" s="33">
        <v>652.48444210699995</v>
      </c>
      <c r="L43" s="33">
        <v>3882.7427847899999</v>
      </c>
      <c r="M43" s="31">
        <v>1</v>
      </c>
      <c r="N43" s="31">
        <v>0.1</v>
      </c>
      <c r="O43" s="30">
        <v>63260</v>
      </c>
      <c r="P43" s="30">
        <v>61481</v>
      </c>
      <c r="Q43" s="34">
        <v>63260</v>
      </c>
      <c r="R43" s="34">
        <v>1200</v>
      </c>
      <c r="S43" s="30" t="s">
        <v>97</v>
      </c>
      <c r="T43" s="30" t="s">
        <v>126</v>
      </c>
      <c r="U43" s="34">
        <v>48.29</v>
      </c>
      <c r="V43" s="34">
        <v>0</v>
      </c>
      <c r="W43" s="34">
        <v>2.23</v>
      </c>
      <c r="X43" s="34">
        <v>0.316</v>
      </c>
      <c r="Y43" s="34">
        <f t="shared" si="6"/>
        <v>1.5609999999999999</v>
      </c>
      <c r="Z43" s="34">
        <f t="shared" si="7"/>
        <v>9.4799999999999995E-2</v>
      </c>
      <c r="AA43" s="34">
        <v>0.22</v>
      </c>
      <c r="AB43" s="35">
        <v>5.9015777914462997E-2</v>
      </c>
      <c r="AC43">
        <f t="shared" si="2"/>
        <v>64</v>
      </c>
      <c r="AD43">
        <f t="shared" si="3"/>
        <v>0</v>
      </c>
      <c r="AE43">
        <f t="shared" si="4"/>
        <v>0</v>
      </c>
      <c r="AF43">
        <f>'TP Factors'!$D$7</f>
        <v>1.0291758621024898</v>
      </c>
      <c r="AG43">
        <f t="shared" si="5"/>
        <v>0</v>
      </c>
    </row>
    <row r="44" spans="1:33">
      <c r="A44" s="30" t="s">
        <v>105</v>
      </c>
      <c r="B44" s="30">
        <v>10</v>
      </c>
      <c r="C44" s="30" t="s">
        <v>127</v>
      </c>
      <c r="D44" s="31">
        <v>37.82</v>
      </c>
      <c r="E44" s="30" t="s">
        <v>91</v>
      </c>
      <c r="F44" s="30">
        <v>1234</v>
      </c>
      <c r="G44" s="32">
        <v>13</v>
      </c>
      <c r="H44" s="30" t="s">
        <v>92</v>
      </c>
      <c r="I44" s="30" t="s">
        <v>93</v>
      </c>
      <c r="J44" s="30">
        <v>0</v>
      </c>
      <c r="K44" s="33">
        <v>4.9487917771000003</v>
      </c>
      <c r="L44" s="33">
        <v>0.92199743323500005</v>
      </c>
      <c r="M44" s="31">
        <v>0</v>
      </c>
      <c r="N44" s="31">
        <v>0</v>
      </c>
      <c r="O44" s="30">
        <v>63273</v>
      </c>
      <c r="P44" s="30">
        <v>61494</v>
      </c>
      <c r="Q44" s="34">
        <v>63273</v>
      </c>
      <c r="R44" s="34">
        <v>1100</v>
      </c>
      <c r="S44" s="30" t="s">
        <v>97</v>
      </c>
      <c r="T44" s="30" t="s">
        <v>134</v>
      </c>
      <c r="U44" s="34">
        <v>48.29</v>
      </c>
      <c r="V44" s="34">
        <v>0</v>
      </c>
      <c r="W44" s="34">
        <v>1.85</v>
      </c>
      <c r="X44" s="34">
        <v>0.22</v>
      </c>
      <c r="Y44" s="34">
        <f t="shared" si="6"/>
        <v>1.2949999999999999</v>
      </c>
      <c r="Z44" s="34">
        <f t="shared" si="7"/>
        <v>6.6000000000000003E-2</v>
      </c>
      <c r="AA44" s="34">
        <v>0.17399999999999999</v>
      </c>
      <c r="AB44" s="35">
        <v>2.0255680548581E-4</v>
      </c>
      <c r="AC44">
        <f t="shared" si="2"/>
        <v>0</v>
      </c>
      <c r="AD44">
        <f t="shared" si="3"/>
        <v>0</v>
      </c>
      <c r="AE44">
        <f t="shared" si="4"/>
        <v>0</v>
      </c>
      <c r="AF44">
        <f>'TP Factors'!$D$7</f>
        <v>1.0291758621024898</v>
      </c>
      <c r="AG44">
        <f t="shared" si="5"/>
        <v>0</v>
      </c>
    </row>
    <row r="45" spans="1:33">
      <c r="A45" s="30" t="s">
        <v>105</v>
      </c>
      <c r="B45" s="30">
        <v>10</v>
      </c>
      <c r="C45" s="30" t="s">
        <v>127</v>
      </c>
      <c r="D45" s="31">
        <v>37.82</v>
      </c>
      <c r="E45" s="30" t="s">
        <v>91</v>
      </c>
      <c r="F45" s="30">
        <v>1234</v>
      </c>
      <c r="G45" s="32">
        <v>45</v>
      </c>
      <c r="H45" s="30" t="s">
        <v>92</v>
      </c>
      <c r="I45" s="30" t="s">
        <v>93</v>
      </c>
      <c r="J45" s="30">
        <v>193</v>
      </c>
      <c r="K45" s="33">
        <v>109.61339791</v>
      </c>
      <c r="L45" s="33">
        <v>407.35825744900001</v>
      </c>
      <c r="M45" s="31">
        <v>0.16</v>
      </c>
      <c r="N45" s="31">
        <v>0.05</v>
      </c>
      <c r="O45" s="30">
        <v>63295</v>
      </c>
      <c r="P45" s="30">
        <v>61516</v>
      </c>
      <c r="Q45" s="34">
        <v>63295</v>
      </c>
      <c r="R45" s="34">
        <v>8140</v>
      </c>
      <c r="S45" s="30" t="s">
        <v>97</v>
      </c>
      <c r="T45" s="30" t="s">
        <v>99</v>
      </c>
      <c r="U45" s="34">
        <v>48.29</v>
      </c>
      <c r="V45" s="34">
        <v>0</v>
      </c>
      <c r="W45" s="34">
        <v>1.2</v>
      </c>
      <c r="X45" s="34">
        <v>0.48</v>
      </c>
      <c r="Y45" s="34">
        <f t="shared" si="6"/>
        <v>0.84</v>
      </c>
      <c r="Z45" s="34">
        <f t="shared" si="7"/>
        <v>0.14399999999999999</v>
      </c>
      <c r="AA45" s="34">
        <v>0.63</v>
      </c>
      <c r="AB45" s="35">
        <v>0.10066001496382</v>
      </c>
      <c r="AC45">
        <f t="shared" si="2"/>
        <v>315</v>
      </c>
      <c r="AD45">
        <f t="shared" si="3"/>
        <v>1</v>
      </c>
      <c r="AE45">
        <f t="shared" si="4"/>
        <v>0.1</v>
      </c>
      <c r="AF45">
        <f>'TP Factors'!$D$7</f>
        <v>1.0291758621024898</v>
      </c>
      <c r="AG45">
        <f t="shared" si="5"/>
        <v>0.1</v>
      </c>
    </row>
    <row r="46" spans="1:33">
      <c r="A46" s="30" t="s">
        <v>105</v>
      </c>
      <c r="B46" s="30">
        <v>10</v>
      </c>
      <c r="C46" s="30" t="s">
        <v>127</v>
      </c>
      <c r="D46" s="31">
        <v>37.82</v>
      </c>
      <c r="E46" s="30" t="s">
        <v>91</v>
      </c>
      <c r="F46" s="30">
        <v>1234</v>
      </c>
      <c r="G46" s="32">
        <v>105</v>
      </c>
      <c r="H46" s="30" t="s">
        <v>92</v>
      </c>
      <c r="I46" s="30" t="s">
        <v>93</v>
      </c>
      <c r="J46" s="30">
        <v>1430</v>
      </c>
      <c r="K46" s="33">
        <v>213.97026921</v>
      </c>
      <c r="L46" s="33">
        <v>2145.5920637999998</v>
      </c>
      <c r="M46" s="31">
        <v>1.93</v>
      </c>
      <c r="N46" s="31">
        <v>0.36</v>
      </c>
      <c r="O46" s="30">
        <v>64246</v>
      </c>
      <c r="P46" s="30">
        <v>62417</v>
      </c>
      <c r="Q46" s="34">
        <v>64246</v>
      </c>
      <c r="R46" s="34">
        <v>1400</v>
      </c>
      <c r="S46" s="30" t="s">
        <v>97</v>
      </c>
      <c r="T46" s="30" t="s">
        <v>123</v>
      </c>
      <c r="U46" s="34">
        <v>48.29</v>
      </c>
      <c r="V46" s="34">
        <v>0</v>
      </c>
      <c r="W46" s="34">
        <v>1.93</v>
      </c>
      <c r="X46" s="34">
        <v>0.497</v>
      </c>
      <c r="Y46" s="34">
        <f t="shared" si="6"/>
        <v>1.351</v>
      </c>
      <c r="Z46" s="34">
        <f t="shared" si="7"/>
        <v>0.14909999999999998</v>
      </c>
      <c r="AA46" s="34">
        <v>0.88600000000000001</v>
      </c>
      <c r="AB46" s="35">
        <v>0.19713141670741999</v>
      </c>
      <c r="AC46">
        <f t="shared" si="2"/>
        <v>867</v>
      </c>
      <c r="AD46">
        <f t="shared" si="3"/>
        <v>3</v>
      </c>
      <c r="AE46">
        <f t="shared" si="4"/>
        <v>0.3</v>
      </c>
      <c r="AF46">
        <f>'TP Factors'!$D$7</f>
        <v>1.0291758621024898</v>
      </c>
      <c r="AG46">
        <f t="shared" si="5"/>
        <v>0.3</v>
      </c>
    </row>
    <row r="47" spans="1:33">
      <c r="A47" s="30" t="s">
        <v>105</v>
      </c>
      <c r="B47" s="30">
        <v>10</v>
      </c>
      <c r="C47" s="30" t="s">
        <v>127</v>
      </c>
      <c r="D47" s="31">
        <v>37.82</v>
      </c>
      <c r="E47" s="30" t="s">
        <v>91</v>
      </c>
      <c r="F47" s="30">
        <v>1234</v>
      </c>
      <c r="G47" s="32">
        <v>45</v>
      </c>
      <c r="H47" s="30" t="s">
        <v>92</v>
      </c>
      <c r="I47" s="30" t="s">
        <v>93</v>
      </c>
      <c r="J47" s="30">
        <v>8</v>
      </c>
      <c r="K47" s="33">
        <v>21.786590867699999</v>
      </c>
      <c r="L47" s="33">
        <v>16.0606988551</v>
      </c>
      <c r="M47" s="31">
        <v>0.01</v>
      </c>
      <c r="N47" s="31">
        <v>0</v>
      </c>
      <c r="O47" s="30">
        <v>64247</v>
      </c>
      <c r="P47" s="30">
        <v>62418</v>
      </c>
      <c r="Q47" s="34">
        <v>64247</v>
      </c>
      <c r="R47" s="34">
        <v>8140</v>
      </c>
      <c r="S47" s="30" t="s">
        <v>97</v>
      </c>
      <c r="T47" s="30" t="s">
        <v>99</v>
      </c>
      <c r="U47" s="34">
        <v>48.29</v>
      </c>
      <c r="V47" s="34">
        <v>0</v>
      </c>
      <c r="W47" s="34">
        <v>1.2</v>
      </c>
      <c r="X47" s="34">
        <v>0.48</v>
      </c>
      <c r="Y47" s="34">
        <f t="shared" si="6"/>
        <v>0.84</v>
      </c>
      <c r="Z47" s="34">
        <f t="shared" si="7"/>
        <v>0.14399999999999999</v>
      </c>
      <c r="AA47" s="34">
        <v>0.63</v>
      </c>
      <c r="AB47" s="35">
        <v>3.9686692414024E-3</v>
      </c>
      <c r="AC47">
        <f t="shared" si="2"/>
        <v>12</v>
      </c>
      <c r="AD47">
        <f t="shared" si="3"/>
        <v>0</v>
      </c>
      <c r="AE47">
        <f t="shared" si="4"/>
        <v>0</v>
      </c>
      <c r="AF47">
        <f>'TP Factors'!$D$7</f>
        <v>1.0291758621024898</v>
      </c>
      <c r="AG47">
        <f t="shared" si="5"/>
        <v>0</v>
      </c>
    </row>
    <row r="48" spans="1:33">
      <c r="A48" s="30" t="s">
        <v>105</v>
      </c>
      <c r="B48" s="30">
        <v>10</v>
      </c>
      <c r="C48" s="30" t="s">
        <v>127</v>
      </c>
      <c r="D48" s="31">
        <v>37.82</v>
      </c>
      <c r="E48" s="30" t="s">
        <v>91</v>
      </c>
      <c r="F48" s="30">
        <v>1234</v>
      </c>
      <c r="G48" s="32">
        <v>45</v>
      </c>
      <c r="H48" s="30" t="s">
        <v>92</v>
      </c>
      <c r="I48" s="30" t="s">
        <v>93</v>
      </c>
      <c r="J48" s="30">
        <v>0</v>
      </c>
      <c r="K48" s="33">
        <v>3.4913848966600001</v>
      </c>
      <c r="L48" s="33">
        <v>0.41285754111900003</v>
      </c>
      <c r="M48" s="31">
        <v>0</v>
      </c>
      <c r="N48" s="31">
        <v>0</v>
      </c>
      <c r="O48" s="30">
        <v>64458</v>
      </c>
      <c r="P48" s="30">
        <v>62614</v>
      </c>
      <c r="Q48" s="34">
        <v>64458</v>
      </c>
      <c r="R48" s="34">
        <v>8140</v>
      </c>
      <c r="S48" s="30" t="s">
        <v>97</v>
      </c>
      <c r="T48" s="30" t="s">
        <v>99</v>
      </c>
      <c r="U48" s="34">
        <v>48.29</v>
      </c>
      <c r="V48" s="34">
        <v>0</v>
      </c>
      <c r="W48" s="34">
        <v>1.2</v>
      </c>
      <c r="X48" s="34">
        <v>0.48</v>
      </c>
      <c r="Y48" s="34">
        <f t="shared" si="6"/>
        <v>0.84</v>
      </c>
      <c r="Z48" s="34">
        <f t="shared" si="7"/>
        <v>0.14399999999999999</v>
      </c>
      <c r="AA48" s="34">
        <v>0.63</v>
      </c>
      <c r="AB48" s="35">
        <v>1.0201891189621E-4</v>
      </c>
      <c r="AC48">
        <f t="shared" si="2"/>
        <v>0</v>
      </c>
      <c r="AD48">
        <f t="shared" si="3"/>
        <v>0</v>
      </c>
      <c r="AE48">
        <f t="shared" si="4"/>
        <v>0</v>
      </c>
      <c r="AF48">
        <f>'TP Factors'!$D$7</f>
        <v>1.0291758621024898</v>
      </c>
      <c r="AG48">
        <f t="shared" si="5"/>
        <v>0</v>
      </c>
    </row>
    <row r="49" spans="1:33">
      <c r="A49" s="30" t="s">
        <v>105</v>
      </c>
      <c r="B49" s="30">
        <v>10</v>
      </c>
      <c r="C49" s="30" t="s">
        <v>127</v>
      </c>
      <c r="D49" s="31">
        <v>37.82</v>
      </c>
      <c r="E49" s="30" t="s">
        <v>91</v>
      </c>
      <c r="F49" s="30">
        <v>1234</v>
      </c>
      <c r="G49" s="32">
        <v>45</v>
      </c>
      <c r="H49" s="30" t="s">
        <v>92</v>
      </c>
      <c r="I49" s="30" t="s">
        <v>93</v>
      </c>
      <c r="J49" s="30">
        <v>17</v>
      </c>
      <c r="K49" s="33">
        <v>32.175683866599996</v>
      </c>
      <c r="L49" s="33">
        <v>35.939938116500002</v>
      </c>
      <c r="M49" s="31">
        <v>0.01</v>
      </c>
      <c r="N49" s="31">
        <v>0</v>
      </c>
      <c r="O49" s="30">
        <v>65075</v>
      </c>
      <c r="P49" s="30">
        <v>63199</v>
      </c>
      <c r="Q49" s="34">
        <v>65075</v>
      </c>
      <c r="R49" s="34">
        <v>8140</v>
      </c>
      <c r="S49" s="30" t="s">
        <v>97</v>
      </c>
      <c r="T49" s="30" t="s">
        <v>99</v>
      </c>
      <c r="U49" s="34">
        <v>48.29</v>
      </c>
      <c r="V49" s="34">
        <v>0</v>
      </c>
      <c r="W49" s="34">
        <v>1.2</v>
      </c>
      <c r="X49" s="34">
        <v>0.48</v>
      </c>
      <c r="Y49" s="34">
        <f t="shared" si="6"/>
        <v>0.84</v>
      </c>
      <c r="Z49" s="34">
        <f t="shared" si="7"/>
        <v>0.14399999999999999</v>
      </c>
      <c r="AA49" s="34">
        <v>0.63</v>
      </c>
      <c r="AB49" s="35">
        <v>8.8809165970324903E-3</v>
      </c>
      <c r="AC49">
        <f t="shared" si="2"/>
        <v>28</v>
      </c>
      <c r="AD49">
        <f t="shared" si="3"/>
        <v>0</v>
      </c>
      <c r="AE49">
        <f t="shared" si="4"/>
        <v>0</v>
      </c>
      <c r="AF49">
        <f>'TP Factors'!$D$7</f>
        <v>1.0291758621024898</v>
      </c>
      <c r="AG49">
        <f t="shared" si="5"/>
        <v>0</v>
      </c>
    </row>
    <row r="50" spans="1:33">
      <c r="AB50" s="35">
        <f>SUM(AB2:AB49)</f>
        <v>7.8749622713462673</v>
      </c>
      <c r="AD50">
        <f>SUM(AD2:AD49)</f>
        <v>55</v>
      </c>
      <c r="AG50">
        <f>SUM(AG2:AG49)</f>
        <v>17.500000000000004</v>
      </c>
    </row>
  </sheetData>
  <sortState ref="A2:Z49">
    <sortCondition descending="1" ref="V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53"/>
  <sheetViews>
    <sheetView topLeftCell="J1" workbookViewId="0">
      <pane ySplit="1" topLeftCell="A26" activePane="bottomLeft" state="frozen"/>
      <selection activeCell="J1" sqref="J1"/>
      <selection pane="bottomLeft" activeCell="AC1" sqref="AC1:AG2"/>
    </sheetView>
  </sheetViews>
  <sheetFormatPr defaultRowHeight="12.75"/>
  <cols>
    <col min="1" max="1" width="12.7109375" style="30" bestFit="1" customWidth="1"/>
    <col min="2" max="2" width="11.28515625" style="30" bestFit="1" customWidth="1"/>
    <col min="3" max="3" width="12.5703125" style="30" bestFit="1" customWidth="1"/>
    <col min="4" max="4" width="10.28515625" style="31" bestFit="1" customWidth="1"/>
    <col min="5" max="5" width="10" style="30" bestFit="1" customWidth="1"/>
    <col min="6" max="6" width="11" style="30" bestFit="1" customWidth="1"/>
    <col min="7" max="7" width="10.5703125" style="32" bestFit="1" customWidth="1"/>
    <col min="8" max="8" width="8.42578125" style="30" bestFit="1" customWidth="1"/>
    <col min="9" max="9" width="11.42578125" style="30" bestFit="1" customWidth="1"/>
    <col min="10" max="10" width="12" style="30" bestFit="1" customWidth="1"/>
    <col min="11" max="11" width="16.7109375" style="33" bestFit="1" customWidth="1"/>
    <col min="12" max="12" width="17.85546875" style="33" bestFit="1" customWidth="1"/>
    <col min="13" max="14" width="7" style="31" bestFit="1" customWidth="1"/>
    <col min="15" max="16" width="6" style="30" bestFit="1" customWidth="1"/>
    <col min="17" max="17" width="12.5703125" style="34" bestFit="1" customWidth="1"/>
    <col min="18" max="18" width="11.5703125" style="34" bestFit="1" customWidth="1"/>
    <col min="19" max="19" width="10" style="30" bestFit="1" customWidth="1"/>
    <col min="20" max="20" width="10.85546875" style="30" bestFit="1" customWidth="1"/>
    <col min="21" max="21" width="14" style="34" bestFit="1" customWidth="1"/>
    <col min="22" max="22" width="13.42578125" style="34" bestFit="1" customWidth="1"/>
    <col min="23" max="24" width="8.5703125" style="34" bestFit="1" customWidth="1"/>
    <col min="25" max="26" width="8.5703125" style="34" customWidth="1"/>
    <col min="27" max="27" width="8.5703125" style="34" bestFit="1" customWidth="1"/>
    <col min="28" max="28" width="19.85546875" style="35" bestFit="1" customWidth="1"/>
    <col min="29" max="29" width="13.5703125" customWidth="1"/>
    <col min="33" max="33" width="12.42578125" customWidth="1"/>
  </cols>
  <sheetData>
    <row r="1" spans="1:33" ht="25.5">
      <c r="A1" s="30" t="s">
        <v>64</v>
      </c>
      <c r="B1" s="30" t="s">
        <v>65</v>
      </c>
      <c r="C1" s="30" t="s">
        <v>66</v>
      </c>
      <c r="D1" s="31" t="s">
        <v>67</v>
      </c>
      <c r="E1" s="30" t="s">
        <v>68</v>
      </c>
      <c r="F1" s="30" t="s">
        <v>69</v>
      </c>
      <c r="G1" s="32" t="s">
        <v>70</v>
      </c>
      <c r="H1" s="30" t="s">
        <v>71</v>
      </c>
      <c r="I1" s="30" t="s">
        <v>72</v>
      </c>
      <c r="J1" s="30" t="s">
        <v>73</v>
      </c>
      <c r="K1" s="33" t="s">
        <v>74</v>
      </c>
      <c r="L1" s="33" t="s">
        <v>75</v>
      </c>
      <c r="M1" s="31" t="s">
        <v>76</v>
      </c>
      <c r="N1" s="31" t="s">
        <v>77</v>
      </c>
      <c r="O1" s="30" t="s">
        <v>78</v>
      </c>
      <c r="P1" s="30" t="s">
        <v>79</v>
      </c>
      <c r="Q1" s="34" t="s">
        <v>80</v>
      </c>
      <c r="R1" s="34" t="s">
        <v>81</v>
      </c>
      <c r="S1" s="30" t="s">
        <v>82</v>
      </c>
      <c r="T1" s="30" t="s">
        <v>83</v>
      </c>
      <c r="U1" s="34" t="s">
        <v>84</v>
      </c>
      <c r="V1" s="34" t="s">
        <v>85</v>
      </c>
      <c r="W1" s="34" t="s">
        <v>86</v>
      </c>
      <c r="X1" s="34" t="s">
        <v>87</v>
      </c>
      <c r="Y1" s="43" t="s">
        <v>175</v>
      </c>
      <c r="Z1" s="43" t="s">
        <v>176</v>
      </c>
      <c r="AA1" s="34" t="s">
        <v>88</v>
      </c>
      <c r="AB1" s="35" t="s">
        <v>89</v>
      </c>
      <c r="AC1" s="36" t="s">
        <v>177</v>
      </c>
      <c r="AD1" s="36" t="s">
        <v>178</v>
      </c>
      <c r="AE1" s="36" t="s">
        <v>179</v>
      </c>
      <c r="AF1" s="36" t="s">
        <v>180</v>
      </c>
      <c r="AG1" s="36" t="s">
        <v>181</v>
      </c>
    </row>
    <row r="2" spans="1:33">
      <c r="A2" s="30" t="s">
        <v>105</v>
      </c>
      <c r="B2" s="30">
        <v>10</v>
      </c>
      <c r="C2" s="30" t="s">
        <v>127</v>
      </c>
      <c r="D2" s="31">
        <v>37.82</v>
      </c>
      <c r="E2" s="30" t="s">
        <v>91</v>
      </c>
      <c r="F2" s="30">
        <v>1234</v>
      </c>
      <c r="G2" s="32">
        <v>81</v>
      </c>
      <c r="H2" s="30" t="s">
        <v>92</v>
      </c>
      <c r="I2" s="30" t="s">
        <v>93</v>
      </c>
      <c r="J2" s="30">
        <v>700</v>
      </c>
      <c r="K2" s="33">
        <v>452.46506258099998</v>
      </c>
      <c r="L2" s="33">
        <v>4009.2062119900002</v>
      </c>
      <c r="M2" s="31">
        <v>1.1100000000000001</v>
      </c>
      <c r="N2" s="31">
        <v>0.11</v>
      </c>
      <c r="O2" s="30">
        <v>59858</v>
      </c>
      <c r="P2" s="30">
        <v>58255</v>
      </c>
      <c r="Q2" s="34">
        <v>59858</v>
      </c>
      <c r="R2" s="34">
        <v>1840</v>
      </c>
      <c r="S2" s="30" t="s">
        <v>97</v>
      </c>
      <c r="T2" s="30" t="s">
        <v>139</v>
      </c>
      <c r="U2" s="34">
        <v>48.29</v>
      </c>
      <c r="V2" s="34">
        <v>1</v>
      </c>
      <c r="W2" s="34">
        <v>1.58</v>
      </c>
      <c r="X2" s="34">
        <v>0.15</v>
      </c>
      <c r="Y2" s="34">
        <f>W2</f>
        <v>1.58</v>
      </c>
      <c r="Z2" s="34">
        <f>X2</f>
        <v>0.15</v>
      </c>
      <c r="AA2" s="34">
        <v>0.23200000000000001</v>
      </c>
      <c r="AB2" s="35">
        <v>5.9342276888978897E-2</v>
      </c>
      <c r="AC2">
        <f>ROUND(AB2*AA2*U2*102.79,0)</f>
        <v>68</v>
      </c>
      <c r="AD2">
        <f>ROUND(Y2*AC2*0.002205,0)</f>
        <v>0</v>
      </c>
      <c r="AE2">
        <f>ROUND(Z2*AC2*0.002205,1)</f>
        <v>0</v>
      </c>
      <c r="AF2">
        <f>'TP Factors'!$D$7</f>
        <v>1.0291758621024898</v>
      </c>
      <c r="AG2">
        <f>ROUND(AE2*AF2,1)</f>
        <v>0</v>
      </c>
    </row>
    <row r="3" spans="1:33">
      <c r="A3" s="30" t="s">
        <v>105</v>
      </c>
      <c r="B3" s="30">
        <v>10</v>
      </c>
      <c r="C3" s="30" t="s">
        <v>127</v>
      </c>
      <c r="D3" s="31">
        <v>37.82</v>
      </c>
      <c r="E3" s="30" t="s">
        <v>91</v>
      </c>
      <c r="F3" s="30">
        <v>1234</v>
      </c>
      <c r="G3" s="32">
        <v>105</v>
      </c>
      <c r="H3" s="30" t="s">
        <v>92</v>
      </c>
      <c r="I3" s="30" t="s">
        <v>93</v>
      </c>
      <c r="J3" s="30">
        <v>6883</v>
      </c>
      <c r="K3" s="33">
        <v>545.58400387500001</v>
      </c>
      <c r="L3" s="33">
        <v>10325.453596400001</v>
      </c>
      <c r="M3" s="31">
        <v>13.28</v>
      </c>
      <c r="N3" s="31">
        <v>3.42</v>
      </c>
      <c r="O3" s="30">
        <v>59865</v>
      </c>
      <c r="P3" s="30">
        <v>58262</v>
      </c>
      <c r="Q3" s="34">
        <v>59865</v>
      </c>
      <c r="R3" s="34">
        <v>1400</v>
      </c>
      <c r="S3" s="30" t="s">
        <v>97</v>
      </c>
      <c r="T3" s="30" t="s">
        <v>123</v>
      </c>
      <c r="U3" s="34">
        <v>48.29</v>
      </c>
      <c r="V3" s="34">
        <v>1</v>
      </c>
      <c r="W3" s="34">
        <v>1.93</v>
      </c>
      <c r="X3" s="34">
        <v>0.497</v>
      </c>
      <c r="Y3" s="34">
        <f t="shared" ref="Y3:Y35" si="0">W3</f>
        <v>1.93</v>
      </c>
      <c r="Z3" s="34">
        <f t="shared" ref="Z3:Z35" si="1">X3</f>
        <v>0.497</v>
      </c>
      <c r="AA3" s="34">
        <v>0.88600000000000001</v>
      </c>
      <c r="AB3" s="35">
        <v>2.22781495434284E-2</v>
      </c>
      <c r="AC3">
        <f t="shared" ref="AC3:AC52" si="2">ROUND(AB3*AA3*U3*102.79,0)</f>
        <v>98</v>
      </c>
      <c r="AD3">
        <f t="shared" ref="AD3:AD52" si="3">ROUND(Y3*AC3*0.002205,0)</f>
        <v>0</v>
      </c>
      <c r="AE3">
        <f t="shared" ref="AE3:AE52" si="4">ROUND(Z3*AC3*0.002205,1)</f>
        <v>0.1</v>
      </c>
      <c r="AF3">
        <f>'TP Factors'!$D$7</f>
        <v>1.0291758621024898</v>
      </c>
      <c r="AG3">
        <f t="shared" ref="AG3:AG52" si="5">ROUND(AE3*AF3,1)</f>
        <v>0.1</v>
      </c>
    </row>
    <row r="4" spans="1:33">
      <c r="A4" s="30" t="s">
        <v>105</v>
      </c>
      <c r="B4" s="30">
        <v>10</v>
      </c>
      <c r="C4" s="30" t="s">
        <v>127</v>
      </c>
      <c r="D4" s="31">
        <v>37.82</v>
      </c>
      <c r="E4" s="30" t="s">
        <v>91</v>
      </c>
      <c r="F4" s="30">
        <v>1234</v>
      </c>
      <c r="G4" s="32">
        <v>105</v>
      </c>
      <c r="H4" s="30" t="s">
        <v>92</v>
      </c>
      <c r="I4" s="30" t="s">
        <v>93</v>
      </c>
      <c r="J4" s="30">
        <v>70</v>
      </c>
      <c r="K4" s="33">
        <v>56.498175604300002</v>
      </c>
      <c r="L4" s="33">
        <v>104.811775454</v>
      </c>
      <c r="M4" s="31">
        <v>0.14000000000000001</v>
      </c>
      <c r="N4" s="31">
        <v>0.03</v>
      </c>
      <c r="O4" s="30">
        <v>60898</v>
      </c>
      <c r="P4" s="30">
        <v>59256</v>
      </c>
      <c r="Q4" s="34">
        <v>60898</v>
      </c>
      <c r="R4" s="34">
        <v>1400</v>
      </c>
      <c r="S4" s="30" t="s">
        <v>97</v>
      </c>
      <c r="T4" s="30" t="s">
        <v>123</v>
      </c>
      <c r="U4" s="34">
        <v>48.29</v>
      </c>
      <c r="V4" s="34">
        <v>1</v>
      </c>
      <c r="W4" s="34">
        <v>1.93</v>
      </c>
      <c r="X4" s="34">
        <v>0.497</v>
      </c>
      <c r="Y4" s="34">
        <f t="shared" si="0"/>
        <v>1.93</v>
      </c>
      <c r="Z4" s="34">
        <f t="shared" si="1"/>
        <v>0.497</v>
      </c>
      <c r="AA4" s="34">
        <v>0.88600000000000001</v>
      </c>
      <c r="AB4" s="35">
        <v>2.5887659814462699E-2</v>
      </c>
      <c r="AC4">
        <f t="shared" si="2"/>
        <v>114</v>
      </c>
      <c r="AD4">
        <f t="shared" si="3"/>
        <v>0</v>
      </c>
      <c r="AE4">
        <f t="shared" si="4"/>
        <v>0.1</v>
      </c>
      <c r="AF4">
        <f>'TP Factors'!$D$7</f>
        <v>1.0291758621024898</v>
      </c>
      <c r="AG4">
        <f t="shared" si="5"/>
        <v>0.1</v>
      </c>
    </row>
    <row r="5" spans="1:33">
      <c r="A5" s="30" t="s">
        <v>105</v>
      </c>
      <c r="B5" s="30">
        <v>10</v>
      </c>
      <c r="C5" s="30" t="s">
        <v>127</v>
      </c>
      <c r="D5" s="31">
        <v>37.82</v>
      </c>
      <c r="E5" s="30" t="s">
        <v>91</v>
      </c>
      <c r="F5" s="30">
        <v>1234</v>
      </c>
      <c r="G5" s="32">
        <v>29</v>
      </c>
      <c r="H5" s="30" t="s">
        <v>92</v>
      </c>
      <c r="I5" s="30" t="s">
        <v>93</v>
      </c>
      <c r="J5" s="30">
        <v>4962</v>
      </c>
      <c r="K5" s="33">
        <v>809.36987701700002</v>
      </c>
      <c r="L5" s="33">
        <v>29976.740451500002</v>
      </c>
      <c r="M5" s="31">
        <v>11.07</v>
      </c>
      <c r="N5" s="31">
        <v>1.57</v>
      </c>
      <c r="O5" s="30">
        <v>60976</v>
      </c>
      <c r="P5" s="30">
        <v>59331</v>
      </c>
      <c r="Q5" s="34">
        <v>60976</v>
      </c>
      <c r="R5" s="34">
        <v>1200</v>
      </c>
      <c r="S5" s="30" t="s">
        <v>97</v>
      </c>
      <c r="T5" s="30" t="s">
        <v>126</v>
      </c>
      <c r="U5" s="34">
        <v>48.29</v>
      </c>
      <c r="V5" s="34">
        <v>1</v>
      </c>
      <c r="W5" s="34">
        <v>2.23</v>
      </c>
      <c r="X5" s="34">
        <v>0.316</v>
      </c>
      <c r="Y5" s="34">
        <f t="shared" si="0"/>
        <v>2.23</v>
      </c>
      <c r="Z5" s="34">
        <f t="shared" si="1"/>
        <v>0.316</v>
      </c>
      <c r="AA5" s="34">
        <v>0.22</v>
      </c>
      <c r="AB5" s="35">
        <v>0.140934092037309</v>
      </c>
      <c r="AC5">
        <f t="shared" si="2"/>
        <v>154</v>
      </c>
      <c r="AD5">
        <f t="shared" si="3"/>
        <v>1</v>
      </c>
      <c r="AE5">
        <f t="shared" si="4"/>
        <v>0.1</v>
      </c>
      <c r="AF5">
        <f>'TP Factors'!$D$7</f>
        <v>1.0291758621024898</v>
      </c>
      <c r="AG5">
        <f t="shared" si="5"/>
        <v>0.1</v>
      </c>
    </row>
    <row r="6" spans="1:33">
      <c r="A6" s="30" t="s">
        <v>105</v>
      </c>
      <c r="B6" s="30">
        <v>10</v>
      </c>
      <c r="C6" s="30" t="s">
        <v>127</v>
      </c>
      <c r="D6" s="31">
        <v>37.82</v>
      </c>
      <c r="E6" s="30" t="s">
        <v>91</v>
      </c>
      <c r="F6" s="30">
        <v>1234</v>
      </c>
      <c r="G6" s="32">
        <v>102.5</v>
      </c>
      <c r="H6" s="30" t="s">
        <v>92</v>
      </c>
      <c r="I6" s="30" t="s">
        <v>93</v>
      </c>
      <c r="J6" s="30">
        <v>7</v>
      </c>
      <c r="K6" s="33">
        <v>20.776550260600001</v>
      </c>
      <c r="L6" s="33">
        <v>14.827273568300001</v>
      </c>
      <c r="M6" s="31">
        <v>0.01</v>
      </c>
      <c r="N6" s="31">
        <v>0</v>
      </c>
      <c r="O6" s="30">
        <v>61689</v>
      </c>
      <c r="P6" s="30">
        <v>60004</v>
      </c>
      <c r="Q6" s="34">
        <v>61689</v>
      </c>
      <c r="R6" s="34">
        <v>1300</v>
      </c>
      <c r="S6" s="30" t="s">
        <v>97</v>
      </c>
      <c r="T6" s="30" t="s">
        <v>132</v>
      </c>
      <c r="U6" s="34">
        <v>48.29</v>
      </c>
      <c r="V6" s="34">
        <v>1</v>
      </c>
      <c r="W6" s="34">
        <v>2.1</v>
      </c>
      <c r="X6" s="34">
        <v>0.51600000000000001</v>
      </c>
      <c r="Y6" s="34">
        <f t="shared" si="0"/>
        <v>2.1</v>
      </c>
      <c r="Z6" s="34">
        <f t="shared" si="1"/>
        <v>0.51600000000000001</v>
      </c>
      <c r="AA6" s="34">
        <v>0.63100000000000001</v>
      </c>
      <c r="AB6" s="35">
        <v>3.6638844369007999E-3</v>
      </c>
      <c r="AC6">
        <f t="shared" si="2"/>
        <v>11</v>
      </c>
      <c r="AD6">
        <f t="shared" si="3"/>
        <v>0</v>
      </c>
      <c r="AE6">
        <f t="shared" si="4"/>
        <v>0</v>
      </c>
      <c r="AF6">
        <f>'TP Factors'!$D$7</f>
        <v>1.0291758621024898</v>
      </c>
      <c r="AG6">
        <f t="shared" si="5"/>
        <v>0</v>
      </c>
    </row>
    <row r="7" spans="1:33">
      <c r="A7" s="30" t="s">
        <v>105</v>
      </c>
      <c r="B7" s="30">
        <v>10</v>
      </c>
      <c r="C7" s="30" t="s">
        <v>127</v>
      </c>
      <c r="D7" s="31">
        <v>37.82</v>
      </c>
      <c r="E7" s="30" t="s">
        <v>91</v>
      </c>
      <c r="F7" s="30">
        <v>3456</v>
      </c>
      <c r="G7" s="32">
        <v>4</v>
      </c>
      <c r="H7" s="30" t="s">
        <v>92</v>
      </c>
      <c r="I7" s="30" t="s">
        <v>93</v>
      </c>
      <c r="J7" s="30">
        <v>163</v>
      </c>
      <c r="K7" s="33">
        <v>272.29084701199997</v>
      </c>
      <c r="L7" s="33">
        <v>2162.09420937</v>
      </c>
      <c r="M7" s="31">
        <v>0.2</v>
      </c>
      <c r="N7" s="31">
        <v>0.01</v>
      </c>
      <c r="O7" s="30">
        <v>61693</v>
      </c>
      <c r="P7" s="30">
        <v>60008</v>
      </c>
      <c r="Q7" s="34">
        <v>61693</v>
      </c>
      <c r="R7" s="34">
        <v>3100</v>
      </c>
      <c r="S7" s="30" t="s">
        <v>97</v>
      </c>
      <c r="T7" s="30" t="s">
        <v>140</v>
      </c>
      <c r="U7" s="34">
        <v>48.29</v>
      </c>
      <c r="V7" s="34">
        <v>1</v>
      </c>
      <c r="W7" s="34">
        <v>1.2</v>
      </c>
      <c r="X7" s="34">
        <v>6.4000000000000001E-2</v>
      </c>
      <c r="Y7" s="34">
        <f t="shared" si="0"/>
        <v>1.2</v>
      </c>
      <c r="Z7" s="34">
        <f t="shared" si="1"/>
        <v>6.4000000000000001E-2</v>
      </c>
      <c r="AA7" s="34">
        <v>0.1</v>
      </c>
      <c r="AB7" s="35">
        <v>0.39187383975435602</v>
      </c>
      <c r="AC7">
        <f t="shared" si="2"/>
        <v>195</v>
      </c>
      <c r="AD7">
        <f t="shared" si="3"/>
        <v>1</v>
      </c>
      <c r="AE7">
        <f t="shared" si="4"/>
        <v>0</v>
      </c>
      <c r="AF7">
        <f>'TP Factors'!$D$7</f>
        <v>1.0291758621024898</v>
      </c>
      <c r="AG7">
        <f t="shared" si="5"/>
        <v>0</v>
      </c>
    </row>
    <row r="8" spans="1:33">
      <c r="A8" s="30" t="s">
        <v>105</v>
      </c>
      <c r="B8" s="30">
        <v>10</v>
      </c>
      <c r="C8" s="30" t="s">
        <v>127</v>
      </c>
      <c r="D8" s="31">
        <v>37.82</v>
      </c>
      <c r="E8" s="30" t="s">
        <v>91</v>
      </c>
      <c r="F8" s="30">
        <v>3456</v>
      </c>
      <c r="G8" s="32">
        <v>4</v>
      </c>
      <c r="H8" s="30" t="s">
        <v>92</v>
      </c>
      <c r="I8" s="30" t="s">
        <v>93</v>
      </c>
      <c r="J8" s="30">
        <v>8</v>
      </c>
      <c r="K8" s="33">
        <v>47.692202790099998</v>
      </c>
      <c r="L8" s="33">
        <v>112.693805704</v>
      </c>
      <c r="M8" s="31">
        <v>0.01</v>
      </c>
      <c r="N8" s="31">
        <v>0</v>
      </c>
      <c r="O8" s="30">
        <v>61695</v>
      </c>
      <c r="P8" s="30">
        <v>60010</v>
      </c>
      <c r="Q8" s="34">
        <v>61695</v>
      </c>
      <c r="R8" s="34">
        <v>3100</v>
      </c>
      <c r="S8" s="30" t="s">
        <v>97</v>
      </c>
      <c r="T8" s="30" t="s">
        <v>140</v>
      </c>
      <c r="U8" s="34">
        <v>48.29</v>
      </c>
      <c r="V8" s="34">
        <v>1</v>
      </c>
      <c r="W8" s="34">
        <v>1.2</v>
      </c>
      <c r="X8" s="34">
        <v>6.4000000000000001E-2</v>
      </c>
      <c r="Y8" s="34">
        <f t="shared" si="0"/>
        <v>1.2</v>
      </c>
      <c r="Z8" s="34">
        <f t="shared" si="1"/>
        <v>6.4000000000000001E-2</v>
      </c>
      <c r="AA8" s="34">
        <v>0.1</v>
      </c>
      <c r="AB8" s="35">
        <v>2.5658694509104098E-2</v>
      </c>
      <c r="AC8">
        <f t="shared" si="2"/>
        <v>13</v>
      </c>
      <c r="AD8">
        <f t="shared" si="3"/>
        <v>0</v>
      </c>
      <c r="AE8">
        <f t="shared" si="4"/>
        <v>0</v>
      </c>
      <c r="AF8">
        <f>'TP Factors'!$D$7</f>
        <v>1.0291758621024898</v>
      </c>
      <c r="AG8">
        <f t="shared" si="5"/>
        <v>0</v>
      </c>
    </row>
    <row r="9" spans="1:33">
      <c r="A9" s="30" t="s">
        <v>105</v>
      </c>
      <c r="B9" s="30">
        <v>10</v>
      </c>
      <c r="C9" s="30" t="s">
        <v>127</v>
      </c>
      <c r="D9" s="31">
        <v>37.82</v>
      </c>
      <c r="E9" s="30" t="s">
        <v>91</v>
      </c>
      <c r="F9" s="30">
        <v>3456</v>
      </c>
      <c r="G9" s="32">
        <v>4</v>
      </c>
      <c r="H9" s="30" t="s">
        <v>92</v>
      </c>
      <c r="I9" s="30" t="s">
        <v>93</v>
      </c>
      <c r="J9" s="30">
        <v>129</v>
      </c>
      <c r="K9" s="33">
        <v>176.09106972399999</v>
      </c>
      <c r="L9" s="33">
        <v>1713.30951177</v>
      </c>
      <c r="M9" s="31">
        <v>0.15</v>
      </c>
      <c r="N9" s="31">
        <v>0.01</v>
      </c>
      <c r="O9" s="30">
        <v>61708</v>
      </c>
      <c r="P9" s="30">
        <v>60022</v>
      </c>
      <c r="Q9" s="34">
        <v>61708</v>
      </c>
      <c r="R9" s="34">
        <v>3100</v>
      </c>
      <c r="S9" s="30" t="s">
        <v>97</v>
      </c>
      <c r="T9" s="30" t="s">
        <v>140</v>
      </c>
      <c r="U9" s="34">
        <v>48.29</v>
      </c>
      <c r="V9" s="34">
        <v>1</v>
      </c>
      <c r="W9" s="34">
        <v>1.2</v>
      </c>
      <c r="X9" s="34">
        <v>6.4000000000000001E-2</v>
      </c>
      <c r="Y9" s="34">
        <f t="shared" si="0"/>
        <v>1.2</v>
      </c>
      <c r="Z9" s="34">
        <f t="shared" si="1"/>
        <v>6.4000000000000001E-2</v>
      </c>
      <c r="AA9" s="34">
        <v>0.1</v>
      </c>
      <c r="AB9" s="35">
        <v>7.5545569685734901E-3</v>
      </c>
      <c r="AC9">
        <f t="shared" si="2"/>
        <v>4</v>
      </c>
      <c r="AD9">
        <f t="shared" si="3"/>
        <v>0</v>
      </c>
      <c r="AE9">
        <f t="shared" si="4"/>
        <v>0</v>
      </c>
      <c r="AF9">
        <f>'TP Factors'!$D$7</f>
        <v>1.0291758621024898</v>
      </c>
      <c r="AG9">
        <f t="shared" si="5"/>
        <v>0</v>
      </c>
    </row>
    <row r="10" spans="1:33">
      <c r="A10" s="30" t="s">
        <v>105</v>
      </c>
      <c r="B10" s="30">
        <v>10</v>
      </c>
      <c r="C10" s="30" t="s">
        <v>127</v>
      </c>
      <c r="D10" s="31">
        <v>37.82</v>
      </c>
      <c r="E10" s="30" t="s">
        <v>91</v>
      </c>
      <c r="F10" s="30">
        <v>3456</v>
      </c>
      <c r="G10" s="32">
        <v>4</v>
      </c>
      <c r="H10" s="30" t="s">
        <v>92</v>
      </c>
      <c r="I10" s="30" t="s">
        <v>93</v>
      </c>
      <c r="J10" s="30">
        <v>21</v>
      </c>
      <c r="K10" s="33">
        <v>68.844535398199994</v>
      </c>
      <c r="L10" s="33">
        <v>276.73546691500002</v>
      </c>
      <c r="M10" s="31">
        <v>0.03</v>
      </c>
      <c r="N10" s="31">
        <v>0</v>
      </c>
      <c r="O10" s="30">
        <v>61709</v>
      </c>
      <c r="P10" s="30">
        <v>60023</v>
      </c>
      <c r="Q10" s="34">
        <v>61709</v>
      </c>
      <c r="R10" s="34">
        <v>3100</v>
      </c>
      <c r="S10" s="30" t="s">
        <v>97</v>
      </c>
      <c r="T10" s="30" t="s">
        <v>140</v>
      </c>
      <c r="U10" s="34">
        <v>48.29</v>
      </c>
      <c r="V10" s="34">
        <v>1</v>
      </c>
      <c r="W10" s="34">
        <v>1.2</v>
      </c>
      <c r="X10" s="34">
        <v>6.4000000000000001E-2</v>
      </c>
      <c r="Y10" s="34">
        <f t="shared" si="0"/>
        <v>1.2</v>
      </c>
      <c r="Z10" s="34">
        <f t="shared" si="1"/>
        <v>6.4000000000000001E-2</v>
      </c>
      <c r="AA10" s="34">
        <v>0.1</v>
      </c>
      <c r="AB10" s="35">
        <v>6.8382549581271504E-2</v>
      </c>
      <c r="AC10">
        <f t="shared" si="2"/>
        <v>34</v>
      </c>
      <c r="AD10">
        <f t="shared" si="3"/>
        <v>0</v>
      </c>
      <c r="AE10">
        <f t="shared" si="4"/>
        <v>0</v>
      </c>
      <c r="AF10">
        <f>'TP Factors'!$D$7</f>
        <v>1.0291758621024898</v>
      </c>
      <c r="AG10">
        <f t="shared" si="5"/>
        <v>0</v>
      </c>
    </row>
    <row r="11" spans="1:33">
      <c r="A11" s="30" t="s">
        <v>105</v>
      </c>
      <c r="B11" s="30">
        <v>10</v>
      </c>
      <c r="C11" s="30" t="s">
        <v>127</v>
      </c>
      <c r="D11" s="31">
        <v>37.82</v>
      </c>
      <c r="E11" s="30" t="s">
        <v>91</v>
      </c>
      <c r="F11" s="30">
        <v>1234</v>
      </c>
      <c r="G11" s="32">
        <v>102.5</v>
      </c>
      <c r="H11" s="30" t="s">
        <v>92</v>
      </c>
      <c r="I11" s="30" t="s">
        <v>93</v>
      </c>
      <c r="J11" s="30">
        <v>862</v>
      </c>
      <c r="K11" s="33">
        <v>251.571939611</v>
      </c>
      <c r="L11" s="33">
        <v>1814.7216045</v>
      </c>
      <c r="M11" s="31">
        <v>1.81</v>
      </c>
      <c r="N11" s="31">
        <v>0.44</v>
      </c>
      <c r="O11" s="30">
        <v>61721</v>
      </c>
      <c r="P11" s="30">
        <v>60035</v>
      </c>
      <c r="Q11" s="34">
        <v>61721</v>
      </c>
      <c r="R11" s="34">
        <v>1300</v>
      </c>
      <c r="S11" s="30" t="s">
        <v>97</v>
      </c>
      <c r="T11" s="30" t="s">
        <v>132</v>
      </c>
      <c r="U11" s="34">
        <v>48.29</v>
      </c>
      <c r="V11" s="34">
        <v>1</v>
      </c>
      <c r="W11" s="34">
        <v>2.1</v>
      </c>
      <c r="X11" s="34">
        <v>0.51600000000000001</v>
      </c>
      <c r="Y11" s="34">
        <f t="shared" si="0"/>
        <v>2.1</v>
      </c>
      <c r="Z11" s="34">
        <f t="shared" si="1"/>
        <v>0.51600000000000001</v>
      </c>
      <c r="AA11" s="34">
        <v>0.63100000000000001</v>
      </c>
      <c r="AB11" s="35">
        <v>0.44842568064333199</v>
      </c>
      <c r="AC11">
        <f t="shared" si="2"/>
        <v>1405</v>
      </c>
      <c r="AD11">
        <f t="shared" si="3"/>
        <v>7</v>
      </c>
      <c r="AE11">
        <f t="shared" si="4"/>
        <v>1.6</v>
      </c>
      <c r="AF11">
        <f>'TP Factors'!$D$7</f>
        <v>1.0291758621024898</v>
      </c>
      <c r="AG11">
        <f t="shared" si="5"/>
        <v>1.6</v>
      </c>
    </row>
    <row r="12" spans="1:33">
      <c r="A12" s="30" t="s">
        <v>105</v>
      </c>
      <c r="B12" s="30">
        <v>10</v>
      </c>
      <c r="C12" s="30" t="s">
        <v>127</v>
      </c>
      <c r="D12" s="31">
        <v>37.82</v>
      </c>
      <c r="E12" s="30" t="s">
        <v>91</v>
      </c>
      <c r="F12" s="30">
        <v>1234</v>
      </c>
      <c r="G12" s="32">
        <v>102.5</v>
      </c>
      <c r="H12" s="30" t="s">
        <v>92</v>
      </c>
      <c r="I12" s="30" t="s">
        <v>93</v>
      </c>
      <c r="J12" s="30">
        <v>10118</v>
      </c>
      <c r="K12" s="33">
        <v>729.977009888</v>
      </c>
      <c r="L12" s="33">
        <v>21311.9774664</v>
      </c>
      <c r="M12" s="31">
        <v>21.25</v>
      </c>
      <c r="N12" s="31">
        <v>5.22</v>
      </c>
      <c r="O12" s="30">
        <v>61730</v>
      </c>
      <c r="P12" s="30">
        <v>60044</v>
      </c>
      <c r="Q12" s="34">
        <v>61730</v>
      </c>
      <c r="R12" s="34">
        <v>1300</v>
      </c>
      <c r="S12" s="30" t="s">
        <v>97</v>
      </c>
      <c r="T12" s="30" t="s">
        <v>132</v>
      </c>
      <c r="U12" s="34">
        <v>48.29</v>
      </c>
      <c r="V12" s="34">
        <v>1</v>
      </c>
      <c r="W12" s="34">
        <v>2.1</v>
      </c>
      <c r="X12" s="34">
        <v>0.51600000000000001</v>
      </c>
      <c r="Y12" s="34">
        <f t="shared" si="0"/>
        <v>2.1</v>
      </c>
      <c r="Z12" s="34">
        <f t="shared" si="1"/>
        <v>0.51600000000000001</v>
      </c>
      <c r="AA12" s="34">
        <v>0.63100000000000001</v>
      </c>
      <c r="AB12" s="35">
        <v>0.20944866572002799</v>
      </c>
      <c r="AC12">
        <f t="shared" si="2"/>
        <v>656</v>
      </c>
      <c r="AD12">
        <f t="shared" si="3"/>
        <v>3</v>
      </c>
      <c r="AE12">
        <f t="shared" si="4"/>
        <v>0.7</v>
      </c>
      <c r="AF12">
        <f>'TP Factors'!$D$7</f>
        <v>1.0291758621024898</v>
      </c>
      <c r="AG12">
        <f t="shared" si="5"/>
        <v>0.7</v>
      </c>
    </row>
    <row r="13" spans="1:33">
      <c r="A13" s="30" t="s">
        <v>105</v>
      </c>
      <c r="B13" s="30">
        <v>10</v>
      </c>
      <c r="C13" s="30" t="s">
        <v>127</v>
      </c>
      <c r="D13" s="31">
        <v>37.82</v>
      </c>
      <c r="E13" s="30" t="s">
        <v>91</v>
      </c>
      <c r="F13" s="30">
        <v>1234</v>
      </c>
      <c r="G13" s="32">
        <v>105</v>
      </c>
      <c r="H13" s="30" t="s">
        <v>92</v>
      </c>
      <c r="I13" s="30" t="s">
        <v>93</v>
      </c>
      <c r="J13" s="30">
        <v>338</v>
      </c>
      <c r="K13" s="33">
        <v>121.307263608</v>
      </c>
      <c r="L13" s="33">
        <v>506.564687644</v>
      </c>
      <c r="M13" s="31">
        <v>0.65</v>
      </c>
      <c r="N13" s="31">
        <v>0.17</v>
      </c>
      <c r="O13" s="30">
        <v>61778</v>
      </c>
      <c r="P13" s="30">
        <v>60083</v>
      </c>
      <c r="Q13" s="34">
        <v>61778</v>
      </c>
      <c r="R13" s="34">
        <v>1400</v>
      </c>
      <c r="S13" s="30" t="s">
        <v>97</v>
      </c>
      <c r="T13" s="30" t="s">
        <v>123</v>
      </c>
      <c r="U13" s="34">
        <v>48.29</v>
      </c>
      <c r="V13" s="34">
        <v>1</v>
      </c>
      <c r="W13" s="34">
        <v>1.93</v>
      </c>
      <c r="X13" s="34">
        <v>0.497</v>
      </c>
      <c r="Y13" s="34">
        <f t="shared" si="0"/>
        <v>1.93</v>
      </c>
      <c r="Z13" s="34">
        <f t="shared" si="1"/>
        <v>0.497</v>
      </c>
      <c r="AA13" s="34">
        <v>0.88600000000000001</v>
      </c>
      <c r="AB13" s="35">
        <v>0.125174359675393</v>
      </c>
      <c r="AC13">
        <f t="shared" si="2"/>
        <v>550</v>
      </c>
      <c r="AD13">
        <f t="shared" si="3"/>
        <v>2</v>
      </c>
      <c r="AE13">
        <f t="shared" si="4"/>
        <v>0.6</v>
      </c>
      <c r="AF13">
        <f>'TP Factors'!$D$7</f>
        <v>1.0291758621024898</v>
      </c>
      <c r="AG13">
        <f t="shared" si="5"/>
        <v>0.6</v>
      </c>
    </row>
    <row r="14" spans="1:33">
      <c r="A14" s="30" t="s">
        <v>105</v>
      </c>
      <c r="B14" s="30">
        <v>10</v>
      </c>
      <c r="C14" s="30" t="s">
        <v>127</v>
      </c>
      <c r="D14" s="31">
        <v>37.82</v>
      </c>
      <c r="E14" s="30" t="s">
        <v>91</v>
      </c>
      <c r="F14" s="30">
        <v>1234</v>
      </c>
      <c r="G14" s="32">
        <v>29</v>
      </c>
      <c r="H14" s="30" t="s">
        <v>92</v>
      </c>
      <c r="I14" s="30" t="s">
        <v>93</v>
      </c>
      <c r="J14" s="30">
        <v>1427</v>
      </c>
      <c r="K14" s="33">
        <v>698.96151300899999</v>
      </c>
      <c r="L14" s="33">
        <v>8619.9560728199995</v>
      </c>
      <c r="M14" s="31">
        <v>3.18</v>
      </c>
      <c r="N14" s="31">
        <v>0.45</v>
      </c>
      <c r="O14" s="30">
        <v>61799</v>
      </c>
      <c r="P14" s="30">
        <v>60102</v>
      </c>
      <c r="Q14" s="34">
        <v>61799</v>
      </c>
      <c r="R14" s="34">
        <v>1200</v>
      </c>
      <c r="S14" s="30" t="s">
        <v>97</v>
      </c>
      <c r="T14" s="30" t="s">
        <v>126</v>
      </c>
      <c r="U14" s="34">
        <v>48.29</v>
      </c>
      <c r="V14" s="34">
        <v>1</v>
      </c>
      <c r="W14" s="34">
        <v>2.23</v>
      </c>
      <c r="X14" s="34">
        <v>0.316</v>
      </c>
      <c r="Y14" s="34">
        <f t="shared" si="0"/>
        <v>2.23</v>
      </c>
      <c r="Z14" s="34">
        <f t="shared" si="1"/>
        <v>0.316</v>
      </c>
      <c r="AA14" s="34">
        <v>0.22</v>
      </c>
      <c r="AB14" s="35">
        <v>0.50993551317358998</v>
      </c>
      <c r="AC14">
        <f t="shared" si="2"/>
        <v>557</v>
      </c>
      <c r="AD14">
        <f t="shared" si="3"/>
        <v>3</v>
      </c>
      <c r="AE14">
        <f t="shared" si="4"/>
        <v>0.4</v>
      </c>
      <c r="AF14">
        <f>'TP Factors'!$D$7</f>
        <v>1.0291758621024898</v>
      </c>
      <c r="AG14">
        <f t="shared" si="5"/>
        <v>0.4</v>
      </c>
    </row>
    <row r="15" spans="1:33">
      <c r="A15" s="30" t="s">
        <v>105</v>
      </c>
      <c r="B15" s="30">
        <v>10</v>
      </c>
      <c r="C15" s="30" t="s">
        <v>127</v>
      </c>
      <c r="D15" s="31">
        <v>37.82</v>
      </c>
      <c r="E15" s="30" t="s">
        <v>91</v>
      </c>
      <c r="F15" s="30">
        <v>1234</v>
      </c>
      <c r="G15" s="32">
        <v>105</v>
      </c>
      <c r="H15" s="30" t="s">
        <v>92</v>
      </c>
      <c r="I15" s="30" t="s">
        <v>93</v>
      </c>
      <c r="J15" s="30">
        <v>886</v>
      </c>
      <c r="K15" s="33">
        <v>189.420556514</v>
      </c>
      <c r="L15" s="33">
        <v>1329.2710257900001</v>
      </c>
      <c r="M15" s="31">
        <v>1.71</v>
      </c>
      <c r="N15" s="31">
        <v>0.44</v>
      </c>
      <c r="O15" s="30">
        <v>61821</v>
      </c>
      <c r="P15" s="30">
        <v>60123</v>
      </c>
      <c r="Q15" s="34">
        <v>61821</v>
      </c>
      <c r="R15" s="34">
        <v>1400</v>
      </c>
      <c r="S15" s="30" t="s">
        <v>97</v>
      </c>
      <c r="T15" s="30" t="s">
        <v>123</v>
      </c>
      <c r="U15" s="34">
        <v>48.29</v>
      </c>
      <c r="V15" s="34">
        <v>1</v>
      </c>
      <c r="W15" s="34">
        <v>1.93</v>
      </c>
      <c r="X15" s="34">
        <v>0.497</v>
      </c>
      <c r="Y15" s="34">
        <f t="shared" si="0"/>
        <v>1.93</v>
      </c>
      <c r="Z15" s="34">
        <f t="shared" si="1"/>
        <v>0.497</v>
      </c>
      <c r="AA15" s="34">
        <v>0.88600000000000001</v>
      </c>
      <c r="AB15" s="35">
        <v>0.19695097788323701</v>
      </c>
      <c r="AC15">
        <f t="shared" si="2"/>
        <v>866</v>
      </c>
      <c r="AD15">
        <f t="shared" si="3"/>
        <v>4</v>
      </c>
      <c r="AE15">
        <f t="shared" si="4"/>
        <v>0.9</v>
      </c>
      <c r="AF15">
        <f>'TP Factors'!$D$7</f>
        <v>1.0291758621024898</v>
      </c>
      <c r="AG15">
        <f t="shared" si="5"/>
        <v>0.9</v>
      </c>
    </row>
    <row r="16" spans="1:33">
      <c r="A16" s="30" t="s">
        <v>105</v>
      </c>
      <c r="B16" s="30">
        <v>10</v>
      </c>
      <c r="C16" s="30" t="s">
        <v>127</v>
      </c>
      <c r="D16" s="31">
        <v>37.82</v>
      </c>
      <c r="E16" s="30" t="s">
        <v>91</v>
      </c>
      <c r="F16" s="30">
        <v>1234</v>
      </c>
      <c r="G16" s="32">
        <v>105</v>
      </c>
      <c r="H16" s="30" t="s">
        <v>92</v>
      </c>
      <c r="I16" s="30" t="s">
        <v>93</v>
      </c>
      <c r="J16" s="30">
        <v>2822</v>
      </c>
      <c r="K16" s="33">
        <v>317.30353556799997</v>
      </c>
      <c r="L16" s="33">
        <v>4233.1697838500004</v>
      </c>
      <c r="M16" s="31">
        <v>5.45</v>
      </c>
      <c r="N16" s="31">
        <v>1.4</v>
      </c>
      <c r="O16" s="30">
        <v>61823</v>
      </c>
      <c r="P16" s="30">
        <v>60125</v>
      </c>
      <c r="Q16" s="34">
        <v>61823</v>
      </c>
      <c r="R16" s="34">
        <v>1400</v>
      </c>
      <c r="S16" s="30" t="s">
        <v>97</v>
      </c>
      <c r="T16" s="30" t="s">
        <v>123</v>
      </c>
      <c r="U16" s="34">
        <v>48.29</v>
      </c>
      <c r="V16" s="34">
        <v>1</v>
      </c>
      <c r="W16" s="34">
        <v>1.93</v>
      </c>
      <c r="X16" s="34">
        <v>0.497</v>
      </c>
      <c r="Y16" s="34">
        <f t="shared" si="0"/>
        <v>1.93</v>
      </c>
      <c r="Z16" s="34">
        <f t="shared" si="1"/>
        <v>0.497</v>
      </c>
      <c r="AA16" s="34">
        <v>0.88600000000000001</v>
      </c>
      <c r="AB16" s="35">
        <v>5.7200483581601701E-2</v>
      </c>
      <c r="AC16">
        <f t="shared" si="2"/>
        <v>252</v>
      </c>
      <c r="AD16">
        <f t="shared" si="3"/>
        <v>1</v>
      </c>
      <c r="AE16">
        <f t="shared" si="4"/>
        <v>0.3</v>
      </c>
      <c r="AF16">
        <f>'TP Factors'!$D$7</f>
        <v>1.0291758621024898</v>
      </c>
      <c r="AG16">
        <f t="shared" si="5"/>
        <v>0.3</v>
      </c>
    </row>
    <row r="17" spans="1:33">
      <c r="A17" s="30" t="s">
        <v>105</v>
      </c>
      <c r="B17" s="30">
        <v>10</v>
      </c>
      <c r="C17" s="30" t="s">
        <v>127</v>
      </c>
      <c r="D17" s="31">
        <v>37.82</v>
      </c>
      <c r="E17" s="30" t="s">
        <v>91</v>
      </c>
      <c r="F17" s="30">
        <v>1234</v>
      </c>
      <c r="G17" s="32">
        <v>105</v>
      </c>
      <c r="H17" s="30" t="s">
        <v>92</v>
      </c>
      <c r="I17" s="30" t="s">
        <v>93</v>
      </c>
      <c r="J17" s="30">
        <v>1961</v>
      </c>
      <c r="K17" s="33">
        <v>217.80327917599999</v>
      </c>
      <c r="L17" s="33">
        <v>2941.8827858</v>
      </c>
      <c r="M17" s="31">
        <v>3.78</v>
      </c>
      <c r="N17" s="31">
        <v>0.97</v>
      </c>
      <c r="O17" s="30">
        <v>62648</v>
      </c>
      <c r="P17" s="30">
        <v>60909</v>
      </c>
      <c r="Q17" s="34">
        <v>62648</v>
      </c>
      <c r="R17" s="34">
        <v>1400</v>
      </c>
      <c r="S17" s="30" t="s">
        <v>97</v>
      </c>
      <c r="T17" s="30" t="s">
        <v>123</v>
      </c>
      <c r="U17" s="34">
        <v>48.29</v>
      </c>
      <c r="V17" s="34">
        <v>1</v>
      </c>
      <c r="W17" s="34">
        <v>1.93</v>
      </c>
      <c r="X17" s="34">
        <v>0.497</v>
      </c>
      <c r="Y17" s="34">
        <f t="shared" si="0"/>
        <v>1.93</v>
      </c>
      <c r="Z17" s="34">
        <f t="shared" si="1"/>
        <v>0.497</v>
      </c>
      <c r="AA17" s="34">
        <v>0.88600000000000001</v>
      </c>
      <c r="AB17" s="35">
        <v>3.7623412655852402E-3</v>
      </c>
      <c r="AC17">
        <f t="shared" si="2"/>
        <v>17</v>
      </c>
      <c r="AD17">
        <f t="shared" si="3"/>
        <v>0</v>
      </c>
      <c r="AE17">
        <f t="shared" si="4"/>
        <v>0</v>
      </c>
      <c r="AF17">
        <f>'TP Factors'!$D$7</f>
        <v>1.0291758621024898</v>
      </c>
      <c r="AG17">
        <f t="shared" si="5"/>
        <v>0</v>
      </c>
    </row>
    <row r="18" spans="1:33">
      <c r="A18" s="30" t="s">
        <v>105</v>
      </c>
      <c r="B18" s="30">
        <v>10</v>
      </c>
      <c r="C18" s="30" t="s">
        <v>127</v>
      </c>
      <c r="D18" s="31">
        <v>37.82</v>
      </c>
      <c r="E18" s="30" t="s">
        <v>91</v>
      </c>
      <c r="F18" s="30">
        <v>1234</v>
      </c>
      <c r="G18" s="32">
        <v>45</v>
      </c>
      <c r="H18" s="30" t="s">
        <v>92</v>
      </c>
      <c r="I18" s="30" t="s">
        <v>93</v>
      </c>
      <c r="J18" s="30">
        <v>11668</v>
      </c>
      <c r="K18" s="33">
        <v>2351.5410805500001</v>
      </c>
      <c r="L18" s="33">
        <v>24617.3919035</v>
      </c>
      <c r="M18" s="31">
        <v>14</v>
      </c>
      <c r="N18" s="31">
        <v>5.6</v>
      </c>
      <c r="O18" s="30">
        <v>64508</v>
      </c>
      <c r="P18" s="30">
        <v>62663</v>
      </c>
      <c r="Q18" s="34">
        <v>64508</v>
      </c>
      <c r="R18" s="34">
        <v>8140</v>
      </c>
      <c r="S18" s="30" t="s">
        <v>97</v>
      </c>
      <c r="T18" s="30" t="s">
        <v>99</v>
      </c>
      <c r="U18" s="34">
        <v>48.29</v>
      </c>
      <c r="V18" s="34">
        <v>1</v>
      </c>
      <c r="W18" s="34">
        <v>1.2</v>
      </c>
      <c r="X18" s="34">
        <v>0.48</v>
      </c>
      <c r="Y18" s="34">
        <f t="shared" si="0"/>
        <v>1.2</v>
      </c>
      <c r="Z18" s="34">
        <f t="shared" si="1"/>
        <v>0.48</v>
      </c>
      <c r="AA18" s="34">
        <v>0.63</v>
      </c>
      <c r="AB18" s="35">
        <v>4.60431473328003</v>
      </c>
      <c r="AC18">
        <f t="shared" si="2"/>
        <v>14398</v>
      </c>
      <c r="AD18">
        <f t="shared" si="3"/>
        <v>38</v>
      </c>
      <c r="AE18">
        <f t="shared" si="4"/>
        <v>15.2</v>
      </c>
      <c r="AF18">
        <f>'TP Factors'!$D$7</f>
        <v>1.0291758621024898</v>
      </c>
      <c r="AG18">
        <f t="shared" si="5"/>
        <v>15.6</v>
      </c>
    </row>
    <row r="19" spans="1:33">
      <c r="A19" s="30" t="s">
        <v>105</v>
      </c>
      <c r="B19" s="30">
        <v>10</v>
      </c>
      <c r="C19" s="30" t="s">
        <v>127</v>
      </c>
      <c r="D19" s="31">
        <v>37.82</v>
      </c>
      <c r="E19" s="30" t="s">
        <v>91</v>
      </c>
      <c r="F19" s="30">
        <v>1234</v>
      </c>
      <c r="G19" s="32">
        <v>105</v>
      </c>
      <c r="H19" s="30" t="s">
        <v>92</v>
      </c>
      <c r="I19" s="30" t="s">
        <v>93</v>
      </c>
      <c r="J19" s="30">
        <v>504</v>
      </c>
      <c r="K19" s="33">
        <v>206.711323666</v>
      </c>
      <c r="L19" s="33">
        <v>755.59558422299995</v>
      </c>
      <c r="M19" s="31">
        <v>0.97</v>
      </c>
      <c r="N19" s="31">
        <v>0.25</v>
      </c>
      <c r="O19" s="30">
        <v>64585</v>
      </c>
      <c r="P19" s="30">
        <v>62740</v>
      </c>
      <c r="Q19" s="34">
        <v>64585</v>
      </c>
      <c r="R19" s="34">
        <v>1400</v>
      </c>
      <c r="S19" s="30" t="s">
        <v>97</v>
      </c>
      <c r="T19" s="30" t="s">
        <v>123</v>
      </c>
      <c r="U19" s="34">
        <v>48.29</v>
      </c>
      <c r="V19" s="34">
        <v>1</v>
      </c>
      <c r="W19" s="34">
        <v>1.93</v>
      </c>
      <c r="X19" s="34">
        <v>0.497</v>
      </c>
      <c r="Y19" s="34">
        <f t="shared" si="0"/>
        <v>1.93</v>
      </c>
      <c r="Z19" s="34">
        <f t="shared" si="1"/>
        <v>0.497</v>
      </c>
      <c r="AA19" s="34">
        <v>0.88600000000000001</v>
      </c>
      <c r="AB19" s="35">
        <v>5.81916400719453E-2</v>
      </c>
      <c r="AC19">
        <f t="shared" si="2"/>
        <v>256</v>
      </c>
      <c r="AD19">
        <f t="shared" si="3"/>
        <v>1</v>
      </c>
      <c r="AE19">
        <f t="shared" si="4"/>
        <v>0.3</v>
      </c>
      <c r="AF19">
        <f>'TP Factors'!$D$7</f>
        <v>1.0291758621024898</v>
      </c>
      <c r="AG19">
        <f t="shared" si="5"/>
        <v>0.3</v>
      </c>
    </row>
    <row r="20" spans="1:33">
      <c r="A20" s="30" t="s">
        <v>105</v>
      </c>
      <c r="B20" s="30">
        <v>10</v>
      </c>
      <c r="C20" s="30" t="s">
        <v>127</v>
      </c>
      <c r="D20" s="31">
        <v>37.82</v>
      </c>
      <c r="E20" s="30" t="s">
        <v>91</v>
      </c>
      <c r="F20" s="30">
        <v>1234</v>
      </c>
      <c r="G20" s="32">
        <v>81</v>
      </c>
      <c r="H20" s="30" t="s">
        <v>92</v>
      </c>
      <c r="I20" s="30" t="s">
        <v>93</v>
      </c>
      <c r="J20" s="30">
        <v>391</v>
      </c>
      <c r="K20" s="33">
        <v>203.17506429400001</v>
      </c>
      <c r="L20" s="33">
        <v>1430.43398583</v>
      </c>
      <c r="M20" s="31">
        <v>0.62</v>
      </c>
      <c r="N20" s="31">
        <v>0.06</v>
      </c>
      <c r="O20" s="30">
        <v>64633</v>
      </c>
      <c r="P20" s="30">
        <v>62784</v>
      </c>
      <c r="Q20" s="34">
        <v>64633</v>
      </c>
      <c r="R20" s="34">
        <v>1840</v>
      </c>
      <c r="S20" s="30" t="s">
        <v>141</v>
      </c>
      <c r="T20" s="30" t="s">
        <v>142</v>
      </c>
      <c r="U20" s="34">
        <v>48.29</v>
      </c>
      <c r="V20" s="34">
        <v>1</v>
      </c>
      <c r="W20" s="34">
        <v>1.58</v>
      </c>
      <c r="X20" s="34">
        <v>0.15</v>
      </c>
      <c r="Y20" s="34">
        <f t="shared" si="0"/>
        <v>1.58</v>
      </c>
      <c r="Z20" s="34">
        <f t="shared" si="1"/>
        <v>0.15</v>
      </c>
      <c r="AA20" s="34">
        <v>0.36299999999999999</v>
      </c>
      <c r="AB20" s="35">
        <v>2.1158078496748299E-2</v>
      </c>
      <c r="AC20">
        <f t="shared" si="2"/>
        <v>38</v>
      </c>
      <c r="AD20">
        <f t="shared" si="3"/>
        <v>0</v>
      </c>
      <c r="AE20">
        <f t="shared" si="4"/>
        <v>0</v>
      </c>
      <c r="AF20">
        <f>'TP Factors'!$D$7</f>
        <v>1.0291758621024898</v>
      </c>
      <c r="AG20">
        <f t="shared" si="5"/>
        <v>0</v>
      </c>
    </row>
    <row r="21" spans="1:33">
      <c r="A21" s="30" t="s">
        <v>105</v>
      </c>
      <c r="B21" s="30">
        <v>10</v>
      </c>
      <c r="C21" s="30" t="s">
        <v>127</v>
      </c>
      <c r="D21" s="31">
        <v>37.82</v>
      </c>
      <c r="E21" s="30" t="s">
        <v>91</v>
      </c>
      <c r="F21" s="30">
        <v>1234</v>
      </c>
      <c r="G21" s="32">
        <v>45</v>
      </c>
      <c r="H21" s="30" t="s">
        <v>92</v>
      </c>
      <c r="I21" s="30" t="s">
        <v>93</v>
      </c>
      <c r="J21" s="30">
        <v>172</v>
      </c>
      <c r="K21" s="33">
        <v>83.061815930199998</v>
      </c>
      <c r="L21" s="33">
        <v>309.60154255499998</v>
      </c>
      <c r="M21" s="31">
        <v>0.21</v>
      </c>
      <c r="N21" s="31">
        <v>0.08</v>
      </c>
      <c r="O21" s="30">
        <v>64638</v>
      </c>
      <c r="P21" s="30">
        <v>62789</v>
      </c>
      <c r="Q21" s="34">
        <v>64638</v>
      </c>
      <c r="R21" s="34">
        <v>8140</v>
      </c>
      <c r="S21" s="30" t="s">
        <v>141</v>
      </c>
      <c r="T21" s="30" t="s">
        <v>143</v>
      </c>
      <c r="U21" s="34">
        <v>48.29</v>
      </c>
      <c r="V21" s="34">
        <v>1</v>
      </c>
      <c r="W21" s="34">
        <v>1.2</v>
      </c>
      <c r="X21" s="34">
        <v>0.48</v>
      </c>
      <c r="Y21" s="34">
        <f t="shared" si="0"/>
        <v>1.2</v>
      </c>
      <c r="Z21" s="34">
        <f t="shared" si="1"/>
        <v>0.48</v>
      </c>
      <c r="AA21" s="34">
        <v>0.74</v>
      </c>
      <c r="AB21" s="35">
        <v>7.6503901263366203E-2</v>
      </c>
      <c r="AC21">
        <f t="shared" si="2"/>
        <v>281</v>
      </c>
      <c r="AD21">
        <f t="shared" si="3"/>
        <v>1</v>
      </c>
      <c r="AE21">
        <f t="shared" si="4"/>
        <v>0.3</v>
      </c>
      <c r="AF21">
        <f>'TP Factors'!$D$7</f>
        <v>1.0291758621024898</v>
      </c>
      <c r="AG21">
        <f t="shared" si="5"/>
        <v>0.3</v>
      </c>
    </row>
    <row r="22" spans="1:33">
      <c r="A22" s="30" t="s">
        <v>105</v>
      </c>
      <c r="B22" s="30">
        <v>10</v>
      </c>
      <c r="C22" s="30" t="s">
        <v>127</v>
      </c>
      <c r="D22" s="31">
        <v>37.82</v>
      </c>
      <c r="E22" s="30" t="s">
        <v>91</v>
      </c>
      <c r="F22" s="30">
        <v>1234</v>
      </c>
      <c r="G22" s="32">
        <v>105</v>
      </c>
      <c r="H22" s="30" t="s">
        <v>92</v>
      </c>
      <c r="I22" s="30" t="s">
        <v>93</v>
      </c>
      <c r="J22" s="30">
        <v>314</v>
      </c>
      <c r="K22" s="33">
        <v>95.300828135800003</v>
      </c>
      <c r="L22" s="33">
        <v>470.25314447599999</v>
      </c>
      <c r="M22" s="31">
        <v>0.61</v>
      </c>
      <c r="N22" s="31">
        <v>0.16</v>
      </c>
      <c r="O22" s="30">
        <v>64645</v>
      </c>
      <c r="P22" s="30">
        <v>62796</v>
      </c>
      <c r="Q22" s="34">
        <v>64645</v>
      </c>
      <c r="R22" s="34">
        <v>1400</v>
      </c>
      <c r="S22" s="30" t="s">
        <v>97</v>
      </c>
      <c r="T22" s="30" t="s">
        <v>123</v>
      </c>
      <c r="U22" s="34">
        <v>48.29</v>
      </c>
      <c r="V22" s="34">
        <v>1</v>
      </c>
      <c r="W22" s="34">
        <v>1.93</v>
      </c>
      <c r="X22" s="34">
        <v>0.497</v>
      </c>
      <c r="Y22" s="34">
        <f t="shared" si="0"/>
        <v>1.93</v>
      </c>
      <c r="Z22" s="34">
        <f t="shared" si="1"/>
        <v>0.497</v>
      </c>
      <c r="AA22" s="34">
        <v>0.88600000000000001</v>
      </c>
      <c r="AB22" s="35">
        <v>3.7731944816912001E-3</v>
      </c>
      <c r="AC22">
        <f t="shared" si="2"/>
        <v>17</v>
      </c>
      <c r="AD22">
        <f t="shared" si="3"/>
        <v>0</v>
      </c>
      <c r="AE22">
        <f t="shared" si="4"/>
        <v>0</v>
      </c>
      <c r="AF22">
        <f>'TP Factors'!$D$7</f>
        <v>1.0291758621024898</v>
      </c>
      <c r="AG22">
        <f t="shared" si="5"/>
        <v>0</v>
      </c>
    </row>
    <row r="23" spans="1:33">
      <c r="A23" s="30" t="s">
        <v>105</v>
      </c>
      <c r="B23" s="30">
        <v>10</v>
      </c>
      <c r="C23" s="30" t="s">
        <v>127</v>
      </c>
      <c r="D23" s="31">
        <v>37.82</v>
      </c>
      <c r="E23" s="30" t="s">
        <v>91</v>
      </c>
      <c r="F23" s="30">
        <v>1234</v>
      </c>
      <c r="G23" s="32">
        <v>105</v>
      </c>
      <c r="H23" s="30" t="s">
        <v>92</v>
      </c>
      <c r="I23" s="30" t="s">
        <v>93</v>
      </c>
      <c r="J23" s="30">
        <v>433</v>
      </c>
      <c r="K23" s="33">
        <v>103.482639773</v>
      </c>
      <c r="L23" s="33">
        <v>650.09407518399996</v>
      </c>
      <c r="M23" s="31">
        <v>0.84</v>
      </c>
      <c r="N23" s="31">
        <v>0.22</v>
      </c>
      <c r="O23" s="30">
        <v>64646</v>
      </c>
      <c r="P23" s="30">
        <v>62797</v>
      </c>
      <c r="Q23" s="34">
        <v>64646</v>
      </c>
      <c r="R23" s="34">
        <v>1400</v>
      </c>
      <c r="S23" s="30" t="s">
        <v>97</v>
      </c>
      <c r="T23" s="30" t="s">
        <v>123</v>
      </c>
      <c r="U23" s="34">
        <v>48.29</v>
      </c>
      <c r="V23" s="34">
        <v>1</v>
      </c>
      <c r="W23" s="34">
        <v>1.93</v>
      </c>
      <c r="X23" s="34">
        <v>0.497</v>
      </c>
      <c r="Y23" s="34">
        <f t="shared" si="0"/>
        <v>1.93</v>
      </c>
      <c r="Z23" s="34">
        <f t="shared" si="1"/>
        <v>0.497</v>
      </c>
      <c r="AA23" s="34">
        <v>0.88600000000000001</v>
      </c>
      <c r="AB23" s="35">
        <v>0.15980347113857499</v>
      </c>
      <c r="AC23">
        <f t="shared" si="2"/>
        <v>703</v>
      </c>
      <c r="AD23">
        <f t="shared" si="3"/>
        <v>3</v>
      </c>
      <c r="AE23">
        <f t="shared" si="4"/>
        <v>0.8</v>
      </c>
      <c r="AF23">
        <f>'TP Factors'!$D$7</f>
        <v>1.0291758621024898</v>
      </c>
      <c r="AG23">
        <f t="shared" si="5"/>
        <v>0.8</v>
      </c>
    </row>
    <row r="24" spans="1:33">
      <c r="A24" s="30" t="s">
        <v>105</v>
      </c>
      <c r="B24" s="30">
        <v>10</v>
      </c>
      <c r="C24" s="30" t="s">
        <v>127</v>
      </c>
      <c r="D24" s="31">
        <v>37.82</v>
      </c>
      <c r="E24" s="30" t="s">
        <v>91</v>
      </c>
      <c r="F24" s="30">
        <v>3456</v>
      </c>
      <c r="G24" s="32">
        <v>3</v>
      </c>
      <c r="H24" s="30" t="s">
        <v>92</v>
      </c>
      <c r="I24" s="30" t="s">
        <v>93</v>
      </c>
      <c r="J24" s="30">
        <v>170</v>
      </c>
      <c r="K24" s="33">
        <v>66.529053904500003</v>
      </c>
      <c r="L24" s="33">
        <v>225.28649451300001</v>
      </c>
      <c r="M24" s="31">
        <v>0.1</v>
      </c>
      <c r="N24" s="31">
        <v>0.01</v>
      </c>
      <c r="O24" s="30">
        <v>64651</v>
      </c>
      <c r="P24" s="30">
        <v>62802</v>
      </c>
      <c r="Q24" s="34">
        <v>64651</v>
      </c>
      <c r="R24" s="34">
        <v>5100</v>
      </c>
      <c r="S24" s="30" t="s">
        <v>97</v>
      </c>
      <c r="T24" s="30" t="s">
        <v>144</v>
      </c>
      <c r="U24" s="34">
        <v>48.29</v>
      </c>
      <c r="V24" s="34">
        <v>1</v>
      </c>
      <c r="W24" s="34">
        <v>0.6</v>
      </c>
      <c r="X24" s="34">
        <v>0.05</v>
      </c>
      <c r="Y24" s="34">
        <f t="shared" si="0"/>
        <v>0.6</v>
      </c>
      <c r="Z24" s="34">
        <f t="shared" si="1"/>
        <v>0.05</v>
      </c>
      <c r="AA24" s="34">
        <v>1</v>
      </c>
      <c r="AB24" s="35">
        <v>5.5669282490216097E-2</v>
      </c>
      <c r="AC24">
        <f t="shared" si="2"/>
        <v>276</v>
      </c>
      <c r="AD24">
        <f t="shared" si="3"/>
        <v>0</v>
      </c>
      <c r="AE24">
        <f t="shared" si="4"/>
        <v>0</v>
      </c>
      <c r="AF24">
        <f>'TP Factors'!$D$7</f>
        <v>1.0291758621024898</v>
      </c>
      <c r="AG24">
        <f t="shared" si="5"/>
        <v>0</v>
      </c>
    </row>
    <row r="25" spans="1:33">
      <c r="A25" s="30" t="s">
        <v>105</v>
      </c>
      <c r="B25" s="30">
        <v>10</v>
      </c>
      <c r="C25" s="30" t="s">
        <v>127</v>
      </c>
      <c r="D25" s="31">
        <v>37.82</v>
      </c>
      <c r="E25" s="30" t="s">
        <v>91</v>
      </c>
      <c r="F25" s="30">
        <v>3456</v>
      </c>
      <c r="G25" s="32">
        <v>3</v>
      </c>
      <c r="H25" s="30" t="s">
        <v>92</v>
      </c>
      <c r="I25" s="30" t="s">
        <v>93</v>
      </c>
      <c r="J25" s="30">
        <v>89</v>
      </c>
      <c r="K25" s="33">
        <v>46.557459181799999</v>
      </c>
      <c r="L25" s="33">
        <v>118.490297051</v>
      </c>
      <c r="M25" s="31">
        <v>0.05</v>
      </c>
      <c r="N25" s="31">
        <v>0</v>
      </c>
      <c r="O25" s="30">
        <v>64662</v>
      </c>
      <c r="P25" s="30">
        <v>62813</v>
      </c>
      <c r="Q25" s="34">
        <v>64662</v>
      </c>
      <c r="R25" s="34">
        <v>5100</v>
      </c>
      <c r="S25" s="30" t="s">
        <v>97</v>
      </c>
      <c r="T25" s="30" t="s">
        <v>144</v>
      </c>
      <c r="U25" s="34">
        <v>48.29</v>
      </c>
      <c r="V25" s="34">
        <v>1</v>
      </c>
      <c r="W25" s="34">
        <v>0.6</v>
      </c>
      <c r="X25" s="34">
        <v>0.05</v>
      </c>
      <c r="Y25" s="34">
        <f t="shared" si="0"/>
        <v>0.6</v>
      </c>
      <c r="Z25" s="34">
        <f t="shared" si="1"/>
        <v>0.05</v>
      </c>
      <c r="AA25" s="34">
        <v>1</v>
      </c>
      <c r="AB25" s="35">
        <v>2.3088679946022699E-2</v>
      </c>
      <c r="AC25">
        <f t="shared" si="2"/>
        <v>115</v>
      </c>
      <c r="AD25">
        <f t="shared" si="3"/>
        <v>0</v>
      </c>
      <c r="AE25">
        <f t="shared" si="4"/>
        <v>0</v>
      </c>
      <c r="AF25">
        <f>'TP Factors'!$D$7</f>
        <v>1.0291758621024898</v>
      </c>
      <c r="AG25">
        <f t="shared" si="5"/>
        <v>0</v>
      </c>
    </row>
    <row r="26" spans="1:33">
      <c r="A26" s="30" t="s">
        <v>105</v>
      </c>
      <c r="B26" s="30">
        <v>10</v>
      </c>
      <c r="C26" s="30" t="s">
        <v>127</v>
      </c>
      <c r="D26" s="31">
        <v>37.82</v>
      </c>
      <c r="E26" s="30" t="s">
        <v>91</v>
      </c>
      <c r="F26" s="30">
        <v>1234</v>
      </c>
      <c r="G26" s="32">
        <v>81</v>
      </c>
      <c r="H26" s="30" t="s">
        <v>92</v>
      </c>
      <c r="I26" s="30" t="s">
        <v>93</v>
      </c>
      <c r="J26" s="30">
        <v>111</v>
      </c>
      <c r="K26" s="33">
        <v>116.862527664</v>
      </c>
      <c r="L26" s="33">
        <v>636.13121425600002</v>
      </c>
      <c r="M26" s="31">
        <v>0.18</v>
      </c>
      <c r="N26" s="31">
        <v>0.02</v>
      </c>
      <c r="O26" s="30">
        <v>64663</v>
      </c>
      <c r="P26" s="30">
        <v>62814</v>
      </c>
      <c r="Q26" s="34">
        <v>64663</v>
      </c>
      <c r="R26" s="34">
        <v>1840</v>
      </c>
      <c r="S26" s="30" t="s">
        <v>97</v>
      </c>
      <c r="T26" s="30" t="s">
        <v>139</v>
      </c>
      <c r="U26" s="34">
        <v>48.29</v>
      </c>
      <c r="V26" s="34">
        <v>1</v>
      </c>
      <c r="W26" s="34">
        <v>1.58</v>
      </c>
      <c r="X26" s="34">
        <v>0.15</v>
      </c>
      <c r="Y26" s="34">
        <f t="shared" si="0"/>
        <v>1.58</v>
      </c>
      <c r="Z26" s="34">
        <f t="shared" si="1"/>
        <v>0.15</v>
      </c>
      <c r="AA26" s="34">
        <v>0.23200000000000001</v>
      </c>
      <c r="AB26" s="35">
        <v>5.2788556707085398E-2</v>
      </c>
      <c r="AC26">
        <f t="shared" si="2"/>
        <v>61</v>
      </c>
      <c r="AD26">
        <f t="shared" si="3"/>
        <v>0</v>
      </c>
      <c r="AE26">
        <f t="shared" si="4"/>
        <v>0</v>
      </c>
      <c r="AF26">
        <f>'TP Factors'!$D$7</f>
        <v>1.0291758621024898</v>
      </c>
      <c r="AG26">
        <f t="shared" si="5"/>
        <v>0</v>
      </c>
    </row>
    <row r="27" spans="1:33">
      <c r="A27" s="30" t="s">
        <v>105</v>
      </c>
      <c r="B27" s="30">
        <v>10</v>
      </c>
      <c r="C27" s="30" t="s">
        <v>127</v>
      </c>
      <c r="D27" s="31">
        <v>37.82</v>
      </c>
      <c r="E27" s="30" t="s">
        <v>91</v>
      </c>
      <c r="F27" s="30">
        <v>1234</v>
      </c>
      <c r="G27" s="32">
        <v>13</v>
      </c>
      <c r="H27" s="30" t="s">
        <v>92</v>
      </c>
      <c r="I27" s="30" t="s">
        <v>93</v>
      </c>
      <c r="J27" s="30">
        <v>10227</v>
      </c>
      <c r="K27" s="33">
        <v>1778.8242283300001</v>
      </c>
      <c r="L27" s="33">
        <v>78121.447486899997</v>
      </c>
      <c r="M27" s="31">
        <v>18.920000000000002</v>
      </c>
      <c r="N27" s="31">
        <v>2.25</v>
      </c>
      <c r="O27" s="30">
        <v>64665</v>
      </c>
      <c r="P27" s="30">
        <v>62816</v>
      </c>
      <c r="Q27" s="34">
        <v>64665</v>
      </c>
      <c r="R27" s="34">
        <v>1100</v>
      </c>
      <c r="S27" s="30" t="s">
        <v>97</v>
      </c>
      <c r="T27" s="30" t="s">
        <v>134</v>
      </c>
      <c r="U27" s="34">
        <v>48.29</v>
      </c>
      <c r="V27" s="34">
        <v>1</v>
      </c>
      <c r="W27" s="34">
        <v>1.85</v>
      </c>
      <c r="X27" s="34">
        <v>0.22</v>
      </c>
      <c r="Y27" s="34">
        <f t="shared" si="0"/>
        <v>1.85</v>
      </c>
      <c r="Z27" s="34">
        <f t="shared" si="1"/>
        <v>0.22</v>
      </c>
      <c r="AA27" s="34">
        <v>0.17399999999999999</v>
      </c>
      <c r="AB27" s="35">
        <v>0.614022022792022</v>
      </c>
      <c r="AC27">
        <f t="shared" si="2"/>
        <v>530</v>
      </c>
      <c r="AD27">
        <f t="shared" si="3"/>
        <v>2</v>
      </c>
      <c r="AE27">
        <f t="shared" si="4"/>
        <v>0.3</v>
      </c>
      <c r="AF27">
        <f>'TP Factors'!$D$7</f>
        <v>1.0291758621024898</v>
      </c>
      <c r="AG27">
        <f t="shared" si="5"/>
        <v>0.3</v>
      </c>
    </row>
    <row r="28" spans="1:33">
      <c r="A28" s="30" t="s">
        <v>105</v>
      </c>
      <c r="B28" s="30">
        <v>10</v>
      </c>
      <c r="C28" s="30" t="s">
        <v>127</v>
      </c>
      <c r="D28" s="31">
        <v>37.82</v>
      </c>
      <c r="E28" s="30" t="s">
        <v>91</v>
      </c>
      <c r="F28" s="30">
        <v>1234</v>
      </c>
      <c r="G28" s="32">
        <v>102.5</v>
      </c>
      <c r="H28" s="30" t="s">
        <v>92</v>
      </c>
      <c r="I28" s="30" t="s">
        <v>93</v>
      </c>
      <c r="J28" s="30">
        <v>214</v>
      </c>
      <c r="K28" s="33">
        <v>86.260565884299993</v>
      </c>
      <c r="L28" s="33">
        <v>449.73587692799998</v>
      </c>
      <c r="M28" s="31">
        <v>0.45</v>
      </c>
      <c r="N28" s="31">
        <v>0.11</v>
      </c>
      <c r="O28" s="30">
        <v>64668</v>
      </c>
      <c r="P28" s="30">
        <v>62819</v>
      </c>
      <c r="Q28" s="34">
        <v>64668</v>
      </c>
      <c r="R28" s="34">
        <v>1300</v>
      </c>
      <c r="S28" s="30" t="s">
        <v>97</v>
      </c>
      <c r="T28" s="30" t="s">
        <v>132</v>
      </c>
      <c r="U28" s="34">
        <v>48.29</v>
      </c>
      <c r="V28" s="34">
        <v>1</v>
      </c>
      <c r="W28" s="34">
        <v>2.1</v>
      </c>
      <c r="X28" s="34">
        <v>0.51600000000000001</v>
      </c>
      <c r="Y28" s="34">
        <f t="shared" si="0"/>
        <v>2.1</v>
      </c>
      <c r="Z28" s="34">
        <f t="shared" si="1"/>
        <v>0.51600000000000001</v>
      </c>
      <c r="AA28" s="34">
        <v>0.63100000000000001</v>
      </c>
      <c r="AB28" s="35">
        <v>0.107145040907992</v>
      </c>
      <c r="AC28">
        <f t="shared" si="2"/>
        <v>336</v>
      </c>
      <c r="AD28">
        <f t="shared" si="3"/>
        <v>2</v>
      </c>
      <c r="AE28">
        <f t="shared" si="4"/>
        <v>0.4</v>
      </c>
      <c r="AF28">
        <f>'TP Factors'!$D$7</f>
        <v>1.0291758621024898</v>
      </c>
      <c r="AG28">
        <f t="shared" si="5"/>
        <v>0.4</v>
      </c>
    </row>
    <row r="29" spans="1:33">
      <c r="A29" s="30" t="s">
        <v>105</v>
      </c>
      <c r="B29" s="30">
        <v>10</v>
      </c>
      <c r="C29" s="30" t="s">
        <v>127</v>
      </c>
      <c r="D29" s="31">
        <v>37.82</v>
      </c>
      <c r="E29" s="30" t="s">
        <v>91</v>
      </c>
      <c r="F29" s="30">
        <v>1234</v>
      </c>
      <c r="G29" s="32">
        <v>105</v>
      </c>
      <c r="H29" s="30" t="s">
        <v>92</v>
      </c>
      <c r="I29" s="30" t="s">
        <v>93</v>
      </c>
      <c r="J29" s="30">
        <v>7780</v>
      </c>
      <c r="K29" s="33">
        <v>520.352008727</v>
      </c>
      <c r="L29" s="33">
        <v>11671.718401399999</v>
      </c>
      <c r="M29" s="31">
        <v>15.02</v>
      </c>
      <c r="N29" s="31">
        <v>3.87</v>
      </c>
      <c r="O29" s="30">
        <v>64673</v>
      </c>
      <c r="P29" s="30">
        <v>62824</v>
      </c>
      <c r="Q29" s="34">
        <v>64673</v>
      </c>
      <c r="R29" s="34">
        <v>1400</v>
      </c>
      <c r="S29" s="30" t="s">
        <v>97</v>
      </c>
      <c r="T29" s="30" t="s">
        <v>123</v>
      </c>
      <c r="U29" s="34">
        <v>48.29</v>
      </c>
      <c r="V29" s="34">
        <v>1</v>
      </c>
      <c r="W29" s="34">
        <v>1.93</v>
      </c>
      <c r="X29" s="34">
        <v>0.497</v>
      </c>
      <c r="Y29" s="34">
        <f t="shared" si="0"/>
        <v>1.93</v>
      </c>
      <c r="Z29" s="34">
        <f t="shared" si="1"/>
        <v>0.497</v>
      </c>
      <c r="AA29" s="34">
        <v>0.88600000000000001</v>
      </c>
      <c r="AB29" s="35">
        <v>0.27288773579874798</v>
      </c>
      <c r="AC29">
        <f t="shared" si="2"/>
        <v>1200</v>
      </c>
      <c r="AD29">
        <f t="shared" si="3"/>
        <v>5</v>
      </c>
      <c r="AE29">
        <f t="shared" si="4"/>
        <v>1.3</v>
      </c>
      <c r="AF29">
        <f>'TP Factors'!$D$7</f>
        <v>1.0291758621024898</v>
      </c>
      <c r="AG29">
        <f t="shared" si="5"/>
        <v>1.3</v>
      </c>
    </row>
    <row r="30" spans="1:33">
      <c r="A30" s="30" t="s">
        <v>105</v>
      </c>
      <c r="B30" s="30">
        <v>10</v>
      </c>
      <c r="C30" s="30" t="s">
        <v>127</v>
      </c>
      <c r="D30" s="31">
        <v>37.82</v>
      </c>
      <c r="E30" s="30" t="s">
        <v>91</v>
      </c>
      <c r="F30" s="30">
        <v>3456</v>
      </c>
      <c r="G30" s="32">
        <v>4</v>
      </c>
      <c r="H30" s="30" t="s">
        <v>92</v>
      </c>
      <c r="I30" s="30" t="s">
        <v>93</v>
      </c>
      <c r="J30" s="30">
        <v>104</v>
      </c>
      <c r="K30" s="33">
        <v>151.157284008</v>
      </c>
      <c r="L30" s="33">
        <v>1387.88824039</v>
      </c>
      <c r="M30" s="31">
        <v>0.12</v>
      </c>
      <c r="N30" s="31">
        <v>0.01</v>
      </c>
      <c r="O30" s="30">
        <v>64739</v>
      </c>
      <c r="P30" s="30">
        <v>62884</v>
      </c>
      <c r="Q30" s="34">
        <v>64739</v>
      </c>
      <c r="R30" s="34">
        <v>3100</v>
      </c>
      <c r="S30" s="30" t="s">
        <v>97</v>
      </c>
      <c r="T30" s="30" t="s">
        <v>140</v>
      </c>
      <c r="U30" s="34">
        <v>48.29</v>
      </c>
      <c r="V30" s="34">
        <v>1</v>
      </c>
      <c r="W30" s="34">
        <v>1.2</v>
      </c>
      <c r="X30" s="34">
        <v>6.4000000000000001E-2</v>
      </c>
      <c r="Y30" s="34">
        <f t="shared" si="0"/>
        <v>1.2</v>
      </c>
      <c r="Z30" s="34">
        <f t="shared" si="1"/>
        <v>6.4000000000000001E-2</v>
      </c>
      <c r="AA30" s="34">
        <v>0.1</v>
      </c>
      <c r="AB30" s="35">
        <v>1.78632366560488E-2</v>
      </c>
      <c r="AC30">
        <f t="shared" si="2"/>
        <v>9</v>
      </c>
      <c r="AD30">
        <f t="shared" si="3"/>
        <v>0</v>
      </c>
      <c r="AE30">
        <f t="shared" si="4"/>
        <v>0</v>
      </c>
      <c r="AF30">
        <f>'TP Factors'!$D$7</f>
        <v>1.0291758621024898</v>
      </c>
      <c r="AG30">
        <f t="shared" si="5"/>
        <v>0</v>
      </c>
    </row>
    <row r="31" spans="1:33">
      <c r="A31" s="30" t="s">
        <v>105</v>
      </c>
      <c r="B31" s="30">
        <v>10</v>
      </c>
      <c r="C31" s="30" t="s">
        <v>127</v>
      </c>
      <c r="D31" s="31">
        <v>37.82</v>
      </c>
      <c r="E31" s="30" t="s">
        <v>91</v>
      </c>
      <c r="F31" s="30">
        <v>1234</v>
      </c>
      <c r="G31" s="32">
        <v>29</v>
      </c>
      <c r="H31" s="30" t="s">
        <v>92</v>
      </c>
      <c r="I31" s="30" t="s">
        <v>93</v>
      </c>
      <c r="J31" s="30">
        <v>42</v>
      </c>
      <c r="K31" s="33">
        <v>63.9896492815</v>
      </c>
      <c r="L31" s="33">
        <v>251.032996876</v>
      </c>
      <c r="M31" s="31">
        <v>0.09</v>
      </c>
      <c r="N31" s="31">
        <v>0.01</v>
      </c>
      <c r="O31" s="30">
        <v>64772</v>
      </c>
      <c r="P31" s="30">
        <v>62914</v>
      </c>
      <c r="Q31" s="34">
        <v>64772</v>
      </c>
      <c r="R31" s="34">
        <v>1200</v>
      </c>
      <c r="S31" s="30" t="s">
        <v>97</v>
      </c>
      <c r="T31" s="30" t="s">
        <v>126</v>
      </c>
      <c r="U31" s="34">
        <v>48.29</v>
      </c>
      <c r="V31" s="34">
        <v>1</v>
      </c>
      <c r="W31" s="34">
        <v>2.23</v>
      </c>
      <c r="X31" s="34">
        <v>0.316</v>
      </c>
      <c r="Y31" s="34">
        <f t="shared" si="0"/>
        <v>2.23</v>
      </c>
      <c r="Z31" s="34">
        <f t="shared" si="1"/>
        <v>0.316</v>
      </c>
      <c r="AA31" s="34">
        <v>0.22</v>
      </c>
      <c r="AB31" s="35">
        <v>6.2031356332827102E-2</v>
      </c>
      <c r="AC31">
        <f t="shared" si="2"/>
        <v>68</v>
      </c>
      <c r="AD31">
        <f t="shared" si="3"/>
        <v>0</v>
      </c>
      <c r="AE31">
        <f t="shared" si="4"/>
        <v>0</v>
      </c>
      <c r="AF31">
        <f>'TP Factors'!$D$7</f>
        <v>1.0291758621024898</v>
      </c>
      <c r="AG31">
        <f t="shared" si="5"/>
        <v>0</v>
      </c>
    </row>
    <row r="32" spans="1:33">
      <c r="A32" s="30" t="s">
        <v>105</v>
      </c>
      <c r="B32" s="30">
        <v>10</v>
      </c>
      <c r="C32" s="30" t="s">
        <v>127</v>
      </c>
      <c r="D32" s="31">
        <v>37.82</v>
      </c>
      <c r="E32" s="30" t="s">
        <v>91</v>
      </c>
      <c r="F32" s="30">
        <v>1234</v>
      </c>
      <c r="G32" s="32">
        <v>29</v>
      </c>
      <c r="H32" s="30" t="s">
        <v>92</v>
      </c>
      <c r="I32" s="30" t="s">
        <v>93</v>
      </c>
      <c r="J32" s="30">
        <v>452</v>
      </c>
      <c r="K32" s="33">
        <v>347.594323567</v>
      </c>
      <c r="L32" s="33">
        <v>2728.3490909000002</v>
      </c>
      <c r="M32" s="31">
        <v>1.01</v>
      </c>
      <c r="N32" s="31">
        <v>0.14000000000000001</v>
      </c>
      <c r="O32" s="30">
        <v>64774</v>
      </c>
      <c r="P32" s="30">
        <v>62916</v>
      </c>
      <c r="Q32" s="34">
        <v>64774</v>
      </c>
      <c r="R32" s="34">
        <v>1200</v>
      </c>
      <c r="S32" s="30" t="s">
        <v>97</v>
      </c>
      <c r="T32" s="30" t="s">
        <v>126</v>
      </c>
      <c r="U32" s="34">
        <v>48.29</v>
      </c>
      <c r="V32" s="34">
        <v>1</v>
      </c>
      <c r="W32" s="34">
        <v>2.23</v>
      </c>
      <c r="X32" s="34">
        <v>0.316</v>
      </c>
      <c r="Y32" s="34">
        <f t="shared" si="0"/>
        <v>2.23</v>
      </c>
      <c r="Z32" s="34">
        <f t="shared" si="1"/>
        <v>0.316</v>
      </c>
      <c r="AA32" s="34">
        <v>0.22</v>
      </c>
      <c r="AB32" s="35">
        <v>2.2215518340374801E-2</v>
      </c>
      <c r="AC32">
        <f t="shared" si="2"/>
        <v>24</v>
      </c>
      <c r="AD32">
        <f t="shared" si="3"/>
        <v>0</v>
      </c>
      <c r="AE32">
        <f t="shared" si="4"/>
        <v>0</v>
      </c>
      <c r="AF32">
        <f>'TP Factors'!$D$7</f>
        <v>1.0291758621024898</v>
      </c>
      <c r="AG32">
        <f t="shared" si="5"/>
        <v>0</v>
      </c>
    </row>
    <row r="33" spans="1:33">
      <c r="A33" s="30" t="s">
        <v>105</v>
      </c>
      <c r="B33" s="30">
        <v>10</v>
      </c>
      <c r="C33" s="30" t="s">
        <v>127</v>
      </c>
      <c r="D33" s="31">
        <v>37.82</v>
      </c>
      <c r="E33" s="30" t="s">
        <v>91</v>
      </c>
      <c r="F33" s="30">
        <v>1234</v>
      </c>
      <c r="G33" s="32">
        <v>105</v>
      </c>
      <c r="H33" s="30" t="s">
        <v>92</v>
      </c>
      <c r="I33" s="30" t="s">
        <v>93</v>
      </c>
      <c r="J33" s="30">
        <v>1005</v>
      </c>
      <c r="K33" s="33">
        <v>230.89238810200001</v>
      </c>
      <c r="L33" s="33">
        <v>1507.20272847</v>
      </c>
      <c r="M33" s="31">
        <v>1.94</v>
      </c>
      <c r="N33" s="31">
        <v>0.5</v>
      </c>
      <c r="O33" s="30">
        <v>64776</v>
      </c>
      <c r="P33" s="30">
        <v>62917</v>
      </c>
      <c r="Q33" s="34">
        <v>64776</v>
      </c>
      <c r="R33" s="34">
        <v>1400</v>
      </c>
      <c r="S33" s="30" t="s">
        <v>97</v>
      </c>
      <c r="T33" s="30" t="s">
        <v>123</v>
      </c>
      <c r="U33" s="34">
        <v>48.29</v>
      </c>
      <c r="V33" s="34">
        <v>1</v>
      </c>
      <c r="W33" s="34">
        <v>1.93</v>
      </c>
      <c r="X33" s="34">
        <v>0.497</v>
      </c>
      <c r="Y33" s="34">
        <f t="shared" si="0"/>
        <v>1.93</v>
      </c>
      <c r="Z33" s="34">
        <f t="shared" si="1"/>
        <v>0.497</v>
      </c>
      <c r="AA33" s="34">
        <v>0.88600000000000001</v>
      </c>
      <c r="AB33" s="35">
        <v>0.25488743116551699</v>
      </c>
      <c r="AC33">
        <f t="shared" si="2"/>
        <v>1121</v>
      </c>
      <c r="AD33">
        <f t="shared" si="3"/>
        <v>5</v>
      </c>
      <c r="AE33">
        <f t="shared" si="4"/>
        <v>1.2</v>
      </c>
      <c r="AF33">
        <f>'TP Factors'!$D$7</f>
        <v>1.0291758621024898</v>
      </c>
      <c r="AG33">
        <f t="shared" si="5"/>
        <v>1.2</v>
      </c>
    </row>
    <row r="34" spans="1:33">
      <c r="A34" s="30" t="s">
        <v>105</v>
      </c>
      <c r="B34" s="30">
        <v>10</v>
      </c>
      <c r="C34" s="30" t="s">
        <v>127</v>
      </c>
      <c r="D34" s="31">
        <v>37.82</v>
      </c>
      <c r="E34" s="30" t="s">
        <v>91</v>
      </c>
      <c r="F34" s="30">
        <v>1234</v>
      </c>
      <c r="G34" s="32">
        <v>105</v>
      </c>
      <c r="H34" s="30" t="s">
        <v>92</v>
      </c>
      <c r="I34" s="30" t="s">
        <v>93</v>
      </c>
      <c r="J34" s="30">
        <v>1276</v>
      </c>
      <c r="K34" s="33">
        <v>171.620744849</v>
      </c>
      <c r="L34" s="33">
        <v>1913.89070889</v>
      </c>
      <c r="M34" s="31">
        <v>2.46</v>
      </c>
      <c r="N34" s="31">
        <v>0.63</v>
      </c>
      <c r="O34" s="30">
        <v>64781</v>
      </c>
      <c r="P34" s="30">
        <v>62922</v>
      </c>
      <c r="Q34" s="34">
        <v>64781</v>
      </c>
      <c r="R34" s="34">
        <v>1400</v>
      </c>
      <c r="S34" s="30" t="s">
        <v>97</v>
      </c>
      <c r="T34" s="30" t="s">
        <v>123</v>
      </c>
      <c r="U34" s="34">
        <v>48.29</v>
      </c>
      <c r="V34" s="34">
        <v>1</v>
      </c>
      <c r="W34" s="34">
        <v>1.93</v>
      </c>
      <c r="X34" s="34">
        <v>0.497</v>
      </c>
      <c r="Y34" s="34">
        <f t="shared" si="0"/>
        <v>1.93</v>
      </c>
      <c r="Z34" s="34">
        <f t="shared" si="1"/>
        <v>0.497</v>
      </c>
      <c r="AA34" s="34">
        <v>0.88600000000000001</v>
      </c>
      <c r="AB34" s="35">
        <v>0.17971724726395799</v>
      </c>
      <c r="AC34">
        <f t="shared" si="2"/>
        <v>790</v>
      </c>
      <c r="AD34">
        <f t="shared" si="3"/>
        <v>3</v>
      </c>
      <c r="AE34">
        <f t="shared" si="4"/>
        <v>0.9</v>
      </c>
      <c r="AF34">
        <f>'TP Factors'!$D$7</f>
        <v>1.0291758621024898</v>
      </c>
      <c r="AG34">
        <f t="shared" si="5"/>
        <v>0.9</v>
      </c>
    </row>
    <row r="35" spans="1:33">
      <c r="A35" s="30" t="s">
        <v>105</v>
      </c>
      <c r="B35" s="30">
        <v>10</v>
      </c>
      <c r="C35" s="30" t="s">
        <v>127</v>
      </c>
      <c r="D35" s="31">
        <v>37.82</v>
      </c>
      <c r="E35" s="30" t="s">
        <v>91</v>
      </c>
      <c r="F35" s="30">
        <v>1234</v>
      </c>
      <c r="G35" s="32">
        <v>98</v>
      </c>
      <c r="H35" s="30" t="s">
        <v>92</v>
      </c>
      <c r="I35" s="30" t="s">
        <v>93</v>
      </c>
      <c r="J35" s="30">
        <v>1891</v>
      </c>
      <c r="K35" s="33">
        <v>263.38228167099999</v>
      </c>
      <c r="L35" s="33">
        <v>3611.03483314</v>
      </c>
      <c r="M35" s="31">
        <v>3.4</v>
      </c>
      <c r="N35" s="31">
        <v>0.9</v>
      </c>
      <c r="O35" s="30">
        <v>64815</v>
      </c>
      <c r="P35" s="30">
        <v>62953</v>
      </c>
      <c r="Q35" s="34">
        <v>64815</v>
      </c>
      <c r="R35" s="34">
        <v>1700</v>
      </c>
      <c r="S35" s="30" t="s">
        <v>97</v>
      </c>
      <c r="T35" s="30" t="s">
        <v>110</v>
      </c>
      <c r="U35" s="34">
        <v>48.29</v>
      </c>
      <c r="V35" s="34">
        <v>1</v>
      </c>
      <c r="W35" s="34">
        <v>1.8</v>
      </c>
      <c r="X35" s="34">
        <v>0.47799999999999998</v>
      </c>
      <c r="Y35" s="34">
        <f t="shared" si="0"/>
        <v>1.8</v>
      </c>
      <c r="Z35" s="34">
        <f t="shared" si="1"/>
        <v>0.47799999999999998</v>
      </c>
      <c r="AA35" s="34">
        <v>0.69599999999999995</v>
      </c>
      <c r="AB35" s="35">
        <v>0.32655348288578501</v>
      </c>
      <c r="AC35">
        <f t="shared" si="2"/>
        <v>1128</v>
      </c>
      <c r="AD35">
        <f t="shared" si="3"/>
        <v>4</v>
      </c>
      <c r="AE35">
        <f t="shared" si="4"/>
        <v>1.2</v>
      </c>
      <c r="AF35">
        <f>'TP Factors'!$D$7</f>
        <v>1.0291758621024898</v>
      </c>
      <c r="AG35">
        <f t="shared" si="5"/>
        <v>1.2</v>
      </c>
    </row>
    <row r="36" spans="1:33">
      <c r="A36" s="30" t="s">
        <v>105</v>
      </c>
      <c r="B36" s="30">
        <v>10</v>
      </c>
      <c r="C36" s="30" t="s">
        <v>127</v>
      </c>
      <c r="D36" s="31">
        <v>37.82</v>
      </c>
      <c r="E36" s="30" t="s">
        <v>91</v>
      </c>
      <c r="F36" s="30">
        <v>1234</v>
      </c>
      <c r="G36" s="32">
        <v>105</v>
      </c>
      <c r="H36" s="30" t="s">
        <v>92</v>
      </c>
      <c r="I36" s="30" t="s">
        <v>93</v>
      </c>
      <c r="J36" s="30">
        <v>2094</v>
      </c>
      <c r="K36" s="33">
        <v>217.419756898</v>
      </c>
      <c r="L36" s="33">
        <v>3142.18144996</v>
      </c>
      <c r="M36" s="31">
        <v>2.83</v>
      </c>
      <c r="N36" s="31">
        <v>0.52</v>
      </c>
      <c r="O36" s="30">
        <v>60909</v>
      </c>
      <c r="P36" s="30">
        <v>59267</v>
      </c>
      <c r="Q36" s="34">
        <v>60909</v>
      </c>
      <c r="R36" s="34">
        <v>1400</v>
      </c>
      <c r="S36" s="30" t="s">
        <v>97</v>
      </c>
      <c r="T36" s="30" t="s">
        <v>123</v>
      </c>
      <c r="U36" s="34">
        <v>48.29</v>
      </c>
      <c r="V36" s="34">
        <v>0</v>
      </c>
      <c r="W36" s="34">
        <v>1.93</v>
      </c>
      <c r="X36" s="34">
        <v>0.497</v>
      </c>
      <c r="Y36" s="34">
        <f>W36*0.7</f>
        <v>1.351</v>
      </c>
      <c r="Z36" s="34">
        <f>X36*0.5</f>
        <v>0.2485</v>
      </c>
      <c r="AA36" s="34">
        <v>0.88600000000000001</v>
      </c>
      <c r="AB36" s="35">
        <v>0.15455659567246199</v>
      </c>
      <c r="AC36">
        <f t="shared" si="2"/>
        <v>680</v>
      </c>
      <c r="AD36">
        <f t="shared" si="3"/>
        <v>2</v>
      </c>
      <c r="AE36">
        <f t="shared" si="4"/>
        <v>0.4</v>
      </c>
      <c r="AF36">
        <f>'TP Factors'!$D$7</f>
        <v>1.0291758621024898</v>
      </c>
      <c r="AG36">
        <f t="shared" si="5"/>
        <v>0.4</v>
      </c>
    </row>
    <row r="37" spans="1:33">
      <c r="A37" s="30" t="s">
        <v>105</v>
      </c>
      <c r="B37" s="30">
        <v>10</v>
      </c>
      <c r="C37" s="30" t="s">
        <v>127</v>
      </c>
      <c r="D37" s="31">
        <v>37.82</v>
      </c>
      <c r="E37" s="30" t="s">
        <v>91</v>
      </c>
      <c r="F37" s="30">
        <v>1234</v>
      </c>
      <c r="G37" s="32">
        <v>102.5</v>
      </c>
      <c r="H37" s="30" t="s">
        <v>92</v>
      </c>
      <c r="I37" s="30" t="s">
        <v>93</v>
      </c>
      <c r="J37" s="30">
        <v>272</v>
      </c>
      <c r="K37" s="33">
        <v>97.784355065400007</v>
      </c>
      <c r="L37" s="33">
        <v>573.00822084900005</v>
      </c>
      <c r="M37" s="31">
        <v>0.4</v>
      </c>
      <c r="N37" s="31">
        <v>7.0000000000000007E-2</v>
      </c>
      <c r="O37" s="30">
        <v>61680</v>
      </c>
      <c r="P37" s="30">
        <v>59995</v>
      </c>
      <c r="Q37" s="34">
        <v>61680</v>
      </c>
      <c r="R37" s="34">
        <v>1300</v>
      </c>
      <c r="S37" s="30" t="s">
        <v>97</v>
      </c>
      <c r="T37" s="30" t="s">
        <v>132</v>
      </c>
      <c r="U37" s="34">
        <v>48.29</v>
      </c>
      <c r="V37" s="34">
        <v>0</v>
      </c>
      <c r="W37" s="34">
        <v>2.1</v>
      </c>
      <c r="X37" s="34">
        <v>0.51600000000000001</v>
      </c>
      <c r="Y37" s="34">
        <f t="shared" ref="Y37:Y52" si="6">W37*0.7</f>
        <v>1.47</v>
      </c>
      <c r="Z37" s="34">
        <f t="shared" ref="Z37:Z52" si="7">X37*0.5</f>
        <v>0.25800000000000001</v>
      </c>
      <c r="AA37" s="34">
        <v>0.63100000000000001</v>
      </c>
      <c r="AB37" s="35">
        <v>0.12751572536088901</v>
      </c>
      <c r="AC37">
        <f t="shared" si="2"/>
        <v>399</v>
      </c>
      <c r="AD37">
        <f t="shared" si="3"/>
        <v>1</v>
      </c>
      <c r="AE37">
        <f t="shared" si="4"/>
        <v>0.2</v>
      </c>
      <c r="AF37">
        <f>'TP Factors'!$D$7</f>
        <v>1.0291758621024898</v>
      </c>
      <c r="AG37">
        <f t="shared" si="5"/>
        <v>0.2</v>
      </c>
    </row>
    <row r="38" spans="1:33">
      <c r="A38" s="30" t="s">
        <v>105</v>
      </c>
      <c r="B38" s="30">
        <v>10</v>
      </c>
      <c r="C38" s="30" t="s">
        <v>127</v>
      </c>
      <c r="D38" s="31">
        <v>37.82</v>
      </c>
      <c r="E38" s="30" t="s">
        <v>91</v>
      </c>
      <c r="F38" s="30">
        <v>1234</v>
      </c>
      <c r="G38" s="32">
        <v>45</v>
      </c>
      <c r="H38" s="30" t="s">
        <v>92</v>
      </c>
      <c r="I38" s="30" t="s">
        <v>93</v>
      </c>
      <c r="J38" s="30">
        <v>16</v>
      </c>
      <c r="K38" s="33">
        <v>31.336735886900001</v>
      </c>
      <c r="L38" s="33">
        <v>33.710058261100002</v>
      </c>
      <c r="M38" s="31">
        <v>0.01</v>
      </c>
      <c r="N38" s="31">
        <v>0</v>
      </c>
      <c r="O38" s="30">
        <v>61681</v>
      </c>
      <c r="P38" s="30">
        <v>59996</v>
      </c>
      <c r="Q38" s="34">
        <v>61681</v>
      </c>
      <c r="R38" s="34">
        <v>8140</v>
      </c>
      <c r="S38" s="30" t="s">
        <v>97</v>
      </c>
      <c r="T38" s="30" t="s">
        <v>99</v>
      </c>
      <c r="U38" s="34">
        <v>48.29</v>
      </c>
      <c r="V38" s="34">
        <v>0</v>
      </c>
      <c r="W38" s="34">
        <v>1.2</v>
      </c>
      <c r="X38" s="34">
        <v>0.48</v>
      </c>
      <c r="Y38" s="34">
        <f t="shared" si="6"/>
        <v>0.84</v>
      </c>
      <c r="Z38" s="34">
        <f t="shared" si="7"/>
        <v>0.24</v>
      </c>
      <c r="AA38" s="34">
        <v>0.63</v>
      </c>
      <c r="AB38" s="35">
        <v>8.3299034825529399E-3</v>
      </c>
      <c r="AC38">
        <f t="shared" si="2"/>
        <v>26</v>
      </c>
      <c r="AD38">
        <f t="shared" si="3"/>
        <v>0</v>
      </c>
      <c r="AE38">
        <f t="shared" si="4"/>
        <v>0</v>
      </c>
      <c r="AF38">
        <f>'TP Factors'!$D$7</f>
        <v>1.0291758621024898</v>
      </c>
      <c r="AG38">
        <f t="shared" si="5"/>
        <v>0</v>
      </c>
    </row>
    <row r="39" spans="1:33">
      <c r="A39" s="30" t="s">
        <v>105</v>
      </c>
      <c r="B39" s="30">
        <v>10</v>
      </c>
      <c r="C39" s="30" t="s">
        <v>127</v>
      </c>
      <c r="D39" s="31">
        <v>37.82</v>
      </c>
      <c r="E39" s="30" t="s">
        <v>91</v>
      </c>
      <c r="F39" s="30">
        <v>1234</v>
      </c>
      <c r="G39" s="32">
        <v>45</v>
      </c>
      <c r="H39" s="30" t="s">
        <v>92</v>
      </c>
      <c r="I39" s="30" t="s">
        <v>93</v>
      </c>
      <c r="J39" s="30">
        <v>95</v>
      </c>
      <c r="K39" s="33">
        <v>77.855496947399999</v>
      </c>
      <c r="L39" s="33">
        <v>201.014077034</v>
      </c>
      <c r="M39" s="31">
        <v>0.08</v>
      </c>
      <c r="N39" s="31">
        <v>0.02</v>
      </c>
      <c r="O39" s="30">
        <v>61710</v>
      </c>
      <c r="P39" s="30">
        <v>60024</v>
      </c>
      <c r="Q39" s="34">
        <v>61710</v>
      </c>
      <c r="R39" s="34">
        <v>8140</v>
      </c>
      <c r="S39" s="30" t="s">
        <v>97</v>
      </c>
      <c r="T39" s="30" t="s">
        <v>99</v>
      </c>
      <c r="U39" s="34">
        <v>48.29</v>
      </c>
      <c r="V39" s="34">
        <v>0</v>
      </c>
      <c r="W39" s="34">
        <v>1.2</v>
      </c>
      <c r="X39" s="34">
        <v>0.48</v>
      </c>
      <c r="Y39" s="34">
        <f t="shared" si="6"/>
        <v>0.84</v>
      </c>
      <c r="Z39" s="34">
        <f t="shared" si="7"/>
        <v>0.24</v>
      </c>
      <c r="AA39" s="34">
        <v>0.63</v>
      </c>
      <c r="AB39" s="35">
        <v>4.9671461508932202E-2</v>
      </c>
      <c r="AC39">
        <f t="shared" si="2"/>
        <v>155</v>
      </c>
      <c r="AD39">
        <f t="shared" si="3"/>
        <v>0</v>
      </c>
      <c r="AE39">
        <f t="shared" si="4"/>
        <v>0.1</v>
      </c>
      <c r="AF39">
        <f>'TP Factors'!$D$7</f>
        <v>1.0291758621024898</v>
      </c>
      <c r="AG39">
        <f t="shared" si="5"/>
        <v>0.1</v>
      </c>
    </row>
    <row r="40" spans="1:33">
      <c r="A40" s="30" t="s">
        <v>105</v>
      </c>
      <c r="B40" s="30">
        <v>10</v>
      </c>
      <c r="C40" s="30" t="s">
        <v>127</v>
      </c>
      <c r="D40" s="31">
        <v>37.82</v>
      </c>
      <c r="E40" s="30" t="s">
        <v>91</v>
      </c>
      <c r="F40" s="30">
        <v>1234</v>
      </c>
      <c r="G40" s="32">
        <v>102.5</v>
      </c>
      <c r="H40" s="30" t="s">
        <v>92</v>
      </c>
      <c r="I40" s="30" t="s">
        <v>93</v>
      </c>
      <c r="J40" s="30">
        <v>98</v>
      </c>
      <c r="K40" s="33">
        <v>58.191963038399997</v>
      </c>
      <c r="L40" s="33">
        <v>205.63040641699999</v>
      </c>
      <c r="M40" s="31">
        <v>0.14000000000000001</v>
      </c>
      <c r="N40" s="31">
        <v>0.03</v>
      </c>
      <c r="O40" s="30">
        <v>61716</v>
      </c>
      <c r="P40" s="30">
        <v>60030</v>
      </c>
      <c r="Q40" s="34">
        <v>61716</v>
      </c>
      <c r="R40" s="34">
        <v>1300</v>
      </c>
      <c r="S40" s="30" t="s">
        <v>97</v>
      </c>
      <c r="T40" s="30" t="s">
        <v>132</v>
      </c>
      <c r="U40" s="34">
        <v>48.29</v>
      </c>
      <c r="V40" s="34">
        <v>0</v>
      </c>
      <c r="W40" s="34">
        <v>2.1</v>
      </c>
      <c r="X40" s="34">
        <v>0.51600000000000001</v>
      </c>
      <c r="Y40" s="34">
        <f t="shared" si="6"/>
        <v>1.47</v>
      </c>
      <c r="Z40" s="34">
        <f t="shared" si="7"/>
        <v>0.25800000000000001</v>
      </c>
      <c r="AA40" s="34">
        <v>0.63100000000000001</v>
      </c>
      <c r="AB40" s="35">
        <v>5.0679397149344899E-2</v>
      </c>
      <c r="AC40">
        <f t="shared" si="2"/>
        <v>159</v>
      </c>
      <c r="AD40">
        <f t="shared" si="3"/>
        <v>1</v>
      </c>
      <c r="AE40">
        <f t="shared" si="4"/>
        <v>0.1</v>
      </c>
      <c r="AF40">
        <f>'TP Factors'!$D$7</f>
        <v>1.0291758621024898</v>
      </c>
      <c r="AG40">
        <f t="shared" si="5"/>
        <v>0.1</v>
      </c>
    </row>
    <row r="41" spans="1:33">
      <c r="A41" s="30" t="s">
        <v>105</v>
      </c>
      <c r="B41" s="30">
        <v>10</v>
      </c>
      <c r="C41" s="30" t="s">
        <v>127</v>
      </c>
      <c r="D41" s="31">
        <v>37.82</v>
      </c>
      <c r="E41" s="30" t="s">
        <v>91</v>
      </c>
      <c r="F41" s="30">
        <v>1234</v>
      </c>
      <c r="G41" s="32">
        <v>102.5</v>
      </c>
      <c r="H41" s="30" t="s">
        <v>92</v>
      </c>
      <c r="I41" s="30" t="s">
        <v>93</v>
      </c>
      <c r="J41" s="30">
        <v>51</v>
      </c>
      <c r="K41" s="33">
        <v>53.781074132299999</v>
      </c>
      <c r="L41" s="33">
        <v>107.79165395</v>
      </c>
      <c r="M41" s="31">
        <v>7.0000000000000007E-2</v>
      </c>
      <c r="N41" s="31">
        <v>0.01</v>
      </c>
      <c r="O41" s="30">
        <v>61718</v>
      </c>
      <c r="P41" s="30">
        <v>60032</v>
      </c>
      <c r="Q41" s="34">
        <v>61718</v>
      </c>
      <c r="R41" s="34">
        <v>1300</v>
      </c>
      <c r="S41" s="30" t="s">
        <v>97</v>
      </c>
      <c r="T41" s="30" t="s">
        <v>132</v>
      </c>
      <c r="U41" s="34">
        <v>48.29</v>
      </c>
      <c r="V41" s="34">
        <v>0</v>
      </c>
      <c r="W41" s="34">
        <v>2.1</v>
      </c>
      <c r="X41" s="34">
        <v>0.51600000000000001</v>
      </c>
      <c r="Y41" s="34">
        <f t="shared" si="6"/>
        <v>1.47</v>
      </c>
      <c r="Z41" s="34">
        <f t="shared" si="7"/>
        <v>0.25800000000000001</v>
      </c>
      <c r="AA41" s="34">
        <v>0.63100000000000001</v>
      </c>
      <c r="AB41" s="35">
        <v>2.5003477878040099E-3</v>
      </c>
      <c r="AC41">
        <f t="shared" si="2"/>
        <v>8</v>
      </c>
      <c r="AD41">
        <f t="shared" si="3"/>
        <v>0</v>
      </c>
      <c r="AE41">
        <f t="shared" si="4"/>
        <v>0</v>
      </c>
      <c r="AF41">
        <f>'TP Factors'!$D$7</f>
        <v>1.0291758621024898</v>
      </c>
      <c r="AG41">
        <f t="shared" si="5"/>
        <v>0</v>
      </c>
    </row>
    <row r="42" spans="1:33">
      <c r="A42" s="30" t="s">
        <v>105</v>
      </c>
      <c r="B42" s="30">
        <v>10</v>
      </c>
      <c r="C42" s="30" t="s">
        <v>127</v>
      </c>
      <c r="D42" s="31">
        <v>37.82</v>
      </c>
      <c r="E42" s="30" t="s">
        <v>91</v>
      </c>
      <c r="F42" s="30">
        <v>1234</v>
      </c>
      <c r="G42" s="32">
        <v>45</v>
      </c>
      <c r="H42" s="30" t="s">
        <v>92</v>
      </c>
      <c r="I42" s="30" t="s">
        <v>93</v>
      </c>
      <c r="J42" s="30">
        <v>0</v>
      </c>
      <c r="K42" s="33">
        <v>0.70826641048899996</v>
      </c>
      <c r="L42" s="33">
        <v>1.7149975300500001E-2</v>
      </c>
      <c r="M42" s="31">
        <v>0</v>
      </c>
      <c r="N42" s="31">
        <v>0</v>
      </c>
      <c r="O42" s="30">
        <v>61776</v>
      </c>
      <c r="P42" s="30">
        <v>60082</v>
      </c>
      <c r="Q42" s="34">
        <v>61776</v>
      </c>
      <c r="R42" s="34">
        <v>8140</v>
      </c>
      <c r="S42" s="30" t="s">
        <v>97</v>
      </c>
      <c r="T42" s="30" t="s">
        <v>99</v>
      </c>
      <c r="U42" s="34">
        <v>48.29</v>
      </c>
      <c r="V42" s="34">
        <v>0</v>
      </c>
      <c r="W42" s="34">
        <v>1.2</v>
      </c>
      <c r="X42" s="34">
        <v>0.48</v>
      </c>
      <c r="Y42" s="34">
        <f t="shared" si="6"/>
        <v>0.84</v>
      </c>
      <c r="Z42" s="34">
        <f t="shared" si="7"/>
        <v>0.24</v>
      </c>
      <c r="AA42" s="34">
        <v>0.63</v>
      </c>
      <c r="AB42" s="35">
        <v>4.2378342354000004E-6</v>
      </c>
      <c r="AC42">
        <f t="shared" si="2"/>
        <v>0</v>
      </c>
      <c r="AD42">
        <f t="shared" si="3"/>
        <v>0</v>
      </c>
      <c r="AE42">
        <f t="shared" si="4"/>
        <v>0</v>
      </c>
      <c r="AF42">
        <f>'TP Factors'!$D$7</f>
        <v>1.0291758621024898</v>
      </c>
      <c r="AG42">
        <f t="shared" si="5"/>
        <v>0</v>
      </c>
    </row>
    <row r="43" spans="1:33">
      <c r="A43" s="30" t="s">
        <v>105</v>
      </c>
      <c r="B43" s="30">
        <v>10</v>
      </c>
      <c r="C43" s="30" t="s">
        <v>127</v>
      </c>
      <c r="D43" s="31">
        <v>37.82</v>
      </c>
      <c r="E43" s="30" t="s">
        <v>91</v>
      </c>
      <c r="F43" s="30">
        <v>1234</v>
      </c>
      <c r="G43" s="32">
        <v>29</v>
      </c>
      <c r="H43" s="30" t="s">
        <v>92</v>
      </c>
      <c r="I43" s="30" t="s">
        <v>93</v>
      </c>
      <c r="J43" s="30">
        <v>33</v>
      </c>
      <c r="K43" s="33">
        <v>80.897903961099999</v>
      </c>
      <c r="L43" s="33">
        <v>196.699720765</v>
      </c>
      <c r="M43" s="31">
        <v>0.05</v>
      </c>
      <c r="N43" s="31">
        <v>0.01</v>
      </c>
      <c r="O43" s="30">
        <v>61803</v>
      </c>
      <c r="P43" s="30">
        <v>60106</v>
      </c>
      <c r="Q43" s="34">
        <v>61803</v>
      </c>
      <c r="R43" s="34">
        <v>1200</v>
      </c>
      <c r="S43" s="30" t="s">
        <v>97</v>
      </c>
      <c r="T43" s="30" t="s">
        <v>126</v>
      </c>
      <c r="U43" s="34">
        <v>48.29</v>
      </c>
      <c r="V43" s="34">
        <v>0</v>
      </c>
      <c r="W43" s="34">
        <v>2.23</v>
      </c>
      <c r="X43" s="34">
        <v>0.316</v>
      </c>
      <c r="Y43" s="34">
        <f t="shared" si="6"/>
        <v>1.5609999999999999</v>
      </c>
      <c r="Z43" s="34">
        <f t="shared" si="7"/>
        <v>0.158</v>
      </c>
      <c r="AA43" s="34">
        <v>0.22</v>
      </c>
      <c r="AB43" s="35">
        <v>6.8270560630800004E-6</v>
      </c>
      <c r="AC43">
        <f t="shared" si="2"/>
        <v>0</v>
      </c>
      <c r="AD43">
        <f t="shared" si="3"/>
        <v>0</v>
      </c>
      <c r="AE43">
        <f t="shared" si="4"/>
        <v>0</v>
      </c>
      <c r="AF43">
        <f>'TP Factors'!$D$7</f>
        <v>1.0291758621024898</v>
      </c>
      <c r="AG43">
        <f t="shared" si="5"/>
        <v>0</v>
      </c>
    </row>
    <row r="44" spans="1:33">
      <c r="A44" s="30" t="s">
        <v>105</v>
      </c>
      <c r="B44" s="30">
        <v>10</v>
      </c>
      <c r="C44" s="30" t="s">
        <v>127</v>
      </c>
      <c r="D44" s="31">
        <v>37.82</v>
      </c>
      <c r="E44" s="30" t="s">
        <v>91</v>
      </c>
      <c r="F44" s="30">
        <v>1234</v>
      </c>
      <c r="G44" s="32">
        <v>81</v>
      </c>
      <c r="H44" s="30" t="s">
        <v>92</v>
      </c>
      <c r="I44" s="30" t="s">
        <v>93</v>
      </c>
      <c r="J44" s="30">
        <v>1623</v>
      </c>
      <c r="K44" s="33">
        <v>390.10114158800002</v>
      </c>
      <c r="L44" s="33">
        <v>5942.34033301</v>
      </c>
      <c r="M44" s="31">
        <v>1.8</v>
      </c>
      <c r="N44" s="31">
        <v>0.12</v>
      </c>
      <c r="O44" s="30">
        <v>64620</v>
      </c>
      <c r="P44" s="30">
        <v>62772</v>
      </c>
      <c r="Q44" s="34">
        <v>64620</v>
      </c>
      <c r="R44" s="34">
        <v>1840</v>
      </c>
      <c r="S44" s="30" t="s">
        <v>141</v>
      </c>
      <c r="T44" s="30" t="s">
        <v>142</v>
      </c>
      <c r="U44" s="34">
        <v>48.29</v>
      </c>
      <c r="V44" s="34">
        <v>0</v>
      </c>
      <c r="W44" s="34">
        <v>1.58</v>
      </c>
      <c r="X44" s="34">
        <v>0.15</v>
      </c>
      <c r="Y44" s="34">
        <f t="shared" si="6"/>
        <v>1.1059999999999999</v>
      </c>
      <c r="Z44" s="34">
        <f t="shared" si="7"/>
        <v>7.4999999999999997E-2</v>
      </c>
      <c r="AA44" s="34">
        <v>0.36299999999999999</v>
      </c>
      <c r="AB44" s="35">
        <v>2.8959689701550301E-2</v>
      </c>
      <c r="AC44">
        <f t="shared" si="2"/>
        <v>52</v>
      </c>
      <c r="AD44">
        <f t="shared" si="3"/>
        <v>0</v>
      </c>
      <c r="AE44">
        <f t="shared" si="4"/>
        <v>0</v>
      </c>
      <c r="AF44">
        <f>'TP Factors'!$D$7</f>
        <v>1.0291758621024898</v>
      </c>
      <c r="AG44">
        <f t="shared" si="5"/>
        <v>0</v>
      </c>
    </row>
    <row r="45" spans="1:33">
      <c r="A45" s="30" t="s">
        <v>105</v>
      </c>
      <c r="B45" s="30">
        <v>10</v>
      </c>
      <c r="C45" s="30" t="s">
        <v>127</v>
      </c>
      <c r="D45" s="31">
        <v>37.82</v>
      </c>
      <c r="E45" s="30" t="s">
        <v>91</v>
      </c>
      <c r="F45" s="30">
        <v>1234</v>
      </c>
      <c r="G45" s="32">
        <v>105</v>
      </c>
      <c r="H45" s="30" t="s">
        <v>92</v>
      </c>
      <c r="I45" s="30" t="s">
        <v>93</v>
      </c>
      <c r="J45" s="30">
        <v>83</v>
      </c>
      <c r="K45" s="33">
        <v>73.808411040899998</v>
      </c>
      <c r="L45" s="33">
        <v>124.76599665099999</v>
      </c>
      <c r="M45" s="31">
        <v>0.11</v>
      </c>
      <c r="N45" s="31">
        <v>0.02</v>
      </c>
      <c r="O45" s="30">
        <v>64627</v>
      </c>
      <c r="P45" s="30">
        <v>62779</v>
      </c>
      <c r="Q45" s="34">
        <v>64627</v>
      </c>
      <c r="R45" s="34">
        <v>1400</v>
      </c>
      <c r="S45" s="30" t="s">
        <v>97</v>
      </c>
      <c r="T45" s="30" t="s">
        <v>123</v>
      </c>
      <c r="U45" s="34">
        <v>48.29</v>
      </c>
      <c r="V45" s="34">
        <v>0</v>
      </c>
      <c r="W45" s="34">
        <v>1.93</v>
      </c>
      <c r="X45" s="34">
        <v>0.497</v>
      </c>
      <c r="Y45" s="34">
        <f t="shared" si="6"/>
        <v>1.351</v>
      </c>
      <c r="Z45" s="34">
        <f t="shared" si="7"/>
        <v>0.2485</v>
      </c>
      <c r="AA45" s="34">
        <v>0.88600000000000001</v>
      </c>
      <c r="AB45" s="35">
        <v>1.51498458171296E-2</v>
      </c>
      <c r="AC45">
        <f t="shared" si="2"/>
        <v>67</v>
      </c>
      <c r="AD45">
        <f t="shared" si="3"/>
        <v>0</v>
      </c>
      <c r="AE45">
        <f t="shared" si="4"/>
        <v>0</v>
      </c>
      <c r="AF45">
        <f>'TP Factors'!$D$7</f>
        <v>1.0291758621024898</v>
      </c>
      <c r="AG45">
        <f t="shared" si="5"/>
        <v>0</v>
      </c>
    </row>
    <row r="46" spans="1:33">
      <c r="A46" s="30" t="s">
        <v>105</v>
      </c>
      <c r="B46" s="30">
        <v>10</v>
      </c>
      <c r="C46" s="30" t="s">
        <v>127</v>
      </c>
      <c r="D46" s="31">
        <v>37.82</v>
      </c>
      <c r="E46" s="30" t="s">
        <v>91</v>
      </c>
      <c r="F46" s="30">
        <v>1234</v>
      </c>
      <c r="G46" s="32">
        <v>105</v>
      </c>
      <c r="H46" s="30" t="s">
        <v>92</v>
      </c>
      <c r="I46" s="30" t="s">
        <v>93</v>
      </c>
      <c r="J46" s="30">
        <v>412</v>
      </c>
      <c r="K46" s="33">
        <v>105.603921683</v>
      </c>
      <c r="L46" s="33">
        <v>618.89305010500004</v>
      </c>
      <c r="M46" s="31">
        <v>0.56000000000000005</v>
      </c>
      <c r="N46" s="31">
        <v>0.1</v>
      </c>
      <c r="O46" s="30">
        <v>64628</v>
      </c>
      <c r="P46" s="30">
        <v>62780</v>
      </c>
      <c r="Q46" s="34">
        <v>64628</v>
      </c>
      <c r="R46" s="34">
        <v>1400</v>
      </c>
      <c r="S46" s="30" t="s">
        <v>97</v>
      </c>
      <c r="T46" s="30" t="s">
        <v>123</v>
      </c>
      <c r="U46" s="34">
        <v>48.29</v>
      </c>
      <c r="V46" s="34">
        <v>0</v>
      </c>
      <c r="W46" s="34">
        <v>1.93</v>
      </c>
      <c r="X46" s="34">
        <v>0.497</v>
      </c>
      <c r="Y46" s="34">
        <f t="shared" si="6"/>
        <v>1.351</v>
      </c>
      <c r="Z46" s="34">
        <f t="shared" si="7"/>
        <v>0.2485</v>
      </c>
      <c r="AA46" s="34">
        <v>0.88600000000000001</v>
      </c>
      <c r="AB46" s="35">
        <v>0.15293119150826501</v>
      </c>
      <c r="AC46">
        <f t="shared" si="2"/>
        <v>673</v>
      </c>
      <c r="AD46">
        <f t="shared" si="3"/>
        <v>2</v>
      </c>
      <c r="AE46">
        <f t="shared" si="4"/>
        <v>0.4</v>
      </c>
      <c r="AF46">
        <f>'TP Factors'!$D$7</f>
        <v>1.0291758621024898</v>
      </c>
      <c r="AG46">
        <f t="shared" si="5"/>
        <v>0.4</v>
      </c>
    </row>
    <row r="47" spans="1:33">
      <c r="A47" s="30" t="s">
        <v>105</v>
      </c>
      <c r="B47" s="30">
        <v>10</v>
      </c>
      <c r="C47" s="30" t="s">
        <v>127</v>
      </c>
      <c r="D47" s="31">
        <v>37.82</v>
      </c>
      <c r="E47" s="30" t="s">
        <v>91</v>
      </c>
      <c r="F47" s="30">
        <v>1234</v>
      </c>
      <c r="G47" s="32">
        <v>45</v>
      </c>
      <c r="H47" s="30" t="s">
        <v>92</v>
      </c>
      <c r="I47" s="30" t="s">
        <v>93</v>
      </c>
      <c r="J47" s="30">
        <v>127</v>
      </c>
      <c r="K47" s="33">
        <v>82.919257527100001</v>
      </c>
      <c r="L47" s="33">
        <v>267.92437774000001</v>
      </c>
      <c r="M47" s="31">
        <v>0.11</v>
      </c>
      <c r="N47" s="31">
        <v>0.03</v>
      </c>
      <c r="O47" s="30">
        <v>64629</v>
      </c>
      <c r="P47" s="30">
        <v>62781</v>
      </c>
      <c r="Q47" s="34">
        <v>64629</v>
      </c>
      <c r="R47" s="34">
        <v>8140</v>
      </c>
      <c r="S47" s="30" t="s">
        <v>97</v>
      </c>
      <c r="T47" s="30" t="s">
        <v>99</v>
      </c>
      <c r="U47" s="34">
        <v>48.29</v>
      </c>
      <c r="V47" s="34">
        <v>0</v>
      </c>
      <c r="W47" s="34">
        <v>1.2</v>
      </c>
      <c r="X47" s="34">
        <v>0.48</v>
      </c>
      <c r="Y47" s="34">
        <f t="shared" si="6"/>
        <v>0.84</v>
      </c>
      <c r="Z47" s="34">
        <f t="shared" si="7"/>
        <v>0.24</v>
      </c>
      <c r="AA47" s="34">
        <v>0.63</v>
      </c>
      <c r="AB47" s="35">
        <v>6.62052907415909E-2</v>
      </c>
      <c r="AC47">
        <f t="shared" si="2"/>
        <v>207</v>
      </c>
      <c r="AD47">
        <f t="shared" si="3"/>
        <v>0</v>
      </c>
      <c r="AE47">
        <f t="shared" si="4"/>
        <v>0.1</v>
      </c>
      <c r="AF47">
        <f>'TP Factors'!$D$7</f>
        <v>1.0291758621024898</v>
      </c>
      <c r="AG47">
        <f t="shared" si="5"/>
        <v>0.1</v>
      </c>
    </row>
    <row r="48" spans="1:33">
      <c r="A48" s="30" t="s">
        <v>105</v>
      </c>
      <c r="B48" s="30">
        <v>10</v>
      </c>
      <c r="C48" s="30" t="s">
        <v>127</v>
      </c>
      <c r="D48" s="31">
        <v>37.82</v>
      </c>
      <c r="E48" s="30" t="s">
        <v>91</v>
      </c>
      <c r="F48" s="30">
        <v>1234</v>
      </c>
      <c r="G48" s="32">
        <v>45</v>
      </c>
      <c r="H48" s="30" t="s">
        <v>92</v>
      </c>
      <c r="I48" s="30" t="s">
        <v>93</v>
      </c>
      <c r="J48" s="30">
        <v>27</v>
      </c>
      <c r="K48" s="33">
        <v>38.7674095072</v>
      </c>
      <c r="L48" s="33">
        <v>49.104676207200001</v>
      </c>
      <c r="M48" s="31">
        <v>0.02</v>
      </c>
      <c r="N48" s="31">
        <v>0.01</v>
      </c>
      <c r="O48" s="30">
        <v>64650</v>
      </c>
      <c r="P48" s="30">
        <v>62801</v>
      </c>
      <c r="Q48" s="34">
        <v>64650</v>
      </c>
      <c r="R48" s="34">
        <v>8140</v>
      </c>
      <c r="S48" s="30" t="s">
        <v>141</v>
      </c>
      <c r="T48" s="30" t="s">
        <v>143</v>
      </c>
      <c r="U48" s="34">
        <v>48.29</v>
      </c>
      <c r="V48" s="34">
        <v>0</v>
      </c>
      <c r="W48" s="34">
        <v>1.2</v>
      </c>
      <c r="X48" s="34">
        <v>0.48</v>
      </c>
      <c r="Y48" s="34">
        <f t="shared" si="6"/>
        <v>0.84</v>
      </c>
      <c r="Z48" s="34">
        <f t="shared" si="7"/>
        <v>0.24</v>
      </c>
      <c r="AA48" s="34">
        <v>0.74</v>
      </c>
      <c r="AB48" s="35">
        <v>1.21339812081639E-2</v>
      </c>
      <c r="AC48">
        <f t="shared" si="2"/>
        <v>45</v>
      </c>
      <c r="AD48">
        <f t="shared" si="3"/>
        <v>0</v>
      </c>
      <c r="AE48">
        <f t="shared" si="4"/>
        <v>0</v>
      </c>
      <c r="AF48">
        <f>'TP Factors'!$D$7</f>
        <v>1.0291758621024898</v>
      </c>
      <c r="AG48">
        <f t="shared" si="5"/>
        <v>0</v>
      </c>
    </row>
    <row r="49" spans="1:33">
      <c r="A49" s="30" t="s">
        <v>105</v>
      </c>
      <c r="B49" s="30">
        <v>10</v>
      </c>
      <c r="C49" s="30" t="s">
        <v>127</v>
      </c>
      <c r="D49" s="31">
        <v>37.82</v>
      </c>
      <c r="E49" s="30" t="s">
        <v>91</v>
      </c>
      <c r="F49" s="30">
        <v>1234</v>
      </c>
      <c r="G49" s="32">
        <v>81</v>
      </c>
      <c r="H49" s="30" t="s">
        <v>92</v>
      </c>
      <c r="I49" s="30" t="s">
        <v>93</v>
      </c>
      <c r="J49" s="30">
        <v>153</v>
      </c>
      <c r="K49" s="33">
        <v>165.47217228299999</v>
      </c>
      <c r="L49" s="33">
        <v>876.89490429600005</v>
      </c>
      <c r="M49" s="31">
        <v>0.17</v>
      </c>
      <c r="N49" s="31">
        <v>0.01</v>
      </c>
      <c r="O49" s="30">
        <v>64653</v>
      </c>
      <c r="P49" s="30">
        <v>62804</v>
      </c>
      <c r="Q49" s="34">
        <v>64653</v>
      </c>
      <c r="R49" s="34">
        <v>1840</v>
      </c>
      <c r="S49" s="30" t="s">
        <v>97</v>
      </c>
      <c r="T49" s="30" t="s">
        <v>139</v>
      </c>
      <c r="U49" s="34">
        <v>48.29</v>
      </c>
      <c r="V49" s="34">
        <v>0</v>
      </c>
      <c r="W49" s="34">
        <v>1.58</v>
      </c>
      <c r="X49" s="34">
        <v>0.15</v>
      </c>
      <c r="Y49" s="34">
        <f t="shared" si="6"/>
        <v>1.1059999999999999</v>
      </c>
      <c r="Z49" s="34">
        <f t="shared" si="7"/>
        <v>7.4999999999999997E-2</v>
      </c>
      <c r="AA49" s="34">
        <v>0.23200000000000001</v>
      </c>
      <c r="AB49" s="35">
        <v>8.4809640365326002E-4</v>
      </c>
      <c r="AC49">
        <f t="shared" si="2"/>
        <v>1</v>
      </c>
      <c r="AD49">
        <f t="shared" si="3"/>
        <v>0</v>
      </c>
      <c r="AE49">
        <f t="shared" si="4"/>
        <v>0</v>
      </c>
      <c r="AF49">
        <f>'TP Factors'!$D$7</f>
        <v>1.0291758621024898</v>
      </c>
      <c r="AG49">
        <f t="shared" si="5"/>
        <v>0</v>
      </c>
    </row>
    <row r="50" spans="1:33">
      <c r="A50" s="30" t="s">
        <v>105</v>
      </c>
      <c r="B50" s="30">
        <v>10</v>
      </c>
      <c r="C50" s="30" t="s">
        <v>127</v>
      </c>
      <c r="D50" s="31">
        <v>37.82</v>
      </c>
      <c r="E50" s="30" t="s">
        <v>91</v>
      </c>
      <c r="F50" s="30">
        <v>1234</v>
      </c>
      <c r="G50" s="32">
        <v>45</v>
      </c>
      <c r="H50" s="30" t="s">
        <v>92</v>
      </c>
      <c r="I50" s="30" t="s">
        <v>93</v>
      </c>
      <c r="J50" s="30">
        <v>2</v>
      </c>
      <c r="K50" s="33">
        <v>14.5706255787</v>
      </c>
      <c r="L50" s="33">
        <v>4.4920049437499996</v>
      </c>
      <c r="M50" s="31">
        <v>0</v>
      </c>
      <c r="N50" s="31">
        <v>0</v>
      </c>
      <c r="O50" s="30">
        <v>64654</v>
      </c>
      <c r="P50" s="30">
        <v>62805</v>
      </c>
      <c r="Q50" s="34">
        <v>64654</v>
      </c>
      <c r="R50" s="34">
        <v>8140</v>
      </c>
      <c r="S50" s="30" t="s">
        <v>97</v>
      </c>
      <c r="T50" s="30" t="s">
        <v>99</v>
      </c>
      <c r="U50" s="34">
        <v>48.29</v>
      </c>
      <c r="V50" s="34">
        <v>0</v>
      </c>
      <c r="W50" s="34">
        <v>1.2</v>
      </c>
      <c r="X50" s="34">
        <v>0.48</v>
      </c>
      <c r="Y50" s="34">
        <f t="shared" si="6"/>
        <v>0.84</v>
      </c>
      <c r="Z50" s="34">
        <f t="shared" si="7"/>
        <v>0.24</v>
      </c>
      <c r="AA50" s="34">
        <v>0.63</v>
      </c>
      <c r="AB50" s="35">
        <v>1.1099941547628601E-3</v>
      </c>
      <c r="AC50">
        <f t="shared" si="2"/>
        <v>3</v>
      </c>
      <c r="AD50">
        <f t="shared" si="3"/>
        <v>0</v>
      </c>
      <c r="AE50">
        <f t="shared" si="4"/>
        <v>0</v>
      </c>
      <c r="AF50">
        <f>'TP Factors'!$D$7</f>
        <v>1.0291758621024898</v>
      </c>
      <c r="AG50">
        <f t="shared" si="5"/>
        <v>0</v>
      </c>
    </row>
    <row r="51" spans="1:33">
      <c r="A51" s="30" t="s">
        <v>105</v>
      </c>
      <c r="B51" s="30">
        <v>10</v>
      </c>
      <c r="C51" s="30" t="s">
        <v>127</v>
      </c>
      <c r="D51" s="31">
        <v>37.82</v>
      </c>
      <c r="E51" s="30" t="s">
        <v>91</v>
      </c>
      <c r="F51" s="30">
        <v>1234</v>
      </c>
      <c r="G51" s="32">
        <v>105</v>
      </c>
      <c r="H51" s="30" t="s">
        <v>92</v>
      </c>
      <c r="I51" s="30" t="s">
        <v>93</v>
      </c>
      <c r="J51" s="30">
        <v>14</v>
      </c>
      <c r="K51" s="33">
        <v>22.385738954600001</v>
      </c>
      <c r="L51" s="33">
        <v>21.538953895300001</v>
      </c>
      <c r="M51" s="31">
        <v>0.02</v>
      </c>
      <c r="N51" s="31">
        <v>0</v>
      </c>
      <c r="O51" s="30">
        <v>64661</v>
      </c>
      <c r="P51" s="30">
        <v>62812</v>
      </c>
      <c r="Q51" s="34">
        <v>64661</v>
      </c>
      <c r="R51" s="34">
        <v>1400</v>
      </c>
      <c r="S51" s="30" t="s">
        <v>97</v>
      </c>
      <c r="T51" s="30" t="s">
        <v>123</v>
      </c>
      <c r="U51" s="34">
        <v>48.29</v>
      </c>
      <c r="V51" s="34">
        <v>0</v>
      </c>
      <c r="W51" s="34">
        <v>1.93</v>
      </c>
      <c r="X51" s="34">
        <v>0.497</v>
      </c>
      <c r="Y51" s="34">
        <f t="shared" si="6"/>
        <v>1.351</v>
      </c>
      <c r="Z51" s="34">
        <f t="shared" si="7"/>
        <v>0.2485</v>
      </c>
      <c r="AA51" s="34">
        <v>0.88600000000000001</v>
      </c>
      <c r="AB51" s="35">
        <v>4.3432527707944002E-3</v>
      </c>
      <c r="AC51">
        <f t="shared" si="2"/>
        <v>19</v>
      </c>
      <c r="AD51">
        <f t="shared" si="3"/>
        <v>0</v>
      </c>
      <c r="AE51">
        <f t="shared" si="4"/>
        <v>0</v>
      </c>
      <c r="AF51">
        <f>'TP Factors'!$D$7</f>
        <v>1.0291758621024898</v>
      </c>
      <c r="AG51">
        <f t="shared" si="5"/>
        <v>0</v>
      </c>
    </row>
    <row r="52" spans="1:33">
      <c r="A52" s="30" t="s">
        <v>105</v>
      </c>
      <c r="B52" s="30">
        <v>10</v>
      </c>
      <c r="C52" s="30" t="s">
        <v>127</v>
      </c>
      <c r="D52" s="31">
        <v>37.82</v>
      </c>
      <c r="E52" s="30" t="s">
        <v>91</v>
      </c>
      <c r="F52" s="30">
        <v>1234</v>
      </c>
      <c r="G52" s="32">
        <v>102.5</v>
      </c>
      <c r="H52" s="30" t="s">
        <v>92</v>
      </c>
      <c r="I52" s="30" t="s">
        <v>93</v>
      </c>
      <c r="J52" s="30">
        <v>18</v>
      </c>
      <c r="K52" s="33">
        <v>32.175373577099997</v>
      </c>
      <c r="L52" s="33">
        <v>39.068645366200002</v>
      </c>
      <c r="M52" s="31">
        <v>0.03</v>
      </c>
      <c r="N52" s="31">
        <v>0</v>
      </c>
      <c r="O52" s="30">
        <v>64672</v>
      </c>
      <c r="P52" s="30">
        <v>62823</v>
      </c>
      <c r="Q52" s="34">
        <v>64672</v>
      </c>
      <c r="R52" s="34">
        <v>1300</v>
      </c>
      <c r="S52" s="30" t="s">
        <v>97</v>
      </c>
      <c r="T52" s="30" t="s">
        <v>132</v>
      </c>
      <c r="U52" s="34">
        <v>48.29</v>
      </c>
      <c r="V52" s="34">
        <v>0</v>
      </c>
      <c r="W52" s="34">
        <v>2.1</v>
      </c>
      <c r="X52" s="34">
        <v>0.51600000000000001</v>
      </c>
      <c r="Y52" s="34">
        <f t="shared" si="6"/>
        <v>1.47</v>
      </c>
      <c r="Z52" s="34">
        <f t="shared" si="7"/>
        <v>0.25800000000000001</v>
      </c>
      <c r="AA52" s="34">
        <v>0.63100000000000001</v>
      </c>
      <c r="AB52" s="35">
        <v>2.4148384673648E-3</v>
      </c>
      <c r="AC52">
        <f t="shared" si="2"/>
        <v>8</v>
      </c>
      <c r="AD52">
        <f t="shared" si="3"/>
        <v>0</v>
      </c>
      <c r="AE52">
        <f t="shared" si="4"/>
        <v>0</v>
      </c>
      <c r="AF52">
        <f>'TP Factors'!$D$7</f>
        <v>1.0291758621024898</v>
      </c>
      <c r="AG52">
        <f t="shared" si="5"/>
        <v>0</v>
      </c>
    </row>
    <row r="53" spans="1:33">
      <c r="AB53" s="35">
        <f>SUM(AB2:AB52)</f>
        <v>9.8864490121216644</v>
      </c>
      <c r="AD53">
        <f>SUM(AD2:AD52)</f>
        <v>92</v>
      </c>
      <c r="AG53">
        <f>SUM(AG2:AG52)</f>
        <v>28.4</v>
      </c>
    </row>
  </sheetData>
  <sortState ref="A2:Z52">
    <sortCondition descending="1" ref="V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Summary</vt:lpstr>
      <vt:lpstr>3517 01</vt:lpstr>
      <vt:lpstr>3544 01</vt:lpstr>
      <vt:lpstr>3501 01</vt:lpstr>
      <vt:lpstr>3501 02A</vt:lpstr>
      <vt:lpstr>3501 02B</vt:lpstr>
      <vt:lpstr>3501 03</vt:lpstr>
      <vt:lpstr>3501 04</vt:lpstr>
      <vt:lpstr>3549 01</vt:lpstr>
      <vt:lpstr>3549 02</vt:lpstr>
      <vt:lpstr>3549 03</vt:lpstr>
      <vt:lpstr>3549 04</vt:lpstr>
      <vt:lpstr>3549 05</vt:lpstr>
      <vt:lpstr>3514 01</vt:lpstr>
      <vt:lpstr>3514 02</vt:lpstr>
      <vt:lpstr>3518 01</vt:lpstr>
      <vt:lpstr>3505 01</vt:lpstr>
      <vt:lpstr>Street Sweeping</vt:lpstr>
      <vt:lpstr>TP Factors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2010-07-26T16:35:08Z</cp:lastPrinted>
  <dcterms:created xsi:type="dcterms:W3CDTF">2006-03-30T19:10:57Z</dcterms:created>
  <dcterms:modified xsi:type="dcterms:W3CDTF">2011-12-13T16:53:09Z</dcterms:modified>
</cp:coreProperties>
</file>