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Education" sheetId="3" r:id="rId3"/>
    <sheet name="Street Sweeping" sheetId="4" r:id="rId4"/>
    <sheet name="Lake Tivoli" sheetId="5" r:id="rId5"/>
    <sheet name="Lake Front Park Rain Garden" sheetId="6" r:id="rId6"/>
    <sheet name="Lake Front Park Baffle Box" sheetId="7" r:id="rId7"/>
    <sheet name="Oak Street" sheetId="8" r:id="rId8"/>
    <sheet name="MLK Dry Pond" sheetId="9" r:id="rId9"/>
  </sheets>
  <definedNames>
    <definedName name="_xlnm._FilterDatabase" localSheetId="2" hidden="1">Education!$A$1:$T$315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4" l="1"/>
  <c r="H3" i="1"/>
  <c r="H4" i="2" l="1"/>
  <c r="G4" i="2"/>
  <c r="E6" i="2"/>
  <c r="D6" i="2"/>
  <c r="F10" i="1"/>
  <c r="D10" i="1"/>
  <c r="Q6" i="9"/>
  <c r="Q3" i="9"/>
  <c r="Q4" i="9"/>
  <c r="Q5" i="9"/>
  <c r="Q2" i="9"/>
  <c r="G6" i="9"/>
  <c r="F6" i="2"/>
  <c r="F5" i="2"/>
  <c r="F4" i="2"/>
  <c r="D11" i="2"/>
  <c r="B11" i="2"/>
  <c r="Q14" i="8" l="1"/>
  <c r="Q3" i="8"/>
  <c r="Q4" i="8"/>
  <c r="Q5" i="8"/>
  <c r="Q6" i="8"/>
  <c r="Q7" i="8"/>
  <c r="Q8" i="8"/>
  <c r="Q9" i="8"/>
  <c r="Q10" i="8"/>
  <c r="Q11" i="8"/>
  <c r="Q12" i="8"/>
  <c r="Q13" i="8"/>
  <c r="Q2" i="8"/>
  <c r="G14" i="8"/>
  <c r="F6" i="1" l="1"/>
  <c r="D6" i="1"/>
  <c r="D5" i="1"/>
  <c r="G6" i="7"/>
  <c r="Q5" i="7"/>
  <c r="Q4" i="7"/>
  <c r="Q3" i="7"/>
  <c r="Q6" i="7" s="1"/>
  <c r="Q2" i="7"/>
  <c r="G6" i="6"/>
  <c r="F5" i="1"/>
  <c r="Q3" i="6"/>
  <c r="Q4" i="6"/>
  <c r="Q5" i="6"/>
  <c r="Q2" i="6"/>
  <c r="Q6" i="6" s="1"/>
  <c r="G19" i="5"/>
  <c r="D4" i="1" s="1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2" i="5"/>
  <c r="B4" i="4"/>
  <c r="B5" i="4" s="1"/>
  <c r="F2" i="1"/>
  <c r="T316" i="3"/>
  <c r="T289" i="3"/>
  <c r="T290" i="3"/>
  <c r="T291" i="3"/>
  <c r="T292" i="3"/>
  <c r="Q19" i="5" l="1"/>
  <c r="F4" i="1" s="1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61" i="3"/>
  <c r="T62" i="3"/>
  <c r="T63" i="3"/>
  <c r="T198" i="3"/>
  <c r="T50" i="3"/>
  <c r="T51" i="3"/>
  <c r="T52" i="3"/>
  <c r="T53" i="3"/>
  <c r="T54" i="3"/>
  <c r="T55" i="3"/>
  <c r="T56" i="3"/>
  <c r="T57" i="3"/>
  <c r="T58" i="3"/>
  <c r="T59" i="3"/>
  <c r="T60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9" i="3"/>
  <c r="T257" i="3"/>
  <c r="T258" i="3"/>
  <c r="T259" i="3"/>
  <c r="T260" i="3"/>
  <c r="T243" i="3"/>
  <c r="T244" i="3"/>
  <c r="T245" i="3"/>
  <c r="T246" i="3"/>
  <c r="T247" i="3"/>
  <c r="T248" i="3"/>
  <c r="T250" i="3"/>
  <c r="T251" i="3"/>
  <c r="T252" i="3"/>
  <c r="T253" i="3"/>
  <c r="T254" i="3"/>
  <c r="T255" i="3"/>
  <c r="T256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2" i="3"/>
  <c r="K12" i="1" l="1"/>
  <c r="C6" i="2" l="1"/>
  <c r="B6" i="2"/>
  <c r="B10" i="2" l="1"/>
  <c r="B12" i="2" s="1"/>
  <c r="D10" i="2"/>
  <c r="D12" i="2" s="1"/>
  <c r="H5" i="1"/>
  <c r="H6" i="1"/>
  <c r="H9" i="1"/>
  <c r="H10" i="1"/>
  <c r="H4" i="1"/>
  <c r="H2" i="1"/>
  <c r="B14" i="2" l="1"/>
  <c r="B13" i="2"/>
  <c r="D14" i="2"/>
  <c r="D13" i="2"/>
  <c r="F13" i="2" s="1"/>
  <c r="H12" i="1"/>
  <c r="F14" i="2" l="1"/>
</calcChain>
</file>

<file path=xl/sharedStrings.xml><?xml version="1.0" encoding="utf-8"?>
<sst xmlns="http://schemas.openxmlformats.org/spreadsheetml/2006/main" count="2692" uniqueCount="155">
  <si>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</si>
  <si>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</si>
  <si>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</si>
  <si>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</si>
  <si>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</si>
  <si>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</si>
  <si>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</si>
  <si>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Dry detention</t>
  </si>
  <si>
    <t>Wet detention pond</t>
  </si>
  <si>
    <t>KS-1</t>
  </si>
  <si>
    <t>KS-2</t>
  </si>
  <si>
    <t>KS-3</t>
  </si>
  <si>
    <t>KS-4</t>
  </si>
  <si>
    <t>KS-5</t>
  </si>
  <si>
    <t>KS-6</t>
  </si>
  <si>
    <t>KS-7</t>
  </si>
  <si>
    <t>KS-8</t>
  </si>
  <si>
    <t>KS-9</t>
  </si>
  <si>
    <t>Street sweeping</t>
  </si>
  <si>
    <t>Lake Tivioli</t>
  </si>
  <si>
    <t>Lakefront Park Redevelopment -Swales/Rain Gardens</t>
  </si>
  <si>
    <t>Lakefront Park Redevelopment - Baffle Boxes</t>
  </si>
  <si>
    <t>Oak Street Widening W of Main St to US 192</t>
  </si>
  <si>
    <t>Public education</t>
  </si>
  <si>
    <t>2nd generation baffle box</t>
  </si>
  <si>
    <t>TT with 4</t>
  </si>
  <si>
    <t>TT with 5</t>
  </si>
  <si>
    <t>Not applicable</t>
  </si>
  <si>
    <t>Basin</t>
  </si>
  <si>
    <t>Req (ac-ft)</t>
  </si>
  <si>
    <t>Prov (ac-ft)</t>
  </si>
  <si>
    <t>A</t>
  </si>
  <si>
    <t>B</t>
  </si>
  <si>
    <t>Total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</si>
  <si>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</si>
  <si>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</si>
  <si>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</si>
  <si>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</si>
  <si>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</si>
  <si>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</si>
  <si>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</si>
  <si>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</si>
  <si>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</si>
  <si>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</si>
  <si>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</si>
  <si>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Oak Street Widening West of Main Street to US 192</t>
  </si>
  <si>
    <t>Expansion of Martin Luther King Boulevard Pond</t>
  </si>
  <si>
    <t>Martin Luther King Boulevard Phase III from Thacker Avenue to Dyer Boulevard</t>
  </si>
  <si>
    <t xml:space="preserve"> no additional treatment provided beyond permit requirements</t>
  </si>
  <si>
    <t>no additional treatment provided beyond permit requirements</t>
  </si>
  <si>
    <t>TN Efficiency (%)</t>
  </si>
  <si>
    <t>TN efficiency</t>
  </si>
  <si>
    <t>still in design - waiting on more details</t>
  </si>
  <si>
    <t>Street sweeping - 8,500 mi/yr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</si>
  <si>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</si>
  <si>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</si>
  <si>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</si>
  <si>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</si>
  <si>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</si>
  <si>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</si>
  <si>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</si>
  <si>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</si>
  <si>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</si>
  <si>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</si>
  <si>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</si>
  <si>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</si>
  <si>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</si>
  <si>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</si>
  <si>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</si>
  <si>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</si>
  <si>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</si>
  <si>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</si>
  <si>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</si>
  <si>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</si>
  <si>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Upper Kissimmee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</si>
  <si>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</si>
  <si>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</si>
  <si>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</si>
  <si>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</si>
  <si>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</si>
  <si>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</si>
  <si>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EAST LAKE TOHOPEKALIGA</t>
  </si>
  <si>
    <t>SHINGLE CREEK</t>
  </si>
  <si>
    <t>Low Density: Mixed Units, Fixed and Mobile Home U*</t>
  </si>
  <si>
    <t>Low Density: Rural Residential</t>
  </si>
  <si>
    <t>Medium Density: Fixed Single Family Units</t>
  </si>
  <si>
    <t>Medium Density Residential</t>
  </si>
  <si>
    <t>Medium Density: Mixed Units, Fixed and Mobile Hom*</t>
  </si>
  <si>
    <t>Commercial and Services Under Construction</t>
  </si>
  <si>
    <t>Commercial and Services</t>
  </si>
  <si>
    <t>Medium Density: Mobile Home Units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</si>
  <si>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</si>
  <si>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</si>
  <si>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</si>
  <si>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</si>
  <si>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Low Rise</t>
  </si>
  <si>
    <t>Multiple Dwelling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</si>
  <si>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</si>
  <si>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</si>
  <si>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</si>
  <si>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</si>
  <si>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</si>
  <si>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</si>
  <si>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</si>
  <si>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</si>
  <si>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Reclaimed Mine Land</t>
  </si>
  <si>
    <t>Scrub and Brushland</t>
  </si>
  <si>
    <t>Institutional</t>
  </si>
  <si>
    <t>Educational Facilities</t>
  </si>
  <si>
    <t>Parks and Zoos</t>
  </si>
  <si>
    <t>Open Land &lt;Urban&gt;</t>
  </si>
  <si>
    <t>Undeveloped Urban Land</t>
  </si>
  <si>
    <t>Golf Course</t>
  </si>
  <si>
    <t>Inactive Land with Street Pattern</t>
  </si>
  <si>
    <t>Water Bodies</t>
  </si>
  <si>
    <t>Open Water</t>
  </si>
  <si>
    <t>Channelized Waterways, Canals</t>
  </si>
  <si>
    <t>Reservoirs</t>
  </si>
  <si>
    <t>Wetlands</t>
  </si>
  <si>
    <t>Mixed Wetland Hardwoods</t>
  </si>
  <si>
    <t>Mixed Wetland Hardwoods - Mixed Shrubs</t>
  </si>
  <si>
    <t>Freshwater Marshes</t>
  </si>
  <si>
    <t>Freshwater Marshes / Graminoid Prairie - Marsh</t>
  </si>
  <si>
    <t>Wet Prairies</t>
  </si>
  <si>
    <t>Barren Land</t>
  </si>
  <si>
    <t>Disturbed Lands</t>
  </si>
  <si>
    <t>Spoil Areas</t>
  </si>
  <si>
    <t>Transportation</t>
  </si>
  <si>
    <t>Transportation Corridors</t>
  </si>
  <si>
    <t>Airports</t>
  </si>
  <si>
    <t>Roads and Highways</t>
  </si>
  <si>
    <t>Electrical Power Facilities</t>
  </si>
  <si>
    <t>Water Supply Plants - including Pumping Stations</t>
  </si>
  <si>
    <t>Sewage Treatment</t>
  </si>
  <si>
    <t>Solid Waste Disposal</t>
  </si>
  <si>
    <t>Sub-Watershd</t>
  </si>
  <si>
    <t>TP Base Load (kg/yr)</t>
  </si>
  <si>
    <t>TP Reduction (kg/yr)</t>
  </si>
  <si>
    <t>TN Base Load (kg/yr)</t>
  </si>
  <si>
    <t>TN Reduction (kg/yr)</t>
  </si>
  <si>
    <t>FSA study estimated that 0.12 lbs TP/mi removed</t>
  </si>
  <si>
    <t>8500 miles swept</t>
  </si>
  <si>
    <t>Reduction</t>
  </si>
  <si>
    <t>lbs/yr</t>
  </si>
  <si>
    <t>kg/yr</t>
  </si>
  <si>
    <t xml:space="preserve">Judge Farms </t>
  </si>
  <si>
    <t>Stormwater Reuse</t>
  </si>
  <si>
    <t>included on Osceola County's project sheet</t>
  </si>
  <si>
    <t>Flow Rate</t>
  </si>
  <si>
    <t>RT Prov</t>
  </si>
  <si>
    <t>RT Req</t>
  </si>
  <si>
    <t>PPV Prov</t>
  </si>
  <si>
    <t>PPV Req</t>
  </si>
  <si>
    <t>no additional treatment</t>
  </si>
  <si>
    <t>Attenuted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</si>
</sst>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8" fillId="0" borderId="0" xfId="0" applyFont="1"/>
    <xf numFmtId="9" fontId="5" fillId="0" borderId="1" xfId="0" applyNumberFormat="1" applyFont="1" applyBorder="1"/>
    <xf numFmtId="166" fontId="0" fillId="0" borderId="0" xfId="0" applyNumberFormat="1" applyFont="1"/>
    <xf numFmtId="166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6" fillId="0" borderId="2" xfId="0" applyFont="1" applyFill="1" applyBorder="1" applyAlignment="1">
      <alignment horizontal="left"/>
    </xf>
    <xf numFmtId="165" fontId="0" fillId="0" borderId="0" xfId="0" applyNumberFormat="1"/>
    <xf numFmtId="0" fontId="6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1" xfId="2" applyFont="1" applyFill="1" applyBorder="1" applyAlignment="1">
      <alignment horizontal="center" vertic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9" fontId="5" fillId="4" borderId="1" xfId="0" applyNumberFormat="1" applyFont="1" applyFill="1" applyBorder="1"/>
    <xf numFmtId="0" fontId="6" fillId="0" borderId="1" xfId="2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O5" sqref="O5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135</v>
      </c>
      <c r="F1" s="3" t="s">
        <v>136</v>
      </c>
      <c r="G1" s="4" t="s">
        <v>4</v>
      </c>
      <c r="H1" s="3" t="s">
        <v>137</v>
      </c>
      <c r="I1" s="3" t="s">
        <v>138</v>
      </c>
      <c r="J1" s="4" t="s">
        <v>50</v>
      </c>
      <c r="K1" s="3" t="s">
        <v>139</v>
      </c>
    </row>
    <row r="2" spans="1:12" ht="25.5" x14ac:dyDescent="0.2">
      <c r="A2" s="11" t="s">
        <v>9</v>
      </c>
      <c r="B2" s="20" t="s">
        <v>5</v>
      </c>
      <c r="C2" s="12" t="s">
        <v>23</v>
      </c>
      <c r="D2" s="20" t="s">
        <v>27</v>
      </c>
      <c r="E2" s="20" t="s">
        <v>74</v>
      </c>
      <c r="F2" s="6">
        <f>ROUND(Education!T316,1)</f>
        <v>580.4</v>
      </c>
      <c r="G2" s="7">
        <v>0.01</v>
      </c>
      <c r="H2" s="8">
        <f>ROUND(F2*G2,1)</f>
        <v>5.8</v>
      </c>
      <c r="I2" s="8"/>
      <c r="J2" s="22">
        <v>0.01</v>
      </c>
      <c r="K2" s="8"/>
    </row>
    <row r="3" spans="1:12" ht="25.5" x14ac:dyDescent="0.2">
      <c r="A3" s="11" t="s">
        <v>10</v>
      </c>
      <c r="B3" s="20" t="s">
        <v>53</v>
      </c>
      <c r="C3" s="12" t="s">
        <v>18</v>
      </c>
      <c r="D3" s="20" t="s">
        <v>27</v>
      </c>
      <c r="E3" s="20" t="s">
        <v>74</v>
      </c>
      <c r="F3" s="6" t="s">
        <v>27</v>
      </c>
      <c r="G3" s="7" t="s">
        <v>27</v>
      </c>
      <c r="H3" s="8">
        <f>'Street Sweeping'!B8</f>
        <v>69.867700000000013</v>
      </c>
      <c r="I3" s="8"/>
      <c r="J3" s="22"/>
      <c r="K3" s="8"/>
    </row>
    <row r="4" spans="1:12" ht="25.5" x14ac:dyDescent="0.2">
      <c r="A4" s="30" t="s">
        <v>11</v>
      </c>
      <c r="B4" s="31" t="s">
        <v>19</v>
      </c>
      <c r="C4" s="32" t="s">
        <v>8</v>
      </c>
      <c r="D4" s="33">
        <f>ROUND('Lake Tivoli'!G19*2.4710538147,1)</f>
        <v>132.80000000000001</v>
      </c>
      <c r="E4" s="31" t="s">
        <v>74</v>
      </c>
      <c r="F4" s="33">
        <f>ROUND('Lake Tivoli'!Q19,1)</f>
        <v>7.3</v>
      </c>
      <c r="G4" s="34"/>
      <c r="H4" s="35">
        <f t="shared" ref="H4:H10" si="0">ROUND(F4*G4,1)</f>
        <v>0</v>
      </c>
      <c r="I4" s="35"/>
      <c r="J4" s="36"/>
      <c r="K4" s="35"/>
      <c r="L4" s="28" t="s">
        <v>52</v>
      </c>
    </row>
    <row r="5" spans="1:12" ht="38.25" x14ac:dyDescent="0.2">
      <c r="A5" s="11" t="s">
        <v>12</v>
      </c>
      <c r="B5" s="20" t="s">
        <v>20</v>
      </c>
      <c r="C5" s="12" t="s">
        <v>7</v>
      </c>
      <c r="D5" s="6">
        <f>ROUND('Lake Front Park Rain Garden'!$G$6*2.4710538147,1)</f>
        <v>14.2</v>
      </c>
      <c r="E5" s="20" t="s">
        <v>74</v>
      </c>
      <c r="F5" s="6">
        <f>ROUND('Lake Front Park Rain Garden'!Q6,1)</f>
        <v>1.1000000000000001</v>
      </c>
      <c r="G5" s="7">
        <v>0.1</v>
      </c>
      <c r="H5" s="8">
        <f t="shared" si="0"/>
        <v>0.1</v>
      </c>
      <c r="I5" s="8"/>
      <c r="J5" s="22">
        <v>0.1</v>
      </c>
      <c r="K5" s="8"/>
      <c r="L5" s="5" t="s">
        <v>25</v>
      </c>
    </row>
    <row r="6" spans="1:12" ht="38.25" x14ac:dyDescent="0.2">
      <c r="A6" s="11" t="s">
        <v>13</v>
      </c>
      <c r="B6" s="20" t="s">
        <v>21</v>
      </c>
      <c r="C6" s="12" t="s">
        <v>24</v>
      </c>
      <c r="D6" s="6">
        <f>ROUND('Lake Front Park Rain Garden'!$G$6*2.4710538147,1)</f>
        <v>14.2</v>
      </c>
      <c r="E6" s="20" t="s">
        <v>74</v>
      </c>
      <c r="F6" s="8">
        <f>F5-I5</f>
        <v>1.1000000000000001</v>
      </c>
      <c r="G6" s="7">
        <v>0.155</v>
      </c>
      <c r="H6" s="8">
        <f t="shared" si="0"/>
        <v>0.2</v>
      </c>
      <c r="I6" s="8"/>
      <c r="J6" s="22">
        <v>0.1905</v>
      </c>
      <c r="K6" s="8"/>
      <c r="L6" s="5" t="s">
        <v>26</v>
      </c>
    </row>
    <row r="7" spans="1:12" ht="25.5" x14ac:dyDescent="0.2">
      <c r="A7" s="11" t="s">
        <v>14</v>
      </c>
      <c r="B7" s="20" t="s">
        <v>145</v>
      </c>
      <c r="C7" s="12" t="s">
        <v>146</v>
      </c>
      <c r="D7" s="20" t="s">
        <v>27</v>
      </c>
      <c r="E7" s="20" t="s">
        <v>74</v>
      </c>
      <c r="F7" s="6" t="s">
        <v>147</v>
      </c>
      <c r="G7" s="7"/>
      <c r="H7" s="8"/>
      <c r="I7" s="8"/>
      <c r="J7" s="22"/>
      <c r="K7" s="8"/>
    </row>
    <row r="8" spans="1:12" ht="38.25" x14ac:dyDescent="0.2">
      <c r="A8" s="11" t="s">
        <v>15</v>
      </c>
      <c r="B8" s="20" t="s">
        <v>45</v>
      </c>
      <c r="C8" s="12" t="s">
        <v>8</v>
      </c>
      <c r="D8" s="6" t="s">
        <v>27</v>
      </c>
      <c r="E8" s="20" t="s">
        <v>74</v>
      </c>
      <c r="F8" s="6">
        <v>0</v>
      </c>
      <c r="G8" s="7">
        <v>0</v>
      </c>
      <c r="H8" s="8">
        <v>0</v>
      </c>
      <c r="I8" s="8">
        <v>0</v>
      </c>
      <c r="J8" s="22">
        <v>0</v>
      </c>
      <c r="K8" s="8">
        <v>0</v>
      </c>
      <c r="L8" s="5" t="s">
        <v>49</v>
      </c>
    </row>
    <row r="9" spans="1:12" ht="38.25" x14ac:dyDescent="0.2">
      <c r="A9" s="11" t="s">
        <v>16</v>
      </c>
      <c r="B9" s="20" t="s">
        <v>46</v>
      </c>
      <c r="C9" s="12" t="s">
        <v>8</v>
      </c>
      <c r="D9" s="37" t="s">
        <v>27</v>
      </c>
      <c r="E9" s="20" t="s">
        <v>74</v>
      </c>
      <c r="F9" s="6">
        <v>0</v>
      </c>
      <c r="G9" s="7">
        <v>0</v>
      </c>
      <c r="H9" s="8">
        <f t="shared" si="0"/>
        <v>0</v>
      </c>
      <c r="I9" s="8">
        <v>0</v>
      </c>
      <c r="J9" s="22">
        <v>0</v>
      </c>
      <c r="K9" s="8">
        <v>0</v>
      </c>
      <c r="L9" s="5" t="s">
        <v>49</v>
      </c>
    </row>
    <row r="10" spans="1:12" ht="51" x14ac:dyDescent="0.2">
      <c r="A10" s="11" t="s">
        <v>17</v>
      </c>
      <c r="B10" s="20" t="s">
        <v>47</v>
      </c>
      <c r="C10" s="12" t="s">
        <v>7</v>
      </c>
      <c r="D10" s="6">
        <f>ROUND('MLK Dry Pond'!G6*2.4710538147,1)</f>
        <v>5.5</v>
      </c>
      <c r="E10" s="20" t="s">
        <v>74</v>
      </c>
      <c r="F10" s="6">
        <f>ROUND('MLK Dry Pond'!Q6,1)</f>
        <v>0.5</v>
      </c>
      <c r="G10" s="7">
        <v>0.1</v>
      </c>
      <c r="H10" s="8">
        <f t="shared" si="0"/>
        <v>0.1</v>
      </c>
      <c r="I10" s="8"/>
      <c r="J10" s="22">
        <v>0.1</v>
      </c>
      <c r="K10" s="8"/>
    </row>
    <row r="11" spans="1:12" x14ac:dyDescent="0.2">
      <c r="A11" s="13"/>
      <c r="C11" s="14"/>
      <c r="D11" s="15"/>
      <c r="E11" s="15"/>
      <c r="F11" s="16"/>
      <c r="G11" s="17"/>
      <c r="H11" s="18"/>
      <c r="I11" s="18"/>
      <c r="J11" s="18"/>
      <c r="K11" s="18"/>
    </row>
    <row r="12" spans="1:12" x14ac:dyDescent="0.2">
      <c r="G12" s="9" t="s">
        <v>6</v>
      </c>
      <c r="H12" s="10">
        <f>SUM(H2:H10)</f>
        <v>76.067700000000002</v>
      </c>
      <c r="I12" s="10"/>
      <c r="J12" s="10"/>
      <c r="K12" s="10">
        <f>SUM(K2:K10)</f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15" sqref="H15"/>
    </sheetView>
  </sheetViews>
  <sheetFormatPr defaultRowHeight="15" x14ac:dyDescent="0.25"/>
  <cols>
    <col min="1" max="1" width="11" customWidth="1"/>
    <col min="2" max="2" width="10.28515625" bestFit="1" customWidth="1"/>
  </cols>
  <sheetData>
    <row r="1" spans="1:8" x14ac:dyDescent="0.25">
      <c r="A1" s="21" t="s">
        <v>22</v>
      </c>
    </row>
    <row r="3" spans="1:8" x14ac:dyDescent="0.25">
      <c r="A3" t="s">
        <v>28</v>
      </c>
      <c r="B3" t="s">
        <v>29</v>
      </c>
      <c r="C3" t="s">
        <v>30</v>
      </c>
      <c r="D3" t="s">
        <v>151</v>
      </c>
      <c r="E3" t="s">
        <v>152</v>
      </c>
      <c r="F3" t="s">
        <v>148</v>
      </c>
      <c r="G3" t="s">
        <v>149</v>
      </c>
      <c r="H3" t="s">
        <v>150</v>
      </c>
    </row>
    <row r="4" spans="1:8" x14ac:dyDescent="0.25">
      <c r="A4" t="s">
        <v>31</v>
      </c>
      <c r="B4">
        <v>1.48</v>
      </c>
      <c r="C4">
        <v>1.83</v>
      </c>
      <c r="D4">
        <v>4.0199999999999996</v>
      </c>
      <c r="E4">
        <v>3.25</v>
      </c>
      <c r="F4">
        <f>(8.36*0.703*50)/(153*12)</f>
        <v>0.16005119825708061</v>
      </c>
      <c r="G4">
        <f>D6/F6</f>
        <v>23.8367433627106</v>
      </c>
      <c r="H4">
        <f>E6/F6</f>
        <v>25.157512783863432</v>
      </c>
    </row>
    <row r="5" spans="1:8" x14ac:dyDescent="0.25">
      <c r="A5" t="s">
        <v>32</v>
      </c>
      <c r="B5">
        <v>1.2</v>
      </c>
      <c r="C5">
        <v>0.9</v>
      </c>
      <c r="D5">
        <v>3.56</v>
      </c>
      <c r="E5">
        <v>4.75</v>
      </c>
      <c r="F5">
        <f>(8.25*0.703*50)/(153*12)</f>
        <v>0.15794526143790846</v>
      </c>
    </row>
    <row r="6" spans="1:8" x14ac:dyDescent="0.25">
      <c r="A6" t="s">
        <v>33</v>
      </c>
      <c r="B6">
        <f>SUM(B4:B5)</f>
        <v>2.6799999999999997</v>
      </c>
      <c r="C6">
        <f>SUM(C4:C5)</f>
        <v>2.73</v>
      </c>
      <c r="D6">
        <f>SUM(D4:D5)</f>
        <v>7.58</v>
      </c>
      <c r="E6">
        <f>SUM(E4:E5)</f>
        <v>8</v>
      </c>
      <c r="F6">
        <f>SUM(F4:F5)</f>
        <v>0.31799645969498908</v>
      </c>
    </row>
    <row r="8" spans="1:8" x14ac:dyDescent="0.25">
      <c r="A8" t="s">
        <v>34</v>
      </c>
      <c r="B8" t="s">
        <v>35</v>
      </c>
    </row>
    <row r="9" spans="1:8" x14ac:dyDescent="0.25">
      <c r="B9" t="s">
        <v>36</v>
      </c>
      <c r="D9" t="s">
        <v>37</v>
      </c>
      <c r="F9" t="s">
        <v>38</v>
      </c>
    </row>
    <row r="10" spans="1:8" x14ac:dyDescent="0.25">
      <c r="A10" t="s">
        <v>39</v>
      </c>
      <c r="B10">
        <f>C6</f>
        <v>2.73</v>
      </c>
      <c r="C10" t="s">
        <v>40</v>
      </c>
      <c r="D10">
        <f>B6</f>
        <v>2.6799999999999997</v>
      </c>
      <c r="E10" t="s">
        <v>40</v>
      </c>
    </row>
    <row r="11" spans="1:8" x14ac:dyDescent="0.25">
      <c r="A11" t="s">
        <v>41</v>
      </c>
      <c r="B11">
        <f>H6</f>
        <v>0</v>
      </c>
      <c r="C11" t="s">
        <v>40</v>
      </c>
      <c r="D11">
        <f>H6</f>
        <v>0</v>
      </c>
      <c r="E11" t="s">
        <v>40</v>
      </c>
    </row>
    <row r="12" spans="1:8" x14ac:dyDescent="0.25">
      <c r="A12" t="s">
        <v>42</v>
      </c>
      <c r="B12" t="e">
        <f>ROUND(B10/B11*365,0)</f>
        <v>#DIV/0!</v>
      </c>
      <c r="C12" t="s">
        <v>43</v>
      </c>
      <c r="D12" t="e">
        <f>ROUND(D10/D11*365,0)</f>
        <v>#DIV/0!</v>
      </c>
      <c r="E12" t="s">
        <v>43</v>
      </c>
    </row>
    <row r="13" spans="1:8" x14ac:dyDescent="0.25">
      <c r="A13" t="s">
        <v>44</v>
      </c>
      <c r="B13" s="24" t="e">
        <f>(ROUND(44.53+6.146*LN(B12)+0.145*(LN(B12)^2),1))/100</f>
        <v>#DIV/0!</v>
      </c>
      <c r="C13" s="24"/>
      <c r="D13" s="24" t="e">
        <f>(ROUND(44.53+6.146*LN(D12)+0.145*(LN(D12)^2),1))/100</f>
        <v>#DIV/0!</v>
      </c>
      <c r="E13" s="24"/>
      <c r="F13" s="24" t="e">
        <f>B13-D13</f>
        <v>#DIV/0!</v>
      </c>
    </row>
    <row r="14" spans="1:8" x14ac:dyDescent="0.25">
      <c r="A14" t="s">
        <v>51</v>
      </c>
      <c r="B14" s="23" t="e">
        <f>(ROUND((43.75*B12)/(4.38+B12),1))/100</f>
        <v>#DIV/0!</v>
      </c>
      <c r="D14" s="23" t="e">
        <f>(ROUND((43.75*D12)/(4.38+D12),1))/100</f>
        <v>#DIV/0!</v>
      </c>
      <c r="F14" s="24" t="e">
        <f>B14-D14</f>
        <v>#DIV/0!</v>
      </c>
      <c r="H14" t="s">
        <v>153</v>
      </c>
    </row>
    <row r="16" spans="1:8" x14ac:dyDescent="0.25">
      <c r="A16" s="21" t="s">
        <v>46</v>
      </c>
    </row>
    <row r="17" spans="1:3" x14ac:dyDescent="0.25">
      <c r="A17" t="s">
        <v>29</v>
      </c>
      <c r="B17" t="s">
        <v>30</v>
      </c>
    </row>
    <row r="18" spans="1:3" x14ac:dyDescent="0.25">
      <c r="A18">
        <v>2.44</v>
      </c>
      <c r="B18">
        <v>2.44</v>
      </c>
      <c r="C18" t="s">
        <v>48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6"/>
  <sheetViews>
    <sheetView topLeftCell="I1" workbookViewId="0">
      <pane ySplit="1" topLeftCell="A286" activePane="bottomLeft" state="frozen"/>
      <selection activeCell="I1" sqref="I1"/>
      <selection pane="bottomLeft" activeCell="T2" sqref="T2:T31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24.5703125" style="25" bestFit="1" customWidth="1"/>
    <col min="7" max="7" width="17.85546875" style="26" bestFit="1" customWidth="1"/>
    <col min="8" max="8" width="15.7109375" style="26" bestFit="1" customWidth="1"/>
    <col min="9" max="9" width="12.7109375" style="25" bestFit="1" customWidth="1"/>
    <col min="10" max="10" width="17.7109375" style="25" bestFit="1" customWidth="1"/>
    <col min="11" max="11" width="10.85546875" style="25" bestFit="1" customWidth="1"/>
    <col min="12" max="12" width="10.5703125" style="25" bestFit="1" customWidth="1"/>
    <col min="13" max="13" width="29.85546875" style="25" bestFit="1" customWidth="1"/>
    <col min="14" max="14" width="50.42578125" style="25" bestFit="1" customWidth="1"/>
    <col min="15" max="15" width="26.5703125" style="25" bestFit="1" customWidth="1"/>
    <col min="16" max="16" width="18.85546875" style="26" bestFit="1" customWidth="1"/>
    <col min="17" max="17" width="22" style="26" bestFit="1" customWidth="1"/>
    <col min="18" max="18" width="8.85546875" style="27" bestFit="1" customWidth="1"/>
    <col min="19" max="19" width="10.28515625" style="27" bestFit="1" customWidth="1"/>
    <col min="20" max="20" width="10.5703125" style="27" bestFit="1" customWidth="1"/>
  </cols>
  <sheetData>
    <row r="1" spans="1:20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60</v>
      </c>
      <c r="H1" s="26" t="s">
        <v>61</v>
      </c>
      <c r="I1" s="25" t="s">
        <v>62</v>
      </c>
      <c r="J1" s="25" t="s">
        <v>63</v>
      </c>
      <c r="K1" s="25" t="s">
        <v>64</v>
      </c>
      <c r="L1" s="25" t="s">
        <v>65</v>
      </c>
      <c r="M1" s="25" t="s">
        <v>66</v>
      </c>
      <c r="N1" s="25" t="s">
        <v>67</v>
      </c>
      <c r="O1" s="25" t="s">
        <v>68</v>
      </c>
      <c r="P1" s="26" t="s">
        <v>69</v>
      </c>
      <c r="Q1" s="26" t="s">
        <v>70</v>
      </c>
      <c r="R1" s="27" t="s">
        <v>71</v>
      </c>
      <c r="S1" s="27" t="s">
        <v>72</v>
      </c>
      <c r="T1" s="27" t="s">
        <v>73</v>
      </c>
    </row>
    <row r="2" spans="1:20" x14ac:dyDescent="0.25">
      <c r="A2" s="25">
        <v>1345</v>
      </c>
      <c r="B2" s="25">
        <v>1285</v>
      </c>
      <c r="C2" s="25">
        <v>1110</v>
      </c>
      <c r="D2" s="25">
        <v>1110</v>
      </c>
      <c r="E2" s="25" t="s">
        <v>74</v>
      </c>
      <c r="F2" s="25" t="s">
        <v>75</v>
      </c>
      <c r="G2" s="26">
        <v>56.977558671700002</v>
      </c>
      <c r="H2" s="26">
        <v>4.0696500000000002</v>
      </c>
      <c r="I2" s="25" t="s">
        <v>76</v>
      </c>
      <c r="J2" s="25" t="s">
        <v>77</v>
      </c>
      <c r="K2" s="25">
        <v>2</v>
      </c>
      <c r="L2" s="25">
        <v>10</v>
      </c>
      <c r="M2" s="25" t="s">
        <v>78</v>
      </c>
      <c r="N2" s="25" t="s">
        <v>79</v>
      </c>
      <c r="O2" s="25" t="s">
        <v>80</v>
      </c>
      <c r="P2" s="26">
        <v>18179.4739013</v>
      </c>
      <c r="Q2" s="26">
        <v>2481942.4557400001</v>
      </c>
      <c r="R2" s="27">
        <v>0.48648799999999998</v>
      </c>
      <c r="S2" s="27">
        <v>0.84899999999999998</v>
      </c>
      <c r="T2" s="27">
        <f t="shared" ref="T2:T65" si="0">H2*R2*(1-S2)</f>
        <v>0.29895521926920005</v>
      </c>
    </row>
    <row r="3" spans="1:20" x14ac:dyDescent="0.25">
      <c r="A3" s="25">
        <v>1346</v>
      </c>
      <c r="B3" s="25">
        <v>1286</v>
      </c>
      <c r="C3" s="25">
        <v>1110</v>
      </c>
      <c r="D3" s="25">
        <v>1110</v>
      </c>
      <c r="E3" s="25" t="s">
        <v>74</v>
      </c>
      <c r="F3" s="25" t="s">
        <v>75</v>
      </c>
      <c r="G3" s="26">
        <v>26.883946375200001</v>
      </c>
      <c r="H3" s="26">
        <v>10.8796</v>
      </c>
      <c r="I3" s="25" t="s">
        <v>76</v>
      </c>
      <c r="J3" s="25" t="s">
        <v>77</v>
      </c>
      <c r="K3" s="25">
        <v>2</v>
      </c>
      <c r="L3" s="25">
        <v>10</v>
      </c>
      <c r="M3" s="25" t="s">
        <v>78</v>
      </c>
      <c r="N3" s="25" t="s">
        <v>79</v>
      </c>
      <c r="O3" s="25" t="s">
        <v>80</v>
      </c>
      <c r="P3" s="26">
        <v>8160.6563529300001</v>
      </c>
      <c r="Q3" s="26">
        <v>1171064.7041</v>
      </c>
      <c r="R3" s="27">
        <v>0.48648799999999998</v>
      </c>
      <c r="S3" s="27">
        <v>0.84899999999999998</v>
      </c>
      <c r="T3" s="27">
        <f t="shared" si="0"/>
        <v>0.79921202156480009</v>
      </c>
    </row>
    <row r="4" spans="1:20" x14ac:dyDescent="0.25">
      <c r="A4" s="25">
        <v>1349</v>
      </c>
      <c r="B4" s="25">
        <v>1289</v>
      </c>
      <c r="C4" s="25">
        <v>1110</v>
      </c>
      <c r="D4" s="25">
        <v>1110</v>
      </c>
      <c r="E4" s="25" t="s">
        <v>74</v>
      </c>
      <c r="F4" s="25" t="s">
        <v>75</v>
      </c>
      <c r="G4" s="26">
        <v>10.454773536199999</v>
      </c>
      <c r="H4" s="26">
        <v>4.2309099999999997</v>
      </c>
      <c r="I4" s="25" t="s">
        <v>76</v>
      </c>
      <c r="J4" s="25" t="s">
        <v>77</v>
      </c>
      <c r="K4" s="25">
        <v>2</v>
      </c>
      <c r="L4" s="25">
        <v>10</v>
      </c>
      <c r="M4" s="25" t="s">
        <v>78</v>
      </c>
      <c r="N4" s="25" t="s">
        <v>79</v>
      </c>
      <c r="O4" s="25" t="s">
        <v>80</v>
      </c>
      <c r="P4" s="26">
        <v>3318.4875958399998</v>
      </c>
      <c r="Q4" s="26">
        <v>455409.93523499998</v>
      </c>
      <c r="R4" s="27">
        <v>0.48648799999999998</v>
      </c>
      <c r="S4" s="27">
        <v>0.84899999999999998</v>
      </c>
      <c r="T4" s="27">
        <f t="shared" si="0"/>
        <v>0.31080132855608</v>
      </c>
    </row>
    <row r="5" spans="1:20" x14ac:dyDescent="0.25">
      <c r="A5" s="25">
        <v>1350</v>
      </c>
      <c r="B5" s="25">
        <v>1290</v>
      </c>
      <c r="C5" s="25">
        <v>1110</v>
      </c>
      <c r="D5" s="25">
        <v>1110</v>
      </c>
      <c r="E5" s="25" t="s">
        <v>74</v>
      </c>
      <c r="F5" s="25" t="s">
        <v>75</v>
      </c>
      <c r="G5" s="26">
        <v>29.617889827399999</v>
      </c>
      <c r="H5" s="26">
        <v>11.986000000000001</v>
      </c>
      <c r="I5" s="25" t="s">
        <v>76</v>
      </c>
      <c r="J5" s="25" t="s">
        <v>77</v>
      </c>
      <c r="K5" s="25">
        <v>2</v>
      </c>
      <c r="L5" s="25">
        <v>10</v>
      </c>
      <c r="M5" s="25" t="s">
        <v>78</v>
      </c>
      <c r="N5" s="25" t="s">
        <v>79</v>
      </c>
      <c r="O5" s="25" t="s">
        <v>80</v>
      </c>
      <c r="P5" s="26">
        <v>6354.2348117399997</v>
      </c>
      <c r="Q5" s="26">
        <v>1290155.28088</v>
      </c>
      <c r="R5" s="27">
        <v>0.48648799999999998</v>
      </c>
      <c r="S5" s="27">
        <v>0.84899999999999998</v>
      </c>
      <c r="T5" s="27">
        <f t="shared" si="0"/>
        <v>0.88048782036800011</v>
      </c>
    </row>
    <row r="6" spans="1:20" x14ac:dyDescent="0.25">
      <c r="A6" s="25">
        <v>1351</v>
      </c>
      <c r="B6" s="25">
        <v>1291</v>
      </c>
      <c r="C6" s="25">
        <v>1110</v>
      </c>
      <c r="D6" s="25">
        <v>1110</v>
      </c>
      <c r="E6" s="25" t="s">
        <v>74</v>
      </c>
      <c r="F6" s="25" t="s">
        <v>75</v>
      </c>
      <c r="G6" s="26">
        <v>193.894808329</v>
      </c>
      <c r="H6" s="26">
        <v>4.4544300000000003</v>
      </c>
      <c r="I6" s="25" t="s">
        <v>76</v>
      </c>
      <c r="J6" s="25" t="s">
        <v>77</v>
      </c>
      <c r="K6" s="25">
        <v>2</v>
      </c>
      <c r="L6" s="25">
        <v>10</v>
      </c>
      <c r="M6" s="25" t="s">
        <v>78</v>
      </c>
      <c r="N6" s="25" t="s">
        <v>79</v>
      </c>
      <c r="O6" s="25" t="s">
        <v>80</v>
      </c>
      <c r="P6" s="26">
        <v>26738.635956499998</v>
      </c>
      <c r="Q6" s="26">
        <v>8446057.8507899996</v>
      </c>
      <c r="R6" s="27">
        <v>0.48648799999999998</v>
      </c>
      <c r="S6" s="27">
        <v>0.84899999999999998</v>
      </c>
      <c r="T6" s="27">
        <f t="shared" si="0"/>
        <v>0.32722103801784003</v>
      </c>
    </row>
    <row r="7" spans="1:20" x14ac:dyDescent="0.25">
      <c r="A7" s="25">
        <v>1352</v>
      </c>
      <c r="B7" s="25">
        <v>1292</v>
      </c>
      <c r="C7" s="25">
        <v>1110</v>
      </c>
      <c r="D7" s="25">
        <v>1110</v>
      </c>
      <c r="E7" s="25" t="s">
        <v>74</v>
      </c>
      <c r="F7" s="25" t="s">
        <v>75</v>
      </c>
      <c r="G7" s="26">
        <v>9.5859878713299995</v>
      </c>
      <c r="H7" s="26">
        <v>3.8793299999999999</v>
      </c>
      <c r="I7" s="25" t="s">
        <v>76</v>
      </c>
      <c r="J7" s="25" t="s">
        <v>77</v>
      </c>
      <c r="K7" s="25">
        <v>2</v>
      </c>
      <c r="L7" s="25">
        <v>10</v>
      </c>
      <c r="M7" s="25" t="s">
        <v>78</v>
      </c>
      <c r="N7" s="25" t="s">
        <v>79</v>
      </c>
      <c r="O7" s="25" t="s">
        <v>80</v>
      </c>
      <c r="P7" s="26">
        <v>2579.8732557799999</v>
      </c>
      <c r="Q7" s="26">
        <v>417565.63167500001</v>
      </c>
      <c r="R7" s="27">
        <v>0.48648799999999998</v>
      </c>
      <c r="S7" s="27">
        <v>0.84899999999999998</v>
      </c>
      <c r="T7" s="27">
        <f t="shared" si="0"/>
        <v>0.28497437144904003</v>
      </c>
    </row>
    <row r="8" spans="1:20" x14ac:dyDescent="0.25">
      <c r="A8" s="25">
        <v>1353</v>
      </c>
      <c r="B8" s="25">
        <v>1293</v>
      </c>
      <c r="C8" s="25">
        <v>1110</v>
      </c>
      <c r="D8" s="25">
        <v>1110</v>
      </c>
      <c r="E8" s="25" t="s">
        <v>74</v>
      </c>
      <c r="F8" s="25" t="s">
        <v>75</v>
      </c>
      <c r="G8" s="26">
        <v>3.6541304967300001</v>
      </c>
      <c r="H8" s="26">
        <v>1.47878</v>
      </c>
      <c r="I8" s="25" t="s">
        <v>76</v>
      </c>
      <c r="J8" s="25" t="s">
        <v>77</v>
      </c>
      <c r="K8" s="25">
        <v>2</v>
      </c>
      <c r="L8" s="25">
        <v>10</v>
      </c>
      <c r="M8" s="25" t="s">
        <v>78</v>
      </c>
      <c r="N8" s="25" t="s">
        <v>79</v>
      </c>
      <c r="O8" s="25" t="s">
        <v>80</v>
      </c>
      <c r="P8" s="26">
        <v>1862.1201478600001</v>
      </c>
      <c r="Q8" s="26">
        <v>159173.92443700001</v>
      </c>
      <c r="R8" s="27">
        <v>0.48648799999999998</v>
      </c>
      <c r="S8" s="27">
        <v>0.84899999999999998</v>
      </c>
      <c r="T8" s="27">
        <f t="shared" si="0"/>
        <v>0.10863071742064001</v>
      </c>
    </row>
    <row r="9" spans="1:20" x14ac:dyDescent="0.25">
      <c r="A9" s="25">
        <v>1361</v>
      </c>
      <c r="B9" s="25">
        <v>1311</v>
      </c>
      <c r="C9" s="25">
        <v>1110</v>
      </c>
      <c r="D9" s="25">
        <v>1110</v>
      </c>
      <c r="E9" s="25" t="s">
        <v>74</v>
      </c>
      <c r="F9" s="25" t="s">
        <v>75</v>
      </c>
      <c r="G9" s="26">
        <v>68.397964210300003</v>
      </c>
      <c r="H9" s="26">
        <v>7.3220999999999994E-2</v>
      </c>
      <c r="I9" s="25" t="s">
        <v>76</v>
      </c>
      <c r="J9" s="25" t="s">
        <v>77</v>
      </c>
      <c r="K9" s="25">
        <v>2</v>
      </c>
      <c r="L9" s="25">
        <v>10</v>
      </c>
      <c r="M9" s="25" t="s">
        <v>78</v>
      </c>
      <c r="N9" s="25" t="s">
        <v>79</v>
      </c>
      <c r="O9" s="25" t="s">
        <v>80</v>
      </c>
      <c r="P9" s="26">
        <v>12803.0752116</v>
      </c>
      <c r="Q9" s="26">
        <v>2979415.321</v>
      </c>
      <c r="R9" s="27">
        <v>0.48648799999999998</v>
      </c>
      <c r="S9" s="27">
        <v>0.84899999999999998</v>
      </c>
      <c r="T9" s="27">
        <f t="shared" si="0"/>
        <v>5.3787918150479995E-3</v>
      </c>
    </row>
    <row r="10" spans="1:20" x14ac:dyDescent="0.25">
      <c r="A10" s="25">
        <v>1525</v>
      </c>
      <c r="B10" s="25">
        <v>1485</v>
      </c>
      <c r="C10" s="25">
        <v>1110</v>
      </c>
      <c r="D10" s="25">
        <v>1110</v>
      </c>
      <c r="E10" s="25" t="s">
        <v>74</v>
      </c>
      <c r="F10" s="25" t="s">
        <v>81</v>
      </c>
      <c r="G10" s="26">
        <v>354.44039564899998</v>
      </c>
      <c r="H10" s="26">
        <v>5.3651600000000004</v>
      </c>
      <c r="I10" s="25" t="s">
        <v>76</v>
      </c>
      <c r="J10" s="25" t="s">
        <v>77</v>
      </c>
      <c r="K10" s="25">
        <v>2</v>
      </c>
      <c r="L10" s="25">
        <v>10</v>
      </c>
      <c r="M10" s="25" t="s">
        <v>78</v>
      </c>
      <c r="N10" s="25" t="s">
        <v>79</v>
      </c>
      <c r="O10" s="25" t="s">
        <v>80</v>
      </c>
      <c r="P10" s="26">
        <v>24429.212883100001</v>
      </c>
      <c r="Q10" s="26">
        <v>15439423.634500001</v>
      </c>
      <c r="R10" s="27">
        <v>0.48648799999999998</v>
      </c>
      <c r="S10" s="27">
        <v>0.84899999999999998</v>
      </c>
      <c r="T10" s="27">
        <f t="shared" si="0"/>
        <v>0.39412297967008003</v>
      </c>
    </row>
    <row r="11" spans="1:20" x14ac:dyDescent="0.25">
      <c r="A11" s="25">
        <v>1573</v>
      </c>
      <c r="B11" s="25">
        <v>1533</v>
      </c>
      <c r="C11" s="25">
        <v>1110</v>
      </c>
      <c r="D11" s="25">
        <v>1110</v>
      </c>
      <c r="E11" s="25" t="s">
        <v>74</v>
      </c>
      <c r="F11" s="25" t="s">
        <v>82</v>
      </c>
      <c r="G11" s="26">
        <v>6.5959825464400001</v>
      </c>
      <c r="H11" s="26">
        <v>0.30511500000000003</v>
      </c>
      <c r="I11" s="25" t="s">
        <v>76</v>
      </c>
      <c r="J11" s="25" t="s">
        <v>77</v>
      </c>
      <c r="K11" s="25">
        <v>2</v>
      </c>
      <c r="L11" s="25">
        <v>10</v>
      </c>
      <c r="M11" s="25" t="s">
        <v>78</v>
      </c>
      <c r="N11" s="25" t="s">
        <v>79</v>
      </c>
      <c r="O11" s="25" t="s">
        <v>80</v>
      </c>
      <c r="P11" s="26">
        <v>2687.7924754000001</v>
      </c>
      <c r="Q11" s="26">
        <v>287320.99972299999</v>
      </c>
      <c r="R11" s="27">
        <v>0.48648799999999998</v>
      </c>
      <c r="S11" s="27">
        <v>0.84899999999999998</v>
      </c>
      <c r="T11" s="27">
        <f t="shared" si="0"/>
        <v>2.2413652704120001E-2</v>
      </c>
    </row>
    <row r="12" spans="1:20" x14ac:dyDescent="0.25">
      <c r="A12" s="25">
        <v>1575</v>
      </c>
      <c r="B12" s="25">
        <v>1535</v>
      </c>
      <c r="C12" s="25">
        <v>1110</v>
      </c>
      <c r="D12" s="25">
        <v>1110</v>
      </c>
      <c r="E12" s="25" t="s">
        <v>74</v>
      </c>
      <c r="F12" s="25" t="s">
        <v>82</v>
      </c>
      <c r="G12" s="26">
        <v>10.5752474163</v>
      </c>
      <c r="H12" s="26">
        <v>0.49992399999999998</v>
      </c>
      <c r="I12" s="25" t="s">
        <v>76</v>
      </c>
      <c r="J12" s="25" t="s">
        <v>77</v>
      </c>
      <c r="K12" s="25">
        <v>2</v>
      </c>
      <c r="L12" s="25">
        <v>10</v>
      </c>
      <c r="M12" s="25" t="s">
        <v>78</v>
      </c>
      <c r="N12" s="25" t="s">
        <v>79</v>
      </c>
      <c r="O12" s="25" t="s">
        <v>80</v>
      </c>
      <c r="P12" s="26">
        <v>3338.8952926500001</v>
      </c>
      <c r="Q12" s="26">
        <v>460657.77745200001</v>
      </c>
      <c r="R12" s="27">
        <v>0.48648799999999998</v>
      </c>
      <c r="S12" s="27">
        <v>0.84899999999999998</v>
      </c>
      <c r="T12" s="27">
        <f t="shared" si="0"/>
        <v>3.6724261063712002E-2</v>
      </c>
    </row>
    <row r="13" spans="1:20" x14ac:dyDescent="0.25">
      <c r="A13" s="25">
        <v>1576</v>
      </c>
      <c r="B13" s="25">
        <v>1536</v>
      </c>
      <c r="C13" s="25">
        <v>1110</v>
      </c>
      <c r="D13" s="25">
        <v>1110</v>
      </c>
      <c r="E13" s="25" t="s">
        <v>74</v>
      </c>
      <c r="F13" s="25" t="s">
        <v>82</v>
      </c>
      <c r="G13" s="26">
        <v>25.496494632299999</v>
      </c>
      <c r="H13" s="26">
        <v>0.30215199999999998</v>
      </c>
      <c r="I13" s="25" t="s">
        <v>76</v>
      </c>
      <c r="J13" s="25" t="s">
        <v>77</v>
      </c>
      <c r="K13" s="25">
        <v>2</v>
      </c>
      <c r="L13" s="25">
        <v>10</v>
      </c>
      <c r="M13" s="25" t="s">
        <v>78</v>
      </c>
      <c r="N13" s="25" t="s">
        <v>79</v>
      </c>
      <c r="O13" s="25" t="s">
        <v>80</v>
      </c>
      <c r="P13" s="26">
        <v>7694.9300936299996</v>
      </c>
      <c r="Q13" s="26">
        <v>1110627.3061800001</v>
      </c>
      <c r="R13" s="27">
        <v>0.48648799999999998</v>
      </c>
      <c r="S13" s="27">
        <v>0.84899999999999998</v>
      </c>
      <c r="T13" s="27">
        <f t="shared" si="0"/>
        <v>2.2195991648576E-2</v>
      </c>
    </row>
    <row r="14" spans="1:20" x14ac:dyDescent="0.25">
      <c r="A14" s="25">
        <v>1729</v>
      </c>
      <c r="B14" s="25">
        <v>1689</v>
      </c>
      <c r="C14" s="25">
        <v>1130</v>
      </c>
      <c r="D14" s="25">
        <v>1130</v>
      </c>
      <c r="E14" s="25" t="s">
        <v>74</v>
      </c>
      <c r="F14" s="25" t="s">
        <v>82</v>
      </c>
      <c r="G14" s="26">
        <v>16.208579387499999</v>
      </c>
      <c r="H14" s="26">
        <v>6.5594099999999997</v>
      </c>
      <c r="I14" s="25" t="s">
        <v>76</v>
      </c>
      <c r="J14" s="25" t="s">
        <v>77</v>
      </c>
      <c r="K14" s="25">
        <v>2</v>
      </c>
      <c r="L14" s="25">
        <v>10</v>
      </c>
      <c r="M14" s="25" t="s">
        <v>78</v>
      </c>
      <c r="N14" s="25" t="s">
        <v>83</v>
      </c>
      <c r="O14" s="25" t="s">
        <v>80</v>
      </c>
      <c r="P14" s="26">
        <v>4314.3906023299996</v>
      </c>
      <c r="Q14" s="26">
        <v>706045.71812199999</v>
      </c>
      <c r="R14" s="27">
        <v>0.48648799999999998</v>
      </c>
      <c r="S14" s="27">
        <v>0.84899999999999998</v>
      </c>
      <c r="T14" s="27">
        <f t="shared" si="0"/>
        <v>0.48185221206408002</v>
      </c>
    </row>
    <row r="15" spans="1:20" x14ac:dyDescent="0.25">
      <c r="A15" s="25">
        <v>2008</v>
      </c>
      <c r="B15" s="25">
        <v>1979</v>
      </c>
      <c r="C15" s="25">
        <v>1180</v>
      </c>
      <c r="D15" s="25">
        <v>1180</v>
      </c>
      <c r="E15" s="25" t="s">
        <v>74</v>
      </c>
      <c r="F15" s="25" t="s">
        <v>75</v>
      </c>
      <c r="G15" s="26">
        <v>13.327431856700001</v>
      </c>
      <c r="H15" s="26">
        <v>0.191331</v>
      </c>
      <c r="I15" s="25" t="s">
        <v>76</v>
      </c>
      <c r="J15" s="25" t="s">
        <v>77</v>
      </c>
      <c r="K15" s="25">
        <v>2</v>
      </c>
      <c r="L15" s="25">
        <v>10</v>
      </c>
      <c r="M15" s="25" t="s">
        <v>78</v>
      </c>
      <c r="N15" s="25" t="s">
        <v>84</v>
      </c>
      <c r="O15" s="25" t="s">
        <v>80</v>
      </c>
      <c r="P15" s="26">
        <v>3320.1540782000002</v>
      </c>
      <c r="Q15" s="26">
        <v>580542.93167800002</v>
      </c>
      <c r="R15" s="27">
        <v>0.48648799999999998</v>
      </c>
      <c r="S15" s="27">
        <v>0.84899999999999998</v>
      </c>
      <c r="T15" s="27">
        <f t="shared" si="0"/>
        <v>1.4055115564728002E-2</v>
      </c>
    </row>
    <row r="16" spans="1:20" x14ac:dyDescent="0.25">
      <c r="A16" s="25">
        <v>2019</v>
      </c>
      <c r="B16" s="25">
        <v>1990</v>
      </c>
      <c r="C16" s="25">
        <v>1180</v>
      </c>
      <c r="D16" s="25">
        <v>1180</v>
      </c>
      <c r="E16" s="25" t="s">
        <v>74</v>
      </c>
      <c r="F16" s="25" t="s">
        <v>75</v>
      </c>
      <c r="G16" s="26">
        <v>7.6524744973900001</v>
      </c>
      <c r="H16" s="26">
        <v>8.0559099999999995E-3</v>
      </c>
      <c r="I16" s="25" t="s">
        <v>76</v>
      </c>
      <c r="J16" s="25" t="s">
        <v>77</v>
      </c>
      <c r="K16" s="25">
        <v>2</v>
      </c>
      <c r="L16" s="25">
        <v>10</v>
      </c>
      <c r="M16" s="25" t="s">
        <v>78</v>
      </c>
      <c r="N16" s="25" t="s">
        <v>84</v>
      </c>
      <c r="O16" s="25" t="s">
        <v>80</v>
      </c>
      <c r="P16" s="26">
        <v>2576.4496140900001</v>
      </c>
      <c r="Q16" s="26">
        <v>333341.78910599998</v>
      </c>
      <c r="R16" s="27">
        <v>0.48648799999999998</v>
      </c>
      <c r="S16" s="27">
        <v>0.84899999999999998</v>
      </c>
      <c r="T16" s="27">
        <f t="shared" si="0"/>
        <v>5.9178463515608011E-4</v>
      </c>
    </row>
    <row r="17" spans="1:20" x14ac:dyDescent="0.25">
      <c r="A17" s="25">
        <v>2370</v>
      </c>
      <c r="B17" s="25">
        <v>2361</v>
      </c>
      <c r="C17" s="25">
        <v>1180</v>
      </c>
      <c r="D17" s="25">
        <v>1180</v>
      </c>
      <c r="E17" s="25" t="s">
        <v>74</v>
      </c>
      <c r="F17" s="25" t="s">
        <v>82</v>
      </c>
      <c r="G17" s="26">
        <v>5.5815133998600004</v>
      </c>
      <c r="H17" s="26">
        <v>2.2574999999999998</v>
      </c>
      <c r="I17" s="25" t="s">
        <v>76</v>
      </c>
      <c r="J17" s="25" t="s">
        <v>77</v>
      </c>
      <c r="K17" s="25">
        <v>2</v>
      </c>
      <c r="L17" s="25">
        <v>10</v>
      </c>
      <c r="M17" s="25" t="s">
        <v>78</v>
      </c>
      <c r="N17" s="25" t="s">
        <v>84</v>
      </c>
      <c r="O17" s="25" t="s">
        <v>80</v>
      </c>
      <c r="P17" s="26">
        <v>1980.4102166499999</v>
      </c>
      <c r="Q17" s="26">
        <v>243130.72369799999</v>
      </c>
      <c r="R17" s="27">
        <v>0.48648799999999998</v>
      </c>
      <c r="S17" s="27">
        <v>0.84899999999999998</v>
      </c>
      <c r="T17" s="27">
        <f t="shared" si="0"/>
        <v>0.16583524565999999</v>
      </c>
    </row>
    <row r="18" spans="1:20" x14ac:dyDescent="0.25">
      <c r="A18" s="25">
        <v>2564</v>
      </c>
      <c r="B18" s="25">
        <v>2555</v>
      </c>
      <c r="C18" s="25">
        <v>1210</v>
      </c>
      <c r="D18" s="25">
        <v>1210</v>
      </c>
      <c r="E18" s="25" t="s">
        <v>74</v>
      </c>
      <c r="F18" s="25" t="s">
        <v>75</v>
      </c>
      <c r="G18" s="26">
        <v>31.4180740768</v>
      </c>
      <c r="H18" s="26">
        <v>12.714499999999999</v>
      </c>
      <c r="I18" s="25" t="s">
        <v>76</v>
      </c>
      <c r="J18" s="25" t="s">
        <v>77</v>
      </c>
      <c r="K18" s="25">
        <v>19</v>
      </c>
      <c r="L18" s="25">
        <v>10</v>
      </c>
      <c r="M18" s="25" t="s">
        <v>78</v>
      </c>
      <c r="N18" s="25" t="s">
        <v>85</v>
      </c>
      <c r="O18" s="25" t="s">
        <v>86</v>
      </c>
      <c r="P18" s="26">
        <v>5732.2799105900003</v>
      </c>
      <c r="Q18" s="26">
        <v>1368571.3067900001</v>
      </c>
      <c r="R18" s="27">
        <v>0.60924900000000004</v>
      </c>
      <c r="S18" s="27">
        <v>0.84899999999999998</v>
      </c>
      <c r="T18" s="27">
        <f t="shared" si="0"/>
        <v>1.1696907579855003</v>
      </c>
    </row>
    <row r="19" spans="1:20" x14ac:dyDescent="0.25">
      <c r="A19" s="25">
        <v>2567</v>
      </c>
      <c r="B19" s="25">
        <v>2558</v>
      </c>
      <c r="C19" s="25">
        <v>1210</v>
      </c>
      <c r="D19" s="25">
        <v>1210</v>
      </c>
      <c r="E19" s="25" t="s">
        <v>74</v>
      </c>
      <c r="F19" s="25" t="s">
        <v>75</v>
      </c>
      <c r="G19" s="26">
        <v>729.34139222500005</v>
      </c>
      <c r="H19" s="26">
        <v>291.53800000000001</v>
      </c>
      <c r="I19" s="25" t="s">
        <v>76</v>
      </c>
      <c r="J19" s="25" t="s">
        <v>77</v>
      </c>
      <c r="K19" s="25">
        <v>19</v>
      </c>
      <c r="L19" s="25">
        <v>10</v>
      </c>
      <c r="M19" s="25" t="s">
        <v>78</v>
      </c>
      <c r="N19" s="25" t="s">
        <v>85</v>
      </c>
      <c r="O19" s="25" t="s">
        <v>86</v>
      </c>
      <c r="P19" s="26">
        <v>62561.249878499999</v>
      </c>
      <c r="Q19" s="26">
        <v>31770111.045299999</v>
      </c>
      <c r="R19" s="27">
        <v>0.60924900000000004</v>
      </c>
      <c r="S19" s="27">
        <v>0.84899999999999998</v>
      </c>
      <c r="T19" s="27">
        <f t="shared" si="0"/>
        <v>26.820504479262006</v>
      </c>
    </row>
    <row r="20" spans="1:20" x14ac:dyDescent="0.25">
      <c r="A20" s="25">
        <v>2568</v>
      </c>
      <c r="B20" s="25">
        <v>2559</v>
      </c>
      <c r="C20" s="25">
        <v>1210</v>
      </c>
      <c r="D20" s="25">
        <v>1210</v>
      </c>
      <c r="E20" s="25" t="s">
        <v>74</v>
      </c>
      <c r="F20" s="25" t="s">
        <v>75</v>
      </c>
      <c r="G20" s="26">
        <v>7.7723051929700002</v>
      </c>
      <c r="H20" s="26">
        <v>3.1315499999999998</v>
      </c>
      <c r="I20" s="25" t="s">
        <v>76</v>
      </c>
      <c r="J20" s="25" t="s">
        <v>77</v>
      </c>
      <c r="K20" s="25">
        <v>19</v>
      </c>
      <c r="L20" s="25">
        <v>10</v>
      </c>
      <c r="M20" s="25" t="s">
        <v>78</v>
      </c>
      <c r="N20" s="25" t="s">
        <v>85</v>
      </c>
      <c r="O20" s="25" t="s">
        <v>86</v>
      </c>
      <c r="P20" s="26">
        <v>2348.4540938599998</v>
      </c>
      <c r="Q20" s="26">
        <v>338561.614206</v>
      </c>
      <c r="R20" s="27">
        <v>0.60924900000000004</v>
      </c>
      <c r="S20" s="27">
        <v>0.84899999999999998</v>
      </c>
      <c r="T20" s="27">
        <f t="shared" si="0"/>
        <v>0.28809194959845008</v>
      </c>
    </row>
    <row r="21" spans="1:20" x14ac:dyDescent="0.25">
      <c r="A21" s="25">
        <v>2571</v>
      </c>
      <c r="B21" s="25">
        <v>2562</v>
      </c>
      <c r="C21" s="25">
        <v>1210</v>
      </c>
      <c r="D21" s="25">
        <v>1210</v>
      </c>
      <c r="E21" s="25" t="s">
        <v>74</v>
      </c>
      <c r="F21" s="25" t="s">
        <v>75</v>
      </c>
      <c r="G21" s="26">
        <v>102.96138061800001</v>
      </c>
      <c r="H21" s="26">
        <v>14.376099999999999</v>
      </c>
      <c r="I21" s="25" t="s">
        <v>76</v>
      </c>
      <c r="J21" s="25" t="s">
        <v>77</v>
      </c>
      <c r="K21" s="25">
        <v>19</v>
      </c>
      <c r="L21" s="25">
        <v>10</v>
      </c>
      <c r="M21" s="25" t="s">
        <v>78</v>
      </c>
      <c r="N21" s="25" t="s">
        <v>85</v>
      </c>
      <c r="O21" s="25" t="s">
        <v>86</v>
      </c>
      <c r="P21" s="26">
        <v>14491.7937246</v>
      </c>
      <c r="Q21" s="26">
        <v>4484997.7397100003</v>
      </c>
      <c r="R21" s="27">
        <v>0.60924900000000004</v>
      </c>
      <c r="S21" s="27">
        <v>0.84899999999999998</v>
      </c>
      <c r="T21" s="27">
        <f t="shared" si="0"/>
        <v>1.3225523068839002</v>
      </c>
    </row>
    <row r="22" spans="1:20" x14ac:dyDescent="0.25">
      <c r="A22" s="25">
        <v>2575</v>
      </c>
      <c r="B22" s="25">
        <v>2566</v>
      </c>
      <c r="C22" s="25">
        <v>1210</v>
      </c>
      <c r="D22" s="25">
        <v>1210</v>
      </c>
      <c r="E22" s="25" t="s">
        <v>74</v>
      </c>
      <c r="F22" s="25" t="s">
        <v>75</v>
      </c>
      <c r="G22" s="26">
        <v>11.281090130700001</v>
      </c>
      <c r="H22" s="26">
        <v>1.4901500000000001</v>
      </c>
      <c r="I22" s="25" t="s">
        <v>76</v>
      </c>
      <c r="J22" s="25" t="s">
        <v>77</v>
      </c>
      <c r="K22" s="25">
        <v>19</v>
      </c>
      <c r="L22" s="25">
        <v>10</v>
      </c>
      <c r="M22" s="25" t="s">
        <v>78</v>
      </c>
      <c r="N22" s="25" t="s">
        <v>85</v>
      </c>
      <c r="O22" s="25" t="s">
        <v>86</v>
      </c>
      <c r="P22" s="26">
        <v>3053.6056326500002</v>
      </c>
      <c r="Q22" s="26">
        <v>491404.28609200002</v>
      </c>
      <c r="R22" s="27">
        <v>0.60924900000000004</v>
      </c>
      <c r="S22" s="27">
        <v>0.84899999999999998</v>
      </c>
      <c r="T22" s="27">
        <f t="shared" si="0"/>
        <v>0.13708873199985006</v>
      </c>
    </row>
    <row r="23" spans="1:20" x14ac:dyDescent="0.25">
      <c r="A23" s="25">
        <v>2576</v>
      </c>
      <c r="B23" s="25">
        <v>2567</v>
      </c>
      <c r="C23" s="25">
        <v>1210</v>
      </c>
      <c r="D23" s="25">
        <v>1210</v>
      </c>
      <c r="E23" s="25" t="s">
        <v>74</v>
      </c>
      <c r="F23" s="25" t="s">
        <v>75</v>
      </c>
      <c r="G23" s="26">
        <v>158.07714168800001</v>
      </c>
      <c r="H23" s="26">
        <v>63.971800000000002</v>
      </c>
      <c r="I23" s="25" t="s">
        <v>76</v>
      </c>
      <c r="J23" s="25" t="s">
        <v>77</v>
      </c>
      <c r="K23" s="25">
        <v>19</v>
      </c>
      <c r="L23" s="25">
        <v>10</v>
      </c>
      <c r="M23" s="25" t="s">
        <v>78</v>
      </c>
      <c r="N23" s="25" t="s">
        <v>85</v>
      </c>
      <c r="O23" s="25" t="s">
        <v>86</v>
      </c>
      <c r="P23" s="26">
        <v>18273.125268899999</v>
      </c>
      <c r="Q23" s="26">
        <v>6885840.2919399999</v>
      </c>
      <c r="R23" s="27">
        <v>0.60924900000000004</v>
      </c>
      <c r="S23" s="27">
        <v>0.84899999999999998</v>
      </c>
      <c r="T23" s="27">
        <f t="shared" si="0"/>
        <v>5.8851880319082017</v>
      </c>
    </row>
    <row r="24" spans="1:20" x14ac:dyDescent="0.25">
      <c r="A24" s="25">
        <v>2577</v>
      </c>
      <c r="B24" s="25">
        <v>2568</v>
      </c>
      <c r="C24" s="25">
        <v>1210</v>
      </c>
      <c r="D24" s="25">
        <v>1210</v>
      </c>
      <c r="E24" s="25" t="s">
        <v>74</v>
      </c>
      <c r="F24" s="25" t="s">
        <v>75</v>
      </c>
      <c r="G24" s="26">
        <v>494.59158776999999</v>
      </c>
      <c r="H24" s="26">
        <v>186.28700000000001</v>
      </c>
      <c r="I24" s="25" t="s">
        <v>76</v>
      </c>
      <c r="J24" s="25" t="s">
        <v>77</v>
      </c>
      <c r="K24" s="25">
        <v>19</v>
      </c>
      <c r="L24" s="25">
        <v>10</v>
      </c>
      <c r="M24" s="25" t="s">
        <v>78</v>
      </c>
      <c r="N24" s="25" t="s">
        <v>85</v>
      </c>
      <c r="O24" s="25" t="s">
        <v>86</v>
      </c>
      <c r="P24" s="26">
        <v>91910.462687000007</v>
      </c>
      <c r="Q24" s="26">
        <v>21544409.563299999</v>
      </c>
      <c r="R24" s="27">
        <v>0.60924900000000004</v>
      </c>
      <c r="S24" s="27">
        <v>0.84899999999999998</v>
      </c>
      <c r="T24" s="27">
        <f t="shared" si="0"/>
        <v>17.137770437913005</v>
      </c>
    </row>
    <row r="25" spans="1:20" x14ac:dyDescent="0.25">
      <c r="A25" s="25">
        <v>2578</v>
      </c>
      <c r="B25" s="25">
        <v>2569</v>
      </c>
      <c r="C25" s="25">
        <v>1210</v>
      </c>
      <c r="D25" s="25">
        <v>1210</v>
      </c>
      <c r="E25" s="25" t="s">
        <v>74</v>
      </c>
      <c r="F25" s="25" t="s">
        <v>75</v>
      </c>
      <c r="G25" s="26">
        <v>226.743140092</v>
      </c>
      <c r="H25" s="26">
        <v>54.284799999999997</v>
      </c>
      <c r="I25" s="25" t="s">
        <v>76</v>
      </c>
      <c r="J25" s="25" t="s">
        <v>77</v>
      </c>
      <c r="K25" s="25">
        <v>19</v>
      </c>
      <c r="L25" s="25">
        <v>10</v>
      </c>
      <c r="M25" s="25" t="s">
        <v>78</v>
      </c>
      <c r="N25" s="25" t="s">
        <v>85</v>
      </c>
      <c r="O25" s="25" t="s">
        <v>86</v>
      </c>
      <c r="P25" s="26">
        <v>18391.328107099998</v>
      </c>
      <c r="Q25" s="26">
        <v>9876931.1824099999</v>
      </c>
      <c r="R25" s="27">
        <v>0.60924900000000004</v>
      </c>
      <c r="S25" s="27">
        <v>0.84899999999999998</v>
      </c>
      <c r="T25" s="27">
        <f t="shared" si="0"/>
        <v>4.9940169773952006</v>
      </c>
    </row>
    <row r="26" spans="1:20" x14ac:dyDescent="0.25">
      <c r="A26" s="25">
        <v>2579</v>
      </c>
      <c r="B26" s="25">
        <v>2570</v>
      </c>
      <c r="C26" s="25">
        <v>1210</v>
      </c>
      <c r="D26" s="25">
        <v>1210</v>
      </c>
      <c r="E26" s="25" t="s">
        <v>74</v>
      </c>
      <c r="F26" s="25" t="s">
        <v>75</v>
      </c>
      <c r="G26" s="26">
        <v>22.2392171332</v>
      </c>
      <c r="H26" s="26">
        <v>8.9999300000000009</v>
      </c>
      <c r="I26" s="25" t="s">
        <v>76</v>
      </c>
      <c r="J26" s="25" t="s">
        <v>77</v>
      </c>
      <c r="K26" s="25">
        <v>19</v>
      </c>
      <c r="L26" s="25">
        <v>10</v>
      </c>
      <c r="M26" s="25" t="s">
        <v>78</v>
      </c>
      <c r="N26" s="25" t="s">
        <v>85</v>
      </c>
      <c r="O26" s="25" t="s">
        <v>86</v>
      </c>
      <c r="P26" s="26">
        <v>4046.5730786700001</v>
      </c>
      <c r="Q26" s="26">
        <v>968740.29832199996</v>
      </c>
      <c r="R26" s="27">
        <v>0.60924900000000004</v>
      </c>
      <c r="S26" s="27">
        <v>0.84899999999999998</v>
      </c>
      <c r="T26" s="27">
        <f t="shared" si="0"/>
        <v>0.82796295123807018</v>
      </c>
    </row>
    <row r="27" spans="1:20" x14ac:dyDescent="0.25">
      <c r="A27" s="25">
        <v>2580</v>
      </c>
      <c r="B27" s="25">
        <v>2571</v>
      </c>
      <c r="C27" s="25">
        <v>1210</v>
      </c>
      <c r="D27" s="25">
        <v>1210</v>
      </c>
      <c r="E27" s="25" t="s">
        <v>74</v>
      </c>
      <c r="F27" s="25" t="s">
        <v>75</v>
      </c>
      <c r="G27" s="26">
        <v>9.71140904566</v>
      </c>
      <c r="H27" s="26">
        <v>3.9300799999999998</v>
      </c>
      <c r="I27" s="25" t="s">
        <v>76</v>
      </c>
      <c r="J27" s="25" t="s">
        <v>77</v>
      </c>
      <c r="K27" s="25">
        <v>19</v>
      </c>
      <c r="L27" s="25">
        <v>10</v>
      </c>
      <c r="M27" s="25" t="s">
        <v>78</v>
      </c>
      <c r="N27" s="25" t="s">
        <v>85</v>
      </c>
      <c r="O27" s="25" t="s">
        <v>86</v>
      </c>
      <c r="P27" s="26">
        <v>2989.4483944399999</v>
      </c>
      <c r="Q27" s="26">
        <v>423028.97802899999</v>
      </c>
      <c r="R27" s="27">
        <v>0.60924900000000004</v>
      </c>
      <c r="S27" s="27">
        <v>0.84899999999999998</v>
      </c>
      <c r="T27" s="27">
        <f t="shared" si="0"/>
        <v>0.36155399379792008</v>
      </c>
    </row>
    <row r="28" spans="1:20" x14ac:dyDescent="0.25">
      <c r="A28" s="25">
        <v>2581</v>
      </c>
      <c r="B28" s="25">
        <v>2572</v>
      </c>
      <c r="C28" s="25">
        <v>1210</v>
      </c>
      <c r="D28" s="25">
        <v>1210</v>
      </c>
      <c r="E28" s="25" t="s">
        <v>74</v>
      </c>
      <c r="F28" s="25" t="s">
        <v>75</v>
      </c>
      <c r="G28" s="26">
        <v>16.252120298000001</v>
      </c>
      <c r="H28" s="26">
        <v>6.5770299999999997</v>
      </c>
      <c r="I28" s="25" t="s">
        <v>76</v>
      </c>
      <c r="J28" s="25" t="s">
        <v>77</v>
      </c>
      <c r="K28" s="25">
        <v>19</v>
      </c>
      <c r="L28" s="25">
        <v>10</v>
      </c>
      <c r="M28" s="25" t="s">
        <v>78</v>
      </c>
      <c r="N28" s="25" t="s">
        <v>85</v>
      </c>
      <c r="O28" s="25" t="s">
        <v>86</v>
      </c>
      <c r="P28" s="26">
        <v>4308.1177207500004</v>
      </c>
      <c r="Q28" s="26">
        <v>707942.36017899995</v>
      </c>
      <c r="R28" s="27">
        <v>0.60924900000000004</v>
      </c>
      <c r="S28" s="27">
        <v>0.84899999999999998</v>
      </c>
      <c r="T28" s="27">
        <f t="shared" si="0"/>
        <v>0.60506439152097002</v>
      </c>
    </row>
    <row r="29" spans="1:20" x14ac:dyDescent="0.25">
      <c r="A29" s="25">
        <v>2582</v>
      </c>
      <c r="B29" s="25">
        <v>2573</v>
      </c>
      <c r="C29" s="25">
        <v>1210</v>
      </c>
      <c r="D29" s="25">
        <v>1210</v>
      </c>
      <c r="E29" s="25" t="s">
        <v>74</v>
      </c>
      <c r="F29" s="25" t="s">
        <v>75</v>
      </c>
      <c r="G29" s="26">
        <v>15.270112922899999</v>
      </c>
      <c r="H29" s="26">
        <v>6.1796199999999999</v>
      </c>
      <c r="I29" s="25" t="s">
        <v>76</v>
      </c>
      <c r="J29" s="25" t="s">
        <v>77</v>
      </c>
      <c r="K29" s="25">
        <v>19</v>
      </c>
      <c r="L29" s="25">
        <v>10</v>
      </c>
      <c r="M29" s="25" t="s">
        <v>78</v>
      </c>
      <c r="N29" s="25" t="s">
        <v>85</v>
      </c>
      <c r="O29" s="25" t="s">
        <v>86</v>
      </c>
      <c r="P29" s="26">
        <v>3930.1389600000002</v>
      </c>
      <c r="Q29" s="26">
        <v>665166.11892200005</v>
      </c>
      <c r="R29" s="27">
        <v>0.60924900000000004</v>
      </c>
      <c r="S29" s="27">
        <v>0.84899999999999998</v>
      </c>
      <c r="T29" s="27">
        <f t="shared" si="0"/>
        <v>0.56850402311238013</v>
      </c>
    </row>
    <row r="30" spans="1:20" x14ac:dyDescent="0.25">
      <c r="A30" s="25">
        <v>2584</v>
      </c>
      <c r="B30" s="25">
        <v>2575</v>
      </c>
      <c r="C30" s="25">
        <v>1210</v>
      </c>
      <c r="D30" s="25">
        <v>1210</v>
      </c>
      <c r="E30" s="25" t="s">
        <v>74</v>
      </c>
      <c r="F30" s="25" t="s">
        <v>75</v>
      </c>
      <c r="G30" s="26">
        <v>213.409513847</v>
      </c>
      <c r="H30" s="26">
        <v>86.364099999999993</v>
      </c>
      <c r="I30" s="25" t="s">
        <v>76</v>
      </c>
      <c r="J30" s="25" t="s">
        <v>77</v>
      </c>
      <c r="K30" s="25">
        <v>19</v>
      </c>
      <c r="L30" s="25">
        <v>10</v>
      </c>
      <c r="M30" s="25" t="s">
        <v>78</v>
      </c>
      <c r="N30" s="25" t="s">
        <v>85</v>
      </c>
      <c r="O30" s="25" t="s">
        <v>86</v>
      </c>
      <c r="P30" s="26">
        <v>15805.927246499999</v>
      </c>
      <c r="Q30" s="26">
        <v>9296118.4231599998</v>
      </c>
      <c r="R30" s="27">
        <v>0.60924900000000004</v>
      </c>
      <c r="S30" s="27">
        <v>0.84899999999999998</v>
      </c>
      <c r="T30" s="27">
        <f t="shared" si="0"/>
        <v>7.9452034756959007</v>
      </c>
    </row>
    <row r="31" spans="1:20" x14ac:dyDescent="0.25">
      <c r="A31" s="25">
        <v>2585</v>
      </c>
      <c r="B31" s="25">
        <v>2576</v>
      </c>
      <c r="C31" s="25">
        <v>1210</v>
      </c>
      <c r="D31" s="25">
        <v>1210</v>
      </c>
      <c r="E31" s="25" t="s">
        <v>74</v>
      </c>
      <c r="F31" s="25" t="s">
        <v>75</v>
      </c>
      <c r="G31" s="26">
        <v>3.8262675933499999</v>
      </c>
      <c r="H31" s="26">
        <v>1.54844</v>
      </c>
      <c r="I31" s="25" t="s">
        <v>76</v>
      </c>
      <c r="J31" s="25" t="s">
        <v>77</v>
      </c>
      <c r="K31" s="25">
        <v>19</v>
      </c>
      <c r="L31" s="25">
        <v>10</v>
      </c>
      <c r="M31" s="25" t="s">
        <v>78</v>
      </c>
      <c r="N31" s="25" t="s">
        <v>85</v>
      </c>
      <c r="O31" s="25" t="s">
        <v>86</v>
      </c>
      <c r="P31" s="26">
        <v>2413.9849191200001</v>
      </c>
      <c r="Q31" s="26">
        <v>166672.21636699999</v>
      </c>
      <c r="R31" s="27">
        <v>0.60924900000000004</v>
      </c>
      <c r="S31" s="27">
        <v>0.84899999999999998</v>
      </c>
      <c r="T31" s="27">
        <f t="shared" si="0"/>
        <v>0.14245121375556002</v>
      </c>
    </row>
    <row r="32" spans="1:20" x14ac:dyDescent="0.25">
      <c r="A32" s="25">
        <v>2586</v>
      </c>
      <c r="B32" s="25">
        <v>2577</v>
      </c>
      <c r="C32" s="25">
        <v>1210</v>
      </c>
      <c r="D32" s="25">
        <v>1210</v>
      </c>
      <c r="E32" s="25" t="s">
        <v>74</v>
      </c>
      <c r="F32" s="25" t="s">
        <v>75</v>
      </c>
      <c r="G32" s="26">
        <v>56.6508027617</v>
      </c>
      <c r="H32" s="26">
        <v>22.925899999999999</v>
      </c>
      <c r="I32" s="25" t="s">
        <v>76</v>
      </c>
      <c r="J32" s="25" t="s">
        <v>77</v>
      </c>
      <c r="K32" s="25">
        <v>19</v>
      </c>
      <c r="L32" s="25">
        <v>10</v>
      </c>
      <c r="M32" s="25" t="s">
        <v>78</v>
      </c>
      <c r="N32" s="25" t="s">
        <v>85</v>
      </c>
      <c r="O32" s="25" t="s">
        <v>86</v>
      </c>
      <c r="P32" s="26">
        <v>11822.9678695</v>
      </c>
      <c r="Q32" s="26">
        <v>2467708.9682999998</v>
      </c>
      <c r="R32" s="27">
        <v>0.60924900000000004</v>
      </c>
      <c r="S32" s="27">
        <v>0.84899999999999998</v>
      </c>
      <c r="T32" s="27">
        <f t="shared" si="0"/>
        <v>2.1091048290141003</v>
      </c>
    </row>
    <row r="33" spans="1:20" x14ac:dyDescent="0.25">
      <c r="A33" s="25">
        <v>2587</v>
      </c>
      <c r="B33" s="25">
        <v>2578</v>
      </c>
      <c r="C33" s="25">
        <v>1210</v>
      </c>
      <c r="D33" s="25">
        <v>1210</v>
      </c>
      <c r="E33" s="25" t="s">
        <v>74</v>
      </c>
      <c r="F33" s="25" t="s">
        <v>75</v>
      </c>
      <c r="G33" s="26">
        <v>39.193657705699998</v>
      </c>
      <c r="H33" s="26">
        <v>0.67586000000000002</v>
      </c>
      <c r="I33" s="25" t="s">
        <v>76</v>
      </c>
      <c r="J33" s="25" t="s">
        <v>77</v>
      </c>
      <c r="K33" s="25">
        <v>19</v>
      </c>
      <c r="L33" s="25">
        <v>10</v>
      </c>
      <c r="M33" s="25" t="s">
        <v>78</v>
      </c>
      <c r="N33" s="25" t="s">
        <v>85</v>
      </c>
      <c r="O33" s="25" t="s">
        <v>86</v>
      </c>
      <c r="P33" s="26">
        <v>6662.70375582</v>
      </c>
      <c r="Q33" s="26">
        <v>1707275.72966</v>
      </c>
      <c r="R33" s="27">
        <v>0.60924900000000004</v>
      </c>
      <c r="S33" s="27">
        <v>0.84899999999999998</v>
      </c>
      <c r="T33" s="27">
        <f t="shared" si="0"/>
        <v>6.2176821400140012E-2</v>
      </c>
    </row>
    <row r="34" spans="1:20" x14ac:dyDescent="0.25">
      <c r="A34" s="25">
        <v>2589</v>
      </c>
      <c r="B34" s="25">
        <v>2580</v>
      </c>
      <c r="C34" s="25">
        <v>1210</v>
      </c>
      <c r="D34" s="25">
        <v>1210</v>
      </c>
      <c r="E34" s="25" t="s">
        <v>74</v>
      </c>
      <c r="F34" s="25" t="s">
        <v>75</v>
      </c>
      <c r="G34" s="26">
        <v>6.7939638563500004</v>
      </c>
      <c r="H34" s="26">
        <v>2.7494299999999998</v>
      </c>
      <c r="I34" s="25" t="s">
        <v>76</v>
      </c>
      <c r="J34" s="25" t="s">
        <v>77</v>
      </c>
      <c r="K34" s="25">
        <v>19</v>
      </c>
      <c r="L34" s="25">
        <v>10</v>
      </c>
      <c r="M34" s="25" t="s">
        <v>78</v>
      </c>
      <c r="N34" s="25" t="s">
        <v>85</v>
      </c>
      <c r="O34" s="25" t="s">
        <v>86</v>
      </c>
      <c r="P34" s="26">
        <v>3194.61959183</v>
      </c>
      <c r="Q34" s="26">
        <v>295945.06558300002</v>
      </c>
      <c r="R34" s="27">
        <v>0.60924900000000004</v>
      </c>
      <c r="S34" s="27">
        <v>0.84899999999999998</v>
      </c>
      <c r="T34" s="27">
        <f t="shared" si="0"/>
        <v>0.25293820918857002</v>
      </c>
    </row>
    <row r="35" spans="1:20" x14ac:dyDescent="0.25">
      <c r="A35" s="25">
        <v>2590</v>
      </c>
      <c r="B35" s="25">
        <v>2581</v>
      </c>
      <c r="C35" s="25">
        <v>1210</v>
      </c>
      <c r="D35" s="25">
        <v>1210</v>
      </c>
      <c r="E35" s="25" t="s">
        <v>74</v>
      </c>
      <c r="F35" s="25" t="s">
        <v>75</v>
      </c>
      <c r="G35" s="26">
        <v>281.333503775</v>
      </c>
      <c r="H35" s="26">
        <v>113.852</v>
      </c>
      <c r="I35" s="25" t="s">
        <v>76</v>
      </c>
      <c r="J35" s="25" t="s">
        <v>77</v>
      </c>
      <c r="K35" s="25">
        <v>19</v>
      </c>
      <c r="L35" s="25">
        <v>10</v>
      </c>
      <c r="M35" s="25" t="s">
        <v>78</v>
      </c>
      <c r="N35" s="25" t="s">
        <v>85</v>
      </c>
      <c r="O35" s="25" t="s">
        <v>86</v>
      </c>
      <c r="P35" s="26">
        <v>33058.339088300003</v>
      </c>
      <c r="Q35" s="26">
        <v>12254887.4244</v>
      </c>
      <c r="R35" s="27">
        <v>0.60924900000000004</v>
      </c>
      <c r="S35" s="27">
        <v>0.84899999999999998</v>
      </c>
      <c r="T35" s="27">
        <f t="shared" si="0"/>
        <v>10.473996789348003</v>
      </c>
    </row>
    <row r="36" spans="1:20" x14ac:dyDescent="0.25">
      <c r="A36" s="25">
        <v>2591</v>
      </c>
      <c r="B36" s="25">
        <v>2582</v>
      </c>
      <c r="C36" s="25">
        <v>1210</v>
      </c>
      <c r="D36" s="25">
        <v>1210</v>
      </c>
      <c r="E36" s="25" t="s">
        <v>74</v>
      </c>
      <c r="F36" s="25" t="s">
        <v>75</v>
      </c>
      <c r="G36" s="26">
        <v>49.418961911700002</v>
      </c>
      <c r="H36" s="26">
        <v>19.999199999999998</v>
      </c>
      <c r="I36" s="25" t="s">
        <v>76</v>
      </c>
      <c r="J36" s="25" t="s">
        <v>77</v>
      </c>
      <c r="K36" s="25">
        <v>19</v>
      </c>
      <c r="L36" s="25">
        <v>10</v>
      </c>
      <c r="M36" s="25" t="s">
        <v>78</v>
      </c>
      <c r="N36" s="25" t="s">
        <v>85</v>
      </c>
      <c r="O36" s="25" t="s">
        <v>86</v>
      </c>
      <c r="P36" s="26">
        <v>8681.1493016099994</v>
      </c>
      <c r="Q36" s="26">
        <v>2152689.9808700001</v>
      </c>
      <c r="R36" s="27">
        <v>0.60924900000000004</v>
      </c>
      <c r="S36" s="27">
        <v>0.84899999999999998</v>
      </c>
      <c r="T36" s="27">
        <f t="shared" si="0"/>
        <v>1.8398583827208004</v>
      </c>
    </row>
    <row r="37" spans="1:20" x14ac:dyDescent="0.25">
      <c r="A37" s="25">
        <v>2592</v>
      </c>
      <c r="B37" s="25">
        <v>2583</v>
      </c>
      <c r="C37" s="25">
        <v>1210</v>
      </c>
      <c r="D37" s="25">
        <v>1210</v>
      </c>
      <c r="E37" s="25" t="s">
        <v>74</v>
      </c>
      <c r="F37" s="25" t="s">
        <v>75</v>
      </c>
      <c r="G37" s="26">
        <v>89.098306714499998</v>
      </c>
      <c r="H37" s="26">
        <v>16.5608</v>
      </c>
      <c r="I37" s="25" t="s">
        <v>76</v>
      </c>
      <c r="J37" s="25" t="s">
        <v>77</v>
      </c>
      <c r="K37" s="25">
        <v>19</v>
      </c>
      <c r="L37" s="25">
        <v>10</v>
      </c>
      <c r="M37" s="25" t="s">
        <v>78</v>
      </c>
      <c r="N37" s="25" t="s">
        <v>85</v>
      </c>
      <c r="O37" s="25" t="s">
        <v>86</v>
      </c>
      <c r="P37" s="26">
        <v>11108.919533099999</v>
      </c>
      <c r="Q37" s="26">
        <v>3881122.2404800002</v>
      </c>
      <c r="R37" s="27">
        <v>0.60924900000000004</v>
      </c>
      <c r="S37" s="27">
        <v>0.84899999999999998</v>
      </c>
      <c r="T37" s="27">
        <f t="shared" si="0"/>
        <v>1.5235372767192004</v>
      </c>
    </row>
    <row r="38" spans="1:20" x14ac:dyDescent="0.25">
      <c r="A38" s="25">
        <v>2593</v>
      </c>
      <c r="B38" s="25">
        <v>2584</v>
      </c>
      <c r="C38" s="25">
        <v>1210</v>
      </c>
      <c r="D38" s="25">
        <v>1210</v>
      </c>
      <c r="E38" s="25" t="s">
        <v>74</v>
      </c>
      <c r="F38" s="25" t="s">
        <v>75</v>
      </c>
      <c r="G38" s="26">
        <v>45.1672013556</v>
      </c>
      <c r="H38" s="26">
        <v>16.837299999999999</v>
      </c>
      <c r="I38" s="25" t="s">
        <v>76</v>
      </c>
      <c r="J38" s="25" t="s">
        <v>77</v>
      </c>
      <c r="K38" s="25">
        <v>19</v>
      </c>
      <c r="L38" s="25">
        <v>10</v>
      </c>
      <c r="M38" s="25" t="s">
        <v>78</v>
      </c>
      <c r="N38" s="25" t="s">
        <v>85</v>
      </c>
      <c r="O38" s="25" t="s">
        <v>86</v>
      </c>
      <c r="P38" s="26">
        <v>7096.4628807099998</v>
      </c>
      <c r="Q38" s="26">
        <v>1967483.2910500001</v>
      </c>
      <c r="R38" s="27">
        <v>0.60924900000000004</v>
      </c>
      <c r="S38" s="27">
        <v>0.84899999999999998</v>
      </c>
      <c r="T38" s="27">
        <f t="shared" si="0"/>
        <v>1.5489743363427002</v>
      </c>
    </row>
    <row r="39" spans="1:20" x14ac:dyDescent="0.25">
      <c r="A39" s="25">
        <v>2597</v>
      </c>
      <c r="B39" s="25">
        <v>2588</v>
      </c>
      <c r="C39" s="25">
        <v>1210</v>
      </c>
      <c r="D39" s="25">
        <v>1210</v>
      </c>
      <c r="E39" s="25" t="s">
        <v>74</v>
      </c>
      <c r="F39" s="25" t="s">
        <v>75</v>
      </c>
      <c r="G39" s="26">
        <v>91.819836985899997</v>
      </c>
      <c r="H39" s="26">
        <v>36.066899999999997</v>
      </c>
      <c r="I39" s="25" t="s">
        <v>76</v>
      </c>
      <c r="J39" s="25" t="s">
        <v>77</v>
      </c>
      <c r="K39" s="25">
        <v>19</v>
      </c>
      <c r="L39" s="25">
        <v>10</v>
      </c>
      <c r="M39" s="25" t="s">
        <v>78</v>
      </c>
      <c r="N39" s="25" t="s">
        <v>85</v>
      </c>
      <c r="O39" s="25" t="s">
        <v>86</v>
      </c>
      <c r="P39" s="26">
        <v>12093.510028799999</v>
      </c>
      <c r="Q39" s="26">
        <v>3999672.0991099998</v>
      </c>
      <c r="R39" s="27">
        <v>0.60924900000000004</v>
      </c>
      <c r="S39" s="27">
        <v>0.84899999999999998</v>
      </c>
      <c r="T39" s="27">
        <f t="shared" si="0"/>
        <v>3.3180321364731005</v>
      </c>
    </row>
    <row r="40" spans="1:20" x14ac:dyDescent="0.25">
      <c r="A40" s="25">
        <v>2598</v>
      </c>
      <c r="B40" s="25">
        <v>2589</v>
      </c>
      <c r="C40" s="25">
        <v>1210</v>
      </c>
      <c r="D40" s="25">
        <v>1210</v>
      </c>
      <c r="E40" s="25" t="s">
        <v>74</v>
      </c>
      <c r="F40" s="25" t="s">
        <v>75</v>
      </c>
      <c r="G40" s="26">
        <v>9.8505361649700003</v>
      </c>
      <c r="H40" s="26">
        <v>3.9863900000000001</v>
      </c>
      <c r="I40" s="25" t="s">
        <v>76</v>
      </c>
      <c r="J40" s="25" t="s">
        <v>77</v>
      </c>
      <c r="K40" s="25">
        <v>19</v>
      </c>
      <c r="L40" s="25">
        <v>10</v>
      </c>
      <c r="M40" s="25" t="s">
        <v>78</v>
      </c>
      <c r="N40" s="25" t="s">
        <v>85</v>
      </c>
      <c r="O40" s="25" t="s">
        <v>86</v>
      </c>
      <c r="P40" s="26">
        <v>2620.5775376000001</v>
      </c>
      <c r="Q40" s="26">
        <v>429089.355346</v>
      </c>
      <c r="R40" s="27">
        <v>0.60924900000000004</v>
      </c>
      <c r="S40" s="27">
        <v>0.84899999999999998</v>
      </c>
      <c r="T40" s="27">
        <f t="shared" si="0"/>
        <v>0.36673432228761005</v>
      </c>
    </row>
    <row r="41" spans="1:20" x14ac:dyDescent="0.25">
      <c r="A41" s="25">
        <v>2601</v>
      </c>
      <c r="B41" s="25">
        <v>2592</v>
      </c>
      <c r="C41" s="25">
        <v>1210</v>
      </c>
      <c r="D41" s="25">
        <v>1210</v>
      </c>
      <c r="E41" s="25" t="s">
        <v>74</v>
      </c>
      <c r="F41" s="25" t="s">
        <v>75</v>
      </c>
      <c r="G41" s="26">
        <v>24.737838376999999</v>
      </c>
      <c r="H41" s="26">
        <v>10.011100000000001</v>
      </c>
      <c r="I41" s="25" t="s">
        <v>76</v>
      </c>
      <c r="J41" s="25" t="s">
        <v>77</v>
      </c>
      <c r="K41" s="25">
        <v>19</v>
      </c>
      <c r="L41" s="25">
        <v>10</v>
      </c>
      <c r="M41" s="25" t="s">
        <v>78</v>
      </c>
      <c r="N41" s="25" t="s">
        <v>85</v>
      </c>
      <c r="O41" s="25" t="s">
        <v>86</v>
      </c>
      <c r="P41" s="26">
        <v>4862.9806528899999</v>
      </c>
      <c r="Q41" s="26">
        <v>1077580.2397</v>
      </c>
      <c r="R41" s="27">
        <v>0.60924900000000004</v>
      </c>
      <c r="S41" s="27">
        <v>0.84899999999999998</v>
      </c>
      <c r="T41" s="27">
        <f t="shared" si="0"/>
        <v>0.92098715224890026</v>
      </c>
    </row>
    <row r="42" spans="1:20" x14ac:dyDescent="0.25">
      <c r="A42" s="25">
        <v>2602</v>
      </c>
      <c r="B42" s="25">
        <v>2593</v>
      </c>
      <c r="C42" s="25">
        <v>1210</v>
      </c>
      <c r="D42" s="25">
        <v>1210</v>
      </c>
      <c r="E42" s="25" t="s">
        <v>74</v>
      </c>
      <c r="F42" s="25" t="s">
        <v>75</v>
      </c>
      <c r="G42" s="26">
        <v>22.814520548899999</v>
      </c>
      <c r="H42" s="26">
        <v>9.2327499999999993</v>
      </c>
      <c r="I42" s="25" t="s">
        <v>76</v>
      </c>
      <c r="J42" s="25" t="s">
        <v>77</v>
      </c>
      <c r="K42" s="25">
        <v>19</v>
      </c>
      <c r="L42" s="25">
        <v>10</v>
      </c>
      <c r="M42" s="25" t="s">
        <v>78</v>
      </c>
      <c r="N42" s="25" t="s">
        <v>85</v>
      </c>
      <c r="O42" s="25" t="s">
        <v>86</v>
      </c>
      <c r="P42" s="26">
        <v>5049.8738009299996</v>
      </c>
      <c r="Q42" s="26">
        <v>993800.51511000004</v>
      </c>
      <c r="R42" s="27">
        <v>0.60924900000000004</v>
      </c>
      <c r="S42" s="27">
        <v>0.84899999999999998</v>
      </c>
      <c r="T42" s="27">
        <f t="shared" si="0"/>
        <v>0.84938159941725022</v>
      </c>
    </row>
    <row r="43" spans="1:20" x14ac:dyDescent="0.25">
      <c r="A43" s="25">
        <v>2603</v>
      </c>
      <c r="B43" s="25">
        <v>2594</v>
      </c>
      <c r="C43" s="25">
        <v>1210</v>
      </c>
      <c r="D43" s="25">
        <v>1210</v>
      </c>
      <c r="E43" s="25" t="s">
        <v>74</v>
      </c>
      <c r="F43" s="25" t="s">
        <v>75</v>
      </c>
      <c r="G43" s="26">
        <v>17.951462885400002</v>
      </c>
      <c r="H43" s="26">
        <v>1.41154</v>
      </c>
      <c r="I43" s="25" t="s">
        <v>76</v>
      </c>
      <c r="J43" s="25" t="s">
        <v>77</v>
      </c>
      <c r="K43" s="25">
        <v>19</v>
      </c>
      <c r="L43" s="25">
        <v>10</v>
      </c>
      <c r="M43" s="25" t="s">
        <v>78</v>
      </c>
      <c r="N43" s="25" t="s">
        <v>85</v>
      </c>
      <c r="O43" s="25" t="s">
        <v>86</v>
      </c>
      <c r="P43" s="26">
        <v>5799.0294963099996</v>
      </c>
      <c r="Q43" s="26">
        <v>781965.72328699997</v>
      </c>
      <c r="R43" s="27">
        <v>0.60924900000000004</v>
      </c>
      <c r="S43" s="27">
        <v>0.84899999999999998</v>
      </c>
      <c r="T43" s="27">
        <f t="shared" si="0"/>
        <v>0.12985687935246004</v>
      </c>
    </row>
    <row r="44" spans="1:20" x14ac:dyDescent="0.25">
      <c r="A44" s="25">
        <v>2604</v>
      </c>
      <c r="B44" s="25">
        <v>2595</v>
      </c>
      <c r="C44" s="25">
        <v>1210</v>
      </c>
      <c r="D44" s="25">
        <v>1210</v>
      </c>
      <c r="E44" s="25" t="s">
        <v>74</v>
      </c>
      <c r="F44" s="25" t="s">
        <v>75</v>
      </c>
      <c r="G44" s="26">
        <v>12.085155352199999</v>
      </c>
      <c r="H44" s="26">
        <v>7.2910299999999997E-2</v>
      </c>
      <c r="I44" s="25" t="s">
        <v>76</v>
      </c>
      <c r="J44" s="25" t="s">
        <v>77</v>
      </c>
      <c r="K44" s="25">
        <v>19</v>
      </c>
      <c r="L44" s="25">
        <v>10</v>
      </c>
      <c r="M44" s="25" t="s">
        <v>78</v>
      </c>
      <c r="N44" s="25" t="s">
        <v>85</v>
      </c>
      <c r="O44" s="25" t="s">
        <v>86</v>
      </c>
      <c r="P44" s="26">
        <v>4207.1474767</v>
      </c>
      <c r="Q44" s="26">
        <v>526429.367142</v>
      </c>
      <c r="R44" s="27">
        <v>0.60924900000000004</v>
      </c>
      <c r="S44" s="27">
        <v>0.84899999999999998</v>
      </c>
      <c r="T44" s="27">
        <f t="shared" si="0"/>
        <v>6.7074996320697008E-3</v>
      </c>
    </row>
    <row r="45" spans="1:20" x14ac:dyDescent="0.25">
      <c r="A45" s="25">
        <v>2607</v>
      </c>
      <c r="B45" s="25">
        <v>2598</v>
      </c>
      <c r="C45" s="25">
        <v>1210</v>
      </c>
      <c r="D45" s="25">
        <v>1210</v>
      </c>
      <c r="E45" s="25" t="s">
        <v>74</v>
      </c>
      <c r="F45" s="25" t="s">
        <v>75</v>
      </c>
      <c r="G45" s="26">
        <v>60.509610618300002</v>
      </c>
      <c r="H45" s="26">
        <v>24.487500000000001</v>
      </c>
      <c r="I45" s="25" t="s">
        <v>76</v>
      </c>
      <c r="J45" s="25" t="s">
        <v>77</v>
      </c>
      <c r="K45" s="25">
        <v>19</v>
      </c>
      <c r="L45" s="25">
        <v>10</v>
      </c>
      <c r="M45" s="25" t="s">
        <v>78</v>
      </c>
      <c r="N45" s="25" t="s">
        <v>85</v>
      </c>
      <c r="O45" s="25" t="s">
        <v>86</v>
      </c>
      <c r="P45" s="26">
        <v>11342.257213700001</v>
      </c>
      <c r="Q45" s="26">
        <v>2635798.6385300001</v>
      </c>
      <c r="R45" s="27">
        <v>0.60924900000000004</v>
      </c>
      <c r="S45" s="27">
        <v>0.84899999999999998</v>
      </c>
      <c r="T45" s="27">
        <f t="shared" si="0"/>
        <v>2.2527667180125004</v>
      </c>
    </row>
    <row r="46" spans="1:20" x14ac:dyDescent="0.25">
      <c r="A46" s="25">
        <v>2611</v>
      </c>
      <c r="B46" s="25">
        <v>2602</v>
      </c>
      <c r="C46" s="25">
        <v>1210</v>
      </c>
      <c r="D46" s="25">
        <v>1210</v>
      </c>
      <c r="E46" s="25" t="s">
        <v>74</v>
      </c>
      <c r="F46" s="25" t="s">
        <v>75</v>
      </c>
      <c r="G46" s="26">
        <v>35.079882399500001</v>
      </c>
      <c r="H46" s="26">
        <v>3.8156799999999999E-4</v>
      </c>
      <c r="I46" s="25" t="s">
        <v>76</v>
      </c>
      <c r="J46" s="25" t="s">
        <v>77</v>
      </c>
      <c r="K46" s="25">
        <v>19</v>
      </c>
      <c r="L46" s="25">
        <v>10</v>
      </c>
      <c r="M46" s="25" t="s">
        <v>78</v>
      </c>
      <c r="N46" s="25" t="s">
        <v>85</v>
      </c>
      <c r="O46" s="25" t="s">
        <v>86</v>
      </c>
      <c r="P46" s="26">
        <v>10478.619445599999</v>
      </c>
      <c r="Q46" s="26">
        <v>1528079.67732</v>
      </c>
      <c r="R46" s="27">
        <v>0.60924900000000004</v>
      </c>
      <c r="S46" s="27">
        <v>0.84899999999999998</v>
      </c>
      <c r="T46" s="27">
        <f t="shared" si="0"/>
        <v>3.5102958287232007E-5</v>
      </c>
    </row>
    <row r="47" spans="1:20" x14ac:dyDescent="0.25">
      <c r="A47" s="25">
        <v>2612</v>
      </c>
      <c r="B47" s="25">
        <v>2603</v>
      </c>
      <c r="C47" s="25">
        <v>1210</v>
      </c>
      <c r="D47" s="25">
        <v>1210</v>
      </c>
      <c r="E47" s="25" t="s">
        <v>74</v>
      </c>
      <c r="F47" s="25" t="s">
        <v>75</v>
      </c>
      <c r="G47" s="26">
        <v>25.2572371565</v>
      </c>
      <c r="H47" s="26">
        <v>0.398455</v>
      </c>
      <c r="I47" s="25" t="s">
        <v>76</v>
      </c>
      <c r="J47" s="25" t="s">
        <v>77</v>
      </c>
      <c r="K47" s="25">
        <v>19</v>
      </c>
      <c r="L47" s="25">
        <v>10</v>
      </c>
      <c r="M47" s="25" t="s">
        <v>78</v>
      </c>
      <c r="N47" s="25" t="s">
        <v>85</v>
      </c>
      <c r="O47" s="25" t="s">
        <v>86</v>
      </c>
      <c r="P47" s="26">
        <v>10898.1642792</v>
      </c>
      <c r="Q47" s="26">
        <v>1100205.2505399999</v>
      </c>
      <c r="R47" s="27">
        <v>0.60924900000000004</v>
      </c>
      <c r="S47" s="27">
        <v>0.84899999999999998</v>
      </c>
      <c r="T47" s="27">
        <f t="shared" si="0"/>
        <v>3.6656504854545011E-2</v>
      </c>
    </row>
    <row r="48" spans="1:20" x14ac:dyDescent="0.25">
      <c r="A48" s="25">
        <v>2615</v>
      </c>
      <c r="B48" s="25">
        <v>2606</v>
      </c>
      <c r="C48" s="25">
        <v>1210</v>
      </c>
      <c r="D48" s="25">
        <v>1210</v>
      </c>
      <c r="E48" s="25" t="s">
        <v>74</v>
      </c>
      <c r="F48" s="25" t="s">
        <v>75</v>
      </c>
      <c r="G48" s="26">
        <v>19.177519950299999</v>
      </c>
      <c r="H48" s="26">
        <v>7.7584099999999996</v>
      </c>
      <c r="I48" s="25" t="s">
        <v>76</v>
      </c>
      <c r="J48" s="25" t="s">
        <v>77</v>
      </c>
      <c r="K48" s="25">
        <v>19</v>
      </c>
      <c r="L48" s="25">
        <v>10</v>
      </c>
      <c r="M48" s="25" t="s">
        <v>78</v>
      </c>
      <c r="N48" s="25" t="s">
        <v>85</v>
      </c>
      <c r="O48" s="25" t="s">
        <v>86</v>
      </c>
      <c r="P48" s="26">
        <v>5720.9447093600002</v>
      </c>
      <c r="Q48" s="26">
        <v>835372.769035</v>
      </c>
      <c r="R48" s="27">
        <v>0.60924900000000004</v>
      </c>
      <c r="S48" s="27">
        <v>0.84899999999999998</v>
      </c>
      <c r="T48" s="27">
        <f t="shared" si="0"/>
        <v>0.71374733364759013</v>
      </c>
    </row>
    <row r="49" spans="1:20" x14ac:dyDescent="0.25">
      <c r="A49" s="25">
        <v>2616</v>
      </c>
      <c r="B49" s="25">
        <v>2607</v>
      </c>
      <c r="C49" s="25">
        <v>1210</v>
      </c>
      <c r="D49" s="25">
        <v>1210</v>
      </c>
      <c r="E49" s="25" t="s">
        <v>74</v>
      </c>
      <c r="F49" s="25" t="s">
        <v>75</v>
      </c>
      <c r="G49" s="26">
        <v>295.05226313600002</v>
      </c>
      <c r="H49" s="26">
        <v>41.145499999999998</v>
      </c>
      <c r="I49" s="25" t="s">
        <v>76</v>
      </c>
      <c r="J49" s="25" t="s">
        <v>77</v>
      </c>
      <c r="K49" s="25">
        <v>19</v>
      </c>
      <c r="L49" s="25">
        <v>10</v>
      </c>
      <c r="M49" s="25" t="s">
        <v>78</v>
      </c>
      <c r="N49" s="25" t="s">
        <v>85</v>
      </c>
      <c r="O49" s="25" t="s">
        <v>86</v>
      </c>
      <c r="P49" s="26">
        <v>57708.381146500004</v>
      </c>
      <c r="Q49" s="26">
        <v>12852476.5822</v>
      </c>
      <c r="R49" s="27">
        <v>0.60924900000000004</v>
      </c>
      <c r="S49" s="27">
        <v>0.84899999999999998</v>
      </c>
      <c r="T49" s="27">
        <f t="shared" si="0"/>
        <v>3.7852460641545007</v>
      </c>
    </row>
    <row r="50" spans="1:20" x14ac:dyDescent="0.25">
      <c r="A50" s="25">
        <v>2913</v>
      </c>
      <c r="B50" s="25">
        <v>2841</v>
      </c>
      <c r="C50" s="25">
        <v>1210</v>
      </c>
      <c r="D50" s="25">
        <v>1210</v>
      </c>
      <c r="E50" s="25" t="s">
        <v>74</v>
      </c>
      <c r="F50" s="25" t="s">
        <v>81</v>
      </c>
      <c r="G50" s="26">
        <v>1766.3559541</v>
      </c>
      <c r="H50" s="26">
        <v>0.65851899999999997</v>
      </c>
      <c r="I50" s="25" t="s">
        <v>76</v>
      </c>
      <c r="J50" s="25" t="s">
        <v>77</v>
      </c>
      <c r="K50" s="25">
        <v>19</v>
      </c>
      <c r="L50" s="25">
        <v>10</v>
      </c>
      <c r="M50" s="25" t="s">
        <v>78</v>
      </c>
      <c r="N50" s="25" t="s">
        <v>85</v>
      </c>
      <c r="O50" s="25" t="s">
        <v>86</v>
      </c>
      <c r="P50" s="26">
        <v>191496.878436</v>
      </c>
      <c r="Q50" s="26">
        <v>76942465.360499993</v>
      </c>
      <c r="R50" s="27">
        <v>0.60924900000000004</v>
      </c>
      <c r="S50" s="27">
        <v>0.84899999999999998</v>
      </c>
      <c r="T50" s="27">
        <f t="shared" si="0"/>
        <v>6.0581508376881012E-2</v>
      </c>
    </row>
    <row r="51" spans="1:20" x14ac:dyDescent="0.25">
      <c r="A51" s="25">
        <v>2924</v>
      </c>
      <c r="B51" s="25">
        <v>2852</v>
      </c>
      <c r="C51" s="25">
        <v>1210</v>
      </c>
      <c r="D51" s="25">
        <v>1210</v>
      </c>
      <c r="E51" s="25" t="s">
        <v>74</v>
      </c>
      <c r="F51" s="25" t="s">
        <v>81</v>
      </c>
      <c r="G51" s="26">
        <v>0.47484285163599999</v>
      </c>
      <c r="H51" s="26">
        <v>0.192163</v>
      </c>
      <c r="I51" s="25" t="s">
        <v>76</v>
      </c>
      <c r="J51" s="25" t="s">
        <v>77</v>
      </c>
      <c r="K51" s="25">
        <v>19</v>
      </c>
      <c r="L51" s="25">
        <v>10</v>
      </c>
      <c r="M51" s="25" t="s">
        <v>78</v>
      </c>
      <c r="N51" s="25" t="s">
        <v>85</v>
      </c>
      <c r="O51" s="25" t="s">
        <v>86</v>
      </c>
      <c r="P51" s="26">
        <v>1627.02783075</v>
      </c>
      <c r="Q51" s="26">
        <v>20684.154617299999</v>
      </c>
      <c r="R51" s="27">
        <v>0.60924900000000004</v>
      </c>
      <c r="S51" s="27">
        <v>0.84899999999999998</v>
      </c>
      <c r="T51" s="27">
        <f t="shared" si="0"/>
        <v>1.7678342453637006E-2</v>
      </c>
    </row>
    <row r="52" spans="1:20" x14ac:dyDescent="0.25">
      <c r="A52" s="25">
        <v>3017</v>
      </c>
      <c r="B52" s="25">
        <v>2945</v>
      </c>
      <c r="C52" s="25">
        <v>1210</v>
      </c>
      <c r="D52" s="25">
        <v>1210</v>
      </c>
      <c r="E52" s="25" t="s">
        <v>74</v>
      </c>
      <c r="F52" s="25" t="s">
        <v>82</v>
      </c>
      <c r="G52" s="26">
        <v>418.60869771</v>
      </c>
      <c r="H52" s="26">
        <v>38.458500000000001</v>
      </c>
      <c r="I52" s="25" t="s">
        <v>76</v>
      </c>
      <c r="J52" s="25" t="s">
        <v>77</v>
      </c>
      <c r="K52" s="25">
        <v>19</v>
      </c>
      <c r="L52" s="25">
        <v>10</v>
      </c>
      <c r="M52" s="25" t="s">
        <v>78</v>
      </c>
      <c r="N52" s="25" t="s">
        <v>85</v>
      </c>
      <c r="O52" s="25" t="s">
        <v>86</v>
      </c>
      <c r="P52" s="26">
        <v>57357.487505700003</v>
      </c>
      <c r="Q52" s="26">
        <v>18234594.872200001</v>
      </c>
      <c r="R52" s="27">
        <v>0.60924900000000004</v>
      </c>
      <c r="S52" s="27">
        <v>0.84899999999999998</v>
      </c>
      <c r="T52" s="27">
        <f t="shared" si="0"/>
        <v>3.5380512026415012</v>
      </c>
    </row>
    <row r="53" spans="1:20" x14ac:dyDescent="0.25">
      <c r="A53" s="25">
        <v>3021</v>
      </c>
      <c r="B53" s="25">
        <v>2949</v>
      </c>
      <c r="C53" s="25">
        <v>1210</v>
      </c>
      <c r="D53" s="25">
        <v>1210</v>
      </c>
      <c r="E53" s="25" t="s">
        <v>74</v>
      </c>
      <c r="F53" s="25" t="s">
        <v>82</v>
      </c>
      <c r="G53" s="26">
        <v>178.48050717500001</v>
      </c>
      <c r="H53" s="26">
        <v>72.228800000000007</v>
      </c>
      <c r="I53" s="25" t="s">
        <v>76</v>
      </c>
      <c r="J53" s="25" t="s">
        <v>77</v>
      </c>
      <c r="K53" s="25">
        <v>19</v>
      </c>
      <c r="L53" s="25">
        <v>10</v>
      </c>
      <c r="M53" s="25" t="s">
        <v>78</v>
      </c>
      <c r="N53" s="25" t="s">
        <v>85</v>
      </c>
      <c r="O53" s="25" t="s">
        <v>86</v>
      </c>
      <c r="P53" s="26">
        <v>25437.3118856</v>
      </c>
      <c r="Q53" s="26">
        <v>7774610.8925299998</v>
      </c>
      <c r="R53" s="27">
        <v>0.60924900000000004</v>
      </c>
      <c r="S53" s="27">
        <v>0.84899999999999998</v>
      </c>
      <c r="T53" s="27">
        <f t="shared" si="0"/>
        <v>6.6448039498512026</v>
      </c>
    </row>
    <row r="54" spans="1:20" x14ac:dyDescent="0.25">
      <c r="A54" s="25">
        <v>3022</v>
      </c>
      <c r="B54" s="25">
        <v>2950</v>
      </c>
      <c r="C54" s="25">
        <v>1210</v>
      </c>
      <c r="D54" s="25">
        <v>1210</v>
      </c>
      <c r="E54" s="25" t="s">
        <v>74</v>
      </c>
      <c r="F54" s="25" t="s">
        <v>82</v>
      </c>
      <c r="G54" s="26">
        <v>108.21828470600001</v>
      </c>
      <c r="H54" s="26">
        <v>43.794600000000003</v>
      </c>
      <c r="I54" s="25" t="s">
        <v>76</v>
      </c>
      <c r="J54" s="25" t="s">
        <v>77</v>
      </c>
      <c r="K54" s="25">
        <v>19</v>
      </c>
      <c r="L54" s="25">
        <v>10</v>
      </c>
      <c r="M54" s="25" t="s">
        <v>78</v>
      </c>
      <c r="N54" s="25" t="s">
        <v>85</v>
      </c>
      <c r="O54" s="25" t="s">
        <v>86</v>
      </c>
      <c r="P54" s="26">
        <v>16153.346326999999</v>
      </c>
      <c r="Q54" s="26">
        <v>4713988.4818000002</v>
      </c>
      <c r="R54" s="27">
        <v>0.60924900000000004</v>
      </c>
      <c r="S54" s="27">
        <v>0.84899999999999998</v>
      </c>
      <c r="T54" s="27">
        <f t="shared" si="0"/>
        <v>4.0289542545654013</v>
      </c>
    </row>
    <row r="55" spans="1:20" x14ac:dyDescent="0.25">
      <c r="A55" s="25">
        <v>3024</v>
      </c>
      <c r="B55" s="25">
        <v>2952</v>
      </c>
      <c r="C55" s="25">
        <v>1210</v>
      </c>
      <c r="D55" s="25">
        <v>1210</v>
      </c>
      <c r="E55" s="25" t="s">
        <v>74</v>
      </c>
      <c r="F55" s="25" t="s">
        <v>82</v>
      </c>
      <c r="G55" s="26">
        <v>30.145094447599998</v>
      </c>
      <c r="H55" s="26">
        <v>0.61851199999999995</v>
      </c>
      <c r="I55" s="25" t="s">
        <v>76</v>
      </c>
      <c r="J55" s="25" t="s">
        <v>77</v>
      </c>
      <c r="K55" s="25">
        <v>19</v>
      </c>
      <c r="L55" s="25">
        <v>10</v>
      </c>
      <c r="M55" s="25" t="s">
        <v>78</v>
      </c>
      <c r="N55" s="25" t="s">
        <v>85</v>
      </c>
      <c r="O55" s="25" t="s">
        <v>86</v>
      </c>
      <c r="P55" s="26">
        <v>6899.1311746499996</v>
      </c>
      <c r="Q55" s="26">
        <v>1313120.3141399999</v>
      </c>
      <c r="R55" s="27">
        <v>0.60924900000000004</v>
      </c>
      <c r="S55" s="27">
        <v>0.84899999999999998</v>
      </c>
      <c r="T55" s="27">
        <f t="shared" si="0"/>
        <v>5.6901000440688007E-2</v>
      </c>
    </row>
    <row r="56" spans="1:20" x14ac:dyDescent="0.25">
      <c r="A56" s="25">
        <v>3025</v>
      </c>
      <c r="B56" s="25">
        <v>2953</v>
      </c>
      <c r="C56" s="25">
        <v>1210</v>
      </c>
      <c r="D56" s="25">
        <v>1210</v>
      </c>
      <c r="E56" s="25" t="s">
        <v>74</v>
      </c>
      <c r="F56" s="25" t="s">
        <v>82</v>
      </c>
      <c r="G56" s="26">
        <v>12.3282537984</v>
      </c>
      <c r="H56" s="26">
        <v>4.98909</v>
      </c>
      <c r="I56" s="25" t="s">
        <v>76</v>
      </c>
      <c r="J56" s="25" t="s">
        <v>77</v>
      </c>
      <c r="K56" s="25">
        <v>19</v>
      </c>
      <c r="L56" s="25">
        <v>10</v>
      </c>
      <c r="M56" s="25" t="s">
        <v>78</v>
      </c>
      <c r="N56" s="25" t="s">
        <v>85</v>
      </c>
      <c r="O56" s="25" t="s">
        <v>86</v>
      </c>
      <c r="P56" s="26">
        <v>3916.2884861500002</v>
      </c>
      <c r="Q56" s="26">
        <v>537018.73546</v>
      </c>
      <c r="R56" s="27">
        <v>0.60924900000000004</v>
      </c>
      <c r="S56" s="27">
        <v>0.84899999999999998</v>
      </c>
      <c r="T56" s="27">
        <f t="shared" si="0"/>
        <v>0.45897931210491011</v>
      </c>
    </row>
    <row r="57" spans="1:20" x14ac:dyDescent="0.25">
      <c r="A57" s="25">
        <v>3026</v>
      </c>
      <c r="B57" s="25">
        <v>2954</v>
      </c>
      <c r="C57" s="25">
        <v>1210</v>
      </c>
      <c r="D57" s="25">
        <v>1210</v>
      </c>
      <c r="E57" s="25" t="s">
        <v>74</v>
      </c>
      <c r="F57" s="25" t="s">
        <v>82</v>
      </c>
      <c r="G57" s="26">
        <v>74.425790568899998</v>
      </c>
      <c r="H57" s="26">
        <v>30.119199999999999</v>
      </c>
      <c r="I57" s="25" t="s">
        <v>76</v>
      </c>
      <c r="J57" s="25" t="s">
        <v>77</v>
      </c>
      <c r="K57" s="25">
        <v>19</v>
      </c>
      <c r="L57" s="25">
        <v>10</v>
      </c>
      <c r="M57" s="25" t="s">
        <v>78</v>
      </c>
      <c r="N57" s="25" t="s">
        <v>85</v>
      </c>
      <c r="O57" s="25" t="s">
        <v>86</v>
      </c>
      <c r="P57" s="26">
        <v>15216.453189100001</v>
      </c>
      <c r="Q57" s="26">
        <v>3241987.4371799999</v>
      </c>
      <c r="R57" s="27">
        <v>0.60924900000000004</v>
      </c>
      <c r="S57" s="27">
        <v>0.84899999999999998</v>
      </c>
      <c r="T57" s="27">
        <f t="shared" si="0"/>
        <v>2.7708639646008004</v>
      </c>
    </row>
    <row r="58" spans="1:20" x14ac:dyDescent="0.25">
      <c r="A58" s="25">
        <v>3027</v>
      </c>
      <c r="B58" s="25">
        <v>2955</v>
      </c>
      <c r="C58" s="25">
        <v>1210</v>
      </c>
      <c r="D58" s="25">
        <v>1210</v>
      </c>
      <c r="E58" s="25" t="s">
        <v>74</v>
      </c>
      <c r="F58" s="25" t="s">
        <v>82</v>
      </c>
      <c r="G58" s="26">
        <v>148.91084382099999</v>
      </c>
      <c r="H58" s="26">
        <v>11.7341</v>
      </c>
      <c r="I58" s="25" t="s">
        <v>76</v>
      </c>
      <c r="J58" s="25" t="s">
        <v>77</v>
      </c>
      <c r="K58" s="25">
        <v>19</v>
      </c>
      <c r="L58" s="25">
        <v>10</v>
      </c>
      <c r="M58" s="25" t="s">
        <v>78</v>
      </c>
      <c r="N58" s="25" t="s">
        <v>85</v>
      </c>
      <c r="O58" s="25" t="s">
        <v>86</v>
      </c>
      <c r="P58" s="26">
        <v>22333.237322500001</v>
      </c>
      <c r="Q58" s="26">
        <v>6486556.3568500001</v>
      </c>
      <c r="R58" s="27">
        <v>0.60924900000000004</v>
      </c>
      <c r="S58" s="27">
        <v>0.84899999999999998</v>
      </c>
      <c r="T58" s="27">
        <f t="shared" si="0"/>
        <v>1.0794972923259003</v>
      </c>
    </row>
    <row r="59" spans="1:20" x14ac:dyDescent="0.25">
      <c r="A59" s="25">
        <v>3147</v>
      </c>
      <c r="B59" s="25">
        <v>3075</v>
      </c>
      <c r="C59" s="25">
        <v>1220</v>
      </c>
      <c r="D59" s="25">
        <v>1220</v>
      </c>
      <c r="E59" s="25" t="s">
        <v>74</v>
      </c>
      <c r="F59" s="25" t="s">
        <v>75</v>
      </c>
      <c r="G59" s="26">
        <v>88.377124842900002</v>
      </c>
      <c r="H59" s="26">
        <v>1.6670499999999999</v>
      </c>
      <c r="I59" s="25" t="s">
        <v>76</v>
      </c>
      <c r="J59" s="25" t="s">
        <v>77</v>
      </c>
      <c r="K59" s="25">
        <v>19</v>
      </c>
      <c r="L59" s="25">
        <v>10</v>
      </c>
      <c r="M59" s="25" t="s">
        <v>78</v>
      </c>
      <c r="N59" s="25" t="s">
        <v>90</v>
      </c>
      <c r="O59" s="25" t="s">
        <v>86</v>
      </c>
      <c r="P59" s="26">
        <v>11354.5626689</v>
      </c>
      <c r="Q59" s="26">
        <v>3849707.5581499999</v>
      </c>
      <c r="R59" s="27">
        <v>0.60924900000000004</v>
      </c>
      <c r="S59" s="27">
        <v>0.84899999999999998</v>
      </c>
      <c r="T59" s="27">
        <f t="shared" si="0"/>
        <v>0.15336293036295001</v>
      </c>
    </row>
    <row r="60" spans="1:20" x14ac:dyDescent="0.25">
      <c r="A60" s="25">
        <v>3181</v>
      </c>
      <c r="B60" s="25">
        <v>3109</v>
      </c>
      <c r="C60" s="25">
        <v>1220</v>
      </c>
      <c r="D60" s="25">
        <v>1220</v>
      </c>
      <c r="E60" s="25" t="s">
        <v>74</v>
      </c>
      <c r="F60" s="25" t="s">
        <v>82</v>
      </c>
      <c r="G60" s="26">
        <v>6.0693137612800001</v>
      </c>
      <c r="H60" s="26">
        <v>0.31325199999999997</v>
      </c>
      <c r="I60" s="25" t="s">
        <v>76</v>
      </c>
      <c r="J60" s="25" t="s">
        <v>77</v>
      </c>
      <c r="K60" s="25">
        <v>19</v>
      </c>
      <c r="L60" s="25">
        <v>10</v>
      </c>
      <c r="M60" s="25" t="s">
        <v>78</v>
      </c>
      <c r="N60" s="25" t="s">
        <v>90</v>
      </c>
      <c r="O60" s="25" t="s">
        <v>86</v>
      </c>
      <c r="P60" s="26">
        <v>2565.4504086699999</v>
      </c>
      <c r="Q60" s="26">
        <v>264379.30744100001</v>
      </c>
      <c r="R60" s="27">
        <v>0.60924900000000004</v>
      </c>
      <c r="S60" s="27">
        <v>0.84899999999999998</v>
      </c>
      <c r="T60" s="27">
        <f t="shared" si="0"/>
        <v>2.8818118629948004E-2</v>
      </c>
    </row>
    <row r="61" spans="1:20" x14ac:dyDescent="0.25">
      <c r="A61" s="25">
        <v>2710</v>
      </c>
      <c r="B61" s="25">
        <v>3156</v>
      </c>
      <c r="C61" s="25">
        <v>1230</v>
      </c>
      <c r="D61" s="25">
        <v>1230</v>
      </c>
      <c r="E61" s="25" t="s">
        <v>74</v>
      </c>
      <c r="F61" s="25" t="s">
        <v>75</v>
      </c>
      <c r="G61" s="26">
        <v>140.02585200300001</v>
      </c>
      <c r="H61" s="26">
        <v>0.27827000000000002</v>
      </c>
      <c r="I61" s="25" t="s">
        <v>76</v>
      </c>
      <c r="J61" s="25" t="s">
        <v>77</v>
      </c>
      <c r="K61" s="25">
        <v>19</v>
      </c>
      <c r="L61" s="25">
        <v>10</v>
      </c>
      <c r="M61" s="25" t="s">
        <v>78</v>
      </c>
      <c r="N61" s="25" t="s">
        <v>87</v>
      </c>
      <c r="O61" s="25" t="s">
        <v>86</v>
      </c>
      <c r="P61" s="26">
        <v>15833.064940800001</v>
      </c>
      <c r="Q61" s="26">
        <v>6099526.1132500004</v>
      </c>
      <c r="R61" s="27">
        <v>0.60924900000000004</v>
      </c>
      <c r="S61" s="27">
        <v>0.84899999999999998</v>
      </c>
      <c r="T61" s="27">
        <f t="shared" si="0"/>
        <v>2.5599893603730006E-2</v>
      </c>
    </row>
    <row r="62" spans="1:20" x14ac:dyDescent="0.25">
      <c r="A62" s="25">
        <v>2711</v>
      </c>
      <c r="B62" s="25">
        <v>3157</v>
      </c>
      <c r="C62" s="25">
        <v>1230</v>
      </c>
      <c r="D62" s="25">
        <v>1230</v>
      </c>
      <c r="E62" s="25" t="s">
        <v>74</v>
      </c>
      <c r="F62" s="25" t="s">
        <v>75</v>
      </c>
      <c r="G62" s="26">
        <v>32.949706796999997</v>
      </c>
      <c r="H62" s="26">
        <v>1.3184</v>
      </c>
      <c r="I62" s="25" t="s">
        <v>76</v>
      </c>
      <c r="J62" s="25" t="s">
        <v>77</v>
      </c>
      <c r="K62" s="25">
        <v>19</v>
      </c>
      <c r="L62" s="25">
        <v>10</v>
      </c>
      <c r="M62" s="25" t="s">
        <v>78</v>
      </c>
      <c r="N62" s="25" t="s">
        <v>87</v>
      </c>
      <c r="O62" s="25" t="s">
        <v>86</v>
      </c>
      <c r="P62" s="26">
        <v>6814.9523499999996</v>
      </c>
      <c r="Q62" s="26">
        <v>1435289.22808</v>
      </c>
      <c r="R62" s="27">
        <v>0.60924900000000004</v>
      </c>
      <c r="S62" s="27">
        <v>0.84899999999999998</v>
      </c>
      <c r="T62" s="27">
        <f t="shared" si="0"/>
        <v>0.12128831612160003</v>
      </c>
    </row>
    <row r="63" spans="1:20" x14ac:dyDescent="0.25">
      <c r="A63" s="25">
        <v>2714</v>
      </c>
      <c r="B63" s="25">
        <v>3160</v>
      </c>
      <c r="C63" s="25">
        <v>1230</v>
      </c>
      <c r="D63" s="25">
        <v>1230</v>
      </c>
      <c r="E63" s="25" t="s">
        <v>74</v>
      </c>
      <c r="F63" s="25" t="s">
        <v>75</v>
      </c>
      <c r="G63" s="26">
        <v>6.4291516556200001</v>
      </c>
      <c r="H63" s="26">
        <v>1.15493</v>
      </c>
      <c r="I63" s="25" t="s">
        <v>76</v>
      </c>
      <c r="J63" s="25" t="s">
        <v>77</v>
      </c>
      <c r="K63" s="25">
        <v>19</v>
      </c>
      <c r="L63" s="25">
        <v>10</v>
      </c>
      <c r="M63" s="25" t="s">
        <v>78</v>
      </c>
      <c r="N63" s="25" t="s">
        <v>87</v>
      </c>
      <c r="O63" s="25" t="s">
        <v>86</v>
      </c>
      <c r="P63" s="26">
        <v>2366.72733629</v>
      </c>
      <c r="Q63" s="26">
        <v>280053.84611899999</v>
      </c>
      <c r="R63" s="27">
        <v>0.60924900000000004</v>
      </c>
      <c r="S63" s="27">
        <v>0.84899999999999998</v>
      </c>
      <c r="T63" s="27">
        <f t="shared" si="0"/>
        <v>0.10624963208307002</v>
      </c>
    </row>
    <row r="64" spans="1:20" x14ac:dyDescent="0.25">
      <c r="A64" s="25">
        <v>3246</v>
      </c>
      <c r="B64" s="25">
        <v>3183</v>
      </c>
      <c r="C64" s="25">
        <v>1230</v>
      </c>
      <c r="D64" s="25">
        <v>1230</v>
      </c>
      <c r="E64" s="25" t="s">
        <v>74</v>
      </c>
      <c r="F64" s="25" t="s">
        <v>82</v>
      </c>
      <c r="G64" s="26">
        <v>14.5377147971</v>
      </c>
      <c r="H64" s="26">
        <v>1.0741000000000001</v>
      </c>
      <c r="I64" s="25" t="s">
        <v>76</v>
      </c>
      <c r="J64" s="25" t="s">
        <v>77</v>
      </c>
      <c r="K64" s="25">
        <v>19</v>
      </c>
      <c r="L64" s="25">
        <v>10</v>
      </c>
      <c r="M64" s="25" t="s">
        <v>78</v>
      </c>
      <c r="N64" s="25" t="s">
        <v>87</v>
      </c>
      <c r="O64" s="25" t="s">
        <v>86</v>
      </c>
      <c r="P64" s="26">
        <v>5521.9419148099996</v>
      </c>
      <c r="Q64" s="26">
        <v>633262.85656400002</v>
      </c>
      <c r="R64" s="27">
        <v>0.60924900000000004</v>
      </c>
      <c r="S64" s="27">
        <v>0.84899999999999998</v>
      </c>
      <c r="T64" s="27">
        <f t="shared" si="0"/>
        <v>9.881354698590003E-2</v>
      </c>
    </row>
    <row r="65" spans="1:20" x14ac:dyDescent="0.25">
      <c r="A65" s="25">
        <v>3266</v>
      </c>
      <c r="B65" s="25">
        <v>3203</v>
      </c>
      <c r="C65" s="25">
        <v>1290</v>
      </c>
      <c r="D65" s="25">
        <v>1290</v>
      </c>
      <c r="E65" s="25" t="s">
        <v>74</v>
      </c>
      <c r="F65" s="25" t="s">
        <v>75</v>
      </c>
      <c r="G65" s="26">
        <v>7.8445973768400004</v>
      </c>
      <c r="H65" s="26">
        <v>3.1746099999999999</v>
      </c>
      <c r="I65" s="25" t="s">
        <v>76</v>
      </c>
      <c r="J65" s="25" t="s">
        <v>77</v>
      </c>
      <c r="K65" s="25">
        <v>19</v>
      </c>
      <c r="L65" s="25">
        <v>10</v>
      </c>
      <c r="M65" s="25" t="s">
        <v>78</v>
      </c>
      <c r="N65" s="25" t="s">
        <v>91</v>
      </c>
      <c r="O65" s="25" t="s">
        <v>86</v>
      </c>
      <c r="P65" s="26">
        <v>2563.9324126199999</v>
      </c>
      <c r="Q65" s="26">
        <v>341710.66173499997</v>
      </c>
      <c r="R65" s="27">
        <v>0.60924900000000004</v>
      </c>
      <c r="S65" s="27">
        <v>0.84899999999999998</v>
      </c>
      <c r="T65" s="27">
        <f t="shared" si="0"/>
        <v>0.29205332315139004</v>
      </c>
    </row>
    <row r="66" spans="1:20" x14ac:dyDescent="0.25">
      <c r="A66" s="25">
        <v>3268</v>
      </c>
      <c r="B66" s="25">
        <v>3205</v>
      </c>
      <c r="C66" s="25">
        <v>1290</v>
      </c>
      <c r="D66" s="25">
        <v>1290</v>
      </c>
      <c r="E66" s="25" t="s">
        <v>74</v>
      </c>
      <c r="F66" s="25" t="s">
        <v>75</v>
      </c>
      <c r="G66" s="26">
        <v>141.67824212900001</v>
      </c>
      <c r="H66" s="26">
        <v>56.970100000000002</v>
      </c>
      <c r="I66" s="25" t="s">
        <v>76</v>
      </c>
      <c r="J66" s="25" t="s">
        <v>77</v>
      </c>
      <c r="K66" s="25">
        <v>19</v>
      </c>
      <c r="L66" s="25">
        <v>10</v>
      </c>
      <c r="M66" s="25" t="s">
        <v>78</v>
      </c>
      <c r="N66" s="25" t="s">
        <v>91</v>
      </c>
      <c r="O66" s="25" t="s">
        <v>86</v>
      </c>
      <c r="P66" s="26">
        <v>20745.433921</v>
      </c>
      <c r="Q66" s="26">
        <v>6171504.2271499997</v>
      </c>
      <c r="R66" s="27">
        <v>0.60924900000000004</v>
      </c>
      <c r="S66" s="27">
        <v>0.84899999999999998</v>
      </c>
      <c r="T66" s="27">
        <f t="shared" ref="T66:T129" si="1">H66*R66*(1-S66)</f>
        <v>5.2410554446899011</v>
      </c>
    </row>
    <row r="67" spans="1:20" x14ac:dyDescent="0.25">
      <c r="A67" s="25">
        <v>3352</v>
      </c>
      <c r="B67" s="25">
        <v>3289</v>
      </c>
      <c r="C67" s="25">
        <v>1290</v>
      </c>
      <c r="D67" s="25">
        <v>1290</v>
      </c>
      <c r="E67" s="25" t="s">
        <v>74</v>
      </c>
      <c r="F67" s="25" t="s">
        <v>81</v>
      </c>
      <c r="G67" s="26">
        <v>17.1850284838</v>
      </c>
      <c r="H67" s="26">
        <v>3.9925000000000001E-5</v>
      </c>
      <c r="I67" s="25" t="s">
        <v>76</v>
      </c>
      <c r="J67" s="25" t="s">
        <v>77</v>
      </c>
      <c r="K67" s="25">
        <v>19</v>
      </c>
      <c r="L67" s="25">
        <v>10</v>
      </c>
      <c r="M67" s="25" t="s">
        <v>78</v>
      </c>
      <c r="N67" s="25" t="s">
        <v>91</v>
      </c>
      <c r="O67" s="25" t="s">
        <v>86</v>
      </c>
      <c r="P67" s="26">
        <v>4625.7548325099997</v>
      </c>
      <c r="Q67" s="26">
        <v>748579.84075500001</v>
      </c>
      <c r="R67" s="27">
        <v>0.60924900000000004</v>
      </c>
      <c r="S67" s="27">
        <v>0.84899999999999998</v>
      </c>
      <c r="T67" s="27">
        <f t="shared" si="1"/>
        <v>3.6729642150750011E-6</v>
      </c>
    </row>
    <row r="68" spans="1:20" x14ac:dyDescent="0.25">
      <c r="A68" s="25">
        <v>3361</v>
      </c>
      <c r="B68" s="25">
        <v>3298</v>
      </c>
      <c r="C68" s="25">
        <v>1290</v>
      </c>
      <c r="D68" s="25">
        <v>1290</v>
      </c>
      <c r="E68" s="25" t="s">
        <v>74</v>
      </c>
      <c r="F68" s="25" t="s">
        <v>82</v>
      </c>
      <c r="G68" s="26">
        <v>104.432209271</v>
      </c>
      <c r="H68" s="26">
        <v>42.2624</v>
      </c>
      <c r="I68" s="25" t="s">
        <v>76</v>
      </c>
      <c r="J68" s="25" t="s">
        <v>77</v>
      </c>
      <c r="K68" s="25">
        <v>19</v>
      </c>
      <c r="L68" s="25">
        <v>10</v>
      </c>
      <c r="M68" s="25" t="s">
        <v>78</v>
      </c>
      <c r="N68" s="25" t="s">
        <v>91</v>
      </c>
      <c r="O68" s="25" t="s">
        <v>86</v>
      </c>
      <c r="P68" s="26">
        <v>15892.420524700001</v>
      </c>
      <c r="Q68" s="26">
        <v>4549067.0358600002</v>
      </c>
      <c r="R68" s="27">
        <v>0.60924900000000004</v>
      </c>
      <c r="S68" s="27">
        <v>0.84899999999999998</v>
      </c>
      <c r="T68" s="27">
        <f t="shared" si="1"/>
        <v>3.8879970655776011</v>
      </c>
    </row>
    <row r="69" spans="1:20" x14ac:dyDescent="0.25">
      <c r="A69" s="25">
        <v>3377</v>
      </c>
      <c r="B69" s="25">
        <v>3314</v>
      </c>
      <c r="C69" s="25">
        <v>1310</v>
      </c>
      <c r="D69" s="25">
        <v>1310</v>
      </c>
      <c r="E69" s="25" t="s">
        <v>74</v>
      </c>
      <c r="F69" s="25" t="s">
        <v>75</v>
      </c>
      <c r="G69" s="26">
        <v>6.3519435505199997</v>
      </c>
      <c r="H69" s="26">
        <v>2.5705499999999999</v>
      </c>
      <c r="I69" s="25" t="s">
        <v>76</v>
      </c>
      <c r="J69" s="25" t="s">
        <v>77</v>
      </c>
      <c r="K69" s="25">
        <v>20</v>
      </c>
      <c r="L69" s="25">
        <v>10</v>
      </c>
      <c r="M69" s="25" t="s">
        <v>78</v>
      </c>
      <c r="N69" s="25" t="s">
        <v>92</v>
      </c>
      <c r="O69" s="25" t="s">
        <v>93</v>
      </c>
      <c r="P69" s="26">
        <v>2891.7879275</v>
      </c>
      <c r="Q69" s="26">
        <v>276690.66106100002</v>
      </c>
      <c r="R69" s="27">
        <v>0.81160900000000002</v>
      </c>
      <c r="S69" s="27">
        <v>0.84899999999999998</v>
      </c>
      <c r="T69" s="27">
        <f t="shared" si="1"/>
        <v>0.31502850875745003</v>
      </c>
    </row>
    <row r="70" spans="1:20" x14ac:dyDescent="0.25">
      <c r="A70" s="25">
        <v>3378</v>
      </c>
      <c r="B70" s="25">
        <v>3315</v>
      </c>
      <c r="C70" s="25">
        <v>1310</v>
      </c>
      <c r="D70" s="25">
        <v>1310</v>
      </c>
      <c r="E70" s="25" t="s">
        <v>74</v>
      </c>
      <c r="F70" s="25" t="s">
        <v>75</v>
      </c>
      <c r="G70" s="26">
        <v>22.794389215599999</v>
      </c>
      <c r="H70" s="26">
        <v>9.2246000000000006</v>
      </c>
      <c r="I70" s="25" t="s">
        <v>76</v>
      </c>
      <c r="J70" s="25" t="s">
        <v>77</v>
      </c>
      <c r="K70" s="25">
        <v>20</v>
      </c>
      <c r="L70" s="25">
        <v>10</v>
      </c>
      <c r="M70" s="25" t="s">
        <v>78</v>
      </c>
      <c r="N70" s="25" t="s">
        <v>92</v>
      </c>
      <c r="O70" s="25" t="s">
        <v>93</v>
      </c>
      <c r="P70" s="26">
        <v>5117.6934637100003</v>
      </c>
      <c r="Q70" s="26">
        <v>992923.59423299995</v>
      </c>
      <c r="R70" s="27">
        <v>0.81160900000000002</v>
      </c>
      <c r="S70" s="27">
        <v>0.84899999999999998</v>
      </c>
      <c r="T70" s="27">
        <f t="shared" si="1"/>
        <v>1.1305020255914002</v>
      </c>
    </row>
    <row r="71" spans="1:20" x14ac:dyDescent="0.25">
      <c r="A71" s="25">
        <v>3379</v>
      </c>
      <c r="B71" s="25">
        <v>3316</v>
      </c>
      <c r="C71" s="25">
        <v>1310</v>
      </c>
      <c r="D71" s="25">
        <v>1310</v>
      </c>
      <c r="E71" s="25" t="s">
        <v>74</v>
      </c>
      <c r="F71" s="25" t="s">
        <v>75</v>
      </c>
      <c r="G71" s="26">
        <v>35.1051517123</v>
      </c>
      <c r="H71" s="26">
        <v>14.2066</v>
      </c>
      <c r="I71" s="25" t="s">
        <v>76</v>
      </c>
      <c r="J71" s="25" t="s">
        <v>77</v>
      </c>
      <c r="K71" s="25">
        <v>20</v>
      </c>
      <c r="L71" s="25">
        <v>10</v>
      </c>
      <c r="M71" s="25" t="s">
        <v>78</v>
      </c>
      <c r="N71" s="25" t="s">
        <v>92</v>
      </c>
      <c r="O71" s="25" t="s">
        <v>93</v>
      </c>
      <c r="P71" s="26">
        <v>5985.7532833599998</v>
      </c>
      <c r="Q71" s="26">
        <v>1529180.4085899999</v>
      </c>
      <c r="R71" s="27">
        <v>0.81160900000000002</v>
      </c>
      <c r="S71" s="27">
        <v>0.84899999999999998</v>
      </c>
      <c r="T71" s="27">
        <f t="shared" si="1"/>
        <v>1.7410608673294004</v>
      </c>
    </row>
    <row r="72" spans="1:20" x14ac:dyDescent="0.25">
      <c r="A72" s="25">
        <v>3381</v>
      </c>
      <c r="B72" s="25">
        <v>3318</v>
      </c>
      <c r="C72" s="25">
        <v>1310</v>
      </c>
      <c r="D72" s="25">
        <v>1310</v>
      </c>
      <c r="E72" s="25" t="s">
        <v>74</v>
      </c>
      <c r="F72" s="25" t="s">
        <v>75</v>
      </c>
      <c r="G72" s="26">
        <v>24.207941809099999</v>
      </c>
      <c r="H72" s="26">
        <v>9.1245600000000007</v>
      </c>
      <c r="I72" s="25" t="s">
        <v>76</v>
      </c>
      <c r="J72" s="25" t="s">
        <v>77</v>
      </c>
      <c r="K72" s="25">
        <v>20</v>
      </c>
      <c r="L72" s="25">
        <v>10</v>
      </c>
      <c r="M72" s="25" t="s">
        <v>78</v>
      </c>
      <c r="N72" s="25" t="s">
        <v>92</v>
      </c>
      <c r="O72" s="25" t="s">
        <v>93</v>
      </c>
      <c r="P72" s="26">
        <v>4788.4857688499997</v>
      </c>
      <c r="Q72" s="26">
        <v>1054497.9452</v>
      </c>
      <c r="R72" s="27">
        <v>0.81160900000000002</v>
      </c>
      <c r="S72" s="27">
        <v>0.84899999999999998</v>
      </c>
      <c r="T72" s="27">
        <f t="shared" si="1"/>
        <v>1.1182418275730404</v>
      </c>
    </row>
    <row r="73" spans="1:20" x14ac:dyDescent="0.25">
      <c r="A73" s="25">
        <v>3382</v>
      </c>
      <c r="B73" s="25">
        <v>3319</v>
      </c>
      <c r="C73" s="25">
        <v>1310</v>
      </c>
      <c r="D73" s="25">
        <v>1310</v>
      </c>
      <c r="E73" s="25" t="s">
        <v>74</v>
      </c>
      <c r="F73" s="25" t="s">
        <v>75</v>
      </c>
      <c r="G73" s="26">
        <v>19.621521896800001</v>
      </c>
      <c r="H73" s="26">
        <v>7.9405799999999997</v>
      </c>
      <c r="I73" s="25" t="s">
        <v>76</v>
      </c>
      <c r="J73" s="25" t="s">
        <v>77</v>
      </c>
      <c r="K73" s="25">
        <v>20</v>
      </c>
      <c r="L73" s="25">
        <v>10</v>
      </c>
      <c r="M73" s="25" t="s">
        <v>78</v>
      </c>
      <c r="N73" s="25" t="s">
        <v>92</v>
      </c>
      <c r="O73" s="25" t="s">
        <v>93</v>
      </c>
      <c r="P73" s="26">
        <v>4168.5257725800002</v>
      </c>
      <c r="Q73" s="26">
        <v>854713.49382500001</v>
      </c>
      <c r="R73" s="27">
        <v>0.81160900000000002</v>
      </c>
      <c r="S73" s="27">
        <v>0.84899999999999998</v>
      </c>
      <c r="T73" s="27">
        <f t="shared" si="1"/>
        <v>0.97314157517622013</v>
      </c>
    </row>
    <row r="74" spans="1:20" x14ac:dyDescent="0.25">
      <c r="A74" s="25">
        <v>3438</v>
      </c>
      <c r="B74" s="25">
        <v>3375</v>
      </c>
      <c r="C74" s="25">
        <v>1310</v>
      </c>
      <c r="D74" s="25">
        <v>1310</v>
      </c>
      <c r="E74" s="25" t="s">
        <v>74</v>
      </c>
      <c r="F74" s="25" t="s">
        <v>82</v>
      </c>
      <c r="G74" s="26">
        <v>17.450040465200001</v>
      </c>
      <c r="H74" s="26">
        <v>2.0753400000000002E-2</v>
      </c>
      <c r="I74" s="25" t="s">
        <v>76</v>
      </c>
      <c r="J74" s="25" t="s">
        <v>77</v>
      </c>
      <c r="K74" s="25">
        <v>20</v>
      </c>
      <c r="L74" s="25">
        <v>10</v>
      </c>
      <c r="M74" s="25" t="s">
        <v>78</v>
      </c>
      <c r="N74" s="25" t="s">
        <v>92</v>
      </c>
      <c r="O74" s="25" t="s">
        <v>93</v>
      </c>
      <c r="P74" s="26">
        <v>4882.04850902</v>
      </c>
      <c r="Q74" s="26">
        <v>760123.76266200002</v>
      </c>
      <c r="R74" s="27">
        <v>0.81160900000000002</v>
      </c>
      <c r="S74" s="27">
        <v>0.84899999999999998</v>
      </c>
      <c r="T74" s="27">
        <f t="shared" si="1"/>
        <v>2.5433905793106003E-3</v>
      </c>
    </row>
    <row r="75" spans="1:20" x14ac:dyDescent="0.25">
      <c r="A75" s="25">
        <v>3439</v>
      </c>
      <c r="B75" s="25">
        <v>3376</v>
      </c>
      <c r="C75" s="25">
        <v>1310</v>
      </c>
      <c r="D75" s="25">
        <v>1310</v>
      </c>
      <c r="E75" s="25" t="s">
        <v>74</v>
      </c>
      <c r="F75" s="25" t="s">
        <v>82</v>
      </c>
      <c r="G75" s="26">
        <v>40.200822421600002</v>
      </c>
      <c r="H75" s="26">
        <v>7.6676999999999995E-2</v>
      </c>
      <c r="I75" s="25" t="s">
        <v>76</v>
      </c>
      <c r="J75" s="25" t="s">
        <v>77</v>
      </c>
      <c r="K75" s="25">
        <v>20</v>
      </c>
      <c r="L75" s="25">
        <v>10</v>
      </c>
      <c r="M75" s="25" t="s">
        <v>78</v>
      </c>
      <c r="N75" s="25" t="s">
        <v>92</v>
      </c>
      <c r="O75" s="25" t="s">
        <v>93</v>
      </c>
      <c r="P75" s="26">
        <v>9778.3569595499994</v>
      </c>
      <c r="Q75" s="26">
        <v>1751147.8246899999</v>
      </c>
      <c r="R75" s="27">
        <v>0.81160900000000002</v>
      </c>
      <c r="S75" s="27">
        <v>0.84899999999999998</v>
      </c>
      <c r="T75" s="27">
        <f t="shared" si="1"/>
        <v>9.3969932372430006E-3</v>
      </c>
    </row>
    <row r="76" spans="1:20" x14ac:dyDescent="0.25">
      <c r="A76" s="25">
        <v>3440</v>
      </c>
      <c r="B76" s="25">
        <v>3377</v>
      </c>
      <c r="C76" s="25">
        <v>1310</v>
      </c>
      <c r="D76" s="25">
        <v>1310</v>
      </c>
      <c r="E76" s="25" t="s">
        <v>74</v>
      </c>
      <c r="F76" s="25" t="s">
        <v>82</v>
      </c>
      <c r="G76" s="26">
        <v>15.838048695099999</v>
      </c>
      <c r="H76" s="26">
        <v>6.4094600000000002</v>
      </c>
      <c r="I76" s="25" t="s">
        <v>76</v>
      </c>
      <c r="J76" s="25" t="s">
        <v>77</v>
      </c>
      <c r="K76" s="25">
        <v>20</v>
      </c>
      <c r="L76" s="25">
        <v>10</v>
      </c>
      <c r="M76" s="25" t="s">
        <v>78</v>
      </c>
      <c r="N76" s="25" t="s">
        <v>92</v>
      </c>
      <c r="O76" s="25" t="s">
        <v>93</v>
      </c>
      <c r="P76" s="26">
        <v>4272.9848005599997</v>
      </c>
      <c r="Q76" s="26">
        <v>689905.40115799999</v>
      </c>
      <c r="R76" s="27">
        <v>0.81160900000000002</v>
      </c>
      <c r="S76" s="27">
        <v>0.84899999999999998</v>
      </c>
      <c r="T76" s="27">
        <f t="shared" si="1"/>
        <v>0.7854982885921401</v>
      </c>
    </row>
    <row r="77" spans="1:20" x14ac:dyDescent="0.25">
      <c r="A77" s="25">
        <v>3442</v>
      </c>
      <c r="B77" s="25">
        <v>3379</v>
      </c>
      <c r="C77" s="25">
        <v>1310</v>
      </c>
      <c r="D77" s="25">
        <v>1310</v>
      </c>
      <c r="E77" s="25" t="s">
        <v>74</v>
      </c>
      <c r="F77" s="25" t="s">
        <v>82</v>
      </c>
      <c r="G77" s="26">
        <v>31.252535619900002</v>
      </c>
      <c r="H77" s="26">
        <v>12.647500000000001</v>
      </c>
      <c r="I77" s="25" t="s">
        <v>76</v>
      </c>
      <c r="J77" s="25" t="s">
        <v>77</v>
      </c>
      <c r="K77" s="25">
        <v>20</v>
      </c>
      <c r="L77" s="25">
        <v>10</v>
      </c>
      <c r="M77" s="25" t="s">
        <v>78</v>
      </c>
      <c r="N77" s="25" t="s">
        <v>92</v>
      </c>
      <c r="O77" s="25" t="s">
        <v>93</v>
      </c>
      <c r="P77" s="26">
        <v>4842.2318206800001</v>
      </c>
      <c r="Q77" s="26">
        <v>1361360.4516</v>
      </c>
      <c r="R77" s="27">
        <v>0.81160900000000002</v>
      </c>
      <c r="S77" s="27">
        <v>0.84899999999999998</v>
      </c>
      <c r="T77" s="27">
        <f t="shared" si="1"/>
        <v>1.5499885489525005</v>
      </c>
    </row>
    <row r="78" spans="1:20" x14ac:dyDescent="0.25">
      <c r="A78" s="25">
        <v>3443</v>
      </c>
      <c r="B78" s="25">
        <v>3380</v>
      </c>
      <c r="C78" s="25">
        <v>1310</v>
      </c>
      <c r="D78" s="25">
        <v>1310</v>
      </c>
      <c r="E78" s="25" t="s">
        <v>74</v>
      </c>
      <c r="F78" s="25" t="s">
        <v>82</v>
      </c>
      <c r="G78" s="26">
        <v>165.78447002999999</v>
      </c>
      <c r="H78" s="26">
        <v>67.090900000000005</v>
      </c>
      <c r="I78" s="25" t="s">
        <v>76</v>
      </c>
      <c r="J78" s="25" t="s">
        <v>77</v>
      </c>
      <c r="K78" s="25">
        <v>20</v>
      </c>
      <c r="L78" s="25">
        <v>10</v>
      </c>
      <c r="M78" s="25" t="s">
        <v>78</v>
      </c>
      <c r="N78" s="25" t="s">
        <v>92</v>
      </c>
      <c r="O78" s="25" t="s">
        <v>93</v>
      </c>
      <c r="P78" s="26">
        <v>35181.4000877</v>
      </c>
      <c r="Q78" s="26">
        <v>7221571.5144999996</v>
      </c>
      <c r="R78" s="27">
        <v>0.81160900000000002</v>
      </c>
      <c r="S78" s="27">
        <v>0.84899999999999998</v>
      </c>
      <c r="T78" s="27">
        <f t="shared" si="1"/>
        <v>8.2221883169731029</v>
      </c>
    </row>
    <row r="79" spans="1:20" x14ac:dyDescent="0.25">
      <c r="A79" s="25">
        <v>3476</v>
      </c>
      <c r="B79" s="25">
        <v>3413</v>
      </c>
      <c r="C79" s="25">
        <v>1320</v>
      </c>
      <c r="D79" s="25">
        <v>1320</v>
      </c>
      <c r="E79" s="25" t="s">
        <v>74</v>
      </c>
      <c r="F79" s="25" t="s">
        <v>75</v>
      </c>
      <c r="G79" s="26">
        <v>26.158174646100001</v>
      </c>
      <c r="H79" s="26">
        <v>2.29148</v>
      </c>
      <c r="I79" s="25" t="s">
        <v>76</v>
      </c>
      <c r="J79" s="25" t="s">
        <v>77</v>
      </c>
      <c r="K79" s="25">
        <v>20</v>
      </c>
      <c r="L79" s="25">
        <v>10</v>
      </c>
      <c r="M79" s="25" t="s">
        <v>78</v>
      </c>
      <c r="N79" s="25" t="s">
        <v>94</v>
      </c>
      <c r="O79" s="25" t="s">
        <v>93</v>
      </c>
      <c r="P79" s="26">
        <v>4968.0271121599999</v>
      </c>
      <c r="Q79" s="26">
        <v>1139450.0875800001</v>
      </c>
      <c r="R79" s="27">
        <v>0.81160900000000002</v>
      </c>
      <c r="S79" s="27">
        <v>0.84899999999999998</v>
      </c>
      <c r="T79" s="27">
        <f t="shared" si="1"/>
        <v>0.28082765448932007</v>
      </c>
    </row>
    <row r="80" spans="1:20" x14ac:dyDescent="0.25">
      <c r="A80" s="25">
        <v>3477</v>
      </c>
      <c r="B80" s="25">
        <v>3414</v>
      </c>
      <c r="C80" s="25">
        <v>1320</v>
      </c>
      <c r="D80" s="25">
        <v>1320</v>
      </c>
      <c r="E80" s="25" t="s">
        <v>74</v>
      </c>
      <c r="F80" s="25" t="s">
        <v>75</v>
      </c>
      <c r="G80" s="26">
        <v>32.290641798599999</v>
      </c>
      <c r="H80" s="26">
        <v>13.067600000000001</v>
      </c>
      <c r="I80" s="25" t="s">
        <v>76</v>
      </c>
      <c r="J80" s="25" t="s">
        <v>77</v>
      </c>
      <c r="K80" s="25">
        <v>20</v>
      </c>
      <c r="L80" s="25">
        <v>10</v>
      </c>
      <c r="M80" s="25" t="s">
        <v>78</v>
      </c>
      <c r="N80" s="25" t="s">
        <v>94</v>
      </c>
      <c r="O80" s="25" t="s">
        <v>93</v>
      </c>
      <c r="P80" s="26">
        <v>5216.3051943500004</v>
      </c>
      <c r="Q80" s="26">
        <v>1406580.35675</v>
      </c>
      <c r="R80" s="27">
        <v>0.81160900000000002</v>
      </c>
      <c r="S80" s="27">
        <v>0.84899999999999998</v>
      </c>
      <c r="T80" s="27">
        <f t="shared" si="1"/>
        <v>1.6014730470284002</v>
      </c>
    </row>
    <row r="81" spans="1:20" x14ac:dyDescent="0.25">
      <c r="A81" s="25">
        <v>3478</v>
      </c>
      <c r="B81" s="25">
        <v>3415</v>
      </c>
      <c r="C81" s="25">
        <v>1320</v>
      </c>
      <c r="D81" s="25">
        <v>1320</v>
      </c>
      <c r="E81" s="25" t="s">
        <v>74</v>
      </c>
      <c r="F81" s="25" t="s">
        <v>75</v>
      </c>
      <c r="G81" s="26">
        <v>8.2004685106499995</v>
      </c>
      <c r="H81" s="26">
        <v>3.3186300000000002</v>
      </c>
      <c r="I81" s="25" t="s">
        <v>76</v>
      </c>
      <c r="J81" s="25" t="s">
        <v>77</v>
      </c>
      <c r="K81" s="25">
        <v>20</v>
      </c>
      <c r="L81" s="25">
        <v>10</v>
      </c>
      <c r="M81" s="25" t="s">
        <v>78</v>
      </c>
      <c r="N81" s="25" t="s">
        <v>94</v>
      </c>
      <c r="O81" s="25" t="s">
        <v>93</v>
      </c>
      <c r="P81" s="26">
        <v>2817.288517</v>
      </c>
      <c r="Q81" s="26">
        <v>357212.40832400002</v>
      </c>
      <c r="R81" s="27">
        <v>0.81160900000000002</v>
      </c>
      <c r="S81" s="27">
        <v>0.84899999999999998</v>
      </c>
      <c r="T81" s="27">
        <f t="shared" si="1"/>
        <v>0.40670792632617014</v>
      </c>
    </row>
    <row r="82" spans="1:20" x14ac:dyDescent="0.25">
      <c r="A82" s="25">
        <v>3479</v>
      </c>
      <c r="B82" s="25">
        <v>3416</v>
      </c>
      <c r="C82" s="25">
        <v>1320</v>
      </c>
      <c r="D82" s="25">
        <v>1320</v>
      </c>
      <c r="E82" s="25" t="s">
        <v>74</v>
      </c>
      <c r="F82" s="25" t="s">
        <v>75</v>
      </c>
      <c r="G82" s="26">
        <v>18.0113849231</v>
      </c>
      <c r="H82" s="26">
        <v>0.12159</v>
      </c>
      <c r="I82" s="25" t="s">
        <v>76</v>
      </c>
      <c r="J82" s="25" t="s">
        <v>77</v>
      </c>
      <c r="K82" s="25">
        <v>20</v>
      </c>
      <c r="L82" s="25">
        <v>10</v>
      </c>
      <c r="M82" s="25" t="s">
        <v>78</v>
      </c>
      <c r="N82" s="25" t="s">
        <v>94</v>
      </c>
      <c r="O82" s="25" t="s">
        <v>93</v>
      </c>
      <c r="P82" s="26">
        <v>4568.2226216999998</v>
      </c>
      <c r="Q82" s="26">
        <v>784575.92725199996</v>
      </c>
      <c r="R82" s="27">
        <v>0.81160900000000002</v>
      </c>
      <c r="S82" s="27">
        <v>0.84899999999999998</v>
      </c>
      <c r="T82" s="27">
        <f t="shared" si="1"/>
        <v>1.4901214284810001E-2</v>
      </c>
    </row>
    <row r="83" spans="1:20" x14ac:dyDescent="0.25">
      <c r="A83" s="25">
        <v>3480</v>
      </c>
      <c r="B83" s="25">
        <v>3417</v>
      </c>
      <c r="C83" s="25">
        <v>1320</v>
      </c>
      <c r="D83" s="25">
        <v>1320</v>
      </c>
      <c r="E83" s="25" t="s">
        <v>74</v>
      </c>
      <c r="F83" s="25" t="s">
        <v>75</v>
      </c>
      <c r="G83" s="26">
        <v>7.1186664675899998</v>
      </c>
      <c r="H83" s="26">
        <v>2.88083</v>
      </c>
      <c r="I83" s="25" t="s">
        <v>76</v>
      </c>
      <c r="J83" s="25" t="s">
        <v>77</v>
      </c>
      <c r="K83" s="25">
        <v>20</v>
      </c>
      <c r="L83" s="25">
        <v>10</v>
      </c>
      <c r="M83" s="25" t="s">
        <v>78</v>
      </c>
      <c r="N83" s="25" t="s">
        <v>94</v>
      </c>
      <c r="O83" s="25" t="s">
        <v>93</v>
      </c>
      <c r="P83" s="26">
        <v>2248.5483091199999</v>
      </c>
      <c r="Q83" s="26">
        <v>310089.11132800003</v>
      </c>
      <c r="R83" s="27">
        <v>0.81160900000000002</v>
      </c>
      <c r="S83" s="27">
        <v>0.84899999999999998</v>
      </c>
      <c r="T83" s="27">
        <f t="shared" si="1"/>
        <v>0.35305424087597009</v>
      </c>
    </row>
    <row r="84" spans="1:20" x14ac:dyDescent="0.25">
      <c r="A84" s="25">
        <v>3481</v>
      </c>
      <c r="B84" s="25">
        <v>3418</v>
      </c>
      <c r="C84" s="25">
        <v>1320</v>
      </c>
      <c r="D84" s="25">
        <v>1320</v>
      </c>
      <c r="E84" s="25" t="s">
        <v>74</v>
      </c>
      <c r="F84" s="25" t="s">
        <v>75</v>
      </c>
      <c r="G84" s="26">
        <v>43.333824448000001</v>
      </c>
      <c r="H84" s="26">
        <v>17.466899999999999</v>
      </c>
      <c r="I84" s="25" t="s">
        <v>76</v>
      </c>
      <c r="J84" s="25" t="s">
        <v>77</v>
      </c>
      <c r="K84" s="25">
        <v>20</v>
      </c>
      <c r="L84" s="25">
        <v>10</v>
      </c>
      <c r="M84" s="25" t="s">
        <v>78</v>
      </c>
      <c r="N84" s="25" t="s">
        <v>94</v>
      </c>
      <c r="O84" s="25" t="s">
        <v>93</v>
      </c>
      <c r="P84" s="26">
        <v>5728.2757537999996</v>
      </c>
      <c r="Q84" s="26">
        <v>1887621.3929600001</v>
      </c>
      <c r="R84" s="27">
        <v>0.81160900000000002</v>
      </c>
      <c r="S84" s="27">
        <v>0.84899999999999998</v>
      </c>
      <c r="T84" s="27">
        <f t="shared" si="1"/>
        <v>2.1406202795571003</v>
      </c>
    </row>
    <row r="85" spans="1:20" x14ac:dyDescent="0.25">
      <c r="A85" s="25">
        <v>3526</v>
      </c>
      <c r="B85" s="25">
        <v>3463</v>
      </c>
      <c r="C85" s="25">
        <v>1320</v>
      </c>
      <c r="D85" s="25">
        <v>1320</v>
      </c>
      <c r="E85" s="25" t="s">
        <v>74</v>
      </c>
      <c r="F85" s="25" t="s">
        <v>82</v>
      </c>
      <c r="G85" s="26">
        <v>6.6911756368399997</v>
      </c>
      <c r="H85" s="26">
        <v>0.37202200000000002</v>
      </c>
      <c r="I85" s="25" t="s">
        <v>76</v>
      </c>
      <c r="J85" s="25" t="s">
        <v>77</v>
      </c>
      <c r="K85" s="25">
        <v>20</v>
      </c>
      <c r="L85" s="25">
        <v>10</v>
      </c>
      <c r="M85" s="25" t="s">
        <v>78</v>
      </c>
      <c r="N85" s="25" t="s">
        <v>94</v>
      </c>
      <c r="O85" s="25" t="s">
        <v>93</v>
      </c>
      <c r="P85" s="26">
        <v>2164.1011851100002</v>
      </c>
      <c r="Q85" s="26">
        <v>291467.61074099998</v>
      </c>
      <c r="R85" s="27">
        <v>0.81160900000000002</v>
      </c>
      <c r="S85" s="27">
        <v>0.84899999999999998</v>
      </c>
      <c r="T85" s="27">
        <f t="shared" si="1"/>
        <v>4.5592396913098014E-2</v>
      </c>
    </row>
    <row r="86" spans="1:20" x14ac:dyDescent="0.25">
      <c r="A86" s="25">
        <v>3555</v>
      </c>
      <c r="B86" s="25">
        <v>3502</v>
      </c>
      <c r="C86" s="25">
        <v>1330</v>
      </c>
      <c r="D86" s="25">
        <v>1330</v>
      </c>
      <c r="E86" s="25" t="s">
        <v>74</v>
      </c>
      <c r="F86" s="25" t="s">
        <v>75</v>
      </c>
      <c r="G86" s="26">
        <v>2.4376505937099999</v>
      </c>
      <c r="H86" s="26">
        <v>0.98648599999999997</v>
      </c>
      <c r="I86" s="25" t="s">
        <v>76</v>
      </c>
      <c r="J86" s="25" t="s">
        <v>77</v>
      </c>
      <c r="K86" s="25">
        <v>21</v>
      </c>
      <c r="L86" s="25">
        <v>10</v>
      </c>
      <c r="M86" s="25" t="s">
        <v>78</v>
      </c>
      <c r="N86" s="25" t="s">
        <v>95</v>
      </c>
      <c r="O86" s="25" t="s">
        <v>96</v>
      </c>
      <c r="P86" s="26">
        <v>1817.3454692099999</v>
      </c>
      <c r="Q86" s="26">
        <v>106184.05986199999</v>
      </c>
      <c r="R86" s="27">
        <v>1.2503169999999999</v>
      </c>
      <c r="S86" s="27">
        <v>0.84899999999999998</v>
      </c>
      <c r="T86" s="27">
        <f t="shared" si="1"/>
        <v>0.18624645262536199</v>
      </c>
    </row>
    <row r="87" spans="1:20" x14ac:dyDescent="0.25">
      <c r="A87" s="25">
        <v>3556</v>
      </c>
      <c r="B87" s="25">
        <v>3503</v>
      </c>
      <c r="C87" s="25">
        <v>1330</v>
      </c>
      <c r="D87" s="25">
        <v>1330</v>
      </c>
      <c r="E87" s="25" t="s">
        <v>74</v>
      </c>
      <c r="F87" s="25" t="s">
        <v>75</v>
      </c>
      <c r="G87" s="26">
        <v>31.3552486514</v>
      </c>
      <c r="H87" s="26">
        <v>12.6891</v>
      </c>
      <c r="I87" s="25" t="s">
        <v>76</v>
      </c>
      <c r="J87" s="25" t="s">
        <v>77</v>
      </c>
      <c r="K87" s="25">
        <v>21</v>
      </c>
      <c r="L87" s="25">
        <v>10</v>
      </c>
      <c r="M87" s="25" t="s">
        <v>78</v>
      </c>
      <c r="N87" s="25" t="s">
        <v>95</v>
      </c>
      <c r="O87" s="25" t="s">
        <v>96</v>
      </c>
      <c r="P87" s="26">
        <v>4869.3153193600001</v>
      </c>
      <c r="Q87" s="26">
        <v>1365834.6312599999</v>
      </c>
      <c r="R87" s="27">
        <v>1.2503169999999999</v>
      </c>
      <c r="S87" s="27">
        <v>0.84899999999999998</v>
      </c>
      <c r="T87" s="27">
        <f t="shared" si="1"/>
        <v>2.3956750141497003</v>
      </c>
    </row>
    <row r="88" spans="1:20" x14ac:dyDescent="0.25">
      <c r="A88" s="25">
        <v>3557</v>
      </c>
      <c r="B88" s="25">
        <v>3504</v>
      </c>
      <c r="C88" s="25">
        <v>1330</v>
      </c>
      <c r="D88" s="25">
        <v>1330</v>
      </c>
      <c r="E88" s="25" t="s">
        <v>74</v>
      </c>
      <c r="F88" s="25" t="s">
        <v>75</v>
      </c>
      <c r="G88" s="26">
        <v>7.2921593787100001</v>
      </c>
      <c r="H88" s="26">
        <v>2.9373300000000002</v>
      </c>
      <c r="I88" s="25" t="s">
        <v>76</v>
      </c>
      <c r="J88" s="25" t="s">
        <v>77</v>
      </c>
      <c r="K88" s="25">
        <v>21</v>
      </c>
      <c r="L88" s="25">
        <v>10</v>
      </c>
      <c r="M88" s="25" t="s">
        <v>78</v>
      </c>
      <c r="N88" s="25" t="s">
        <v>95</v>
      </c>
      <c r="O88" s="25" t="s">
        <v>96</v>
      </c>
      <c r="P88" s="26">
        <v>3082.39307293</v>
      </c>
      <c r="Q88" s="26">
        <v>317646.46253700001</v>
      </c>
      <c r="R88" s="27">
        <v>1.2503169999999999</v>
      </c>
      <c r="S88" s="27">
        <v>0.84899999999999998</v>
      </c>
      <c r="T88" s="27">
        <f t="shared" si="1"/>
        <v>0.5545616386751101</v>
      </c>
    </row>
    <row r="89" spans="1:20" x14ac:dyDescent="0.25">
      <c r="A89" s="25">
        <v>3558</v>
      </c>
      <c r="B89" s="25">
        <v>3505</v>
      </c>
      <c r="C89" s="25">
        <v>1330</v>
      </c>
      <c r="D89" s="25">
        <v>1330</v>
      </c>
      <c r="E89" s="25" t="s">
        <v>74</v>
      </c>
      <c r="F89" s="25" t="s">
        <v>75</v>
      </c>
      <c r="G89" s="26">
        <v>38.441966499199999</v>
      </c>
      <c r="H89" s="26">
        <v>15.557</v>
      </c>
      <c r="I89" s="25" t="s">
        <v>76</v>
      </c>
      <c r="J89" s="25" t="s">
        <v>77</v>
      </c>
      <c r="K89" s="25">
        <v>21</v>
      </c>
      <c r="L89" s="25">
        <v>10</v>
      </c>
      <c r="M89" s="25" t="s">
        <v>78</v>
      </c>
      <c r="N89" s="25" t="s">
        <v>95</v>
      </c>
      <c r="O89" s="25" t="s">
        <v>96</v>
      </c>
      <c r="P89" s="26">
        <v>6043.1337426199998</v>
      </c>
      <c r="Q89" s="26">
        <v>1674532.0607</v>
      </c>
      <c r="R89" s="27">
        <v>1.2503169999999999</v>
      </c>
      <c r="S89" s="27">
        <v>0.84899999999999998</v>
      </c>
      <c r="T89" s="27">
        <f t="shared" si="1"/>
        <v>2.9371284169190002</v>
      </c>
    </row>
    <row r="90" spans="1:20" x14ac:dyDescent="0.25">
      <c r="A90" s="25">
        <v>3559</v>
      </c>
      <c r="B90" s="25">
        <v>3506</v>
      </c>
      <c r="C90" s="25">
        <v>1330</v>
      </c>
      <c r="D90" s="25">
        <v>1330</v>
      </c>
      <c r="E90" s="25" t="s">
        <v>74</v>
      </c>
      <c r="F90" s="25" t="s">
        <v>75</v>
      </c>
      <c r="G90" s="26">
        <v>11.3886032222</v>
      </c>
      <c r="H90" s="26">
        <v>4.6088199999999997</v>
      </c>
      <c r="I90" s="25" t="s">
        <v>76</v>
      </c>
      <c r="J90" s="25" t="s">
        <v>77</v>
      </c>
      <c r="K90" s="25">
        <v>21</v>
      </c>
      <c r="L90" s="25">
        <v>10</v>
      </c>
      <c r="M90" s="25" t="s">
        <v>78</v>
      </c>
      <c r="N90" s="25" t="s">
        <v>95</v>
      </c>
      <c r="O90" s="25" t="s">
        <v>96</v>
      </c>
      <c r="P90" s="26">
        <v>3540.2060004800001</v>
      </c>
      <c r="Q90" s="26">
        <v>496087.55635700002</v>
      </c>
      <c r="R90" s="27">
        <v>1.2503169999999999</v>
      </c>
      <c r="S90" s="27">
        <v>0.84899999999999998</v>
      </c>
      <c r="T90" s="27">
        <f t="shared" si="1"/>
        <v>0.87013538538693991</v>
      </c>
    </row>
    <row r="91" spans="1:20" x14ac:dyDescent="0.25">
      <c r="A91" s="25">
        <v>3560</v>
      </c>
      <c r="B91" s="25">
        <v>3507</v>
      </c>
      <c r="C91" s="25">
        <v>1330</v>
      </c>
      <c r="D91" s="25">
        <v>1330</v>
      </c>
      <c r="E91" s="25" t="s">
        <v>74</v>
      </c>
      <c r="F91" s="25" t="s">
        <v>75</v>
      </c>
      <c r="G91" s="26">
        <v>0.80333149140899995</v>
      </c>
      <c r="H91" s="26">
        <v>0.13209799999999999</v>
      </c>
      <c r="I91" s="25" t="s">
        <v>76</v>
      </c>
      <c r="J91" s="25" t="s">
        <v>77</v>
      </c>
      <c r="K91" s="25">
        <v>21</v>
      </c>
      <c r="L91" s="25">
        <v>10</v>
      </c>
      <c r="M91" s="25" t="s">
        <v>78</v>
      </c>
      <c r="N91" s="25" t="s">
        <v>95</v>
      </c>
      <c r="O91" s="25" t="s">
        <v>96</v>
      </c>
      <c r="P91" s="26">
        <v>1719.95905679</v>
      </c>
      <c r="Q91" s="26">
        <v>34993.119765800002</v>
      </c>
      <c r="R91" s="27">
        <v>1.2503169999999999</v>
      </c>
      <c r="S91" s="27">
        <v>0.84899999999999998</v>
      </c>
      <c r="T91" s="27">
        <f t="shared" si="1"/>
        <v>2.4939820634966001E-2</v>
      </c>
    </row>
    <row r="92" spans="1:20" x14ac:dyDescent="0.25">
      <c r="A92" s="25">
        <v>3561</v>
      </c>
      <c r="B92" s="25">
        <v>3508</v>
      </c>
      <c r="C92" s="25">
        <v>1330</v>
      </c>
      <c r="D92" s="25">
        <v>1330</v>
      </c>
      <c r="E92" s="25" t="s">
        <v>74</v>
      </c>
      <c r="F92" s="25" t="s">
        <v>75</v>
      </c>
      <c r="G92" s="26">
        <v>0.99507638315000002</v>
      </c>
      <c r="H92" s="26">
        <v>0.40269500000000003</v>
      </c>
      <c r="I92" s="25" t="s">
        <v>76</v>
      </c>
      <c r="J92" s="25" t="s">
        <v>77</v>
      </c>
      <c r="K92" s="25">
        <v>21</v>
      </c>
      <c r="L92" s="25">
        <v>10</v>
      </c>
      <c r="M92" s="25" t="s">
        <v>78</v>
      </c>
      <c r="N92" s="25" t="s">
        <v>95</v>
      </c>
      <c r="O92" s="25" t="s">
        <v>96</v>
      </c>
      <c r="P92" s="26">
        <v>1130.6828487800001</v>
      </c>
      <c r="Q92" s="26">
        <v>43345.527249999999</v>
      </c>
      <c r="R92" s="27">
        <v>1.2503169999999999</v>
      </c>
      <c r="S92" s="27">
        <v>0.84899999999999998</v>
      </c>
      <c r="T92" s="27">
        <f t="shared" si="1"/>
        <v>7.6027957051565009E-2</v>
      </c>
    </row>
    <row r="93" spans="1:20" x14ac:dyDescent="0.25">
      <c r="A93" s="25">
        <v>3562</v>
      </c>
      <c r="B93" s="25">
        <v>3509</v>
      </c>
      <c r="C93" s="25">
        <v>1330</v>
      </c>
      <c r="D93" s="25">
        <v>1330</v>
      </c>
      <c r="E93" s="25" t="s">
        <v>74</v>
      </c>
      <c r="F93" s="25" t="s">
        <v>75</v>
      </c>
      <c r="G93" s="26">
        <v>269.56015105400002</v>
      </c>
      <c r="H93" s="26">
        <v>109.08799999999999</v>
      </c>
      <c r="I93" s="25" t="s">
        <v>76</v>
      </c>
      <c r="J93" s="25" t="s">
        <v>77</v>
      </c>
      <c r="K93" s="25">
        <v>21</v>
      </c>
      <c r="L93" s="25">
        <v>10</v>
      </c>
      <c r="M93" s="25" t="s">
        <v>78</v>
      </c>
      <c r="N93" s="25" t="s">
        <v>95</v>
      </c>
      <c r="O93" s="25" t="s">
        <v>96</v>
      </c>
      <c r="P93" s="26">
        <v>37173.9651467</v>
      </c>
      <c r="Q93" s="26">
        <v>11742040.1799</v>
      </c>
      <c r="R93" s="27">
        <v>1.2503169999999999</v>
      </c>
      <c r="S93" s="27">
        <v>0.84899999999999998</v>
      </c>
      <c r="T93" s="27">
        <f t="shared" si="1"/>
        <v>20.595581715295999</v>
      </c>
    </row>
    <row r="94" spans="1:20" x14ac:dyDescent="0.25">
      <c r="A94" s="25">
        <v>3563</v>
      </c>
      <c r="B94" s="25">
        <v>3510</v>
      </c>
      <c r="C94" s="25">
        <v>1330</v>
      </c>
      <c r="D94" s="25">
        <v>1330</v>
      </c>
      <c r="E94" s="25" t="s">
        <v>74</v>
      </c>
      <c r="F94" s="25" t="s">
        <v>75</v>
      </c>
      <c r="G94" s="26">
        <v>33.145968411299997</v>
      </c>
      <c r="H94" s="26">
        <v>13.4138</v>
      </c>
      <c r="I94" s="25" t="s">
        <v>76</v>
      </c>
      <c r="J94" s="25" t="s">
        <v>77</v>
      </c>
      <c r="K94" s="25">
        <v>21</v>
      </c>
      <c r="L94" s="25">
        <v>10</v>
      </c>
      <c r="M94" s="25" t="s">
        <v>78</v>
      </c>
      <c r="N94" s="25" t="s">
        <v>95</v>
      </c>
      <c r="O94" s="25" t="s">
        <v>96</v>
      </c>
      <c r="P94" s="26">
        <v>6742.2860626800002</v>
      </c>
      <c r="Q94" s="26">
        <v>1443838.3840000001</v>
      </c>
      <c r="R94" s="27">
        <v>1.2503169999999999</v>
      </c>
      <c r="S94" s="27">
        <v>0.84899999999999998</v>
      </c>
      <c r="T94" s="27">
        <f t="shared" si="1"/>
        <v>2.5324968283646001</v>
      </c>
    </row>
    <row r="95" spans="1:20" x14ac:dyDescent="0.25">
      <c r="A95" s="25">
        <v>3564</v>
      </c>
      <c r="B95" s="25">
        <v>3511</v>
      </c>
      <c r="C95" s="25">
        <v>1330</v>
      </c>
      <c r="D95" s="25">
        <v>1330</v>
      </c>
      <c r="E95" s="25" t="s">
        <v>74</v>
      </c>
      <c r="F95" s="25" t="s">
        <v>75</v>
      </c>
      <c r="G95" s="26">
        <v>97.517553432</v>
      </c>
      <c r="H95" s="26">
        <v>39.464100000000002</v>
      </c>
      <c r="I95" s="25" t="s">
        <v>76</v>
      </c>
      <c r="J95" s="25" t="s">
        <v>77</v>
      </c>
      <c r="K95" s="25">
        <v>21</v>
      </c>
      <c r="L95" s="25">
        <v>10</v>
      </c>
      <c r="M95" s="25" t="s">
        <v>78</v>
      </c>
      <c r="N95" s="25" t="s">
        <v>95</v>
      </c>
      <c r="O95" s="25" t="s">
        <v>96</v>
      </c>
      <c r="P95" s="26">
        <v>12823.267754300001</v>
      </c>
      <c r="Q95" s="26">
        <v>4247864.6275000004</v>
      </c>
      <c r="R95" s="27">
        <v>1.2503169999999999</v>
      </c>
      <c r="S95" s="27">
        <v>0.84899999999999998</v>
      </c>
      <c r="T95" s="27">
        <f t="shared" si="1"/>
        <v>7.4507379030747005</v>
      </c>
    </row>
    <row r="96" spans="1:20" x14ac:dyDescent="0.25">
      <c r="A96" s="25">
        <v>3565</v>
      </c>
      <c r="B96" s="25">
        <v>3512</v>
      </c>
      <c r="C96" s="25">
        <v>1330</v>
      </c>
      <c r="D96" s="25">
        <v>1330</v>
      </c>
      <c r="E96" s="25" t="s">
        <v>74</v>
      </c>
      <c r="F96" s="25" t="s">
        <v>75</v>
      </c>
      <c r="G96" s="26">
        <v>14.013329122</v>
      </c>
      <c r="H96" s="26">
        <v>5.6709699999999996</v>
      </c>
      <c r="I96" s="25" t="s">
        <v>76</v>
      </c>
      <c r="J96" s="25" t="s">
        <v>77</v>
      </c>
      <c r="K96" s="25">
        <v>21</v>
      </c>
      <c r="L96" s="25">
        <v>10</v>
      </c>
      <c r="M96" s="25" t="s">
        <v>78</v>
      </c>
      <c r="N96" s="25" t="s">
        <v>95</v>
      </c>
      <c r="O96" s="25" t="s">
        <v>96</v>
      </c>
      <c r="P96" s="26">
        <v>3292.5269656599999</v>
      </c>
      <c r="Q96" s="26">
        <v>610420.61655399995</v>
      </c>
      <c r="R96" s="27">
        <v>1.2503169999999999</v>
      </c>
      <c r="S96" s="27">
        <v>0.84899999999999998</v>
      </c>
      <c r="T96" s="27">
        <f t="shared" si="1"/>
        <v>1.0706670398209899</v>
      </c>
    </row>
    <row r="97" spans="1:20" x14ac:dyDescent="0.25">
      <c r="A97" s="25">
        <v>3566</v>
      </c>
      <c r="B97" s="25">
        <v>3513</v>
      </c>
      <c r="C97" s="25">
        <v>1330</v>
      </c>
      <c r="D97" s="25">
        <v>1330</v>
      </c>
      <c r="E97" s="25" t="s">
        <v>74</v>
      </c>
      <c r="F97" s="25" t="s">
        <v>75</v>
      </c>
      <c r="G97" s="26">
        <v>11.947458682100001</v>
      </c>
      <c r="H97" s="26">
        <v>4.8349799999999998</v>
      </c>
      <c r="I97" s="25" t="s">
        <v>76</v>
      </c>
      <c r="J97" s="25" t="s">
        <v>77</v>
      </c>
      <c r="K97" s="25">
        <v>21</v>
      </c>
      <c r="L97" s="25">
        <v>10</v>
      </c>
      <c r="M97" s="25" t="s">
        <v>78</v>
      </c>
      <c r="N97" s="25" t="s">
        <v>95</v>
      </c>
      <c r="O97" s="25" t="s">
        <v>96</v>
      </c>
      <c r="P97" s="26">
        <v>3305.6756199500001</v>
      </c>
      <c r="Q97" s="26">
        <v>520431.30019400001</v>
      </c>
      <c r="R97" s="27">
        <v>1.2503169999999999</v>
      </c>
      <c r="S97" s="27">
        <v>0.84899999999999998</v>
      </c>
      <c r="T97" s="27">
        <f t="shared" si="1"/>
        <v>0.91283391098766009</v>
      </c>
    </row>
    <row r="98" spans="1:20" x14ac:dyDescent="0.25">
      <c r="A98" s="25">
        <v>3567</v>
      </c>
      <c r="B98" s="25">
        <v>3514</v>
      </c>
      <c r="C98" s="25">
        <v>1330</v>
      </c>
      <c r="D98" s="25">
        <v>1330</v>
      </c>
      <c r="E98" s="25" t="s">
        <v>74</v>
      </c>
      <c r="F98" s="25" t="s">
        <v>75</v>
      </c>
      <c r="G98" s="26">
        <v>4.8330726040699998</v>
      </c>
      <c r="H98" s="26">
        <v>1.9558800000000001</v>
      </c>
      <c r="I98" s="25" t="s">
        <v>76</v>
      </c>
      <c r="J98" s="25" t="s">
        <v>77</v>
      </c>
      <c r="K98" s="25">
        <v>21</v>
      </c>
      <c r="L98" s="25">
        <v>10</v>
      </c>
      <c r="M98" s="25" t="s">
        <v>78</v>
      </c>
      <c r="N98" s="25" t="s">
        <v>95</v>
      </c>
      <c r="O98" s="25" t="s">
        <v>96</v>
      </c>
      <c r="P98" s="26">
        <v>1972.03965806</v>
      </c>
      <c r="Q98" s="26">
        <v>210528.64263300001</v>
      </c>
      <c r="R98" s="27">
        <v>1.2503169999999999</v>
      </c>
      <c r="S98" s="27">
        <v>0.84899999999999998</v>
      </c>
      <c r="T98" s="27">
        <f t="shared" si="1"/>
        <v>0.36926597210796008</v>
      </c>
    </row>
    <row r="99" spans="1:20" x14ac:dyDescent="0.25">
      <c r="A99" s="25">
        <v>3568</v>
      </c>
      <c r="B99" s="25">
        <v>3515</v>
      </c>
      <c r="C99" s="25">
        <v>1330</v>
      </c>
      <c r="D99" s="25">
        <v>1330</v>
      </c>
      <c r="E99" s="25" t="s">
        <v>74</v>
      </c>
      <c r="F99" s="25" t="s">
        <v>75</v>
      </c>
      <c r="G99" s="26">
        <v>11.5564803833</v>
      </c>
      <c r="H99" s="26">
        <v>4.6767599999999998</v>
      </c>
      <c r="I99" s="25" t="s">
        <v>76</v>
      </c>
      <c r="J99" s="25" t="s">
        <v>77</v>
      </c>
      <c r="K99" s="25">
        <v>21</v>
      </c>
      <c r="L99" s="25">
        <v>10</v>
      </c>
      <c r="M99" s="25" t="s">
        <v>78</v>
      </c>
      <c r="N99" s="25" t="s">
        <v>95</v>
      </c>
      <c r="O99" s="25" t="s">
        <v>96</v>
      </c>
      <c r="P99" s="26">
        <v>4542.4292214400002</v>
      </c>
      <c r="Q99" s="26">
        <v>503400.28549500002</v>
      </c>
      <c r="R99" s="27">
        <v>1.2503169999999999</v>
      </c>
      <c r="S99" s="27">
        <v>0.84899999999999998</v>
      </c>
      <c r="T99" s="27">
        <f t="shared" si="1"/>
        <v>0.88296231247092005</v>
      </c>
    </row>
    <row r="100" spans="1:20" x14ac:dyDescent="0.25">
      <c r="A100" s="25">
        <v>3569</v>
      </c>
      <c r="B100" s="25">
        <v>3516</v>
      </c>
      <c r="C100" s="25">
        <v>1330</v>
      </c>
      <c r="D100" s="25">
        <v>1330</v>
      </c>
      <c r="E100" s="25" t="s">
        <v>74</v>
      </c>
      <c r="F100" s="25" t="s">
        <v>75</v>
      </c>
      <c r="G100" s="26">
        <v>8.5872512221299999</v>
      </c>
      <c r="H100" s="26">
        <v>3.4751500000000002</v>
      </c>
      <c r="I100" s="25" t="s">
        <v>76</v>
      </c>
      <c r="J100" s="25" t="s">
        <v>77</v>
      </c>
      <c r="K100" s="25">
        <v>21</v>
      </c>
      <c r="L100" s="25">
        <v>10</v>
      </c>
      <c r="M100" s="25" t="s">
        <v>78</v>
      </c>
      <c r="N100" s="25" t="s">
        <v>95</v>
      </c>
      <c r="O100" s="25" t="s">
        <v>96</v>
      </c>
      <c r="P100" s="26">
        <v>2922.08179836</v>
      </c>
      <c r="Q100" s="26">
        <v>374060.66323599999</v>
      </c>
      <c r="R100" s="27">
        <v>1.2503169999999999</v>
      </c>
      <c r="S100" s="27">
        <v>0.84899999999999998</v>
      </c>
      <c r="T100" s="27">
        <f t="shared" si="1"/>
        <v>0.65610090750505012</v>
      </c>
    </row>
    <row r="101" spans="1:20" x14ac:dyDescent="0.25">
      <c r="A101" s="25">
        <v>3572</v>
      </c>
      <c r="B101" s="25">
        <v>3519</v>
      </c>
      <c r="C101" s="25">
        <v>1330</v>
      </c>
      <c r="D101" s="25">
        <v>1330</v>
      </c>
      <c r="E101" s="25" t="s">
        <v>74</v>
      </c>
      <c r="F101" s="25" t="s">
        <v>75</v>
      </c>
      <c r="G101" s="26">
        <v>12.010015471899999</v>
      </c>
      <c r="H101" s="26">
        <v>4.8602999999999996</v>
      </c>
      <c r="I101" s="25" t="s">
        <v>76</v>
      </c>
      <c r="J101" s="25" t="s">
        <v>77</v>
      </c>
      <c r="K101" s="25">
        <v>21</v>
      </c>
      <c r="L101" s="25">
        <v>10</v>
      </c>
      <c r="M101" s="25" t="s">
        <v>78</v>
      </c>
      <c r="N101" s="25" t="s">
        <v>95</v>
      </c>
      <c r="O101" s="25" t="s">
        <v>96</v>
      </c>
      <c r="P101" s="26">
        <v>3199.0030409800002</v>
      </c>
      <c r="Q101" s="26">
        <v>523156.27395599999</v>
      </c>
      <c r="R101" s="27">
        <v>1.2503169999999999</v>
      </c>
      <c r="S101" s="27">
        <v>0.84899999999999998</v>
      </c>
      <c r="T101" s="27">
        <f t="shared" si="1"/>
        <v>0.91761427298010001</v>
      </c>
    </row>
    <row r="102" spans="1:20" x14ac:dyDescent="0.25">
      <c r="A102" s="25">
        <v>3573</v>
      </c>
      <c r="B102" s="25">
        <v>3520</v>
      </c>
      <c r="C102" s="25">
        <v>1330</v>
      </c>
      <c r="D102" s="25">
        <v>1330</v>
      </c>
      <c r="E102" s="25" t="s">
        <v>74</v>
      </c>
      <c r="F102" s="25" t="s">
        <v>75</v>
      </c>
      <c r="G102" s="26">
        <v>49.020254553999997</v>
      </c>
      <c r="H102" s="26">
        <v>19.837900000000001</v>
      </c>
      <c r="I102" s="25" t="s">
        <v>76</v>
      </c>
      <c r="J102" s="25" t="s">
        <v>77</v>
      </c>
      <c r="K102" s="25">
        <v>21</v>
      </c>
      <c r="L102" s="25">
        <v>10</v>
      </c>
      <c r="M102" s="25" t="s">
        <v>78</v>
      </c>
      <c r="N102" s="25" t="s">
        <v>95</v>
      </c>
      <c r="O102" s="25" t="s">
        <v>96</v>
      </c>
      <c r="P102" s="26">
        <v>6414.7511686899998</v>
      </c>
      <c r="Q102" s="26">
        <v>2135322.2883700002</v>
      </c>
      <c r="R102" s="27">
        <v>1.2503169999999999</v>
      </c>
      <c r="S102" s="27">
        <v>0.84899999999999998</v>
      </c>
      <c r="T102" s="27">
        <f t="shared" si="1"/>
        <v>3.7453532057593004</v>
      </c>
    </row>
    <row r="103" spans="1:20" x14ac:dyDescent="0.25">
      <c r="A103" s="25">
        <v>3574</v>
      </c>
      <c r="B103" s="25">
        <v>3521</v>
      </c>
      <c r="C103" s="25">
        <v>1330</v>
      </c>
      <c r="D103" s="25">
        <v>1330</v>
      </c>
      <c r="E103" s="25" t="s">
        <v>74</v>
      </c>
      <c r="F103" s="25" t="s">
        <v>75</v>
      </c>
      <c r="G103" s="26">
        <v>3.4353544293699998</v>
      </c>
      <c r="H103" s="26">
        <v>1.3902399999999999</v>
      </c>
      <c r="I103" s="25" t="s">
        <v>76</v>
      </c>
      <c r="J103" s="25" t="s">
        <v>77</v>
      </c>
      <c r="K103" s="25">
        <v>21</v>
      </c>
      <c r="L103" s="25">
        <v>10</v>
      </c>
      <c r="M103" s="25" t="s">
        <v>78</v>
      </c>
      <c r="N103" s="25" t="s">
        <v>95</v>
      </c>
      <c r="O103" s="25" t="s">
        <v>96</v>
      </c>
      <c r="P103" s="26">
        <v>2038.0953342400001</v>
      </c>
      <c r="Q103" s="26">
        <v>149644.03894299999</v>
      </c>
      <c r="R103" s="27">
        <v>1.2503169999999999</v>
      </c>
      <c r="S103" s="27">
        <v>0.84899999999999998</v>
      </c>
      <c r="T103" s="27">
        <f t="shared" si="1"/>
        <v>0.26247434661808</v>
      </c>
    </row>
    <row r="104" spans="1:20" x14ac:dyDescent="0.25">
      <c r="A104" s="25">
        <v>3575</v>
      </c>
      <c r="B104" s="25">
        <v>3522</v>
      </c>
      <c r="C104" s="25">
        <v>1330</v>
      </c>
      <c r="D104" s="25">
        <v>1330</v>
      </c>
      <c r="E104" s="25" t="s">
        <v>74</v>
      </c>
      <c r="F104" s="25" t="s">
        <v>75</v>
      </c>
      <c r="G104" s="26">
        <v>12.7387496365</v>
      </c>
      <c r="H104" s="26">
        <v>0.46734799999999999</v>
      </c>
      <c r="I104" s="25" t="s">
        <v>76</v>
      </c>
      <c r="J104" s="25" t="s">
        <v>77</v>
      </c>
      <c r="K104" s="25">
        <v>21</v>
      </c>
      <c r="L104" s="25">
        <v>10</v>
      </c>
      <c r="M104" s="25" t="s">
        <v>78</v>
      </c>
      <c r="N104" s="25" t="s">
        <v>95</v>
      </c>
      <c r="O104" s="25" t="s">
        <v>96</v>
      </c>
      <c r="P104" s="26">
        <v>3164.5500529599999</v>
      </c>
      <c r="Q104" s="26">
        <v>554899.93416800001</v>
      </c>
      <c r="R104" s="27">
        <v>1.2503169999999999</v>
      </c>
      <c r="S104" s="27">
        <v>0.84899999999999998</v>
      </c>
      <c r="T104" s="27">
        <f t="shared" si="1"/>
        <v>8.8234305546715991E-2</v>
      </c>
    </row>
    <row r="105" spans="1:20" x14ac:dyDescent="0.25">
      <c r="A105" s="25">
        <v>3576</v>
      </c>
      <c r="B105" s="25">
        <v>3523</v>
      </c>
      <c r="C105" s="25">
        <v>1330</v>
      </c>
      <c r="D105" s="25">
        <v>1330</v>
      </c>
      <c r="E105" s="25" t="s">
        <v>74</v>
      </c>
      <c r="F105" s="25" t="s">
        <v>75</v>
      </c>
      <c r="G105" s="26">
        <v>32.2182955703</v>
      </c>
      <c r="H105" s="26">
        <v>13.0383</v>
      </c>
      <c r="I105" s="25" t="s">
        <v>76</v>
      </c>
      <c r="J105" s="25" t="s">
        <v>77</v>
      </c>
      <c r="K105" s="25">
        <v>21</v>
      </c>
      <c r="L105" s="25">
        <v>10</v>
      </c>
      <c r="M105" s="25" t="s">
        <v>78</v>
      </c>
      <c r="N105" s="25" t="s">
        <v>95</v>
      </c>
      <c r="O105" s="25" t="s">
        <v>96</v>
      </c>
      <c r="P105" s="26">
        <v>7048.8043036099998</v>
      </c>
      <c r="Q105" s="26">
        <v>1403428.9550399999</v>
      </c>
      <c r="R105" s="27">
        <v>1.2503169999999999</v>
      </c>
      <c r="S105" s="27">
        <v>0.84899999999999998</v>
      </c>
      <c r="T105" s="27">
        <f t="shared" si="1"/>
        <v>2.4616032293060996</v>
      </c>
    </row>
    <row r="106" spans="1:20" x14ac:dyDescent="0.25">
      <c r="A106" s="25">
        <v>3577</v>
      </c>
      <c r="B106" s="25">
        <v>3524</v>
      </c>
      <c r="C106" s="25">
        <v>1330</v>
      </c>
      <c r="D106" s="25">
        <v>1330</v>
      </c>
      <c r="E106" s="25" t="s">
        <v>74</v>
      </c>
      <c r="F106" s="25" t="s">
        <v>75</v>
      </c>
      <c r="G106" s="26">
        <v>13.1551590272</v>
      </c>
      <c r="H106" s="26">
        <v>4.8364700000000003</v>
      </c>
      <c r="I106" s="25" t="s">
        <v>76</v>
      </c>
      <c r="J106" s="25" t="s">
        <v>77</v>
      </c>
      <c r="K106" s="25">
        <v>21</v>
      </c>
      <c r="L106" s="25">
        <v>10</v>
      </c>
      <c r="M106" s="25" t="s">
        <v>78</v>
      </c>
      <c r="N106" s="25" t="s">
        <v>95</v>
      </c>
      <c r="O106" s="25" t="s">
        <v>96</v>
      </c>
      <c r="P106" s="26">
        <v>3082.85321716</v>
      </c>
      <c r="Q106" s="26">
        <v>573038.72722500004</v>
      </c>
      <c r="R106" s="27">
        <v>1.2503169999999999</v>
      </c>
      <c r="S106" s="27">
        <v>0.84899999999999998</v>
      </c>
      <c r="T106" s="27">
        <f t="shared" si="1"/>
        <v>0.91311521980949018</v>
      </c>
    </row>
    <row r="107" spans="1:20" x14ac:dyDescent="0.25">
      <c r="A107" s="25">
        <v>3580</v>
      </c>
      <c r="B107" s="25">
        <v>3527</v>
      </c>
      <c r="C107" s="25">
        <v>1330</v>
      </c>
      <c r="D107" s="25">
        <v>1330</v>
      </c>
      <c r="E107" s="25" t="s">
        <v>74</v>
      </c>
      <c r="F107" s="25" t="s">
        <v>75</v>
      </c>
      <c r="G107" s="26">
        <v>3.7237962118499999</v>
      </c>
      <c r="H107" s="26">
        <v>1.5069699999999999</v>
      </c>
      <c r="I107" s="25" t="s">
        <v>76</v>
      </c>
      <c r="J107" s="25" t="s">
        <v>77</v>
      </c>
      <c r="K107" s="25">
        <v>21</v>
      </c>
      <c r="L107" s="25">
        <v>10</v>
      </c>
      <c r="M107" s="25" t="s">
        <v>78</v>
      </c>
      <c r="N107" s="25" t="s">
        <v>95</v>
      </c>
      <c r="O107" s="25" t="s">
        <v>96</v>
      </c>
      <c r="P107" s="26">
        <v>1642.5453554000001</v>
      </c>
      <c r="Q107" s="26">
        <v>162208.56298799999</v>
      </c>
      <c r="R107" s="27">
        <v>1.2503169999999999</v>
      </c>
      <c r="S107" s="27">
        <v>0.84899999999999998</v>
      </c>
      <c r="T107" s="27">
        <f t="shared" si="1"/>
        <v>0.28451272163299002</v>
      </c>
    </row>
    <row r="108" spans="1:20" x14ac:dyDescent="0.25">
      <c r="A108" s="25">
        <v>3581</v>
      </c>
      <c r="B108" s="25">
        <v>3528</v>
      </c>
      <c r="C108" s="25">
        <v>1330</v>
      </c>
      <c r="D108" s="25">
        <v>1330</v>
      </c>
      <c r="E108" s="25" t="s">
        <v>74</v>
      </c>
      <c r="F108" s="25" t="s">
        <v>75</v>
      </c>
      <c r="G108" s="26">
        <v>7.8264096946699997</v>
      </c>
      <c r="H108" s="26">
        <v>3.1168</v>
      </c>
      <c r="I108" s="25" t="s">
        <v>76</v>
      </c>
      <c r="J108" s="25" t="s">
        <v>77</v>
      </c>
      <c r="K108" s="25">
        <v>21</v>
      </c>
      <c r="L108" s="25">
        <v>10</v>
      </c>
      <c r="M108" s="25" t="s">
        <v>78</v>
      </c>
      <c r="N108" s="25" t="s">
        <v>95</v>
      </c>
      <c r="O108" s="25" t="s">
        <v>96</v>
      </c>
      <c r="P108" s="26">
        <v>2855.8433087799999</v>
      </c>
      <c r="Q108" s="26">
        <v>340918.40629999997</v>
      </c>
      <c r="R108" s="27">
        <v>1.2503169999999999</v>
      </c>
      <c r="S108" s="27">
        <v>0.84899999999999998</v>
      </c>
      <c r="T108" s="27">
        <f t="shared" si="1"/>
        <v>0.58844519186560007</v>
      </c>
    </row>
    <row r="109" spans="1:20" x14ac:dyDescent="0.25">
      <c r="A109" s="25">
        <v>3585</v>
      </c>
      <c r="B109" s="25">
        <v>3532</v>
      </c>
      <c r="C109" s="25">
        <v>1330</v>
      </c>
      <c r="D109" s="25">
        <v>1330</v>
      </c>
      <c r="E109" s="25" t="s">
        <v>74</v>
      </c>
      <c r="F109" s="25" t="s">
        <v>75</v>
      </c>
      <c r="G109" s="26">
        <v>11.421105110499999</v>
      </c>
      <c r="H109" s="26">
        <v>0.41233999999999998</v>
      </c>
      <c r="I109" s="25" t="s">
        <v>76</v>
      </c>
      <c r="J109" s="25" t="s">
        <v>77</v>
      </c>
      <c r="K109" s="25">
        <v>21</v>
      </c>
      <c r="L109" s="25">
        <v>10</v>
      </c>
      <c r="M109" s="25" t="s">
        <v>78</v>
      </c>
      <c r="N109" s="25" t="s">
        <v>95</v>
      </c>
      <c r="O109" s="25" t="s">
        <v>96</v>
      </c>
      <c r="P109" s="26">
        <v>3079.9499415400001</v>
      </c>
      <c r="Q109" s="26">
        <v>497503.33861500002</v>
      </c>
      <c r="R109" s="27">
        <v>1.2503169999999999</v>
      </c>
      <c r="S109" s="27">
        <v>0.84899999999999998</v>
      </c>
      <c r="T109" s="27">
        <f t="shared" si="1"/>
        <v>7.7848912478779994E-2</v>
      </c>
    </row>
    <row r="110" spans="1:20" x14ac:dyDescent="0.25">
      <c r="A110" s="25">
        <v>3697</v>
      </c>
      <c r="B110" s="25">
        <v>3654</v>
      </c>
      <c r="C110" s="25">
        <v>1330</v>
      </c>
      <c r="D110" s="25">
        <v>1330</v>
      </c>
      <c r="E110" s="25" t="s">
        <v>74</v>
      </c>
      <c r="F110" s="25" t="s">
        <v>81</v>
      </c>
      <c r="G110" s="26">
        <v>157.01359206000001</v>
      </c>
      <c r="H110" s="26">
        <v>0.17990200000000001</v>
      </c>
      <c r="I110" s="25" t="s">
        <v>76</v>
      </c>
      <c r="J110" s="25" t="s">
        <v>77</v>
      </c>
      <c r="K110" s="25">
        <v>21</v>
      </c>
      <c r="L110" s="25">
        <v>10</v>
      </c>
      <c r="M110" s="25" t="s">
        <v>78</v>
      </c>
      <c r="N110" s="25" t="s">
        <v>95</v>
      </c>
      <c r="O110" s="25" t="s">
        <v>96</v>
      </c>
      <c r="P110" s="26">
        <v>19569.1899438</v>
      </c>
      <c r="Q110" s="26">
        <v>6839512.07015</v>
      </c>
      <c r="R110" s="27">
        <v>1.2503169999999999</v>
      </c>
      <c r="S110" s="27">
        <v>0.84899999999999998</v>
      </c>
      <c r="T110" s="27">
        <f t="shared" si="1"/>
        <v>3.3965113869034003E-2</v>
      </c>
    </row>
    <row r="111" spans="1:20" x14ac:dyDescent="0.25">
      <c r="A111" s="25">
        <v>3764</v>
      </c>
      <c r="B111" s="25">
        <v>3721</v>
      </c>
      <c r="C111" s="25">
        <v>1330</v>
      </c>
      <c r="D111" s="25">
        <v>1330</v>
      </c>
      <c r="E111" s="25" t="s">
        <v>74</v>
      </c>
      <c r="F111" s="25" t="s">
        <v>82</v>
      </c>
      <c r="G111" s="26">
        <v>92.858674296800004</v>
      </c>
      <c r="H111" s="26">
        <v>37.578699999999998</v>
      </c>
      <c r="I111" s="25" t="s">
        <v>76</v>
      </c>
      <c r="J111" s="25" t="s">
        <v>77</v>
      </c>
      <c r="K111" s="25">
        <v>21</v>
      </c>
      <c r="L111" s="25">
        <v>10</v>
      </c>
      <c r="M111" s="25" t="s">
        <v>78</v>
      </c>
      <c r="N111" s="25" t="s">
        <v>95</v>
      </c>
      <c r="O111" s="25" t="s">
        <v>96</v>
      </c>
      <c r="P111" s="26">
        <v>14950.7653966</v>
      </c>
      <c r="Q111" s="26">
        <v>4044923.85237</v>
      </c>
      <c r="R111" s="27">
        <v>1.2503169999999999</v>
      </c>
      <c r="S111" s="27">
        <v>0.84899999999999998</v>
      </c>
      <c r="T111" s="27">
        <f t="shared" si="1"/>
        <v>7.0947784046329003</v>
      </c>
    </row>
    <row r="112" spans="1:20" x14ac:dyDescent="0.25">
      <c r="A112" s="25">
        <v>3767</v>
      </c>
      <c r="B112" s="25">
        <v>3724</v>
      </c>
      <c r="C112" s="25">
        <v>1330</v>
      </c>
      <c r="D112" s="25">
        <v>1330</v>
      </c>
      <c r="E112" s="25" t="s">
        <v>74</v>
      </c>
      <c r="F112" s="25" t="s">
        <v>82</v>
      </c>
      <c r="G112" s="26">
        <v>11.886942786700001</v>
      </c>
      <c r="H112" s="26">
        <v>0.41614499999999999</v>
      </c>
      <c r="I112" s="25" t="s">
        <v>76</v>
      </c>
      <c r="J112" s="25" t="s">
        <v>77</v>
      </c>
      <c r="K112" s="25">
        <v>21</v>
      </c>
      <c r="L112" s="25">
        <v>10</v>
      </c>
      <c r="M112" s="25" t="s">
        <v>78</v>
      </c>
      <c r="N112" s="25" t="s">
        <v>95</v>
      </c>
      <c r="O112" s="25" t="s">
        <v>96</v>
      </c>
      <c r="P112" s="26">
        <v>3241.9663781499999</v>
      </c>
      <c r="Q112" s="26">
        <v>517795.22778700001</v>
      </c>
      <c r="R112" s="27">
        <v>1.2503169999999999</v>
      </c>
      <c r="S112" s="27">
        <v>0.84899999999999998</v>
      </c>
      <c r="T112" s="27">
        <f t="shared" si="1"/>
        <v>7.8567288362714996E-2</v>
      </c>
    </row>
    <row r="113" spans="1:20" x14ac:dyDescent="0.25">
      <c r="A113" s="25">
        <v>3771</v>
      </c>
      <c r="B113" s="25">
        <v>3728</v>
      </c>
      <c r="C113" s="25">
        <v>1330</v>
      </c>
      <c r="D113" s="25">
        <v>1330</v>
      </c>
      <c r="E113" s="25" t="s">
        <v>74</v>
      </c>
      <c r="F113" s="25" t="s">
        <v>82</v>
      </c>
      <c r="G113" s="26">
        <v>9.6362225123100007</v>
      </c>
      <c r="H113" s="26">
        <v>3.8996599999999999</v>
      </c>
      <c r="I113" s="25" t="s">
        <v>76</v>
      </c>
      <c r="J113" s="25" t="s">
        <v>77</v>
      </c>
      <c r="K113" s="25">
        <v>21</v>
      </c>
      <c r="L113" s="25">
        <v>10</v>
      </c>
      <c r="M113" s="25" t="s">
        <v>78</v>
      </c>
      <c r="N113" s="25" t="s">
        <v>95</v>
      </c>
      <c r="O113" s="25" t="s">
        <v>96</v>
      </c>
      <c r="P113" s="26">
        <v>2659.1774817999999</v>
      </c>
      <c r="Q113" s="26">
        <v>419753.85263600003</v>
      </c>
      <c r="R113" s="27">
        <v>1.2503169999999999</v>
      </c>
      <c r="S113" s="27">
        <v>0.84899999999999998</v>
      </c>
      <c r="T113" s="27">
        <f t="shared" si="1"/>
        <v>0.73624749002522005</v>
      </c>
    </row>
    <row r="114" spans="1:20" x14ac:dyDescent="0.25">
      <c r="A114" s="25">
        <v>3773</v>
      </c>
      <c r="B114" s="25">
        <v>3730</v>
      </c>
      <c r="C114" s="25">
        <v>1330</v>
      </c>
      <c r="D114" s="25">
        <v>1330</v>
      </c>
      <c r="E114" s="25" t="s">
        <v>74</v>
      </c>
      <c r="F114" s="25" t="s">
        <v>82</v>
      </c>
      <c r="G114" s="26">
        <v>22.8388948409</v>
      </c>
      <c r="H114" s="26">
        <v>9.2426100000000009</v>
      </c>
      <c r="I114" s="25" t="s">
        <v>76</v>
      </c>
      <c r="J114" s="25" t="s">
        <v>77</v>
      </c>
      <c r="K114" s="25">
        <v>21</v>
      </c>
      <c r="L114" s="25">
        <v>10</v>
      </c>
      <c r="M114" s="25" t="s">
        <v>78</v>
      </c>
      <c r="N114" s="25" t="s">
        <v>95</v>
      </c>
      <c r="O114" s="25" t="s">
        <v>96</v>
      </c>
      <c r="P114" s="26">
        <v>4320.5172516800003</v>
      </c>
      <c r="Q114" s="26">
        <v>994862.25927100005</v>
      </c>
      <c r="R114" s="27">
        <v>1.2503169999999999</v>
      </c>
      <c r="S114" s="27">
        <v>0.84899999999999998</v>
      </c>
      <c r="T114" s="27">
        <f t="shared" si="1"/>
        <v>1.7449850535128704</v>
      </c>
    </row>
    <row r="115" spans="1:20" x14ac:dyDescent="0.25">
      <c r="A115" s="25">
        <v>3774</v>
      </c>
      <c r="B115" s="25">
        <v>3731</v>
      </c>
      <c r="C115" s="25">
        <v>1330</v>
      </c>
      <c r="D115" s="25">
        <v>1330</v>
      </c>
      <c r="E115" s="25" t="s">
        <v>74</v>
      </c>
      <c r="F115" s="25" t="s">
        <v>82</v>
      </c>
      <c r="G115" s="26">
        <v>17.094076022100001</v>
      </c>
      <c r="H115" s="26">
        <v>6.9177499999999998</v>
      </c>
      <c r="I115" s="25" t="s">
        <v>76</v>
      </c>
      <c r="J115" s="25" t="s">
        <v>77</v>
      </c>
      <c r="K115" s="25">
        <v>21</v>
      </c>
      <c r="L115" s="25">
        <v>10</v>
      </c>
      <c r="M115" s="25" t="s">
        <v>78</v>
      </c>
      <c r="N115" s="25" t="s">
        <v>95</v>
      </c>
      <c r="O115" s="25" t="s">
        <v>96</v>
      </c>
      <c r="P115" s="26">
        <v>3358.5609875700002</v>
      </c>
      <c r="Q115" s="26">
        <v>744617.95152300003</v>
      </c>
      <c r="R115" s="27">
        <v>1.2503169999999999</v>
      </c>
      <c r="S115" s="27">
        <v>0.84899999999999998</v>
      </c>
      <c r="T115" s="27">
        <f t="shared" si="1"/>
        <v>1.3060564444392502</v>
      </c>
    </row>
    <row r="116" spans="1:20" x14ac:dyDescent="0.25">
      <c r="A116" s="25">
        <v>3776</v>
      </c>
      <c r="B116" s="25">
        <v>3733</v>
      </c>
      <c r="C116" s="25">
        <v>1330</v>
      </c>
      <c r="D116" s="25">
        <v>1330</v>
      </c>
      <c r="E116" s="25" t="s">
        <v>74</v>
      </c>
      <c r="F116" s="25" t="s">
        <v>82</v>
      </c>
      <c r="G116" s="26">
        <v>104.465192538</v>
      </c>
      <c r="H116" s="26">
        <v>42.275700000000001</v>
      </c>
      <c r="I116" s="25" t="s">
        <v>76</v>
      </c>
      <c r="J116" s="25" t="s">
        <v>77</v>
      </c>
      <c r="K116" s="25">
        <v>21</v>
      </c>
      <c r="L116" s="25">
        <v>10</v>
      </c>
      <c r="M116" s="25" t="s">
        <v>78</v>
      </c>
      <c r="N116" s="25" t="s">
        <v>95</v>
      </c>
      <c r="O116" s="25" t="s">
        <v>96</v>
      </c>
      <c r="P116" s="26">
        <v>18855.622434299999</v>
      </c>
      <c r="Q116" s="26">
        <v>4550503.78694</v>
      </c>
      <c r="R116" s="27">
        <v>1.2503169999999999</v>
      </c>
      <c r="S116" s="27">
        <v>0.84899999999999998</v>
      </c>
      <c r="T116" s="27">
        <f t="shared" si="1"/>
        <v>7.9815619859319007</v>
      </c>
    </row>
    <row r="117" spans="1:20" x14ac:dyDescent="0.25">
      <c r="A117" s="25">
        <v>3778</v>
      </c>
      <c r="B117" s="25">
        <v>3735</v>
      </c>
      <c r="C117" s="25">
        <v>1330</v>
      </c>
      <c r="D117" s="25">
        <v>1330</v>
      </c>
      <c r="E117" s="25" t="s">
        <v>74</v>
      </c>
      <c r="F117" s="25" t="s">
        <v>82</v>
      </c>
      <c r="G117" s="26">
        <v>19.940410915699999</v>
      </c>
      <c r="H117" s="26">
        <v>3.9098799999999998</v>
      </c>
      <c r="I117" s="25" t="s">
        <v>76</v>
      </c>
      <c r="J117" s="25" t="s">
        <v>77</v>
      </c>
      <c r="K117" s="25">
        <v>21</v>
      </c>
      <c r="L117" s="25">
        <v>10</v>
      </c>
      <c r="M117" s="25" t="s">
        <v>78</v>
      </c>
      <c r="N117" s="25" t="s">
        <v>95</v>
      </c>
      <c r="O117" s="25" t="s">
        <v>96</v>
      </c>
      <c r="P117" s="26">
        <v>4809.9681440200002</v>
      </c>
      <c r="Q117" s="26">
        <v>868604.29948599997</v>
      </c>
      <c r="R117" s="27">
        <v>1.2503169999999999</v>
      </c>
      <c r="S117" s="27">
        <v>0.84899999999999998</v>
      </c>
      <c r="T117" s="27">
        <f t="shared" si="1"/>
        <v>0.73817700422596</v>
      </c>
    </row>
    <row r="118" spans="1:20" x14ac:dyDescent="0.25">
      <c r="A118" s="25">
        <v>3779</v>
      </c>
      <c r="B118" s="25">
        <v>3736</v>
      </c>
      <c r="C118" s="25">
        <v>1330</v>
      </c>
      <c r="D118" s="25">
        <v>1330</v>
      </c>
      <c r="E118" s="25" t="s">
        <v>74</v>
      </c>
      <c r="F118" s="25" t="s">
        <v>82</v>
      </c>
      <c r="G118" s="26">
        <v>20.049568816000001</v>
      </c>
      <c r="H118" s="26">
        <v>8.1137999999999995</v>
      </c>
      <c r="I118" s="25" t="s">
        <v>76</v>
      </c>
      <c r="J118" s="25" t="s">
        <v>77</v>
      </c>
      <c r="K118" s="25">
        <v>21</v>
      </c>
      <c r="L118" s="25">
        <v>10</v>
      </c>
      <c r="M118" s="25" t="s">
        <v>78</v>
      </c>
      <c r="N118" s="25" t="s">
        <v>95</v>
      </c>
      <c r="O118" s="25" t="s">
        <v>96</v>
      </c>
      <c r="P118" s="26">
        <v>4483.3946392099997</v>
      </c>
      <c r="Q118" s="26">
        <v>873359.21762699995</v>
      </c>
      <c r="R118" s="27">
        <v>1.2503169999999999</v>
      </c>
      <c r="S118" s="27">
        <v>0.84899999999999998</v>
      </c>
      <c r="T118" s="27">
        <f t="shared" si="1"/>
        <v>1.5318681332646</v>
      </c>
    </row>
    <row r="119" spans="1:20" x14ac:dyDescent="0.25">
      <c r="A119" s="25">
        <v>3780</v>
      </c>
      <c r="B119" s="25">
        <v>3737</v>
      </c>
      <c r="C119" s="25">
        <v>1330</v>
      </c>
      <c r="D119" s="25">
        <v>1330</v>
      </c>
      <c r="E119" s="25" t="s">
        <v>74</v>
      </c>
      <c r="F119" s="25" t="s">
        <v>82</v>
      </c>
      <c r="G119" s="26">
        <v>3.9590911605499999</v>
      </c>
      <c r="H119" s="26">
        <v>1.60219</v>
      </c>
      <c r="I119" s="25" t="s">
        <v>76</v>
      </c>
      <c r="J119" s="25" t="s">
        <v>77</v>
      </c>
      <c r="K119" s="25">
        <v>21</v>
      </c>
      <c r="L119" s="25">
        <v>10</v>
      </c>
      <c r="M119" s="25" t="s">
        <v>78</v>
      </c>
      <c r="N119" s="25" t="s">
        <v>95</v>
      </c>
      <c r="O119" s="25" t="s">
        <v>96</v>
      </c>
      <c r="P119" s="26">
        <v>1800.7027059699999</v>
      </c>
      <c r="Q119" s="26">
        <v>172458.010954</v>
      </c>
      <c r="R119" s="27">
        <v>1.2503169999999999</v>
      </c>
      <c r="S119" s="27">
        <v>0.84899999999999998</v>
      </c>
      <c r="T119" s="27">
        <f t="shared" si="1"/>
        <v>0.30249005452873001</v>
      </c>
    </row>
    <row r="120" spans="1:20" x14ac:dyDescent="0.25">
      <c r="A120" s="25">
        <v>3781</v>
      </c>
      <c r="B120" s="25">
        <v>3738</v>
      </c>
      <c r="C120" s="25">
        <v>1330</v>
      </c>
      <c r="D120" s="25">
        <v>1330</v>
      </c>
      <c r="E120" s="25" t="s">
        <v>74</v>
      </c>
      <c r="F120" s="25" t="s">
        <v>82</v>
      </c>
      <c r="G120" s="26">
        <v>9.0803489969999998</v>
      </c>
      <c r="H120" s="26">
        <v>3.6747000000000001</v>
      </c>
      <c r="I120" s="25" t="s">
        <v>76</v>
      </c>
      <c r="J120" s="25" t="s">
        <v>77</v>
      </c>
      <c r="K120" s="25">
        <v>21</v>
      </c>
      <c r="L120" s="25">
        <v>10</v>
      </c>
      <c r="M120" s="25" t="s">
        <v>78</v>
      </c>
      <c r="N120" s="25" t="s">
        <v>95</v>
      </c>
      <c r="O120" s="25" t="s">
        <v>96</v>
      </c>
      <c r="P120" s="26">
        <v>2682.1506366499998</v>
      </c>
      <c r="Q120" s="26">
        <v>395540.002309</v>
      </c>
      <c r="R120" s="27">
        <v>1.2503169999999999</v>
      </c>
      <c r="S120" s="27">
        <v>0.84899999999999998</v>
      </c>
      <c r="T120" s="27">
        <f t="shared" si="1"/>
        <v>0.6937755218649001</v>
      </c>
    </row>
    <row r="121" spans="1:20" x14ac:dyDescent="0.25">
      <c r="A121" s="25">
        <v>3782</v>
      </c>
      <c r="B121" s="25">
        <v>3739</v>
      </c>
      <c r="C121" s="25">
        <v>1330</v>
      </c>
      <c r="D121" s="25">
        <v>1330</v>
      </c>
      <c r="E121" s="25" t="s">
        <v>74</v>
      </c>
      <c r="F121" s="25" t="s">
        <v>82</v>
      </c>
      <c r="G121" s="26">
        <v>17.7508821837</v>
      </c>
      <c r="H121" s="26">
        <v>0.31964399999999998</v>
      </c>
      <c r="I121" s="25" t="s">
        <v>76</v>
      </c>
      <c r="J121" s="25" t="s">
        <v>77</v>
      </c>
      <c r="K121" s="25">
        <v>21</v>
      </c>
      <c r="L121" s="25">
        <v>10</v>
      </c>
      <c r="M121" s="25" t="s">
        <v>78</v>
      </c>
      <c r="N121" s="25" t="s">
        <v>95</v>
      </c>
      <c r="O121" s="25" t="s">
        <v>96</v>
      </c>
      <c r="P121" s="26">
        <v>5348.6862837500003</v>
      </c>
      <c r="Q121" s="26">
        <v>773228.42792299995</v>
      </c>
      <c r="R121" s="27">
        <v>1.2503169999999999</v>
      </c>
      <c r="S121" s="27">
        <v>0.84899999999999998</v>
      </c>
      <c r="T121" s="27">
        <f t="shared" si="1"/>
        <v>6.0348105399347998E-2</v>
      </c>
    </row>
    <row r="122" spans="1:20" x14ac:dyDescent="0.25">
      <c r="A122" s="25">
        <v>3784</v>
      </c>
      <c r="B122" s="25">
        <v>3741</v>
      </c>
      <c r="C122" s="25">
        <v>1330</v>
      </c>
      <c r="D122" s="25">
        <v>1330</v>
      </c>
      <c r="E122" s="25" t="s">
        <v>74</v>
      </c>
      <c r="F122" s="25" t="s">
        <v>82</v>
      </c>
      <c r="G122" s="26">
        <v>16.578632879699999</v>
      </c>
      <c r="H122" s="26">
        <v>6.7091599999999998</v>
      </c>
      <c r="I122" s="25" t="s">
        <v>76</v>
      </c>
      <c r="J122" s="25" t="s">
        <v>77</v>
      </c>
      <c r="K122" s="25">
        <v>21</v>
      </c>
      <c r="L122" s="25">
        <v>10</v>
      </c>
      <c r="M122" s="25" t="s">
        <v>78</v>
      </c>
      <c r="N122" s="25" t="s">
        <v>95</v>
      </c>
      <c r="O122" s="25" t="s">
        <v>96</v>
      </c>
      <c r="P122" s="26">
        <v>3667.2388216899999</v>
      </c>
      <c r="Q122" s="26">
        <v>722165.248242</v>
      </c>
      <c r="R122" s="27">
        <v>1.2503169999999999</v>
      </c>
      <c r="S122" s="27">
        <v>0.84899999999999998</v>
      </c>
      <c r="T122" s="27">
        <f t="shared" si="1"/>
        <v>1.26667509736172</v>
      </c>
    </row>
    <row r="123" spans="1:20" x14ac:dyDescent="0.25">
      <c r="A123" s="25">
        <v>3839</v>
      </c>
      <c r="B123" s="25">
        <v>3786</v>
      </c>
      <c r="C123" s="25">
        <v>1340</v>
      </c>
      <c r="D123" s="25">
        <v>1340</v>
      </c>
      <c r="E123" s="25" t="s">
        <v>74</v>
      </c>
      <c r="F123" s="25" t="s">
        <v>75</v>
      </c>
      <c r="G123" s="26">
        <v>11.101545871500001</v>
      </c>
      <c r="H123" s="26">
        <v>4.47363</v>
      </c>
      <c r="I123" s="25" t="s">
        <v>76</v>
      </c>
      <c r="J123" s="25" t="s">
        <v>77</v>
      </c>
      <c r="K123" s="25">
        <v>21</v>
      </c>
      <c r="L123" s="25">
        <v>10</v>
      </c>
      <c r="M123" s="25" t="s">
        <v>78</v>
      </c>
      <c r="N123" s="25" t="s">
        <v>97</v>
      </c>
      <c r="O123" s="25" t="s">
        <v>96</v>
      </c>
      <c r="P123" s="26">
        <v>3993.8017541300001</v>
      </c>
      <c r="Q123" s="26">
        <v>483583.338162</v>
      </c>
      <c r="R123" s="27">
        <v>1.2503169999999999</v>
      </c>
      <c r="S123" s="27">
        <v>0.84899999999999998</v>
      </c>
      <c r="T123" s="27">
        <f t="shared" si="1"/>
        <v>0.84461180174721007</v>
      </c>
    </row>
    <row r="124" spans="1:20" x14ac:dyDescent="0.25">
      <c r="A124" s="25">
        <v>3840</v>
      </c>
      <c r="B124" s="25">
        <v>3787</v>
      </c>
      <c r="C124" s="25">
        <v>1340</v>
      </c>
      <c r="D124" s="25">
        <v>1340</v>
      </c>
      <c r="E124" s="25" t="s">
        <v>74</v>
      </c>
      <c r="F124" s="25" t="s">
        <v>75</v>
      </c>
      <c r="G124" s="26">
        <v>47.471405840899997</v>
      </c>
      <c r="H124" s="26">
        <v>19.211099999999998</v>
      </c>
      <c r="I124" s="25" t="s">
        <v>76</v>
      </c>
      <c r="J124" s="25" t="s">
        <v>77</v>
      </c>
      <c r="K124" s="25">
        <v>21</v>
      </c>
      <c r="L124" s="25">
        <v>10</v>
      </c>
      <c r="M124" s="25" t="s">
        <v>78</v>
      </c>
      <c r="N124" s="25" t="s">
        <v>97</v>
      </c>
      <c r="O124" s="25" t="s">
        <v>96</v>
      </c>
      <c r="P124" s="26">
        <v>6554.93266528</v>
      </c>
      <c r="Q124" s="26">
        <v>2067854.4384300001</v>
      </c>
      <c r="R124" s="27">
        <v>1.2503169999999999</v>
      </c>
      <c r="S124" s="27">
        <v>0.84899999999999998</v>
      </c>
      <c r="T124" s="27">
        <f t="shared" si="1"/>
        <v>3.6270147027237001</v>
      </c>
    </row>
    <row r="125" spans="1:20" x14ac:dyDescent="0.25">
      <c r="A125" s="25">
        <v>3841</v>
      </c>
      <c r="B125" s="25">
        <v>3788</v>
      </c>
      <c r="C125" s="25">
        <v>1340</v>
      </c>
      <c r="D125" s="25">
        <v>1340</v>
      </c>
      <c r="E125" s="25" t="s">
        <v>74</v>
      </c>
      <c r="F125" s="25" t="s">
        <v>75</v>
      </c>
      <c r="G125" s="26">
        <v>13.3389532294</v>
      </c>
      <c r="H125" s="26">
        <v>5.3981000000000003</v>
      </c>
      <c r="I125" s="25" t="s">
        <v>76</v>
      </c>
      <c r="J125" s="25" t="s">
        <v>77</v>
      </c>
      <c r="K125" s="25">
        <v>21</v>
      </c>
      <c r="L125" s="25">
        <v>10</v>
      </c>
      <c r="M125" s="25" t="s">
        <v>78</v>
      </c>
      <c r="N125" s="25" t="s">
        <v>97</v>
      </c>
      <c r="O125" s="25" t="s">
        <v>96</v>
      </c>
      <c r="P125" s="26">
        <v>3315.03184022</v>
      </c>
      <c r="Q125" s="26">
        <v>581044.80267200002</v>
      </c>
      <c r="R125" s="27">
        <v>1.2503169999999999</v>
      </c>
      <c r="S125" s="27">
        <v>0.84899999999999998</v>
      </c>
      <c r="T125" s="27">
        <f t="shared" si="1"/>
        <v>1.0191497658527002</v>
      </c>
    </row>
    <row r="126" spans="1:20" x14ac:dyDescent="0.25">
      <c r="A126" s="25">
        <v>3842</v>
      </c>
      <c r="B126" s="25">
        <v>3789</v>
      </c>
      <c r="C126" s="25">
        <v>1340</v>
      </c>
      <c r="D126" s="25">
        <v>1340</v>
      </c>
      <c r="E126" s="25" t="s">
        <v>74</v>
      </c>
      <c r="F126" s="25" t="s">
        <v>75</v>
      </c>
      <c r="G126" s="26">
        <v>0.31171446915000001</v>
      </c>
      <c r="H126" s="26">
        <v>0.12614700000000001</v>
      </c>
      <c r="I126" s="25" t="s">
        <v>76</v>
      </c>
      <c r="J126" s="25" t="s">
        <v>77</v>
      </c>
      <c r="K126" s="25">
        <v>21</v>
      </c>
      <c r="L126" s="25">
        <v>10</v>
      </c>
      <c r="M126" s="25" t="s">
        <v>78</v>
      </c>
      <c r="N126" s="25" t="s">
        <v>97</v>
      </c>
      <c r="O126" s="25" t="s">
        <v>96</v>
      </c>
      <c r="P126" s="26">
        <v>535.07825228399997</v>
      </c>
      <c r="Q126" s="26">
        <v>13578.2822762</v>
      </c>
      <c r="R126" s="27">
        <v>1.2503169999999999</v>
      </c>
      <c r="S126" s="27">
        <v>0.84899999999999998</v>
      </c>
      <c r="T126" s="27">
        <f t="shared" si="1"/>
        <v>2.3816284528449003E-2</v>
      </c>
    </row>
    <row r="127" spans="1:20" x14ac:dyDescent="0.25">
      <c r="A127" s="25">
        <v>3843</v>
      </c>
      <c r="B127" s="25">
        <v>3790</v>
      </c>
      <c r="C127" s="25">
        <v>1340</v>
      </c>
      <c r="D127" s="25">
        <v>1340</v>
      </c>
      <c r="E127" s="25" t="s">
        <v>74</v>
      </c>
      <c r="F127" s="25" t="s">
        <v>75</v>
      </c>
      <c r="G127" s="26">
        <v>29.8633430332</v>
      </c>
      <c r="H127" s="26">
        <v>11.825799999999999</v>
      </c>
      <c r="I127" s="25" t="s">
        <v>76</v>
      </c>
      <c r="J127" s="25" t="s">
        <v>77</v>
      </c>
      <c r="K127" s="25">
        <v>21</v>
      </c>
      <c r="L127" s="25">
        <v>10</v>
      </c>
      <c r="M127" s="25" t="s">
        <v>78</v>
      </c>
      <c r="N127" s="25" t="s">
        <v>97</v>
      </c>
      <c r="O127" s="25" t="s">
        <v>96</v>
      </c>
      <c r="P127" s="26">
        <v>6622.4704122599996</v>
      </c>
      <c r="Q127" s="26">
        <v>1300847.2225299999</v>
      </c>
      <c r="R127" s="27">
        <v>1.2503169999999999</v>
      </c>
      <c r="S127" s="27">
        <v>0.84899999999999998</v>
      </c>
      <c r="T127" s="27">
        <f t="shared" si="1"/>
        <v>2.2326858155686002</v>
      </c>
    </row>
    <row r="128" spans="1:20" x14ac:dyDescent="0.25">
      <c r="A128" s="25">
        <v>3897</v>
      </c>
      <c r="B128" s="25">
        <v>3854</v>
      </c>
      <c r="C128" s="25">
        <v>1340</v>
      </c>
      <c r="D128" s="25">
        <v>1340</v>
      </c>
      <c r="E128" s="25" t="s">
        <v>74</v>
      </c>
      <c r="F128" s="25" t="s">
        <v>82</v>
      </c>
      <c r="G128" s="26">
        <v>10.9146240011</v>
      </c>
      <c r="H128" s="26">
        <v>4.33568</v>
      </c>
      <c r="I128" s="25" t="s">
        <v>76</v>
      </c>
      <c r="J128" s="25" t="s">
        <v>77</v>
      </c>
      <c r="K128" s="25">
        <v>21</v>
      </c>
      <c r="L128" s="25">
        <v>10</v>
      </c>
      <c r="M128" s="25" t="s">
        <v>78</v>
      </c>
      <c r="N128" s="25" t="s">
        <v>97</v>
      </c>
      <c r="O128" s="25" t="s">
        <v>96</v>
      </c>
      <c r="P128" s="26">
        <v>3267.603916</v>
      </c>
      <c r="Q128" s="26">
        <v>475441.02149000001</v>
      </c>
      <c r="R128" s="27">
        <v>1.2503169999999999</v>
      </c>
      <c r="S128" s="27">
        <v>0.84899999999999998</v>
      </c>
      <c r="T128" s="27">
        <f t="shared" si="1"/>
        <v>0.8185671359945601</v>
      </c>
    </row>
    <row r="129" spans="1:20" x14ac:dyDescent="0.25">
      <c r="A129" s="25">
        <v>3901</v>
      </c>
      <c r="B129" s="25">
        <v>3858</v>
      </c>
      <c r="C129" s="25">
        <v>1340</v>
      </c>
      <c r="D129" s="25">
        <v>1340</v>
      </c>
      <c r="E129" s="25" t="s">
        <v>74</v>
      </c>
      <c r="F129" s="25" t="s">
        <v>82</v>
      </c>
      <c r="G129" s="26">
        <v>0.57262935500900003</v>
      </c>
      <c r="H129" s="26">
        <v>0.231736</v>
      </c>
      <c r="I129" s="25" t="s">
        <v>76</v>
      </c>
      <c r="J129" s="25" t="s">
        <v>77</v>
      </c>
      <c r="K129" s="25">
        <v>21</v>
      </c>
      <c r="L129" s="25">
        <v>10</v>
      </c>
      <c r="M129" s="25" t="s">
        <v>78</v>
      </c>
      <c r="N129" s="25" t="s">
        <v>97</v>
      </c>
      <c r="O129" s="25" t="s">
        <v>96</v>
      </c>
      <c r="P129" s="26">
        <v>1247.40498067</v>
      </c>
      <c r="Q129" s="26">
        <v>24943.7347042</v>
      </c>
      <c r="R129" s="27">
        <v>1.2503169999999999</v>
      </c>
      <c r="S129" s="27">
        <v>0.84899999999999998</v>
      </c>
      <c r="T129" s="27">
        <f t="shared" si="1"/>
        <v>4.3751262507112004E-2</v>
      </c>
    </row>
    <row r="130" spans="1:20" x14ac:dyDescent="0.25">
      <c r="A130" s="25">
        <v>3902</v>
      </c>
      <c r="B130" s="25">
        <v>3859</v>
      </c>
      <c r="C130" s="25">
        <v>1340</v>
      </c>
      <c r="D130" s="25">
        <v>1340</v>
      </c>
      <c r="E130" s="25" t="s">
        <v>74</v>
      </c>
      <c r="F130" s="25" t="s">
        <v>82</v>
      </c>
      <c r="G130" s="26">
        <v>39.587238518299998</v>
      </c>
      <c r="H130" s="26">
        <v>16.020499999999998</v>
      </c>
      <c r="I130" s="25" t="s">
        <v>76</v>
      </c>
      <c r="J130" s="25" t="s">
        <v>77</v>
      </c>
      <c r="K130" s="25">
        <v>21</v>
      </c>
      <c r="L130" s="25">
        <v>10</v>
      </c>
      <c r="M130" s="25" t="s">
        <v>78</v>
      </c>
      <c r="N130" s="25" t="s">
        <v>97</v>
      </c>
      <c r="O130" s="25" t="s">
        <v>96</v>
      </c>
      <c r="P130" s="26">
        <v>9585.0237718999997</v>
      </c>
      <c r="Q130" s="26">
        <v>1724420.10986</v>
      </c>
      <c r="R130" s="27">
        <v>1.2503169999999999</v>
      </c>
      <c r="S130" s="27">
        <v>0.84899999999999998</v>
      </c>
      <c r="T130" s="27">
        <f t="shared" ref="T130:T193" si="2">H130*R130*(1-S130)</f>
        <v>3.0246362282734998</v>
      </c>
    </row>
    <row r="131" spans="1:20" x14ac:dyDescent="0.25">
      <c r="A131" s="25">
        <v>3915</v>
      </c>
      <c r="B131" s="25">
        <v>3872</v>
      </c>
      <c r="C131" s="25">
        <v>1390</v>
      </c>
      <c r="D131" s="25">
        <v>1390</v>
      </c>
      <c r="E131" s="25" t="s">
        <v>74</v>
      </c>
      <c r="F131" s="25" t="s">
        <v>75</v>
      </c>
      <c r="G131" s="26">
        <v>5.31823968474</v>
      </c>
      <c r="H131" s="26">
        <v>2.1522199999999998</v>
      </c>
      <c r="I131" s="25" t="s">
        <v>76</v>
      </c>
      <c r="J131" s="25" t="s">
        <v>77</v>
      </c>
      <c r="K131" s="25">
        <v>20</v>
      </c>
      <c r="L131" s="25">
        <v>10</v>
      </c>
      <c r="M131" s="25" t="s">
        <v>78</v>
      </c>
      <c r="N131" s="25" t="s">
        <v>98</v>
      </c>
      <c r="O131" s="25" t="s">
        <v>93</v>
      </c>
      <c r="P131" s="26">
        <v>2070.1653773100002</v>
      </c>
      <c r="Q131" s="26">
        <v>231662.520667</v>
      </c>
      <c r="R131" s="27">
        <v>0.81160900000000002</v>
      </c>
      <c r="S131" s="27">
        <v>0.84899999999999998</v>
      </c>
      <c r="T131" s="27">
        <f t="shared" si="2"/>
        <v>0.26376092941898005</v>
      </c>
    </row>
    <row r="132" spans="1:20" x14ac:dyDescent="0.25">
      <c r="A132" s="25">
        <v>3916</v>
      </c>
      <c r="B132" s="25">
        <v>3873</v>
      </c>
      <c r="C132" s="25">
        <v>1390</v>
      </c>
      <c r="D132" s="25">
        <v>1390</v>
      </c>
      <c r="E132" s="25" t="s">
        <v>74</v>
      </c>
      <c r="F132" s="25" t="s">
        <v>75</v>
      </c>
      <c r="G132" s="26">
        <v>6.5297675062899998</v>
      </c>
      <c r="H132" s="26">
        <v>2.6425100000000001</v>
      </c>
      <c r="I132" s="25" t="s">
        <v>76</v>
      </c>
      <c r="J132" s="25" t="s">
        <v>77</v>
      </c>
      <c r="K132" s="25">
        <v>20</v>
      </c>
      <c r="L132" s="25">
        <v>10</v>
      </c>
      <c r="M132" s="25" t="s">
        <v>78</v>
      </c>
      <c r="N132" s="25" t="s">
        <v>98</v>
      </c>
      <c r="O132" s="25" t="s">
        <v>93</v>
      </c>
      <c r="P132" s="26">
        <v>2181.9704477999999</v>
      </c>
      <c r="Q132" s="26">
        <v>284436.67257400003</v>
      </c>
      <c r="R132" s="27">
        <v>0.81160900000000002</v>
      </c>
      <c r="S132" s="27">
        <v>0.84899999999999998</v>
      </c>
      <c r="T132" s="27">
        <f t="shared" si="2"/>
        <v>0.32384741968709008</v>
      </c>
    </row>
    <row r="133" spans="1:20" x14ac:dyDescent="0.25">
      <c r="A133" s="25">
        <v>3960</v>
      </c>
      <c r="B133" s="25">
        <v>3917</v>
      </c>
      <c r="C133" s="25">
        <v>1390</v>
      </c>
      <c r="D133" s="25">
        <v>1390</v>
      </c>
      <c r="E133" s="25" t="s">
        <v>74</v>
      </c>
      <c r="F133" s="25" t="s">
        <v>82</v>
      </c>
      <c r="G133" s="26">
        <v>32.222348696899999</v>
      </c>
      <c r="H133" s="26">
        <v>13.0398</v>
      </c>
      <c r="I133" s="25" t="s">
        <v>76</v>
      </c>
      <c r="J133" s="25" t="s">
        <v>77</v>
      </c>
      <c r="K133" s="25">
        <v>20</v>
      </c>
      <c r="L133" s="25">
        <v>10</v>
      </c>
      <c r="M133" s="25" t="s">
        <v>78</v>
      </c>
      <c r="N133" s="25" t="s">
        <v>98</v>
      </c>
      <c r="O133" s="25" t="s">
        <v>93</v>
      </c>
      <c r="P133" s="26">
        <v>9604.7385731600007</v>
      </c>
      <c r="Q133" s="26">
        <v>1403605.50924</v>
      </c>
      <c r="R133" s="27">
        <v>0.81160900000000002</v>
      </c>
      <c r="S133" s="27">
        <v>0.84899999999999998</v>
      </c>
      <c r="T133" s="27">
        <f t="shared" si="2"/>
        <v>1.5980660747682001</v>
      </c>
    </row>
    <row r="134" spans="1:20" x14ac:dyDescent="0.25">
      <c r="A134" s="25">
        <v>4063</v>
      </c>
      <c r="B134" s="25">
        <v>4020</v>
      </c>
      <c r="C134" s="25">
        <v>1400</v>
      </c>
      <c r="D134" s="25">
        <v>1400</v>
      </c>
      <c r="E134" s="25" t="s">
        <v>74</v>
      </c>
      <c r="F134" s="25" t="s">
        <v>75</v>
      </c>
      <c r="G134" s="26">
        <v>143.02552341399999</v>
      </c>
      <c r="H134" s="26">
        <v>17.964400000000001</v>
      </c>
      <c r="I134" s="25" t="s">
        <v>76</v>
      </c>
      <c r="J134" s="25" t="s">
        <v>77</v>
      </c>
      <c r="K134" s="25">
        <v>3</v>
      </c>
      <c r="L134" s="25">
        <v>10</v>
      </c>
      <c r="M134" s="25" t="s">
        <v>78</v>
      </c>
      <c r="N134" s="25" t="s">
        <v>89</v>
      </c>
      <c r="O134" s="25" t="s">
        <v>89</v>
      </c>
      <c r="P134" s="26">
        <v>25240.826582500002</v>
      </c>
      <c r="Q134" s="26">
        <v>6230191.7999200001</v>
      </c>
      <c r="R134" s="27">
        <v>1.7750239999999999</v>
      </c>
      <c r="S134" s="27">
        <v>0.84899999999999998</v>
      </c>
      <c r="T134" s="27">
        <f t="shared" si="2"/>
        <v>4.8149734129856006</v>
      </c>
    </row>
    <row r="135" spans="1:20" x14ac:dyDescent="0.25">
      <c r="A135" s="25">
        <v>4067</v>
      </c>
      <c r="B135" s="25">
        <v>4024</v>
      </c>
      <c r="C135" s="25">
        <v>1400</v>
      </c>
      <c r="D135" s="25">
        <v>1400</v>
      </c>
      <c r="E135" s="25" t="s">
        <v>74</v>
      </c>
      <c r="F135" s="25" t="s">
        <v>75</v>
      </c>
      <c r="G135" s="26">
        <v>248.62110572200001</v>
      </c>
      <c r="H135" s="26">
        <v>29.047599999999999</v>
      </c>
      <c r="I135" s="25" t="s">
        <v>76</v>
      </c>
      <c r="J135" s="25" t="s">
        <v>77</v>
      </c>
      <c r="K135" s="25">
        <v>3</v>
      </c>
      <c r="L135" s="25">
        <v>10</v>
      </c>
      <c r="M135" s="25" t="s">
        <v>78</v>
      </c>
      <c r="N135" s="25" t="s">
        <v>89</v>
      </c>
      <c r="O135" s="25" t="s">
        <v>89</v>
      </c>
      <c r="P135" s="26">
        <v>32828.764748699999</v>
      </c>
      <c r="Q135" s="26">
        <v>10829935.3652</v>
      </c>
      <c r="R135" s="27">
        <v>1.7750239999999999</v>
      </c>
      <c r="S135" s="27">
        <v>0.84899999999999998</v>
      </c>
      <c r="T135" s="27">
        <f t="shared" si="2"/>
        <v>7.7855882585024005</v>
      </c>
    </row>
    <row r="136" spans="1:20" x14ac:dyDescent="0.25">
      <c r="A136" s="25">
        <v>4068</v>
      </c>
      <c r="B136" s="25">
        <v>4025</v>
      </c>
      <c r="C136" s="25">
        <v>1400</v>
      </c>
      <c r="D136" s="25">
        <v>1400</v>
      </c>
      <c r="E136" s="25" t="s">
        <v>74</v>
      </c>
      <c r="F136" s="25" t="s">
        <v>75</v>
      </c>
      <c r="G136" s="26">
        <v>11.509542210199999</v>
      </c>
      <c r="H136" s="26">
        <v>4.5797100000000004</v>
      </c>
      <c r="I136" s="25" t="s">
        <v>76</v>
      </c>
      <c r="J136" s="25" t="s">
        <v>77</v>
      </c>
      <c r="K136" s="25">
        <v>3</v>
      </c>
      <c r="L136" s="25">
        <v>10</v>
      </c>
      <c r="M136" s="25" t="s">
        <v>78</v>
      </c>
      <c r="N136" s="25" t="s">
        <v>89</v>
      </c>
      <c r="O136" s="25" t="s">
        <v>89</v>
      </c>
      <c r="P136" s="26">
        <v>3077.1059990499998</v>
      </c>
      <c r="Q136" s="26">
        <v>501355.65867600002</v>
      </c>
      <c r="R136" s="27">
        <v>1.7750239999999999</v>
      </c>
      <c r="S136" s="27">
        <v>0.84899999999999998</v>
      </c>
      <c r="T136" s="27">
        <f t="shared" si="2"/>
        <v>1.2274933696190402</v>
      </c>
    </row>
    <row r="137" spans="1:20" x14ac:dyDescent="0.25">
      <c r="A137" s="25">
        <v>4069</v>
      </c>
      <c r="B137" s="25">
        <v>4026</v>
      </c>
      <c r="C137" s="25">
        <v>1400</v>
      </c>
      <c r="D137" s="25">
        <v>1400</v>
      </c>
      <c r="E137" s="25" t="s">
        <v>74</v>
      </c>
      <c r="F137" s="25" t="s">
        <v>75</v>
      </c>
      <c r="G137" s="26">
        <v>17.9962220474</v>
      </c>
      <c r="H137" s="26">
        <v>3.0457399999999999</v>
      </c>
      <c r="I137" s="25" t="s">
        <v>76</v>
      </c>
      <c r="J137" s="25" t="s">
        <v>77</v>
      </c>
      <c r="K137" s="25">
        <v>3</v>
      </c>
      <c r="L137" s="25">
        <v>10</v>
      </c>
      <c r="M137" s="25" t="s">
        <v>78</v>
      </c>
      <c r="N137" s="25" t="s">
        <v>89</v>
      </c>
      <c r="O137" s="25" t="s">
        <v>89</v>
      </c>
      <c r="P137" s="26">
        <v>5278.2037001999997</v>
      </c>
      <c r="Q137" s="26">
        <v>783915.43238300004</v>
      </c>
      <c r="R137" s="27">
        <v>1.7750239999999999</v>
      </c>
      <c r="S137" s="27">
        <v>0.84899999999999998</v>
      </c>
      <c r="T137" s="27">
        <f t="shared" si="2"/>
        <v>0.81634550126176009</v>
      </c>
    </row>
    <row r="138" spans="1:20" x14ac:dyDescent="0.25">
      <c r="A138" s="25">
        <v>4072</v>
      </c>
      <c r="B138" s="25">
        <v>4029</v>
      </c>
      <c r="C138" s="25">
        <v>1400</v>
      </c>
      <c r="D138" s="25">
        <v>1400</v>
      </c>
      <c r="E138" s="25" t="s">
        <v>74</v>
      </c>
      <c r="F138" s="25" t="s">
        <v>75</v>
      </c>
      <c r="G138" s="26">
        <v>13.7088326799</v>
      </c>
      <c r="H138" s="26">
        <v>5.54779</v>
      </c>
      <c r="I138" s="25" t="s">
        <v>76</v>
      </c>
      <c r="J138" s="25" t="s">
        <v>77</v>
      </c>
      <c r="K138" s="25">
        <v>3</v>
      </c>
      <c r="L138" s="25">
        <v>10</v>
      </c>
      <c r="M138" s="25" t="s">
        <v>78</v>
      </c>
      <c r="N138" s="25" t="s">
        <v>89</v>
      </c>
      <c r="O138" s="25" t="s">
        <v>89</v>
      </c>
      <c r="P138" s="26">
        <v>3294.8098636700001</v>
      </c>
      <c r="Q138" s="26">
        <v>597156.75153699995</v>
      </c>
      <c r="R138" s="27">
        <v>1.7750239999999999</v>
      </c>
      <c r="S138" s="27">
        <v>0.84899999999999998</v>
      </c>
      <c r="T138" s="27">
        <f t="shared" si="2"/>
        <v>1.4869665199409601</v>
      </c>
    </row>
    <row r="139" spans="1:20" x14ac:dyDescent="0.25">
      <c r="A139" s="25">
        <v>4073</v>
      </c>
      <c r="B139" s="25">
        <v>4030</v>
      </c>
      <c r="C139" s="25">
        <v>1400</v>
      </c>
      <c r="D139" s="25">
        <v>1400</v>
      </c>
      <c r="E139" s="25" t="s">
        <v>74</v>
      </c>
      <c r="F139" s="25" t="s">
        <v>75</v>
      </c>
      <c r="G139" s="26">
        <v>0.28863822123900001</v>
      </c>
      <c r="H139" s="26">
        <v>0.112459</v>
      </c>
      <c r="I139" s="25" t="s">
        <v>76</v>
      </c>
      <c r="J139" s="25" t="s">
        <v>77</v>
      </c>
      <c r="K139" s="25">
        <v>3</v>
      </c>
      <c r="L139" s="25">
        <v>10</v>
      </c>
      <c r="M139" s="25" t="s">
        <v>78</v>
      </c>
      <c r="N139" s="25" t="s">
        <v>89</v>
      </c>
      <c r="O139" s="25" t="s">
        <v>89</v>
      </c>
      <c r="P139" s="26">
        <v>1516.5180562600001</v>
      </c>
      <c r="Q139" s="26">
        <v>12573.080917200001</v>
      </c>
      <c r="R139" s="27">
        <v>1.7750239999999999</v>
      </c>
      <c r="S139" s="27">
        <v>0.84899999999999998</v>
      </c>
      <c r="T139" s="27">
        <f t="shared" si="2"/>
        <v>3.0142231026416003E-2</v>
      </c>
    </row>
    <row r="140" spans="1:20" x14ac:dyDescent="0.25">
      <c r="A140" s="25">
        <v>4074</v>
      </c>
      <c r="B140" s="25">
        <v>4031</v>
      </c>
      <c r="C140" s="25">
        <v>1400</v>
      </c>
      <c r="D140" s="25">
        <v>1400</v>
      </c>
      <c r="E140" s="25" t="s">
        <v>74</v>
      </c>
      <c r="F140" s="25" t="s">
        <v>75</v>
      </c>
      <c r="G140" s="26">
        <v>158.52139583499999</v>
      </c>
      <c r="H140" s="26">
        <v>51.333399999999997</v>
      </c>
      <c r="I140" s="25" t="s">
        <v>76</v>
      </c>
      <c r="J140" s="25" t="s">
        <v>77</v>
      </c>
      <c r="K140" s="25">
        <v>3</v>
      </c>
      <c r="L140" s="25">
        <v>10</v>
      </c>
      <c r="M140" s="25" t="s">
        <v>78</v>
      </c>
      <c r="N140" s="25" t="s">
        <v>89</v>
      </c>
      <c r="O140" s="25" t="s">
        <v>89</v>
      </c>
      <c r="P140" s="26">
        <v>30873.378410900001</v>
      </c>
      <c r="Q140" s="26">
        <v>6905192.0025800001</v>
      </c>
      <c r="R140" s="27">
        <v>1.7750239999999999</v>
      </c>
      <c r="S140" s="27">
        <v>0.84899999999999998</v>
      </c>
      <c r="T140" s="27">
        <f t="shared" si="2"/>
        <v>13.758820567241601</v>
      </c>
    </row>
    <row r="141" spans="1:20" x14ac:dyDescent="0.25">
      <c r="A141" s="25">
        <v>4075</v>
      </c>
      <c r="B141" s="25">
        <v>4032</v>
      </c>
      <c r="C141" s="25">
        <v>1400</v>
      </c>
      <c r="D141" s="25">
        <v>1400</v>
      </c>
      <c r="E141" s="25" t="s">
        <v>74</v>
      </c>
      <c r="F141" s="25" t="s">
        <v>75</v>
      </c>
      <c r="G141" s="26">
        <v>6.5371499914599998</v>
      </c>
      <c r="H141" s="26">
        <v>2.6455000000000002</v>
      </c>
      <c r="I141" s="25" t="s">
        <v>76</v>
      </c>
      <c r="J141" s="25" t="s">
        <v>77</v>
      </c>
      <c r="K141" s="25">
        <v>3</v>
      </c>
      <c r="L141" s="25">
        <v>10</v>
      </c>
      <c r="M141" s="25" t="s">
        <v>78</v>
      </c>
      <c r="N141" s="25" t="s">
        <v>89</v>
      </c>
      <c r="O141" s="25" t="s">
        <v>89</v>
      </c>
      <c r="P141" s="26">
        <v>3207.1896090499999</v>
      </c>
      <c r="Q141" s="26">
        <v>284758.25362799998</v>
      </c>
      <c r="R141" s="27">
        <v>1.7750239999999999</v>
      </c>
      <c r="S141" s="27">
        <v>0.84899999999999998</v>
      </c>
      <c r="T141" s="27">
        <f t="shared" si="2"/>
        <v>0.70906972479200014</v>
      </c>
    </row>
    <row r="142" spans="1:20" x14ac:dyDescent="0.25">
      <c r="A142" s="25">
        <v>4076</v>
      </c>
      <c r="B142" s="25">
        <v>4033</v>
      </c>
      <c r="C142" s="25">
        <v>1400</v>
      </c>
      <c r="D142" s="25">
        <v>1400</v>
      </c>
      <c r="E142" s="25" t="s">
        <v>74</v>
      </c>
      <c r="F142" s="25" t="s">
        <v>75</v>
      </c>
      <c r="G142" s="26">
        <v>10.482532025299999</v>
      </c>
      <c r="H142" s="26">
        <v>4.2421499999999996</v>
      </c>
      <c r="I142" s="25" t="s">
        <v>76</v>
      </c>
      <c r="J142" s="25" t="s">
        <v>77</v>
      </c>
      <c r="K142" s="25">
        <v>3</v>
      </c>
      <c r="L142" s="25">
        <v>10</v>
      </c>
      <c r="M142" s="25" t="s">
        <v>78</v>
      </c>
      <c r="N142" s="25" t="s">
        <v>89</v>
      </c>
      <c r="O142" s="25" t="s">
        <v>89</v>
      </c>
      <c r="P142" s="26">
        <v>3775.2242492199998</v>
      </c>
      <c r="Q142" s="26">
        <v>456619.09502100002</v>
      </c>
      <c r="R142" s="27">
        <v>1.7750239999999999</v>
      </c>
      <c r="S142" s="27">
        <v>0.84899999999999998</v>
      </c>
      <c r="T142" s="27">
        <f t="shared" si="2"/>
        <v>1.1370176273016002</v>
      </c>
    </row>
    <row r="143" spans="1:20" x14ac:dyDescent="0.25">
      <c r="A143" s="25">
        <v>4077</v>
      </c>
      <c r="B143" s="25">
        <v>4034</v>
      </c>
      <c r="C143" s="25">
        <v>1400</v>
      </c>
      <c r="D143" s="25">
        <v>1400</v>
      </c>
      <c r="E143" s="25" t="s">
        <v>74</v>
      </c>
      <c r="F143" s="25" t="s">
        <v>75</v>
      </c>
      <c r="G143" s="26">
        <v>18.617289290599999</v>
      </c>
      <c r="H143" s="26">
        <v>7.5341800000000001</v>
      </c>
      <c r="I143" s="25" t="s">
        <v>76</v>
      </c>
      <c r="J143" s="25" t="s">
        <v>77</v>
      </c>
      <c r="K143" s="25">
        <v>3</v>
      </c>
      <c r="L143" s="25">
        <v>10</v>
      </c>
      <c r="M143" s="25" t="s">
        <v>78</v>
      </c>
      <c r="N143" s="25" t="s">
        <v>89</v>
      </c>
      <c r="O143" s="25" t="s">
        <v>89</v>
      </c>
      <c r="P143" s="26">
        <v>6873.3535331900002</v>
      </c>
      <c r="Q143" s="26">
        <v>810969.12150000001</v>
      </c>
      <c r="R143" s="27">
        <v>1.7750239999999999</v>
      </c>
      <c r="S143" s="27">
        <v>0.84899999999999998</v>
      </c>
      <c r="T143" s="27">
        <f t="shared" si="2"/>
        <v>2.0193758983683203</v>
      </c>
    </row>
    <row r="144" spans="1:20" x14ac:dyDescent="0.25">
      <c r="A144" s="25">
        <v>4078</v>
      </c>
      <c r="B144" s="25">
        <v>4035</v>
      </c>
      <c r="C144" s="25">
        <v>1400</v>
      </c>
      <c r="D144" s="25">
        <v>1400</v>
      </c>
      <c r="E144" s="25" t="s">
        <v>74</v>
      </c>
      <c r="F144" s="25" t="s">
        <v>75</v>
      </c>
      <c r="G144" s="26">
        <v>6.9103511575400001</v>
      </c>
      <c r="H144" s="26">
        <v>2.7965300000000002</v>
      </c>
      <c r="I144" s="25" t="s">
        <v>76</v>
      </c>
      <c r="J144" s="25" t="s">
        <v>77</v>
      </c>
      <c r="K144" s="25">
        <v>3</v>
      </c>
      <c r="L144" s="25">
        <v>10</v>
      </c>
      <c r="M144" s="25" t="s">
        <v>78</v>
      </c>
      <c r="N144" s="25" t="s">
        <v>89</v>
      </c>
      <c r="O144" s="25" t="s">
        <v>89</v>
      </c>
      <c r="P144" s="26">
        <v>5785.1486599299997</v>
      </c>
      <c r="Q144" s="26">
        <v>301014.89642200002</v>
      </c>
      <c r="R144" s="27">
        <v>1.7750239999999999</v>
      </c>
      <c r="S144" s="27">
        <v>0.84899999999999998</v>
      </c>
      <c r="T144" s="27">
        <f t="shared" si="2"/>
        <v>0.74955008787472022</v>
      </c>
    </row>
    <row r="145" spans="1:20" x14ac:dyDescent="0.25">
      <c r="A145" s="25">
        <v>4079</v>
      </c>
      <c r="B145" s="25">
        <v>4036</v>
      </c>
      <c r="C145" s="25">
        <v>1400</v>
      </c>
      <c r="D145" s="25">
        <v>1400</v>
      </c>
      <c r="E145" s="25" t="s">
        <v>74</v>
      </c>
      <c r="F145" s="25" t="s">
        <v>75</v>
      </c>
      <c r="G145" s="26">
        <v>32.356895103200003</v>
      </c>
      <c r="H145" s="26">
        <v>13.0944</v>
      </c>
      <c r="I145" s="25" t="s">
        <v>76</v>
      </c>
      <c r="J145" s="25" t="s">
        <v>77</v>
      </c>
      <c r="K145" s="25">
        <v>3</v>
      </c>
      <c r="L145" s="25">
        <v>10</v>
      </c>
      <c r="M145" s="25" t="s">
        <v>78</v>
      </c>
      <c r="N145" s="25" t="s">
        <v>89</v>
      </c>
      <c r="O145" s="25" t="s">
        <v>89</v>
      </c>
      <c r="P145" s="26">
        <v>11047.313962800001</v>
      </c>
      <c r="Q145" s="26">
        <v>1409466.35069</v>
      </c>
      <c r="R145" s="27">
        <v>1.7750239999999999</v>
      </c>
      <c r="S145" s="27">
        <v>0.84899999999999998</v>
      </c>
      <c r="T145" s="27">
        <f t="shared" si="2"/>
        <v>3.5096740141056006</v>
      </c>
    </row>
    <row r="146" spans="1:20" x14ac:dyDescent="0.25">
      <c r="A146" s="25">
        <v>4080</v>
      </c>
      <c r="B146" s="25">
        <v>4037</v>
      </c>
      <c r="C146" s="25">
        <v>1400</v>
      </c>
      <c r="D146" s="25">
        <v>1400</v>
      </c>
      <c r="E146" s="25" t="s">
        <v>74</v>
      </c>
      <c r="F146" s="25" t="s">
        <v>75</v>
      </c>
      <c r="G146" s="26">
        <v>10.7278170657</v>
      </c>
      <c r="H146" s="26">
        <v>4.3414099999999998</v>
      </c>
      <c r="I146" s="25" t="s">
        <v>76</v>
      </c>
      <c r="J146" s="25" t="s">
        <v>77</v>
      </c>
      <c r="K146" s="25">
        <v>3</v>
      </c>
      <c r="L146" s="25">
        <v>10</v>
      </c>
      <c r="M146" s="25" t="s">
        <v>78</v>
      </c>
      <c r="N146" s="25" t="s">
        <v>89</v>
      </c>
      <c r="O146" s="25" t="s">
        <v>89</v>
      </c>
      <c r="P146" s="26">
        <v>2866.7592793099998</v>
      </c>
      <c r="Q146" s="26">
        <v>467303.711381</v>
      </c>
      <c r="R146" s="27">
        <v>1.7750239999999999</v>
      </c>
      <c r="S146" s="27">
        <v>0.84899999999999998</v>
      </c>
      <c r="T146" s="27">
        <f t="shared" si="2"/>
        <v>1.1636221485198401</v>
      </c>
    </row>
    <row r="147" spans="1:20" x14ac:dyDescent="0.25">
      <c r="A147" s="25">
        <v>4081</v>
      </c>
      <c r="B147" s="25">
        <v>4038</v>
      </c>
      <c r="C147" s="25">
        <v>1400</v>
      </c>
      <c r="D147" s="25">
        <v>1400</v>
      </c>
      <c r="E147" s="25" t="s">
        <v>74</v>
      </c>
      <c r="F147" s="25" t="s">
        <v>75</v>
      </c>
      <c r="G147" s="26">
        <v>28.657370852300001</v>
      </c>
      <c r="H147" s="26">
        <v>7.0218400000000001</v>
      </c>
      <c r="I147" s="25" t="s">
        <v>76</v>
      </c>
      <c r="J147" s="25" t="s">
        <v>77</v>
      </c>
      <c r="K147" s="25">
        <v>3</v>
      </c>
      <c r="L147" s="25">
        <v>10</v>
      </c>
      <c r="M147" s="25" t="s">
        <v>78</v>
      </c>
      <c r="N147" s="25" t="s">
        <v>89</v>
      </c>
      <c r="O147" s="25" t="s">
        <v>89</v>
      </c>
      <c r="P147" s="26">
        <v>7375.0961389000004</v>
      </c>
      <c r="Q147" s="26">
        <v>1248315.07433</v>
      </c>
      <c r="R147" s="27">
        <v>1.7750239999999999</v>
      </c>
      <c r="S147" s="27">
        <v>0.84899999999999998</v>
      </c>
      <c r="T147" s="27">
        <f t="shared" si="2"/>
        <v>1.8820541131481601</v>
      </c>
    </row>
    <row r="148" spans="1:20" x14ac:dyDescent="0.25">
      <c r="A148" s="25">
        <v>4082</v>
      </c>
      <c r="B148" s="25">
        <v>4039</v>
      </c>
      <c r="C148" s="25">
        <v>1400</v>
      </c>
      <c r="D148" s="25">
        <v>1400</v>
      </c>
      <c r="E148" s="25" t="s">
        <v>74</v>
      </c>
      <c r="F148" s="25" t="s">
        <v>75</v>
      </c>
      <c r="G148" s="26">
        <v>4.36397625628</v>
      </c>
      <c r="H148" s="26">
        <v>1.7660499999999999</v>
      </c>
      <c r="I148" s="25" t="s">
        <v>76</v>
      </c>
      <c r="J148" s="25" t="s">
        <v>77</v>
      </c>
      <c r="K148" s="25">
        <v>3</v>
      </c>
      <c r="L148" s="25">
        <v>10</v>
      </c>
      <c r="M148" s="25" t="s">
        <v>78</v>
      </c>
      <c r="N148" s="25" t="s">
        <v>89</v>
      </c>
      <c r="O148" s="25" t="s">
        <v>89</v>
      </c>
      <c r="P148" s="26">
        <v>1760.9107576599999</v>
      </c>
      <c r="Q148" s="26">
        <v>190094.80572400001</v>
      </c>
      <c r="R148" s="27">
        <v>1.7750239999999999</v>
      </c>
      <c r="S148" s="27">
        <v>0.84899999999999998</v>
      </c>
      <c r="T148" s="27">
        <f t="shared" si="2"/>
        <v>0.47335195141520003</v>
      </c>
    </row>
    <row r="149" spans="1:20" x14ac:dyDescent="0.25">
      <c r="A149" s="25">
        <v>4083</v>
      </c>
      <c r="B149" s="25">
        <v>4040</v>
      </c>
      <c r="C149" s="25">
        <v>1400</v>
      </c>
      <c r="D149" s="25">
        <v>1400</v>
      </c>
      <c r="E149" s="25" t="s">
        <v>74</v>
      </c>
      <c r="F149" s="25" t="s">
        <v>75</v>
      </c>
      <c r="G149" s="26">
        <v>5.1695120226600002</v>
      </c>
      <c r="H149" s="26">
        <v>2.0920399999999999</v>
      </c>
      <c r="I149" s="25" t="s">
        <v>76</v>
      </c>
      <c r="J149" s="25" t="s">
        <v>77</v>
      </c>
      <c r="K149" s="25">
        <v>3</v>
      </c>
      <c r="L149" s="25">
        <v>10</v>
      </c>
      <c r="M149" s="25" t="s">
        <v>78</v>
      </c>
      <c r="N149" s="25" t="s">
        <v>89</v>
      </c>
      <c r="O149" s="25" t="s">
        <v>89</v>
      </c>
      <c r="P149" s="26">
        <v>2928.95880962</v>
      </c>
      <c r="Q149" s="26">
        <v>225183.943707</v>
      </c>
      <c r="R149" s="27">
        <v>1.7750239999999999</v>
      </c>
      <c r="S149" s="27">
        <v>0.84899999999999998</v>
      </c>
      <c r="T149" s="27">
        <f t="shared" si="2"/>
        <v>0.56072660255296003</v>
      </c>
    </row>
    <row r="150" spans="1:20" x14ac:dyDescent="0.25">
      <c r="A150" s="25">
        <v>4085</v>
      </c>
      <c r="B150" s="25">
        <v>4042</v>
      </c>
      <c r="C150" s="25">
        <v>1400</v>
      </c>
      <c r="D150" s="25">
        <v>1400</v>
      </c>
      <c r="E150" s="25" t="s">
        <v>74</v>
      </c>
      <c r="F150" s="25" t="s">
        <v>75</v>
      </c>
      <c r="G150" s="26">
        <v>345.65501296500003</v>
      </c>
      <c r="H150" s="26">
        <v>139.88200000000001</v>
      </c>
      <c r="I150" s="25" t="s">
        <v>76</v>
      </c>
      <c r="J150" s="25" t="s">
        <v>77</v>
      </c>
      <c r="K150" s="25">
        <v>3</v>
      </c>
      <c r="L150" s="25">
        <v>10</v>
      </c>
      <c r="M150" s="25" t="s">
        <v>78</v>
      </c>
      <c r="N150" s="25" t="s">
        <v>89</v>
      </c>
      <c r="O150" s="25" t="s">
        <v>89</v>
      </c>
      <c r="P150" s="26">
        <v>67200.196650099999</v>
      </c>
      <c r="Q150" s="26">
        <v>15056732.364800001</v>
      </c>
      <c r="R150" s="27">
        <v>1.7750239999999999</v>
      </c>
      <c r="S150" s="27">
        <v>0.84899999999999998</v>
      </c>
      <c r="T150" s="27">
        <f t="shared" si="2"/>
        <v>37.492379982368007</v>
      </c>
    </row>
    <row r="151" spans="1:20" x14ac:dyDescent="0.25">
      <c r="A151" s="25">
        <v>4086</v>
      </c>
      <c r="B151" s="25">
        <v>4043</v>
      </c>
      <c r="C151" s="25">
        <v>1400</v>
      </c>
      <c r="D151" s="25">
        <v>1400</v>
      </c>
      <c r="E151" s="25" t="s">
        <v>74</v>
      </c>
      <c r="F151" s="25" t="s">
        <v>75</v>
      </c>
      <c r="G151" s="26">
        <v>87.766880386300002</v>
      </c>
      <c r="H151" s="26">
        <v>35.518099999999997</v>
      </c>
      <c r="I151" s="25" t="s">
        <v>76</v>
      </c>
      <c r="J151" s="25" t="s">
        <v>77</v>
      </c>
      <c r="K151" s="25">
        <v>3</v>
      </c>
      <c r="L151" s="25">
        <v>10</v>
      </c>
      <c r="M151" s="25" t="s">
        <v>78</v>
      </c>
      <c r="N151" s="25" t="s">
        <v>89</v>
      </c>
      <c r="O151" s="25" t="s">
        <v>89</v>
      </c>
      <c r="P151" s="26">
        <v>16183.5942629</v>
      </c>
      <c r="Q151" s="26">
        <v>3823125.30963</v>
      </c>
      <c r="R151" s="27">
        <v>1.7750239999999999</v>
      </c>
      <c r="S151" s="27">
        <v>0.84899999999999998</v>
      </c>
      <c r="T151" s="27">
        <f t="shared" si="2"/>
        <v>9.5198674700944004</v>
      </c>
    </row>
    <row r="152" spans="1:20" x14ac:dyDescent="0.25">
      <c r="A152" s="25">
        <v>4087</v>
      </c>
      <c r="B152" s="25">
        <v>4044</v>
      </c>
      <c r="C152" s="25">
        <v>1400</v>
      </c>
      <c r="D152" s="25">
        <v>1400</v>
      </c>
      <c r="E152" s="25" t="s">
        <v>74</v>
      </c>
      <c r="F152" s="25" t="s">
        <v>75</v>
      </c>
      <c r="G152" s="26">
        <v>8.4096480554300008</v>
      </c>
      <c r="H152" s="26">
        <v>3.4032800000000001</v>
      </c>
      <c r="I152" s="25" t="s">
        <v>76</v>
      </c>
      <c r="J152" s="25" t="s">
        <v>77</v>
      </c>
      <c r="K152" s="25">
        <v>3</v>
      </c>
      <c r="L152" s="25">
        <v>10</v>
      </c>
      <c r="M152" s="25" t="s">
        <v>78</v>
      </c>
      <c r="N152" s="25" t="s">
        <v>89</v>
      </c>
      <c r="O152" s="25" t="s">
        <v>89</v>
      </c>
      <c r="P152" s="26">
        <v>3287.0902903000001</v>
      </c>
      <c r="Q152" s="26">
        <v>366324.26929500001</v>
      </c>
      <c r="R152" s="27">
        <v>1.7750239999999999</v>
      </c>
      <c r="S152" s="27">
        <v>0.84899999999999998</v>
      </c>
      <c r="T152" s="27">
        <f t="shared" si="2"/>
        <v>0.91217645548672022</v>
      </c>
    </row>
    <row r="153" spans="1:20" x14ac:dyDescent="0.25">
      <c r="A153" s="25">
        <v>4088</v>
      </c>
      <c r="B153" s="25">
        <v>4045</v>
      </c>
      <c r="C153" s="25">
        <v>1400</v>
      </c>
      <c r="D153" s="25">
        <v>1400</v>
      </c>
      <c r="E153" s="25" t="s">
        <v>74</v>
      </c>
      <c r="F153" s="25" t="s">
        <v>75</v>
      </c>
      <c r="G153" s="26">
        <v>8.6705725210899995</v>
      </c>
      <c r="H153" s="26">
        <v>3.2605300000000002</v>
      </c>
      <c r="I153" s="25" t="s">
        <v>76</v>
      </c>
      <c r="J153" s="25" t="s">
        <v>77</v>
      </c>
      <c r="K153" s="25">
        <v>3</v>
      </c>
      <c r="L153" s="25">
        <v>10</v>
      </c>
      <c r="M153" s="25" t="s">
        <v>78</v>
      </c>
      <c r="N153" s="25" t="s">
        <v>89</v>
      </c>
      <c r="O153" s="25" t="s">
        <v>89</v>
      </c>
      <c r="P153" s="26">
        <v>3833.34566279</v>
      </c>
      <c r="Q153" s="26">
        <v>377690.13901899999</v>
      </c>
      <c r="R153" s="27">
        <v>1.7750239999999999</v>
      </c>
      <c r="S153" s="27">
        <v>0.84899999999999998</v>
      </c>
      <c r="T153" s="27">
        <f t="shared" si="2"/>
        <v>0.87391536941072012</v>
      </c>
    </row>
    <row r="154" spans="1:20" x14ac:dyDescent="0.25">
      <c r="A154" s="25">
        <v>4089</v>
      </c>
      <c r="B154" s="25">
        <v>4046</v>
      </c>
      <c r="C154" s="25">
        <v>1400</v>
      </c>
      <c r="D154" s="25">
        <v>1400</v>
      </c>
      <c r="E154" s="25" t="s">
        <v>74</v>
      </c>
      <c r="F154" s="25" t="s">
        <v>75</v>
      </c>
      <c r="G154" s="26">
        <v>10.439756254400001</v>
      </c>
      <c r="H154" s="26">
        <v>4.2248400000000004</v>
      </c>
      <c r="I154" s="25" t="s">
        <v>76</v>
      </c>
      <c r="J154" s="25" t="s">
        <v>77</v>
      </c>
      <c r="K154" s="25">
        <v>3</v>
      </c>
      <c r="L154" s="25">
        <v>10</v>
      </c>
      <c r="M154" s="25" t="s">
        <v>78</v>
      </c>
      <c r="N154" s="25" t="s">
        <v>89</v>
      </c>
      <c r="O154" s="25" t="s">
        <v>89</v>
      </c>
      <c r="P154" s="26">
        <v>3546.01057799</v>
      </c>
      <c r="Q154" s="26">
        <v>454755.78243999998</v>
      </c>
      <c r="R154" s="27">
        <v>1.7750239999999999</v>
      </c>
      <c r="S154" s="27">
        <v>0.84899999999999998</v>
      </c>
      <c r="T154" s="27">
        <f t="shared" si="2"/>
        <v>1.1323780518201603</v>
      </c>
    </row>
    <row r="155" spans="1:20" x14ac:dyDescent="0.25">
      <c r="A155" s="25">
        <v>4090</v>
      </c>
      <c r="B155" s="25">
        <v>4047</v>
      </c>
      <c r="C155" s="25">
        <v>1400</v>
      </c>
      <c r="D155" s="25">
        <v>1400</v>
      </c>
      <c r="E155" s="25" t="s">
        <v>74</v>
      </c>
      <c r="F155" s="25" t="s">
        <v>75</v>
      </c>
      <c r="G155" s="26">
        <v>6.4350508896300003</v>
      </c>
      <c r="H155" s="26">
        <v>2.6019600000000001</v>
      </c>
      <c r="I155" s="25" t="s">
        <v>76</v>
      </c>
      <c r="J155" s="25" t="s">
        <v>77</v>
      </c>
      <c r="K155" s="25">
        <v>3</v>
      </c>
      <c r="L155" s="25">
        <v>10</v>
      </c>
      <c r="M155" s="25" t="s">
        <v>78</v>
      </c>
      <c r="N155" s="25" t="s">
        <v>89</v>
      </c>
      <c r="O155" s="25" t="s">
        <v>89</v>
      </c>
      <c r="P155" s="26">
        <v>2646.5627964</v>
      </c>
      <c r="Q155" s="26">
        <v>280310.81675200001</v>
      </c>
      <c r="R155" s="27">
        <v>1.7750239999999999</v>
      </c>
      <c r="S155" s="27">
        <v>0.84899999999999998</v>
      </c>
      <c r="T155" s="27">
        <f t="shared" si="2"/>
        <v>0.69739975850304015</v>
      </c>
    </row>
    <row r="156" spans="1:20" x14ac:dyDescent="0.25">
      <c r="A156" s="25">
        <v>4091</v>
      </c>
      <c r="B156" s="25">
        <v>4048</v>
      </c>
      <c r="C156" s="25">
        <v>1400</v>
      </c>
      <c r="D156" s="25">
        <v>1400</v>
      </c>
      <c r="E156" s="25" t="s">
        <v>74</v>
      </c>
      <c r="F156" s="25" t="s">
        <v>75</v>
      </c>
      <c r="G156" s="26">
        <v>13.188277811900001</v>
      </c>
      <c r="H156" s="26">
        <v>0.47359499999999999</v>
      </c>
      <c r="I156" s="25" t="s">
        <v>76</v>
      </c>
      <c r="J156" s="25" t="s">
        <v>77</v>
      </c>
      <c r="K156" s="25">
        <v>3</v>
      </c>
      <c r="L156" s="25">
        <v>10</v>
      </c>
      <c r="M156" s="25" t="s">
        <v>78</v>
      </c>
      <c r="N156" s="25" t="s">
        <v>89</v>
      </c>
      <c r="O156" s="25" t="s">
        <v>89</v>
      </c>
      <c r="P156" s="26">
        <v>3999.23244118</v>
      </c>
      <c r="Q156" s="26">
        <v>574481.38148600003</v>
      </c>
      <c r="R156" s="27">
        <v>1.7750239999999999</v>
      </c>
      <c r="S156" s="27">
        <v>0.84899999999999998</v>
      </c>
      <c r="T156" s="27">
        <f t="shared" si="2"/>
        <v>0.12693701618328002</v>
      </c>
    </row>
    <row r="157" spans="1:20" x14ac:dyDescent="0.25">
      <c r="A157" s="25">
        <v>4092</v>
      </c>
      <c r="B157" s="25">
        <v>4049</v>
      </c>
      <c r="C157" s="25">
        <v>1400</v>
      </c>
      <c r="D157" s="25">
        <v>1400</v>
      </c>
      <c r="E157" s="25" t="s">
        <v>74</v>
      </c>
      <c r="F157" s="25" t="s">
        <v>75</v>
      </c>
      <c r="G157" s="26">
        <v>6.6422497616299996</v>
      </c>
      <c r="H157" s="26">
        <v>2.6880299999999999</v>
      </c>
      <c r="I157" s="25" t="s">
        <v>76</v>
      </c>
      <c r="J157" s="25" t="s">
        <v>77</v>
      </c>
      <c r="K157" s="25">
        <v>3</v>
      </c>
      <c r="L157" s="25">
        <v>10</v>
      </c>
      <c r="M157" s="25" t="s">
        <v>78</v>
      </c>
      <c r="N157" s="25" t="s">
        <v>89</v>
      </c>
      <c r="O157" s="25" t="s">
        <v>89</v>
      </c>
      <c r="P157" s="26">
        <v>2621.0686139099998</v>
      </c>
      <c r="Q157" s="26">
        <v>289336.39961700002</v>
      </c>
      <c r="R157" s="27">
        <v>1.7750239999999999</v>
      </c>
      <c r="S157" s="27">
        <v>0.84899999999999998</v>
      </c>
      <c r="T157" s="27">
        <f t="shared" si="2"/>
        <v>0.72046898217072008</v>
      </c>
    </row>
    <row r="158" spans="1:20" x14ac:dyDescent="0.25">
      <c r="A158" s="25">
        <v>4093</v>
      </c>
      <c r="B158" s="25">
        <v>4050</v>
      </c>
      <c r="C158" s="25">
        <v>1400</v>
      </c>
      <c r="D158" s="25">
        <v>1400</v>
      </c>
      <c r="E158" s="25" t="s">
        <v>74</v>
      </c>
      <c r="F158" s="25" t="s">
        <v>75</v>
      </c>
      <c r="G158" s="26">
        <v>22.3066566673</v>
      </c>
      <c r="H158" s="26">
        <v>9.0272199999999998</v>
      </c>
      <c r="I158" s="25" t="s">
        <v>76</v>
      </c>
      <c r="J158" s="25" t="s">
        <v>77</v>
      </c>
      <c r="K158" s="25">
        <v>3</v>
      </c>
      <c r="L158" s="25">
        <v>10</v>
      </c>
      <c r="M158" s="25" t="s">
        <v>78</v>
      </c>
      <c r="N158" s="25" t="s">
        <v>89</v>
      </c>
      <c r="O158" s="25" t="s">
        <v>89</v>
      </c>
      <c r="P158" s="26">
        <v>6607.7441537000004</v>
      </c>
      <c r="Q158" s="26">
        <v>971677.96442700003</v>
      </c>
      <c r="R158" s="27">
        <v>1.7750239999999999</v>
      </c>
      <c r="S158" s="27">
        <v>0.84899999999999998</v>
      </c>
      <c r="T158" s="27">
        <f t="shared" si="2"/>
        <v>2.4195533551452799</v>
      </c>
    </row>
    <row r="159" spans="1:20" x14ac:dyDescent="0.25">
      <c r="A159" s="25">
        <v>4094</v>
      </c>
      <c r="B159" s="25">
        <v>4051</v>
      </c>
      <c r="C159" s="25">
        <v>1400</v>
      </c>
      <c r="D159" s="25">
        <v>1400</v>
      </c>
      <c r="E159" s="25" t="s">
        <v>74</v>
      </c>
      <c r="F159" s="25" t="s">
        <v>75</v>
      </c>
      <c r="G159" s="26">
        <v>0.42315211118000001</v>
      </c>
      <c r="H159" s="26">
        <v>0.17124400000000001</v>
      </c>
      <c r="I159" s="25" t="s">
        <v>76</v>
      </c>
      <c r="J159" s="25" t="s">
        <v>77</v>
      </c>
      <c r="K159" s="25">
        <v>3</v>
      </c>
      <c r="L159" s="25">
        <v>10</v>
      </c>
      <c r="M159" s="25" t="s">
        <v>78</v>
      </c>
      <c r="N159" s="25" t="s">
        <v>89</v>
      </c>
      <c r="O159" s="25" t="s">
        <v>89</v>
      </c>
      <c r="P159" s="26">
        <v>744.69510995500002</v>
      </c>
      <c r="Q159" s="26">
        <v>18432.505963</v>
      </c>
      <c r="R159" s="27">
        <v>1.7750239999999999</v>
      </c>
      <c r="S159" s="27">
        <v>0.84899999999999998</v>
      </c>
      <c r="T159" s="27">
        <f t="shared" si="2"/>
        <v>4.5898293688256001E-2</v>
      </c>
    </row>
    <row r="160" spans="1:20" x14ac:dyDescent="0.25">
      <c r="A160" s="25">
        <v>4096</v>
      </c>
      <c r="B160" s="25">
        <v>4053</v>
      </c>
      <c r="C160" s="25">
        <v>1400</v>
      </c>
      <c r="D160" s="25">
        <v>1400</v>
      </c>
      <c r="E160" s="25" t="s">
        <v>74</v>
      </c>
      <c r="F160" s="25" t="s">
        <v>75</v>
      </c>
      <c r="G160" s="26">
        <v>4.7028698699799998</v>
      </c>
      <c r="H160" s="26">
        <v>1.9031899999999999</v>
      </c>
      <c r="I160" s="25" t="s">
        <v>76</v>
      </c>
      <c r="J160" s="25" t="s">
        <v>77</v>
      </c>
      <c r="K160" s="25">
        <v>3</v>
      </c>
      <c r="L160" s="25">
        <v>10</v>
      </c>
      <c r="M160" s="25" t="s">
        <v>78</v>
      </c>
      <c r="N160" s="25" t="s">
        <v>89</v>
      </c>
      <c r="O160" s="25" t="s">
        <v>89</v>
      </c>
      <c r="P160" s="26">
        <v>1930.5941711299999</v>
      </c>
      <c r="Q160" s="26">
        <v>204857.01153600001</v>
      </c>
      <c r="R160" s="27">
        <v>1.7750239999999999</v>
      </c>
      <c r="S160" s="27">
        <v>0.84899999999999998</v>
      </c>
      <c r="T160" s="27">
        <f t="shared" si="2"/>
        <v>0.51010939691056001</v>
      </c>
    </row>
    <row r="161" spans="1:20" x14ac:dyDescent="0.25">
      <c r="A161" s="25">
        <v>4098</v>
      </c>
      <c r="B161" s="25">
        <v>4055</v>
      </c>
      <c r="C161" s="25">
        <v>1400</v>
      </c>
      <c r="D161" s="25">
        <v>1400</v>
      </c>
      <c r="E161" s="25" t="s">
        <v>74</v>
      </c>
      <c r="F161" s="25" t="s">
        <v>75</v>
      </c>
      <c r="G161" s="26">
        <v>11.508511992700001</v>
      </c>
      <c r="H161" s="26">
        <v>4.6573500000000001</v>
      </c>
      <c r="I161" s="25" t="s">
        <v>76</v>
      </c>
      <c r="J161" s="25" t="s">
        <v>77</v>
      </c>
      <c r="K161" s="25">
        <v>3</v>
      </c>
      <c r="L161" s="25">
        <v>10</v>
      </c>
      <c r="M161" s="25" t="s">
        <v>78</v>
      </c>
      <c r="N161" s="25" t="s">
        <v>89</v>
      </c>
      <c r="O161" s="25" t="s">
        <v>89</v>
      </c>
      <c r="P161" s="26">
        <v>5110.0026439599997</v>
      </c>
      <c r="Q161" s="26">
        <v>501310.78240099997</v>
      </c>
      <c r="R161" s="27">
        <v>1.7750239999999999</v>
      </c>
      <c r="S161" s="27">
        <v>0.84899999999999998</v>
      </c>
      <c r="T161" s="27">
        <f t="shared" si="2"/>
        <v>1.2483031119864001</v>
      </c>
    </row>
    <row r="162" spans="1:20" x14ac:dyDescent="0.25">
      <c r="A162" s="25">
        <v>4107</v>
      </c>
      <c r="B162" s="25">
        <v>4064</v>
      </c>
      <c r="C162" s="25">
        <v>1400</v>
      </c>
      <c r="D162" s="25">
        <v>1400</v>
      </c>
      <c r="E162" s="25" t="s">
        <v>74</v>
      </c>
      <c r="F162" s="25" t="s">
        <v>75</v>
      </c>
      <c r="G162" s="26">
        <v>5.7836032621599998</v>
      </c>
      <c r="H162" s="26">
        <v>2.3405499999999999</v>
      </c>
      <c r="I162" s="25" t="s">
        <v>76</v>
      </c>
      <c r="J162" s="25" t="s">
        <v>77</v>
      </c>
      <c r="K162" s="25">
        <v>3</v>
      </c>
      <c r="L162" s="25">
        <v>10</v>
      </c>
      <c r="M162" s="25" t="s">
        <v>78</v>
      </c>
      <c r="N162" s="25" t="s">
        <v>89</v>
      </c>
      <c r="O162" s="25" t="s">
        <v>89</v>
      </c>
      <c r="P162" s="26">
        <v>2263.4250177899999</v>
      </c>
      <c r="Q162" s="26">
        <v>251933.75810000001</v>
      </c>
      <c r="R162" s="27">
        <v>1.7750239999999999</v>
      </c>
      <c r="S162" s="27">
        <v>0.84899999999999998</v>
      </c>
      <c r="T162" s="27">
        <f t="shared" si="2"/>
        <v>0.62733439590320006</v>
      </c>
    </row>
    <row r="163" spans="1:20" x14ac:dyDescent="0.25">
      <c r="A163" s="25">
        <v>4108</v>
      </c>
      <c r="B163" s="25">
        <v>4065</v>
      </c>
      <c r="C163" s="25">
        <v>1400</v>
      </c>
      <c r="D163" s="25">
        <v>1400</v>
      </c>
      <c r="E163" s="25" t="s">
        <v>74</v>
      </c>
      <c r="F163" s="25" t="s">
        <v>75</v>
      </c>
      <c r="G163" s="26">
        <v>16.546901764899999</v>
      </c>
      <c r="H163" s="26">
        <v>6.6963200000000001</v>
      </c>
      <c r="I163" s="25" t="s">
        <v>76</v>
      </c>
      <c r="J163" s="25" t="s">
        <v>77</v>
      </c>
      <c r="K163" s="25">
        <v>3</v>
      </c>
      <c r="L163" s="25">
        <v>10</v>
      </c>
      <c r="M163" s="25" t="s">
        <v>78</v>
      </c>
      <c r="N163" s="25" t="s">
        <v>89</v>
      </c>
      <c r="O163" s="25" t="s">
        <v>89</v>
      </c>
      <c r="P163" s="26">
        <v>4140.7226711499998</v>
      </c>
      <c r="Q163" s="26">
        <v>720783.04087699996</v>
      </c>
      <c r="R163" s="27">
        <v>1.7750239999999999</v>
      </c>
      <c r="S163" s="27">
        <v>0.84899999999999998</v>
      </c>
      <c r="T163" s="27">
        <f t="shared" si="2"/>
        <v>1.7948054354636802</v>
      </c>
    </row>
    <row r="164" spans="1:20" x14ac:dyDescent="0.25">
      <c r="A164" s="25">
        <v>4109</v>
      </c>
      <c r="B164" s="25">
        <v>4066</v>
      </c>
      <c r="C164" s="25">
        <v>1400</v>
      </c>
      <c r="D164" s="25">
        <v>1400</v>
      </c>
      <c r="E164" s="25" t="s">
        <v>74</v>
      </c>
      <c r="F164" s="25" t="s">
        <v>75</v>
      </c>
      <c r="G164" s="26">
        <v>6.9447067236300004</v>
      </c>
      <c r="H164" s="26">
        <v>2.8104300000000002</v>
      </c>
      <c r="I164" s="25" t="s">
        <v>76</v>
      </c>
      <c r="J164" s="25" t="s">
        <v>77</v>
      </c>
      <c r="K164" s="25">
        <v>3</v>
      </c>
      <c r="L164" s="25">
        <v>10</v>
      </c>
      <c r="M164" s="25" t="s">
        <v>78</v>
      </c>
      <c r="N164" s="25" t="s">
        <v>89</v>
      </c>
      <c r="O164" s="25" t="s">
        <v>89</v>
      </c>
      <c r="P164" s="26">
        <v>2212.5025050999998</v>
      </c>
      <c r="Q164" s="26">
        <v>302511.42488100001</v>
      </c>
      <c r="R164" s="27">
        <v>1.7750239999999999</v>
      </c>
      <c r="S164" s="27">
        <v>0.84899999999999998</v>
      </c>
      <c r="T164" s="27">
        <f t="shared" si="2"/>
        <v>0.75327568574832016</v>
      </c>
    </row>
    <row r="165" spans="1:20" x14ac:dyDescent="0.25">
      <c r="A165" s="25">
        <v>4112</v>
      </c>
      <c r="B165" s="25">
        <v>4069</v>
      </c>
      <c r="C165" s="25">
        <v>1400</v>
      </c>
      <c r="D165" s="25">
        <v>1400</v>
      </c>
      <c r="E165" s="25" t="s">
        <v>74</v>
      </c>
      <c r="F165" s="25" t="s">
        <v>75</v>
      </c>
      <c r="G165" s="26">
        <v>6.7597861836200002</v>
      </c>
      <c r="H165" s="26">
        <v>2.7355999999999998</v>
      </c>
      <c r="I165" s="25" t="s">
        <v>76</v>
      </c>
      <c r="J165" s="25" t="s">
        <v>77</v>
      </c>
      <c r="K165" s="25">
        <v>3</v>
      </c>
      <c r="L165" s="25">
        <v>10</v>
      </c>
      <c r="M165" s="25" t="s">
        <v>78</v>
      </c>
      <c r="N165" s="25" t="s">
        <v>89</v>
      </c>
      <c r="O165" s="25" t="s">
        <v>89</v>
      </c>
      <c r="P165" s="26">
        <v>2455.3468390399998</v>
      </c>
      <c r="Q165" s="26">
        <v>294456.286158</v>
      </c>
      <c r="R165" s="27">
        <v>1.7750239999999999</v>
      </c>
      <c r="S165" s="27">
        <v>0.84899999999999998</v>
      </c>
      <c r="T165" s="27">
        <f t="shared" si="2"/>
        <v>0.73321910381440003</v>
      </c>
    </row>
    <row r="166" spans="1:20" x14ac:dyDescent="0.25">
      <c r="A166" s="25">
        <v>4115</v>
      </c>
      <c r="B166" s="25">
        <v>4072</v>
      </c>
      <c r="C166" s="25">
        <v>1400</v>
      </c>
      <c r="D166" s="25">
        <v>1400</v>
      </c>
      <c r="E166" s="25" t="s">
        <v>74</v>
      </c>
      <c r="F166" s="25" t="s">
        <v>75</v>
      </c>
      <c r="G166" s="26">
        <v>6.4592708994599999</v>
      </c>
      <c r="H166" s="26">
        <v>2.6139800000000002</v>
      </c>
      <c r="I166" s="25" t="s">
        <v>76</v>
      </c>
      <c r="J166" s="25" t="s">
        <v>77</v>
      </c>
      <c r="K166" s="25">
        <v>3</v>
      </c>
      <c r="L166" s="25">
        <v>10</v>
      </c>
      <c r="M166" s="25" t="s">
        <v>78</v>
      </c>
      <c r="N166" s="25" t="s">
        <v>89</v>
      </c>
      <c r="O166" s="25" t="s">
        <v>89</v>
      </c>
      <c r="P166" s="26">
        <v>3000.5943204800001</v>
      </c>
      <c r="Q166" s="26">
        <v>281365.84038000001</v>
      </c>
      <c r="R166" s="27">
        <v>1.7750239999999999</v>
      </c>
      <c r="S166" s="27">
        <v>0.84899999999999998</v>
      </c>
      <c r="T166" s="27">
        <f t="shared" si="2"/>
        <v>0.70062146256352009</v>
      </c>
    </row>
    <row r="167" spans="1:20" x14ac:dyDescent="0.25">
      <c r="A167" s="25">
        <v>4117</v>
      </c>
      <c r="B167" s="25">
        <v>4074</v>
      </c>
      <c r="C167" s="25">
        <v>1400</v>
      </c>
      <c r="D167" s="25">
        <v>1400</v>
      </c>
      <c r="E167" s="25" t="s">
        <v>74</v>
      </c>
      <c r="F167" s="25" t="s">
        <v>75</v>
      </c>
      <c r="G167" s="26">
        <v>19.166826371500001</v>
      </c>
      <c r="H167" s="26">
        <v>7.75657</v>
      </c>
      <c r="I167" s="25" t="s">
        <v>76</v>
      </c>
      <c r="J167" s="25" t="s">
        <v>77</v>
      </c>
      <c r="K167" s="25">
        <v>3</v>
      </c>
      <c r="L167" s="25">
        <v>10</v>
      </c>
      <c r="M167" s="25" t="s">
        <v>78</v>
      </c>
      <c r="N167" s="25" t="s">
        <v>89</v>
      </c>
      <c r="O167" s="25" t="s">
        <v>89</v>
      </c>
      <c r="P167" s="26">
        <v>6861.8825658599999</v>
      </c>
      <c r="Q167" s="26">
        <v>834906.95674299996</v>
      </c>
      <c r="R167" s="27">
        <v>1.7750239999999999</v>
      </c>
      <c r="S167" s="27">
        <v>0.84899999999999998</v>
      </c>
      <c r="T167" s="27">
        <f t="shared" si="2"/>
        <v>2.0789827840596802</v>
      </c>
    </row>
    <row r="168" spans="1:20" x14ac:dyDescent="0.25">
      <c r="A168" s="25">
        <v>4124</v>
      </c>
      <c r="B168" s="25">
        <v>4081</v>
      </c>
      <c r="C168" s="25">
        <v>1400</v>
      </c>
      <c r="D168" s="25">
        <v>1400</v>
      </c>
      <c r="E168" s="25" t="s">
        <v>74</v>
      </c>
      <c r="F168" s="25" t="s">
        <v>75</v>
      </c>
      <c r="G168" s="26">
        <v>7.2761121397000004</v>
      </c>
      <c r="H168" s="26">
        <v>0.16625400000000001</v>
      </c>
      <c r="I168" s="25" t="s">
        <v>76</v>
      </c>
      <c r="J168" s="25" t="s">
        <v>77</v>
      </c>
      <c r="K168" s="25">
        <v>3</v>
      </c>
      <c r="L168" s="25">
        <v>10</v>
      </c>
      <c r="M168" s="25" t="s">
        <v>78</v>
      </c>
      <c r="N168" s="25" t="s">
        <v>89</v>
      </c>
      <c r="O168" s="25" t="s">
        <v>89</v>
      </c>
      <c r="P168" s="26">
        <v>3201.3122306700002</v>
      </c>
      <c r="Q168" s="26">
        <v>316947.44480499998</v>
      </c>
      <c r="R168" s="27">
        <v>1.7750239999999999</v>
      </c>
      <c r="S168" s="27">
        <v>0.84899999999999998</v>
      </c>
      <c r="T168" s="27">
        <f t="shared" si="2"/>
        <v>4.4560830854496011E-2</v>
      </c>
    </row>
    <row r="169" spans="1:20" x14ac:dyDescent="0.25">
      <c r="A169" s="25">
        <v>4308</v>
      </c>
      <c r="B169" s="25">
        <v>4276</v>
      </c>
      <c r="C169" s="25">
        <v>1400</v>
      </c>
      <c r="D169" s="25">
        <v>1400</v>
      </c>
      <c r="E169" s="25" t="s">
        <v>74</v>
      </c>
      <c r="F169" s="25" t="s">
        <v>81</v>
      </c>
      <c r="G169" s="26">
        <v>49.5451213168</v>
      </c>
      <c r="H169" s="26">
        <v>6.9860800000000003</v>
      </c>
      <c r="I169" s="25" t="s">
        <v>76</v>
      </c>
      <c r="J169" s="25" t="s">
        <v>77</v>
      </c>
      <c r="K169" s="25">
        <v>3</v>
      </c>
      <c r="L169" s="25">
        <v>10</v>
      </c>
      <c r="M169" s="25" t="s">
        <v>78</v>
      </c>
      <c r="N169" s="25" t="s">
        <v>89</v>
      </c>
      <c r="O169" s="25" t="s">
        <v>89</v>
      </c>
      <c r="P169" s="26">
        <v>9868.6285510899997</v>
      </c>
      <c r="Q169" s="26">
        <v>2158185.4845599998</v>
      </c>
      <c r="R169" s="27">
        <v>1.7750239999999999</v>
      </c>
      <c r="S169" s="27">
        <v>0.84899999999999998</v>
      </c>
      <c r="T169" s="27">
        <f t="shared" si="2"/>
        <v>1.8724694095539203</v>
      </c>
    </row>
    <row r="170" spans="1:20" x14ac:dyDescent="0.25">
      <c r="A170" s="25">
        <v>4481</v>
      </c>
      <c r="B170" s="25">
        <v>4449</v>
      </c>
      <c r="C170" s="25">
        <v>1400</v>
      </c>
      <c r="D170" s="25">
        <v>1400</v>
      </c>
      <c r="E170" s="25" t="s">
        <v>74</v>
      </c>
      <c r="F170" s="25" t="s">
        <v>82</v>
      </c>
      <c r="G170" s="26">
        <v>8.0525112806300001</v>
      </c>
      <c r="H170" s="26">
        <v>3.2105999999999999</v>
      </c>
      <c r="I170" s="25" t="s">
        <v>76</v>
      </c>
      <c r="J170" s="25" t="s">
        <v>77</v>
      </c>
      <c r="K170" s="25">
        <v>3</v>
      </c>
      <c r="L170" s="25">
        <v>10</v>
      </c>
      <c r="M170" s="25" t="s">
        <v>78</v>
      </c>
      <c r="N170" s="25" t="s">
        <v>89</v>
      </c>
      <c r="O170" s="25" t="s">
        <v>89</v>
      </c>
      <c r="P170" s="26">
        <v>2501.60422612</v>
      </c>
      <c r="Q170" s="26">
        <v>350767.39138400002</v>
      </c>
      <c r="R170" s="27">
        <v>1.7750239999999999</v>
      </c>
      <c r="S170" s="27">
        <v>0.84899999999999998</v>
      </c>
      <c r="T170" s="27">
        <f t="shared" si="2"/>
        <v>0.86053270021440009</v>
      </c>
    </row>
    <row r="171" spans="1:20" x14ac:dyDescent="0.25">
      <c r="A171" s="25">
        <v>4485</v>
      </c>
      <c r="B171" s="25">
        <v>4453</v>
      </c>
      <c r="C171" s="25">
        <v>1400</v>
      </c>
      <c r="D171" s="25">
        <v>1400</v>
      </c>
      <c r="E171" s="25" t="s">
        <v>74</v>
      </c>
      <c r="F171" s="25" t="s">
        <v>82</v>
      </c>
      <c r="G171" s="26">
        <v>2.9280923034100002</v>
      </c>
      <c r="H171" s="26">
        <v>1.0499400000000001</v>
      </c>
      <c r="I171" s="25" t="s">
        <v>76</v>
      </c>
      <c r="J171" s="25" t="s">
        <v>77</v>
      </c>
      <c r="K171" s="25">
        <v>3</v>
      </c>
      <c r="L171" s="25">
        <v>10</v>
      </c>
      <c r="M171" s="25" t="s">
        <v>78</v>
      </c>
      <c r="N171" s="25" t="s">
        <v>89</v>
      </c>
      <c r="O171" s="25" t="s">
        <v>89</v>
      </c>
      <c r="P171" s="26">
        <v>1703.90711706</v>
      </c>
      <c r="Q171" s="26">
        <v>127547.70073700001</v>
      </c>
      <c r="R171" s="27">
        <v>1.7750239999999999</v>
      </c>
      <c r="S171" s="27">
        <v>0.84899999999999998</v>
      </c>
      <c r="T171" s="27">
        <f t="shared" si="2"/>
        <v>0.28141397348256009</v>
      </c>
    </row>
    <row r="172" spans="1:20" x14ac:dyDescent="0.25">
      <c r="A172" s="25">
        <v>4490</v>
      </c>
      <c r="B172" s="25">
        <v>4458</v>
      </c>
      <c r="C172" s="25">
        <v>1400</v>
      </c>
      <c r="D172" s="25">
        <v>1400</v>
      </c>
      <c r="E172" s="25" t="s">
        <v>74</v>
      </c>
      <c r="F172" s="25" t="s">
        <v>82</v>
      </c>
      <c r="G172" s="26">
        <v>20.2432147331</v>
      </c>
      <c r="H172" s="26">
        <v>0.92740400000000001</v>
      </c>
      <c r="I172" s="25" t="s">
        <v>76</v>
      </c>
      <c r="J172" s="25" t="s">
        <v>77</v>
      </c>
      <c r="K172" s="25">
        <v>3</v>
      </c>
      <c r="L172" s="25">
        <v>10</v>
      </c>
      <c r="M172" s="25" t="s">
        <v>78</v>
      </c>
      <c r="N172" s="25" t="s">
        <v>89</v>
      </c>
      <c r="O172" s="25" t="s">
        <v>89</v>
      </c>
      <c r="P172" s="26">
        <v>6665.9268718499998</v>
      </c>
      <c r="Q172" s="26">
        <v>881794.43377400003</v>
      </c>
      <c r="R172" s="27">
        <v>1.7750239999999999</v>
      </c>
      <c r="S172" s="27">
        <v>0.84899999999999998</v>
      </c>
      <c r="T172" s="27">
        <f t="shared" si="2"/>
        <v>0.24857081801209602</v>
      </c>
    </row>
    <row r="173" spans="1:20" x14ac:dyDescent="0.25">
      <c r="A173" s="25">
        <v>4491</v>
      </c>
      <c r="B173" s="25">
        <v>4459</v>
      </c>
      <c r="C173" s="25">
        <v>1400</v>
      </c>
      <c r="D173" s="25">
        <v>1400</v>
      </c>
      <c r="E173" s="25" t="s">
        <v>74</v>
      </c>
      <c r="F173" s="25" t="s">
        <v>82</v>
      </c>
      <c r="G173" s="26">
        <v>6.7992148058600002</v>
      </c>
      <c r="H173" s="26">
        <v>2.75156</v>
      </c>
      <c r="I173" s="25" t="s">
        <v>76</v>
      </c>
      <c r="J173" s="25" t="s">
        <v>77</v>
      </c>
      <c r="K173" s="25">
        <v>3</v>
      </c>
      <c r="L173" s="25">
        <v>10</v>
      </c>
      <c r="M173" s="25" t="s">
        <v>78</v>
      </c>
      <c r="N173" s="25" t="s">
        <v>89</v>
      </c>
      <c r="O173" s="25" t="s">
        <v>89</v>
      </c>
      <c r="P173" s="26">
        <v>3749.1875316300002</v>
      </c>
      <c r="Q173" s="26">
        <v>296173.79694299999</v>
      </c>
      <c r="R173" s="27">
        <v>1.7750239999999999</v>
      </c>
      <c r="S173" s="27">
        <v>0.84899999999999998</v>
      </c>
      <c r="T173" s="27">
        <f t="shared" si="2"/>
        <v>0.73749684065344012</v>
      </c>
    </row>
    <row r="174" spans="1:20" x14ac:dyDescent="0.25">
      <c r="A174" s="25">
        <v>4493</v>
      </c>
      <c r="B174" s="25">
        <v>4461</v>
      </c>
      <c r="C174" s="25">
        <v>1400</v>
      </c>
      <c r="D174" s="25">
        <v>1400</v>
      </c>
      <c r="E174" s="25" t="s">
        <v>74</v>
      </c>
      <c r="F174" s="25" t="s">
        <v>82</v>
      </c>
      <c r="G174" s="26">
        <v>1.75880222116E-2</v>
      </c>
      <c r="H174" s="26">
        <v>7.1176499999999997E-3</v>
      </c>
      <c r="I174" s="25" t="s">
        <v>76</v>
      </c>
      <c r="J174" s="25" t="s">
        <v>77</v>
      </c>
      <c r="K174" s="25">
        <v>3</v>
      </c>
      <c r="L174" s="25">
        <v>10</v>
      </c>
      <c r="M174" s="25" t="s">
        <v>78</v>
      </c>
      <c r="N174" s="25" t="s">
        <v>89</v>
      </c>
      <c r="O174" s="25" t="s">
        <v>89</v>
      </c>
      <c r="P174" s="26">
        <v>144.36302116799999</v>
      </c>
      <c r="Q174" s="26">
        <v>766.13424753899994</v>
      </c>
      <c r="R174" s="27">
        <v>1.7750239999999999</v>
      </c>
      <c r="S174" s="27">
        <v>0.84899999999999998</v>
      </c>
      <c r="T174" s="27">
        <f t="shared" si="2"/>
        <v>1.9077339356136E-3</v>
      </c>
    </row>
    <row r="175" spans="1:20" x14ac:dyDescent="0.25">
      <c r="A175" s="25">
        <v>4494</v>
      </c>
      <c r="B175" s="25">
        <v>4462</v>
      </c>
      <c r="C175" s="25">
        <v>1400</v>
      </c>
      <c r="D175" s="25">
        <v>1400</v>
      </c>
      <c r="E175" s="25" t="s">
        <v>74</v>
      </c>
      <c r="F175" s="25" t="s">
        <v>82</v>
      </c>
      <c r="G175" s="26">
        <v>18.701032801</v>
      </c>
      <c r="H175" s="26">
        <v>7.5680699999999996</v>
      </c>
      <c r="I175" s="25" t="s">
        <v>76</v>
      </c>
      <c r="J175" s="25" t="s">
        <v>77</v>
      </c>
      <c r="K175" s="25">
        <v>3</v>
      </c>
      <c r="L175" s="25">
        <v>10</v>
      </c>
      <c r="M175" s="25" t="s">
        <v>78</v>
      </c>
      <c r="N175" s="25" t="s">
        <v>89</v>
      </c>
      <c r="O175" s="25" t="s">
        <v>89</v>
      </c>
      <c r="P175" s="26">
        <v>3720.5876535500001</v>
      </c>
      <c r="Q175" s="26">
        <v>814616.98881000001</v>
      </c>
      <c r="R175" s="27">
        <v>1.7750239999999999</v>
      </c>
      <c r="S175" s="27">
        <v>0.84899999999999998</v>
      </c>
      <c r="T175" s="27">
        <f t="shared" si="2"/>
        <v>2.0284593884356803</v>
      </c>
    </row>
    <row r="176" spans="1:20" x14ac:dyDescent="0.25">
      <c r="A176" s="25">
        <v>4495</v>
      </c>
      <c r="B176" s="25">
        <v>4463</v>
      </c>
      <c r="C176" s="25">
        <v>1400</v>
      </c>
      <c r="D176" s="25">
        <v>1400</v>
      </c>
      <c r="E176" s="25" t="s">
        <v>74</v>
      </c>
      <c r="F176" s="25" t="s">
        <v>82</v>
      </c>
      <c r="G176" s="26">
        <v>25.8014778386</v>
      </c>
      <c r="H176" s="26">
        <v>10.4415</v>
      </c>
      <c r="I176" s="25" t="s">
        <v>76</v>
      </c>
      <c r="J176" s="25" t="s">
        <v>77</v>
      </c>
      <c r="K176" s="25">
        <v>3</v>
      </c>
      <c r="L176" s="25">
        <v>10</v>
      </c>
      <c r="M176" s="25" t="s">
        <v>78</v>
      </c>
      <c r="N176" s="25" t="s">
        <v>89</v>
      </c>
      <c r="O176" s="25" t="s">
        <v>89</v>
      </c>
      <c r="P176" s="26">
        <v>8122.8614074099996</v>
      </c>
      <c r="Q176" s="26">
        <v>1123912.3746499999</v>
      </c>
      <c r="R176" s="27">
        <v>1.7750239999999999</v>
      </c>
      <c r="S176" s="27">
        <v>0.84899999999999998</v>
      </c>
      <c r="T176" s="27">
        <f t="shared" si="2"/>
        <v>2.7986208774960004</v>
      </c>
    </row>
    <row r="177" spans="1:20" x14ac:dyDescent="0.25">
      <c r="A177" s="25">
        <v>4496</v>
      </c>
      <c r="B177" s="25">
        <v>4464</v>
      </c>
      <c r="C177" s="25">
        <v>1400</v>
      </c>
      <c r="D177" s="25">
        <v>1400</v>
      </c>
      <c r="E177" s="25" t="s">
        <v>74</v>
      </c>
      <c r="F177" s="25" t="s">
        <v>82</v>
      </c>
      <c r="G177" s="26">
        <v>39.024570482599998</v>
      </c>
      <c r="H177" s="26">
        <v>15.7927</v>
      </c>
      <c r="I177" s="25" t="s">
        <v>76</v>
      </c>
      <c r="J177" s="25" t="s">
        <v>77</v>
      </c>
      <c r="K177" s="25">
        <v>3</v>
      </c>
      <c r="L177" s="25">
        <v>10</v>
      </c>
      <c r="M177" s="25" t="s">
        <v>78</v>
      </c>
      <c r="N177" s="25" t="s">
        <v>89</v>
      </c>
      <c r="O177" s="25" t="s">
        <v>89</v>
      </c>
      <c r="P177" s="26">
        <v>7604.8260813500001</v>
      </c>
      <c r="Q177" s="26">
        <v>1699910.2902200001</v>
      </c>
      <c r="R177" s="27">
        <v>1.7750239999999999</v>
      </c>
      <c r="S177" s="27">
        <v>0.84899999999999998</v>
      </c>
      <c r="T177" s="27">
        <f t="shared" si="2"/>
        <v>4.2328956502448003</v>
      </c>
    </row>
    <row r="178" spans="1:20" x14ac:dyDescent="0.25">
      <c r="A178" s="25">
        <v>4497</v>
      </c>
      <c r="B178" s="25">
        <v>4465</v>
      </c>
      <c r="C178" s="25">
        <v>1400</v>
      </c>
      <c r="D178" s="25">
        <v>1400</v>
      </c>
      <c r="E178" s="25" t="s">
        <v>74</v>
      </c>
      <c r="F178" s="25" t="s">
        <v>82</v>
      </c>
      <c r="G178" s="26">
        <v>11.9844455085</v>
      </c>
      <c r="H178" s="26">
        <v>4.8499499999999998</v>
      </c>
      <c r="I178" s="25" t="s">
        <v>76</v>
      </c>
      <c r="J178" s="25" t="s">
        <v>77</v>
      </c>
      <c r="K178" s="25">
        <v>3</v>
      </c>
      <c r="L178" s="25">
        <v>10</v>
      </c>
      <c r="M178" s="25" t="s">
        <v>78</v>
      </c>
      <c r="N178" s="25" t="s">
        <v>89</v>
      </c>
      <c r="O178" s="25" t="s">
        <v>89</v>
      </c>
      <c r="P178" s="26">
        <v>3387.0798096100002</v>
      </c>
      <c r="Q178" s="26">
        <v>522042.446352</v>
      </c>
      <c r="R178" s="27">
        <v>1.7750239999999999</v>
      </c>
      <c r="S178" s="27">
        <v>0.84899999999999998</v>
      </c>
      <c r="T178" s="27">
        <f t="shared" si="2"/>
        <v>1.2999254249687999</v>
      </c>
    </row>
    <row r="179" spans="1:20" x14ac:dyDescent="0.25">
      <c r="A179" s="25">
        <v>4498</v>
      </c>
      <c r="B179" s="25">
        <v>4466</v>
      </c>
      <c r="C179" s="25">
        <v>1400</v>
      </c>
      <c r="D179" s="25">
        <v>1400</v>
      </c>
      <c r="E179" s="25" t="s">
        <v>74</v>
      </c>
      <c r="F179" s="25" t="s">
        <v>82</v>
      </c>
      <c r="G179" s="26">
        <v>11.158468147500001</v>
      </c>
      <c r="H179" s="26">
        <v>0.407169</v>
      </c>
      <c r="I179" s="25" t="s">
        <v>76</v>
      </c>
      <c r="J179" s="25" t="s">
        <v>77</v>
      </c>
      <c r="K179" s="25">
        <v>3</v>
      </c>
      <c r="L179" s="25">
        <v>10</v>
      </c>
      <c r="M179" s="25" t="s">
        <v>78</v>
      </c>
      <c r="N179" s="25" t="s">
        <v>89</v>
      </c>
      <c r="O179" s="25" t="s">
        <v>89</v>
      </c>
      <c r="P179" s="26">
        <v>3978.8318250900002</v>
      </c>
      <c r="Q179" s="26">
        <v>486062.87250599999</v>
      </c>
      <c r="R179" s="27">
        <v>1.7750239999999999</v>
      </c>
      <c r="S179" s="27">
        <v>0.84899999999999998</v>
      </c>
      <c r="T179" s="27">
        <f t="shared" si="2"/>
        <v>0.109132946805456</v>
      </c>
    </row>
    <row r="180" spans="1:20" x14ac:dyDescent="0.25">
      <c r="A180" s="25">
        <v>4499</v>
      </c>
      <c r="B180" s="25">
        <v>4467</v>
      </c>
      <c r="C180" s="25">
        <v>1400</v>
      </c>
      <c r="D180" s="25">
        <v>1400</v>
      </c>
      <c r="E180" s="25" t="s">
        <v>74</v>
      </c>
      <c r="F180" s="25" t="s">
        <v>82</v>
      </c>
      <c r="G180" s="26">
        <v>6.5889642731800002</v>
      </c>
      <c r="H180" s="26">
        <v>2.6664699999999999</v>
      </c>
      <c r="I180" s="25" t="s">
        <v>76</v>
      </c>
      <c r="J180" s="25" t="s">
        <v>77</v>
      </c>
      <c r="K180" s="25">
        <v>3</v>
      </c>
      <c r="L180" s="25">
        <v>10</v>
      </c>
      <c r="M180" s="25" t="s">
        <v>78</v>
      </c>
      <c r="N180" s="25" t="s">
        <v>89</v>
      </c>
      <c r="O180" s="25" t="s">
        <v>89</v>
      </c>
      <c r="P180" s="26">
        <v>2418.2019254500001</v>
      </c>
      <c r="Q180" s="26">
        <v>287015.28373999998</v>
      </c>
      <c r="R180" s="27">
        <v>1.7750239999999999</v>
      </c>
      <c r="S180" s="27">
        <v>0.84899999999999998</v>
      </c>
      <c r="T180" s="27">
        <f t="shared" si="2"/>
        <v>0.71469028503728016</v>
      </c>
    </row>
    <row r="181" spans="1:20" x14ac:dyDescent="0.25">
      <c r="A181" s="25">
        <v>4500</v>
      </c>
      <c r="B181" s="25">
        <v>4468</v>
      </c>
      <c r="C181" s="25">
        <v>1400</v>
      </c>
      <c r="D181" s="25">
        <v>1400</v>
      </c>
      <c r="E181" s="25" t="s">
        <v>74</v>
      </c>
      <c r="F181" s="25" t="s">
        <v>82</v>
      </c>
      <c r="G181" s="26">
        <v>17.8274090675</v>
      </c>
      <c r="H181" s="26">
        <v>7.2145299999999999</v>
      </c>
      <c r="I181" s="25" t="s">
        <v>76</v>
      </c>
      <c r="J181" s="25" t="s">
        <v>77</v>
      </c>
      <c r="K181" s="25">
        <v>3</v>
      </c>
      <c r="L181" s="25">
        <v>10</v>
      </c>
      <c r="M181" s="25" t="s">
        <v>78</v>
      </c>
      <c r="N181" s="25" t="s">
        <v>89</v>
      </c>
      <c r="O181" s="25" t="s">
        <v>89</v>
      </c>
      <c r="P181" s="26">
        <v>5215.6270292099998</v>
      </c>
      <c r="Q181" s="26">
        <v>776561.93897999998</v>
      </c>
      <c r="R181" s="27">
        <v>1.7750239999999999</v>
      </c>
      <c r="S181" s="27">
        <v>0.84899999999999998</v>
      </c>
      <c r="T181" s="27">
        <f t="shared" si="2"/>
        <v>1.9337005487067203</v>
      </c>
    </row>
    <row r="182" spans="1:20" x14ac:dyDescent="0.25">
      <c r="A182" s="25">
        <v>4501</v>
      </c>
      <c r="B182" s="25">
        <v>4469</v>
      </c>
      <c r="C182" s="25">
        <v>1400</v>
      </c>
      <c r="D182" s="25">
        <v>1400</v>
      </c>
      <c r="E182" s="25" t="s">
        <v>74</v>
      </c>
      <c r="F182" s="25" t="s">
        <v>82</v>
      </c>
      <c r="G182" s="26">
        <v>10.2999879912</v>
      </c>
      <c r="H182" s="26">
        <v>0.45443499999999998</v>
      </c>
      <c r="I182" s="25" t="s">
        <v>76</v>
      </c>
      <c r="J182" s="25" t="s">
        <v>77</v>
      </c>
      <c r="K182" s="25">
        <v>3</v>
      </c>
      <c r="L182" s="25">
        <v>10</v>
      </c>
      <c r="M182" s="25" t="s">
        <v>78</v>
      </c>
      <c r="N182" s="25" t="s">
        <v>89</v>
      </c>
      <c r="O182" s="25" t="s">
        <v>89</v>
      </c>
      <c r="P182" s="26">
        <v>2896.4790664500001</v>
      </c>
      <c r="Q182" s="26">
        <v>448667.47689799999</v>
      </c>
      <c r="R182" s="27">
        <v>1.7750239999999999</v>
      </c>
      <c r="S182" s="27">
        <v>0.84899999999999998</v>
      </c>
      <c r="T182" s="27">
        <f t="shared" si="2"/>
        <v>0.12180158774744002</v>
      </c>
    </row>
    <row r="183" spans="1:20" x14ac:dyDescent="0.25">
      <c r="A183" s="25">
        <v>4617</v>
      </c>
      <c r="B183" s="25">
        <v>4585</v>
      </c>
      <c r="C183" s="25">
        <v>1411</v>
      </c>
      <c r="D183" s="25">
        <v>1411</v>
      </c>
      <c r="E183" s="25" t="s">
        <v>74</v>
      </c>
      <c r="F183" s="25" t="s">
        <v>75</v>
      </c>
      <c r="G183" s="26">
        <v>57.331449589899997</v>
      </c>
      <c r="H183" s="26">
        <v>23.2013</v>
      </c>
      <c r="I183" s="25" t="s">
        <v>76</v>
      </c>
      <c r="J183" s="25" t="s">
        <v>77</v>
      </c>
      <c r="K183" s="25">
        <v>3</v>
      </c>
      <c r="L183" s="25">
        <v>10</v>
      </c>
      <c r="M183" s="25" t="s">
        <v>78</v>
      </c>
      <c r="N183" s="25" t="s">
        <v>99</v>
      </c>
      <c r="O183" s="25" t="s">
        <v>89</v>
      </c>
      <c r="P183" s="26">
        <v>6667.8122291400005</v>
      </c>
      <c r="Q183" s="26">
        <v>2497357.9441399998</v>
      </c>
      <c r="R183" s="27">
        <v>1.7750239999999999</v>
      </c>
      <c r="S183" s="27">
        <v>0.84899999999999998</v>
      </c>
      <c r="T183" s="27">
        <f t="shared" si="2"/>
        <v>6.218612514011201</v>
      </c>
    </row>
    <row r="184" spans="1:20" x14ac:dyDescent="0.25">
      <c r="A184" s="25">
        <v>4621</v>
      </c>
      <c r="B184" s="25">
        <v>4589</v>
      </c>
      <c r="C184" s="25">
        <v>1411</v>
      </c>
      <c r="D184" s="25">
        <v>1411</v>
      </c>
      <c r="E184" s="25" t="s">
        <v>74</v>
      </c>
      <c r="F184" s="25" t="s">
        <v>75</v>
      </c>
      <c r="G184" s="26">
        <v>10.724797458199999</v>
      </c>
      <c r="H184" s="26">
        <v>4.3401899999999998</v>
      </c>
      <c r="I184" s="25" t="s">
        <v>76</v>
      </c>
      <c r="J184" s="25" t="s">
        <v>77</v>
      </c>
      <c r="K184" s="25">
        <v>3</v>
      </c>
      <c r="L184" s="25">
        <v>10</v>
      </c>
      <c r="M184" s="25" t="s">
        <v>78</v>
      </c>
      <c r="N184" s="25" t="s">
        <v>99</v>
      </c>
      <c r="O184" s="25" t="s">
        <v>89</v>
      </c>
      <c r="P184" s="26">
        <v>2719.4471595700002</v>
      </c>
      <c r="Q184" s="26">
        <v>467172.17727699998</v>
      </c>
      <c r="R184" s="27">
        <v>1.7750239999999999</v>
      </c>
      <c r="S184" s="27">
        <v>0.84899999999999998</v>
      </c>
      <c r="T184" s="27">
        <f t="shared" si="2"/>
        <v>1.1632951535985601</v>
      </c>
    </row>
    <row r="185" spans="1:20" x14ac:dyDescent="0.25">
      <c r="A185" s="25">
        <v>4622</v>
      </c>
      <c r="B185" s="25">
        <v>4590</v>
      </c>
      <c r="C185" s="25">
        <v>1411</v>
      </c>
      <c r="D185" s="25">
        <v>1411</v>
      </c>
      <c r="E185" s="25" t="s">
        <v>74</v>
      </c>
      <c r="F185" s="25" t="s">
        <v>75</v>
      </c>
      <c r="G185" s="26">
        <v>61.836493815899999</v>
      </c>
      <c r="H185" s="26">
        <v>25.0244</v>
      </c>
      <c r="I185" s="25" t="s">
        <v>76</v>
      </c>
      <c r="J185" s="25" t="s">
        <v>77</v>
      </c>
      <c r="K185" s="25">
        <v>3</v>
      </c>
      <c r="L185" s="25">
        <v>10</v>
      </c>
      <c r="M185" s="25" t="s">
        <v>78</v>
      </c>
      <c r="N185" s="25" t="s">
        <v>99</v>
      </c>
      <c r="O185" s="25" t="s">
        <v>89</v>
      </c>
      <c r="P185" s="26">
        <v>11647.897996399999</v>
      </c>
      <c r="Q185" s="26">
        <v>2693597.67062</v>
      </c>
      <c r="R185" s="27">
        <v>1.7750239999999999</v>
      </c>
      <c r="S185" s="27">
        <v>0.84899999999999998</v>
      </c>
      <c r="T185" s="27">
        <f t="shared" si="2"/>
        <v>6.7072554984256003</v>
      </c>
    </row>
    <row r="186" spans="1:20" x14ac:dyDescent="0.25">
      <c r="A186" s="25">
        <v>4623</v>
      </c>
      <c r="B186" s="25">
        <v>4591</v>
      </c>
      <c r="C186" s="25">
        <v>1411</v>
      </c>
      <c r="D186" s="25">
        <v>1411</v>
      </c>
      <c r="E186" s="25" t="s">
        <v>74</v>
      </c>
      <c r="F186" s="25" t="s">
        <v>75</v>
      </c>
      <c r="G186" s="26">
        <v>2.3407331722700002</v>
      </c>
      <c r="H186" s="26">
        <v>0.94726500000000002</v>
      </c>
      <c r="I186" s="25" t="s">
        <v>76</v>
      </c>
      <c r="J186" s="25" t="s">
        <v>77</v>
      </c>
      <c r="K186" s="25">
        <v>3</v>
      </c>
      <c r="L186" s="25">
        <v>10</v>
      </c>
      <c r="M186" s="25" t="s">
        <v>78</v>
      </c>
      <c r="N186" s="25" t="s">
        <v>99</v>
      </c>
      <c r="O186" s="25" t="s">
        <v>89</v>
      </c>
      <c r="P186" s="26">
        <v>1567.38799877</v>
      </c>
      <c r="Q186" s="26">
        <v>101962.33698399999</v>
      </c>
      <c r="R186" s="27">
        <v>1.7750239999999999</v>
      </c>
      <c r="S186" s="27">
        <v>0.84899999999999998</v>
      </c>
      <c r="T186" s="27">
        <f t="shared" si="2"/>
        <v>0.25389413451336001</v>
      </c>
    </row>
    <row r="187" spans="1:20" x14ac:dyDescent="0.25">
      <c r="A187" s="25">
        <v>4624</v>
      </c>
      <c r="B187" s="25">
        <v>4592</v>
      </c>
      <c r="C187" s="25">
        <v>1411</v>
      </c>
      <c r="D187" s="25">
        <v>1411</v>
      </c>
      <c r="E187" s="25" t="s">
        <v>74</v>
      </c>
      <c r="F187" s="25" t="s">
        <v>75</v>
      </c>
      <c r="G187" s="26">
        <v>11.9524710773</v>
      </c>
      <c r="H187" s="26">
        <v>4.8370100000000003</v>
      </c>
      <c r="I187" s="25" t="s">
        <v>76</v>
      </c>
      <c r="J187" s="25" t="s">
        <v>77</v>
      </c>
      <c r="K187" s="25">
        <v>3</v>
      </c>
      <c r="L187" s="25">
        <v>10</v>
      </c>
      <c r="M187" s="25" t="s">
        <v>78</v>
      </c>
      <c r="N187" s="25" t="s">
        <v>99</v>
      </c>
      <c r="O187" s="25" t="s">
        <v>89</v>
      </c>
      <c r="P187" s="26">
        <v>3174.7780410800001</v>
      </c>
      <c r="Q187" s="26">
        <v>520649.64012699999</v>
      </c>
      <c r="R187" s="27">
        <v>1.7750239999999999</v>
      </c>
      <c r="S187" s="27">
        <v>0.84899999999999998</v>
      </c>
      <c r="T187" s="27">
        <f t="shared" si="2"/>
        <v>1.2964571345742402</v>
      </c>
    </row>
    <row r="188" spans="1:20" x14ac:dyDescent="0.25">
      <c r="A188" s="25">
        <v>4625</v>
      </c>
      <c r="B188" s="25">
        <v>4593</v>
      </c>
      <c r="C188" s="25">
        <v>1411</v>
      </c>
      <c r="D188" s="25">
        <v>1411</v>
      </c>
      <c r="E188" s="25" t="s">
        <v>74</v>
      </c>
      <c r="F188" s="25" t="s">
        <v>75</v>
      </c>
      <c r="G188" s="26">
        <v>25.8626635225</v>
      </c>
      <c r="H188" s="26">
        <v>10.4663</v>
      </c>
      <c r="I188" s="25" t="s">
        <v>76</v>
      </c>
      <c r="J188" s="25" t="s">
        <v>77</v>
      </c>
      <c r="K188" s="25">
        <v>3</v>
      </c>
      <c r="L188" s="25">
        <v>10</v>
      </c>
      <c r="M188" s="25" t="s">
        <v>78</v>
      </c>
      <c r="N188" s="25" t="s">
        <v>99</v>
      </c>
      <c r="O188" s="25" t="s">
        <v>89</v>
      </c>
      <c r="P188" s="26">
        <v>4997.6940903900004</v>
      </c>
      <c r="Q188" s="26">
        <v>1126577.62304</v>
      </c>
      <c r="R188" s="27">
        <v>1.7750239999999999</v>
      </c>
      <c r="S188" s="27">
        <v>0.84899999999999998</v>
      </c>
      <c r="T188" s="27">
        <f t="shared" si="2"/>
        <v>2.8052679873712001</v>
      </c>
    </row>
    <row r="189" spans="1:20" x14ac:dyDescent="0.25">
      <c r="A189" s="25">
        <v>4627</v>
      </c>
      <c r="B189" s="25">
        <v>4595</v>
      </c>
      <c r="C189" s="25">
        <v>1411</v>
      </c>
      <c r="D189" s="25">
        <v>1411</v>
      </c>
      <c r="E189" s="25" t="s">
        <v>74</v>
      </c>
      <c r="F189" s="25" t="s">
        <v>75</v>
      </c>
      <c r="G189" s="26">
        <v>15.157536989800001</v>
      </c>
      <c r="H189" s="26">
        <v>6.1340599999999998</v>
      </c>
      <c r="I189" s="25" t="s">
        <v>76</v>
      </c>
      <c r="J189" s="25" t="s">
        <v>77</v>
      </c>
      <c r="K189" s="25">
        <v>3</v>
      </c>
      <c r="L189" s="25">
        <v>10</v>
      </c>
      <c r="M189" s="25" t="s">
        <v>78</v>
      </c>
      <c r="N189" s="25" t="s">
        <v>99</v>
      </c>
      <c r="O189" s="25" t="s">
        <v>89</v>
      </c>
      <c r="P189" s="26">
        <v>3296.8552148600002</v>
      </c>
      <c r="Q189" s="26">
        <v>660262.31127499999</v>
      </c>
      <c r="R189" s="27">
        <v>1.7750239999999999</v>
      </c>
      <c r="S189" s="27">
        <v>0.84899999999999998</v>
      </c>
      <c r="T189" s="27">
        <f t="shared" si="2"/>
        <v>1.6441036613334403</v>
      </c>
    </row>
    <row r="190" spans="1:20" x14ac:dyDescent="0.25">
      <c r="A190" s="25">
        <v>4628</v>
      </c>
      <c r="B190" s="25">
        <v>4596</v>
      </c>
      <c r="C190" s="25">
        <v>1411</v>
      </c>
      <c r="D190" s="25">
        <v>1411</v>
      </c>
      <c r="E190" s="25" t="s">
        <v>74</v>
      </c>
      <c r="F190" s="25" t="s">
        <v>75</v>
      </c>
      <c r="G190" s="26">
        <v>22.8769078413</v>
      </c>
      <c r="H190" s="26">
        <v>9.2579899999999995</v>
      </c>
      <c r="I190" s="25" t="s">
        <v>76</v>
      </c>
      <c r="J190" s="25" t="s">
        <v>77</v>
      </c>
      <c r="K190" s="25">
        <v>3</v>
      </c>
      <c r="L190" s="25">
        <v>10</v>
      </c>
      <c r="M190" s="25" t="s">
        <v>78</v>
      </c>
      <c r="N190" s="25" t="s">
        <v>99</v>
      </c>
      <c r="O190" s="25" t="s">
        <v>89</v>
      </c>
      <c r="P190" s="26">
        <v>5414.3258826800002</v>
      </c>
      <c r="Q190" s="26">
        <v>996518.10556499998</v>
      </c>
      <c r="R190" s="27">
        <v>1.7750239999999999</v>
      </c>
      <c r="S190" s="27">
        <v>0.84899999999999998</v>
      </c>
      <c r="T190" s="27">
        <f t="shared" si="2"/>
        <v>2.4814063207057604</v>
      </c>
    </row>
    <row r="191" spans="1:20" x14ac:dyDescent="0.25">
      <c r="A191" s="25">
        <v>4654</v>
      </c>
      <c r="B191" s="25">
        <v>4622</v>
      </c>
      <c r="C191" s="25">
        <v>1411</v>
      </c>
      <c r="D191" s="25">
        <v>1411</v>
      </c>
      <c r="E191" s="25" t="s">
        <v>74</v>
      </c>
      <c r="F191" s="25" t="s">
        <v>81</v>
      </c>
      <c r="G191" s="26">
        <v>11.469728851899999</v>
      </c>
      <c r="H191" s="26">
        <v>4.1835899999999997</v>
      </c>
      <c r="I191" s="25" t="s">
        <v>76</v>
      </c>
      <c r="J191" s="25" t="s">
        <v>77</v>
      </c>
      <c r="K191" s="25">
        <v>3</v>
      </c>
      <c r="L191" s="25">
        <v>10</v>
      </c>
      <c r="M191" s="25" t="s">
        <v>78</v>
      </c>
      <c r="N191" s="25" t="s">
        <v>99</v>
      </c>
      <c r="O191" s="25" t="s">
        <v>89</v>
      </c>
      <c r="P191" s="26">
        <v>3296.8970670600002</v>
      </c>
      <c r="Q191" s="26">
        <v>499621.38878799998</v>
      </c>
      <c r="R191" s="27">
        <v>1.7750239999999999</v>
      </c>
      <c r="S191" s="27">
        <v>0.84899999999999998</v>
      </c>
      <c r="T191" s="27">
        <f t="shared" si="2"/>
        <v>1.12132187108016</v>
      </c>
    </row>
    <row r="192" spans="1:20" x14ac:dyDescent="0.25">
      <c r="A192" s="25">
        <v>4706</v>
      </c>
      <c r="B192" s="25">
        <v>4674</v>
      </c>
      <c r="C192" s="25">
        <v>1411</v>
      </c>
      <c r="D192" s="25">
        <v>1411</v>
      </c>
      <c r="E192" s="25" t="s">
        <v>74</v>
      </c>
      <c r="F192" s="25" t="s">
        <v>82</v>
      </c>
      <c r="G192" s="26">
        <v>77.254746360799999</v>
      </c>
      <c r="H192" s="26">
        <v>22.590800000000002</v>
      </c>
      <c r="I192" s="25" t="s">
        <v>76</v>
      </c>
      <c r="J192" s="25" t="s">
        <v>77</v>
      </c>
      <c r="K192" s="25">
        <v>3</v>
      </c>
      <c r="L192" s="25">
        <v>10</v>
      </c>
      <c r="M192" s="25" t="s">
        <v>78</v>
      </c>
      <c r="N192" s="25" t="s">
        <v>99</v>
      </c>
      <c r="O192" s="25" t="s">
        <v>89</v>
      </c>
      <c r="P192" s="26">
        <v>11676.9243752</v>
      </c>
      <c r="Q192" s="26">
        <v>3365216.7514800001</v>
      </c>
      <c r="R192" s="27">
        <v>1.7750239999999999</v>
      </c>
      <c r="S192" s="27">
        <v>0.84899999999999998</v>
      </c>
      <c r="T192" s="27">
        <f t="shared" si="2"/>
        <v>6.0549810390592009</v>
      </c>
    </row>
    <row r="193" spans="1:20" x14ac:dyDescent="0.25">
      <c r="A193" s="25">
        <v>4707</v>
      </c>
      <c r="B193" s="25">
        <v>4675</v>
      </c>
      <c r="C193" s="25">
        <v>1411</v>
      </c>
      <c r="D193" s="25">
        <v>1411</v>
      </c>
      <c r="E193" s="25" t="s">
        <v>74</v>
      </c>
      <c r="F193" s="25" t="s">
        <v>82</v>
      </c>
      <c r="G193" s="26">
        <v>18.364795927900001</v>
      </c>
      <c r="H193" s="26">
        <v>2.73581E-2</v>
      </c>
      <c r="I193" s="25" t="s">
        <v>76</v>
      </c>
      <c r="J193" s="25" t="s">
        <v>77</v>
      </c>
      <c r="K193" s="25">
        <v>3</v>
      </c>
      <c r="L193" s="25">
        <v>10</v>
      </c>
      <c r="M193" s="25" t="s">
        <v>78</v>
      </c>
      <c r="N193" s="25" t="s">
        <v>99</v>
      </c>
      <c r="O193" s="25" t="s">
        <v>89</v>
      </c>
      <c r="P193" s="26">
        <v>5266.1436669499999</v>
      </c>
      <c r="Q193" s="26">
        <v>799970.51062099996</v>
      </c>
      <c r="R193" s="27">
        <v>1.7750239999999999</v>
      </c>
      <c r="S193" s="27">
        <v>0.84899999999999998</v>
      </c>
      <c r="T193" s="27">
        <f t="shared" si="2"/>
        <v>7.3327538982544006E-3</v>
      </c>
    </row>
    <row r="194" spans="1:20" x14ac:dyDescent="0.25">
      <c r="A194" s="25">
        <v>4710</v>
      </c>
      <c r="B194" s="25">
        <v>4678</v>
      </c>
      <c r="C194" s="25">
        <v>1411</v>
      </c>
      <c r="D194" s="25">
        <v>1411</v>
      </c>
      <c r="E194" s="25" t="s">
        <v>74</v>
      </c>
      <c r="F194" s="25" t="s">
        <v>82</v>
      </c>
      <c r="G194" s="26">
        <v>42.388928800099997</v>
      </c>
      <c r="H194" s="26">
        <v>17.154299999999999</v>
      </c>
      <c r="I194" s="25" t="s">
        <v>76</v>
      </c>
      <c r="J194" s="25" t="s">
        <v>77</v>
      </c>
      <c r="K194" s="25">
        <v>3</v>
      </c>
      <c r="L194" s="25">
        <v>10</v>
      </c>
      <c r="M194" s="25" t="s">
        <v>78</v>
      </c>
      <c r="N194" s="25" t="s">
        <v>99</v>
      </c>
      <c r="O194" s="25" t="s">
        <v>89</v>
      </c>
      <c r="P194" s="26">
        <v>7102.5984140800001</v>
      </c>
      <c r="Q194" s="26">
        <v>1846461.73853</v>
      </c>
      <c r="R194" s="27">
        <v>1.7750239999999999</v>
      </c>
      <c r="S194" s="27">
        <v>0.84899999999999998</v>
      </c>
      <c r="T194" s="27">
        <f t="shared" ref="T194:T257" si="3">H194*R194*(1-S194)</f>
        <v>4.5978434246832007</v>
      </c>
    </row>
    <row r="195" spans="1:20" x14ac:dyDescent="0.25">
      <c r="A195" s="25">
        <v>4711</v>
      </c>
      <c r="B195" s="25">
        <v>4679</v>
      </c>
      <c r="C195" s="25">
        <v>1411</v>
      </c>
      <c r="D195" s="25">
        <v>1411</v>
      </c>
      <c r="E195" s="25" t="s">
        <v>74</v>
      </c>
      <c r="F195" s="25" t="s">
        <v>82</v>
      </c>
      <c r="G195" s="26">
        <v>32.758235587800002</v>
      </c>
      <c r="H195" s="26">
        <v>13.2568</v>
      </c>
      <c r="I195" s="25" t="s">
        <v>76</v>
      </c>
      <c r="J195" s="25" t="s">
        <v>77</v>
      </c>
      <c r="K195" s="25">
        <v>3</v>
      </c>
      <c r="L195" s="25">
        <v>10</v>
      </c>
      <c r="M195" s="25" t="s">
        <v>78</v>
      </c>
      <c r="N195" s="25" t="s">
        <v>99</v>
      </c>
      <c r="O195" s="25" t="s">
        <v>89</v>
      </c>
      <c r="P195" s="26">
        <v>7949.2173301299999</v>
      </c>
      <c r="Q195" s="26">
        <v>1426948.7422100001</v>
      </c>
      <c r="R195" s="27">
        <v>1.7750239999999999</v>
      </c>
      <c r="S195" s="27">
        <v>0.84899999999999998</v>
      </c>
      <c r="T195" s="27">
        <f t="shared" si="3"/>
        <v>3.5532018626432</v>
      </c>
    </row>
    <row r="196" spans="1:20" x14ac:dyDescent="0.25">
      <c r="A196" s="25">
        <v>4734</v>
      </c>
      <c r="B196" s="25">
        <v>4702</v>
      </c>
      <c r="C196" s="25">
        <v>1423</v>
      </c>
      <c r="D196" s="25">
        <v>1423</v>
      </c>
      <c r="E196" s="25" t="s">
        <v>74</v>
      </c>
      <c r="F196" s="25" t="s">
        <v>75</v>
      </c>
      <c r="G196" s="26">
        <v>7.1165784074199996</v>
      </c>
      <c r="H196" s="26">
        <v>0.22461900000000001</v>
      </c>
      <c r="I196" s="25" t="s">
        <v>76</v>
      </c>
      <c r="J196" s="25" t="s">
        <v>77</v>
      </c>
      <c r="K196" s="25">
        <v>3</v>
      </c>
      <c r="L196" s="25">
        <v>10</v>
      </c>
      <c r="M196" s="25" t="s">
        <v>78</v>
      </c>
      <c r="N196" s="25" t="s">
        <v>100</v>
      </c>
      <c r="O196" s="25" t="s">
        <v>89</v>
      </c>
      <c r="P196" s="26">
        <v>2499.92210944</v>
      </c>
      <c r="Q196" s="26">
        <v>309998.15542700002</v>
      </c>
      <c r="R196" s="27">
        <v>1.7750239999999999</v>
      </c>
      <c r="S196" s="27">
        <v>0.84899999999999998</v>
      </c>
      <c r="T196" s="27">
        <f t="shared" si="3"/>
        <v>6.0204321494256009E-2</v>
      </c>
    </row>
    <row r="197" spans="1:20" x14ac:dyDescent="0.25">
      <c r="A197" s="25">
        <v>4758</v>
      </c>
      <c r="B197" s="25">
        <v>4726</v>
      </c>
      <c r="C197" s="25">
        <v>1480</v>
      </c>
      <c r="D197" s="25">
        <v>1480</v>
      </c>
      <c r="E197" s="25" t="s">
        <v>74</v>
      </c>
      <c r="F197" s="25" t="s">
        <v>75</v>
      </c>
      <c r="G197" s="26">
        <v>76.845441174599998</v>
      </c>
      <c r="H197" s="26">
        <v>16.571200000000001</v>
      </c>
      <c r="I197" s="25" t="s">
        <v>76</v>
      </c>
      <c r="J197" s="25" t="s">
        <v>77</v>
      </c>
      <c r="K197" s="25">
        <v>23</v>
      </c>
      <c r="L197" s="25">
        <v>10</v>
      </c>
      <c r="M197" s="25" t="s">
        <v>78</v>
      </c>
      <c r="N197" s="25" t="s">
        <v>101</v>
      </c>
      <c r="O197" s="25" t="s">
        <v>102</v>
      </c>
      <c r="P197" s="26">
        <v>9874.39590813</v>
      </c>
      <c r="Q197" s="26">
        <v>3347387.41757</v>
      </c>
      <c r="R197" s="27">
        <v>1.167327</v>
      </c>
      <c r="S197" s="27">
        <v>0.84899999999999998</v>
      </c>
      <c r="T197" s="27">
        <f t="shared" si="3"/>
        <v>2.9209453865424004</v>
      </c>
    </row>
    <row r="198" spans="1:20" x14ac:dyDescent="0.25">
      <c r="A198" s="25">
        <v>2752</v>
      </c>
      <c r="B198" s="25">
        <v>4773</v>
      </c>
      <c r="C198" s="25">
        <v>1490</v>
      </c>
      <c r="D198" s="25">
        <v>1490</v>
      </c>
      <c r="E198" s="25" t="s">
        <v>74</v>
      </c>
      <c r="F198" s="25" t="s">
        <v>82</v>
      </c>
      <c r="G198" s="26">
        <v>2.0093122876899998</v>
      </c>
      <c r="H198" s="26">
        <v>0.81314299999999995</v>
      </c>
      <c r="I198" s="25" t="s">
        <v>76</v>
      </c>
      <c r="J198" s="25" t="s">
        <v>77</v>
      </c>
      <c r="K198" s="25">
        <v>3</v>
      </c>
      <c r="L198" s="25">
        <v>10</v>
      </c>
      <c r="M198" s="25" t="s">
        <v>78</v>
      </c>
      <c r="N198" s="25" t="s">
        <v>88</v>
      </c>
      <c r="O198" s="25" t="s">
        <v>89</v>
      </c>
      <c r="P198" s="26">
        <v>1414.18122475</v>
      </c>
      <c r="Q198" s="26">
        <v>87525.643251799993</v>
      </c>
      <c r="R198" s="27">
        <v>1.7750239999999999</v>
      </c>
      <c r="S198" s="27">
        <v>0.84899999999999998</v>
      </c>
      <c r="T198" s="27">
        <f t="shared" si="3"/>
        <v>0.217945599405232</v>
      </c>
    </row>
    <row r="199" spans="1:20" x14ac:dyDescent="0.25">
      <c r="A199" s="25">
        <v>4768</v>
      </c>
      <c r="B199" s="25">
        <v>4736</v>
      </c>
      <c r="C199" s="25">
        <v>1490</v>
      </c>
      <c r="D199" s="25">
        <v>1490</v>
      </c>
      <c r="E199" s="25" t="s">
        <v>74</v>
      </c>
      <c r="F199" s="25" t="s">
        <v>75</v>
      </c>
      <c r="G199" s="26">
        <v>2.3885889412900001</v>
      </c>
      <c r="H199" s="26">
        <v>0.96663200000000005</v>
      </c>
      <c r="I199" s="25" t="s">
        <v>76</v>
      </c>
      <c r="J199" s="25" t="s">
        <v>77</v>
      </c>
      <c r="K199" s="25">
        <v>3</v>
      </c>
      <c r="L199" s="25">
        <v>10</v>
      </c>
      <c r="M199" s="25" t="s">
        <v>78</v>
      </c>
      <c r="N199" s="25" t="s">
        <v>88</v>
      </c>
      <c r="O199" s="25" t="s">
        <v>89</v>
      </c>
      <c r="P199" s="26">
        <v>1463.2413909300001</v>
      </c>
      <c r="Q199" s="26">
        <v>104046.934282</v>
      </c>
      <c r="R199" s="27">
        <v>1.7750239999999999</v>
      </c>
      <c r="S199" s="27">
        <v>0.84899999999999998</v>
      </c>
      <c r="T199" s="27">
        <f t="shared" si="3"/>
        <v>0.25908504487436801</v>
      </c>
    </row>
    <row r="200" spans="1:20" x14ac:dyDescent="0.25">
      <c r="A200" s="25">
        <v>4769</v>
      </c>
      <c r="B200" s="25">
        <v>4737</v>
      </c>
      <c r="C200" s="25">
        <v>1490</v>
      </c>
      <c r="D200" s="25">
        <v>1490</v>
      </c>
      <c r="E200" s="25" t="s">
        <v>74</v>
      </c>
      <c r="F200" s="25" t="s">
        <v>75</v>
      </c>
      <c r="G200" s="26">
        <v>4.2039601195599996</v>
      </c>
      <c r="H200" s="26">
        <v>1.70129</v>
      </c>
      <c r="I200" s="25" t="s">
        <v>76</v>
      </c>
      <c r="J200" s="25" t="s">
        <v>77</v>
      </c>
      <c r="K200" s="25">
        <v>3</v>
      </c>
      <c r="L200" s="25">
        <v>10</v>
      </c>
      <c r="M200" s="25" t="s">
        <v>78</v>
      </c>
      <c r="N200" s="25" t="s">
        <v>88</v>
      </c>
      <c r="O200" s="25" t="s">
        <v>89</v>
      </c>
      <c r="P200" s="26">
        <v>2181.2366252699999</v>
      </c>
      <c r="Q200" s="26">
        <v>183124.50280799999</v>
      </c>
      <c r="R200" s="27">
        <v>1.7750239999999999</v>
      </c>
      <c r="S200" s="27">
        <v>0.84899999999999998</v>
      </c>
      <c r="T200" s="27">
        <f t="shared" si="3"/>
        <v>0.45599441772496008</v>
      </c>
    </row>
    <row r="201" spans="1:20" x14ac:dyDescent="0.25">
      <c r="A201" s="25">
        <v>4828</v>
      </c>
      <c r="B201" s="25">
        <v>4806</v>
      </c>
      <c r="C201" s="25">
        <v>1550</v>
      </c>
      <c r="D201" s="25">
        <v>1550</v>
      </c>
      <c r="E201" s="25" t="s">
        <v>74</v>
      </c>
      <c r="F201" s="25" t="s">
        <v>75</v>
      </c>
      <c r="G201" s="26">
        <v>11.2286819471</v>
      </c>
      <c r="H201" s="26">
        <v>1.85308E-2</v>
      </c>
      <c r="I201" s="25" t="s">
        <v>76</v>
      </c>
      <c r="J201" s="25" t="s">
        <v>77</v>
      </c>
      <c r="K201" s="25">
        <v>22</v>
      </c>
      <c r="L201" s="25">
        <v>10</v>
      </c>
      <c r="M201" s="25" t="s">
        <v>78</v>
      </c>
      <c r="N201" s="25" t="s">
        <v>103</v>
      </c>
      <c r="O201" s="25" t="s">
        <v>104</v>
      </c>
      <c r="P201" s="26">
        <v>2821.1134317400001</v>
      </c>
      <c r="Q201" s="26">
        <v>489121.38561499998</v>
      </c>
      <c r="R201" s="27">
        <v>1.769803</v>
      </c>
      <c r="S201" s="27">
        <v>0.84899999999999998</v>
      </c>
      <c r="T201" s="27">
        <f t="shared" si="3"/>
        <v>4.9521756802924002E-3</v>
      </c>
    </row>
    <row r="202" spans="1:20" x14ac:dyDescent="0.25">
      <c r="A202" s="25">
        <v>4830</v>
      </c>
      <c r="B202" s="25">
        <v>4808</v>
      </c>
      <c r="C202" s="25">
        <v>1550</v>
      </c>
      <c r="D202" s="25">
        <v>1550</v>
      </c>
      <c r="E202" s="25" t="s">
        <v>74</v>
      </c>
      <c r="F202" s="25" t="s">
        <v>75</v>
      </c>
      <c r="G202" s="26">
        <v>10.389918626</v>
      </c>
      <c r="H202" s="26">
        <v>4.2046700000000001</v>
      </c>
      <c r="I202" s="25" t="s">
        <v>76</v>
      </c>
      <c r="J202" s="25" t="s">
        <v>77</v>
      </c>
      <c r="K202" s="25">
        <v>22</v>
      </c>
      <c r="L202" s="25">
        <v>10</v>
      </c>
      <c r="M202" s="25" t="s">
        <v>78</v>
      </c>
      <c r="N202" s="25" t="s">
        <v>103</v>
      </c>
      <c r="O202" s="25" t="s">
        <v>104</v>
      </c>
      <c r="P202" s="26">
        <v>3955.1347459100002</v>
      </c>
      <c r="Q202" s="26">
        <v>452584.85534900002</v>
      </c>
      <c r="R202" s="27">
        <v>1.769803</v>
      </c>
      <c r="S202" s="27">
        <v>0.84899999999999998</v>
      </c>
      <c r="T202" s="27">
        <f t="shared" si="3"/>
        <v>1.1236570745815102</v>
      </c>
    </row>
    <row r="203" spans="1:20" x14ac:dyDescent="0.25">
      <c r="A203" s="25">
        <v>4831</v>
      </c>
      <c r="B203" s="25">
        <v>4809</v>
      </c>
      <c r="C203" s="25">
        <v>1550</v>
      </c>
      <c r="D203" s="25">
        <v>1550</v>
      </c>
      <c r="E203" s="25" t="s">
        <v>74</v>
      </c>
      <c r="F203" s="25" t="s">
        <v>75</v>
      </c>
      <c r="G203" s="26">
        <v>7.4884324436599998</v>
      </c>
      <c r="H203" s="26">
        <v>3.0304700000000002</v>
      </c>
      <c r="I203" s="25" t="s">
        <v>76</v>
      </c>
      <c r="J203" s="25" t="s">
        <v>77</v>
      </c>
      <c r="K203" s="25">
        <v>22</v>
      </c>
      <c r="L203" s="25">
        <v>10</v>
      </c>
      <c r="M203" s="25" t="s">
        <v>78</v>
      </c>
      <c r="N203" s="25" t="s">
        <v>103</v>
      </c>
      <c r="O203" s="25" t="s">
        <v>104</v>
      </c>
      <c r="P203" s="26">
        <v>2296.4713514599998</v>
      </c>
      <c r="Q203" s="26">
        <v>326196.11724599998</v>
      </c>
      <c r="R203" s="27">
        <v>1.769803</v>
      </c>
      <c r="S203" s="27">
        <v>0.84899999999999998</v>
      </c>
      <c r="T203" s="27">
        <f t="shared" si="3"/>
        <v>0.80986356950891025</v>
      </c>
    </row>
    <row r="204" spans="1:20" x14ac:dyDescent="0.25">
      <c r="A204" s="25">
        <v>4832</v>
      </c>
      <c r="B204" s="25">
        <v>4810</v>
      </c>
      <c r="C204" s="25">
        <v>1550</v>
      </c>
      <c r="D204" s="25">
        <v>1550</v>
      </c>
      <c r="E204" s="25" t="s">
        <v>74</v>
      </c>
      <c r="F204" s="25" t="s">
        <v>75</v>
      </c>
      <c r="G204" s="26">
        <v>7.6080862306399997</v>
      </c>
      <c r="H204" s="26">
        <v>3.0789</v>
      </c>
      <c r="I204" s="25" t="s">
        <v>76</v>
      </c>
      <c r="J204" s="25" t="s">
        <v>77</v>
      </c>
      <c r="K204" s="25">
        <v>22</v>
      </c>
      <c r="L204" s="25">
        <v>10</v>
      </c>
      <c r="M204" s="25" t="s">
        <v>78</v>
      </c>
      <c r="N204" s="25" t="s">
        <v>103</v>
      </c>
      <c r="O204" s="25" t="s">
        <v>104</v>
      </c>
      <c r="P204" s="26">
        <v>2540.63548717</v>
      </c>
      <c r="Q204" s="26">
        <v>331408.23620699998</v>
      </c>
      <c r="R204" s="27">
        <v>1.769803</v>
      </c>
      <c r="S204" s="27">
        <v>0.84899999999999998</v>
      </c>
      <c r="T204" s="27">
        <f t="shared" si="3"/>
        <v>0.82280601496170003</v>
      </c>
    </row>
    <row r="205" spans="1:20" x14ac:dyDescent="0.25">
      <c r="A205" s="25">
        <v>4833</v>
      </c>
      <c r="B205" s="25">
        <v>4811</v>
      </c>
      <c r="C205" s="25">
        <v>1550</v>
      </c>
      <c r="D205" s="25">
        <v>1550</v>
      </c>
      <c r="E205" s="25" t="s">
        <v>74</v>
      </c>
      <c r="F205" s="25" t="s">
        <v>75</v>
      </c>
      <c r="G205" s="26">
        <v>5.0471917746099999</v>
      </c>
      <c r="H205" s="26">
        <v>2.0425300000000002</v>
      </c>
      <c r="I205" s="25" t="s">
        <v>76</v>
      </c>
      <c r="J205" s="25" t="s">
        <v>77</v>
      </c>
      <c r="K205" s="25">
        <v>22</v>
      </c>
      <c r="L205" s="25">
        <v>10</v>
      </c>
      <c r="M205" s="25" t="s">
        <v>78</v>
      </c>
      <c r="N205" s="25" t="s">
        <v>103</v>
      </c>
      <c r="O205" s="25" t="s">
        <v>104</v>
      </c>
      <c r="P205" s="26">
        <v>2029.195138</v>
      </c>
      <c r="Q205" s="26">
        <v>219855.673702</v>
      </c>
      <c r="R205" s="27">
        <v>1.769803</v>
      </c>
      <c r="S205" s="27">
        <v>0.84899999999999998</v>
      </c>
      <c r="T205" s="27">
        <f t="shared" si="3"/>
        <v>0.54584623396009013</v>
      </c>
    </row>
    <row r="206" spans="1:20" x14ac:dyDescent="0.25">
      <c r="A206" s="25">
        <v>4862</v>
      </c>
      <c r="B206" s="25">
        <v>4840</v>
      </c>
      <c r="C206" s="25">
        <v>1550</v>
      </c>
      <c r="D206" s="25">
        <v>1550</v>
      </c>
      <c r="E206" s="25" t="s">
        <v>74</v>
      </c>
      <c r="F206" s="25" t="s">
        <v>82</v>
      </c>
      <c r="G206" s="26">
        <v>7.2962158297700004</v>
      </c>
      <c r="H206" s="26">
        <v>2.95269</v>
      </c>
      <c r="I206" s="25" t="s">
        <v>76</v>
      </c>
      <c r="J206" s="25" t="s">
        <v>77</v>
      </c>
      <c r="K206" s="25">
        <v>22</v>
      </c>
      <c r="L206" s="25">
        <v>10</v>
      </c>
      <c r="M206" s="25" t="s">
        <v>78</v>
      </c>
      <c r="N206" s="25" t="s">
        <v>103</v>
      </c>
      <c r="O206" s="25" t="s">
        <v>104</v>
      </c>
      <c r="P206" s="26">
        <v>2531.6382149599999</v>
      </c>
      <c r="Q206" s="26">
        <v>317823.16154499998</v>
      </c>
      <c r="R206" s="27">
        <v>1.769803</v>
      </c>
      <c r="S206" s="27">
        <v>0.84899999999999998</v>
      </c>
      <c r="T206" s="27">
        <f t="shared" si="3"/>
        <v>0.78907762263057013</v>
      </c>
    </row>
    <row r="207" spans="1:20" x14ac:dyDescent="0.25">
      <c r="A207" s="25">
        <v>4863</v>
      </c>
      <c r="B207" s="25">
        <v>4841</v>
      </c>
      <c r="C207" s="25">
        <v>1550</v>
      </c>
      <c r="D207" s="25">
        <v>1550</v>
      </c>
      <c r="E207" s="25" t="s">
        <v>74</v>
      </c>
      <c r="F207" s="25" t="s">
        <v>82</v>
      </c>
      <c r="G207" s="26">
        <v>21.588058512500002</v>
      </c>
      <c r="H207" s="26">
        <v>8.7364099999999993</v>
      </c>
      <c r="I207" s="25" t="s">
        <v>76</v>
      </c>
      <c r="J207" s="25" t="s">
        <v>77</v>
      </c>
      <c r="K207" s="25">
        <v>22</v>
      </c>
      <c r="L207" s="25">
        <v>10</v>
      </c>
      <c r="M207" s="25" t="s">
        <v>78</v>
      </c>
      <c r="N207" s="25" t="s">
        <v>103</v>
      </c>
      <c r="O207" s="25" t="s">
        <v>104</v>
      </c>
      <c r="P207" s="26">
        <v>5449.4703399399996</v>
      </c>
      <c r="Q207" s="26">
        <v>940375.82880500006</v>
      </c>
      <c r="R207" s="27">
        <v>1.769803</v>
      </c>
      <c r="S207" s="27">
        <v>0.84899999999999998</v>
      </c>
      <c r="T207" s="27">
        <f t="shared" si="3"/>
        <v>2.3347204187117305</v>
      </c>
    </row>
    <row r="208" spans="1:20" x14ac:dyDescent="0.25">
      <c r="A208" s="25">
        <v>4864</v>
      </c>
      <c r="B208" s="25">
        <v>4842</v>
      </c>
      <c r="C208" s="25">
        <v>1550</v>
      </c>
      <c r="D208" s="25">
        <v>1550</v>
      </c>
      <c r="E208" s="25" t="s">
        <v>74</v>
      </c>
      <c r="F208" s="25" t="s">
        <v>82</v>
      </c>
      <c r="G208" s="26">
        <v>14.803258814599999</v>
      </c>
      <c r="H208" s="26">
        <v>5.9906899999999998</v>
      </c>
      <c r="I208" s="25" t="s">
        <v>76</v>
      </c>
      <c r="J208" s="25" t="s">
        <v>77</v>
      </c>
      <c r="K208" s="25">
        <v>22</v>
      </c>
      <c r="L208" s="25">
        <v>10</v>
      </c>
      <c r="M208" s="25" t="s">
        <v>78</v>
      </c>
      <c r="N208" s="25" t="s">
        <v>103</v>
      </c>
      <c r="O208" s="25" t="s">
        <v>104</v>
      </c>
      <c r="P208" s="26">
        <v>3236.4890820400001</v>
      </c>
      <c r="Q208" s="26">
        <v>644829.95396499999</v>
      </c>
      <c r="R208" s="27">
        <v>1.769803</v>
      </c>
      <c r="S208" s="27">
        <v>0.84899999999999998</v>
      </c>
      <c r="T208" s="27">
        <f t="shared" si="3"/>
        <v>1.6009535112445703</v>
      </c>
    </row>
    <row r="209" spans="1:20" x14ac:dyDescent="0.25">
      <c r="A209" s="25">
        <v>4906</v>
      </c>
      <c r="B209" s="25">
        <v>4884</v>
      </c>
      <c r="C209" s="25">
        <v>1650</v>
      </c>
      <c r="D209" s="25">
        <v>1650</v>
      </c>
      <c r="E209" s="25" t="s">
        <v>74</v>
      </c>
      <c r="F209" s="25" t="s">
        <v>82</v>
      </c>
      <c r="G209" s="26">
        <v>28.112522307300001</v>
      </c>
      <c r="H209" s="26">
        <v>2.5656899999999998E-3</v>
      </c>
      <c r="I209" s="25" t="s">
        <v>76</v>
      </c>
      <c r="J209" s="25" t="s">
        <v>77</v>
      </c>
      <c r="K209" s="25">
        <v>5</v>
      </c>
      <c r="L209" s="25">
        <v>10</v>
      </c>
      <c r="M209" s="25" t="s">
        <v>78</v>
      </c>
      <c r="N209" s="25" t="s">
        <v>105</v>
      </c>
      <c r="O209" s="25" t="s">
        <v>106</v>
      </c>
      <c r="P209" s="26">
        <v>7583.9228784999996</v>
      </c>
      <c r="Q209" s="26">
        <v>1224581.47171</v>
      </c>
      <c r="R209" s="27">
        <v>9.3119999999999994E-2</v>
      </c>
      <c r="S209" s="27">
        <v>0.84899999999999998</v>
      </c>
      <c r="T209" s="27">
        <f t="shared" si="3"/>
        <v>3.6076474972800001E-5</v>
      </c>
    </row>
    <row r="210" spans="1:20" x14ac:dyDescent="0.25">
      <c r="A210" s="25">
        <v>4907</v>
      </c>
      <c r="B210" s="25">
        <v>4885</v>
      </c>
      <c r="C210" s="25">
        <v>1650</v>
      </c>
      <c r="D210" s="25">
        <v>1650</v>
      </c>
      <c r="E210" s="25" t="s">
        <v>74</v>
      </c>
      <c r="F210" s="25" t="s">
        <v>82</v>
      </c>
      <c r="G210" s="26">
        <v>41.357992012300002</v>
      </c>
      <c r="H210" s="26">
        <v>0.371529</v>
      </c>
      <c r="I210" s="25" t="s">
        <v>76</v>
      </c>
      <c r="J210" s="25" t="s">
        <v>77</v>
      </c>
      <c r="K210" s="25">
        <v>5</v>
      </c>
      <c r="L210" s="25">
        <v>10</v>
      </c>
      <c r="M210" s="25" t="s">
        <v>78</v>
      </c>
      <c r="N210" s="25" t="s">
        <v>105</v>
      </c>
      <c r="O210" s="25" t="s">
        <v>106</v>
      </c>
      <c r="P210" s="26">
        <v>5757.8211400399996</v>
      </c>
      <c r="Q210" s="26">
        <v>1801554.1320499999</v>
      </c>
      <c r="R210" s="27">
        <v>9.3119999999999994E-2</v>
      </c>
      <c r="S210" s="27">
        <v>0.84899999999999998</v>
      </c>
      <c r="T210" s="27">
        <f t="shared" si="3"/>
        <v>5.2241138524800005E-3</v>
      </c>
    </row>
    <row r="211" spans="1:20" x14ac:dyDescent="0.25">
      <c r="A211" s="25">
        <v>4967</v>
      </c>
      <c r="B211" s="25">
        <v>4945</v>
      </c>
      <c r="C211" s="25">
        <v>1700</v>
      </c>
      <c r="D211" s="25">
        <v>1700</v>
      </c>
      <c r="E211" s="25" t="s">
        <v>74</v>
      </c>
      <c r="F211" s="25" t="s">
        <v>75</v>
      </c>
      <c r="G211" s="26">
        <v>17.2248770339</v>
      </c>
      <c r="H211" s="26">
        <v>6.8283699999999996</v>
      </c>
      <c r="I211" s="25" t="s">
        <v>76</v>
      </c>
      <c r="J211" s="25" t="s">
        <v>77</v>
      </c>
      <c r="K211" s="25">
        <v>3</v>
      </c>
      <c r="L211" s="25">
        <v>10</v>
      </c>
      <c r="M211" s="25" t="s">
        <v>78</v>
      </c>
      <c r="N211" s="25" t="s">
        <v>107</v>
      </c>
      <c r="O211" s="25" t="s">
        <v>89</v>
      </c>
      <c r="P211" s="26">
        <v>3539.0642048099999</v>
      </c>
      <c r="Q211" s="26">
        <v>750315.64359600004</v>
      </c>
      <c r="R211" s="27">
        <v>1.7750239999999999</v>
      </c>
      <c r="S211" s="27">
        <v>0.84899999999999998</v>
      </c>
      <c r="T211" s="27">
        <f t="shared" si="3"/>
        <v>1.83019861526288</v>
      </c>
    </row>
    <row r="212" spans="1:20" x14ac:dyDescent="0.25">
      <c r="A212" s="25">
        <v>4970</v>
      </c>
      <c r="B212" s="25">
        <v>4948</v>
      </c>
      <c r="C212" s="25">
        <v>1700</v>
      </c>
      <c r="D212" s="25">
        <v>1700</v>
      </c>
      <c r="E212" s="25" t="s">
        <v>74</v>
      </c>
      <c r="F212" s="25" t="s">
        <v>75</v>
      </c>
      <c r="G212" s="26">
        <v>4.2622448078600002</v>
      </c>
      <c r="H212" s="26">
        <v>1.7242900000000001</v>
      </c>
      <c r="I212" s="25" t="s">
        <v>76</v>
      </c>
      <c r="J212" s="25" t="s">
        <v>77</v>
      </c>
      <c r="K212" s="25">
        <v>3</v>
      </c>
      <c r="L212" s="25">
        <v>10</v>
      </c>
      <c r="M212" s="25" t="s">
        <v>78</v>
      </c>
      <c r="N212" s="25" t="s">
        <v>107</v>
      </c>
      <c r="O212" s="25" t="s">
        <v>89</v>
      </c>
      <c r="P212" s="26">
        <v>1877.4150907000001</v>
      </c>
      <c r="Q212" s="26">
        <v>185663.38383100001</v>
      </c>
      <c r="R212" s="27">
        <v>1.7750239999999999</v>
      </c>
      <c r="S212" s="27">
        <v>0.84899999999999998</v>
      </c>
      <c r="T212" s="27">
        <f t="shared" si="3"/>
        <v>0.46215907607696011</v>
      </c>
    </row>
    <row r="213" spans="1:20" x14ac:dyDescent="0.25">
      <c r="A213" s="25">
        <v>4974</v>
      </c>
      <c r="B213" s="25">
        <v>4952</v>
      </c>
      <c r="C213" s="25">
        <v>1700</v>
      </c>
      <c r="D213" s="25">
        <v>1700</v>
      </c>
      <c r="E213" s="25" t="s">
        <v>74</v>
      </c>
      <c r="F213" s="25" t="s">
        <v>75</v>
      </c>
      <c r="G213" s="26">
        <v>28.997046025500001</v>
      </c>
      <c r="H213" s="26">
        <v>11.7347</v>
      </c>
      <c r="I213" s="25" t="s">
        <v>76</v>
      </c>
      <c r="J213" s="25" t="s">
        <v>77</v>
      </c>
      <c r="K213" s="25">
        <v>3</v>
      </c>
      <c r="L213" s="25">
        <v>10</v>
      </c>
      <c r="M213" s="25" t="s">
        <v>78</v>
      </c>
      <c r="N213" s="25" t="s">
        <v>107</v>
      </c>
      <c r="O213" s="25" t="s">
        <v>89</v>
      </c>
      <c r="P213" s="26">
        <v>7870.8747085100003</v>
      </c>
      <c r="Q213" s="26">
        <v>1263111.3248699999</v>
      </c>
      <c r="R213" s="27">
        <v>1.7750239999999999</v>
      </c>
      <c r="S213" s="27">
        <v>0.84899999999999998</v>
      </c>
      <c r="T213" s="27">
        <f t="shared" si="3"/>
        <v>3.1452354940528</v>
      </c>
    </row>
    <row r="214" spans="1:20" x14ac:dyDescent="0.25">
      <c r="A214" s="25">
        <v>4975</v>
      </c>
      <c r="B214" s="25">
        <v>4953</v>
      </c>
      <c r="C214" s="25">
        <v>1700</v>
      </c>
      <c r="D214" s="25">
        <v>1700</v>
      </c>
      <c r="E214" s="25" t="s">
        <v>74</v>
      </c>
      <c r="F214" s="25" t="s">
        <v>75</v>
      </c>
      <c r="G214" s="26">
        <v>35.934181689399999</v>
      </c>
      <c r="H214" s="26">
        <v>14.4026</v>
      </c>
      <c r="I214" s="25" t="s">
        <v>76</v>
      </c>
      <c r="J214" s="25" t="s">
        <v>77</v>
      </c>
      <c r="K214" s="25">
        <v>3</v>
      </c>
      <c r="L214" s="25">
        <v>10</v>
      </c>
      <c r="M214" s="25" t="s">
        <v>78</v>
      </c>
      <c r="N214" s="25" t="s">
        <v>107</v>
      </c>
      <c r="O214" s="25" t="s">
        <v>89</v>
      </c>
      <c r="P214" s="26">
        <v>9100.2978415300004</v>
      </c>
      <c r="Q214" s="26">
        <v>1565292.9543900001</v>
      </c>
      <c r="R214" s="27">
        <v>1.7750239999999999</v>
      </c>
      <c r="S214" s="27">
        <v>0.84899999999999998</v>
      </c>
      <c r="T214" s="27">
        <f t="shared" si="3"/>
        <v>3.8603090600224004</v>
      </c>
    </row>
    <row r="215" spans="1:20" x14ac:dyDescent="0.25">
      <c r="A215" s="25">
        <v>4976</v>
      </c>
      <c r="B215" s="25">
        <v>4954</v>
      </c>
      <c r="C215" s="25">
        <v>1700</v>
      </c>
      <c r="D215" s="25">
        <v>1700</v>
      </c>
      <c r="E215" s="25" t="s">
        <v>74</v>
      </c>
      <c r="F215" s="25" t="s">
        <v>75</v>
      </c>
      <c r="G215" s="26">
        <v>10.284925143600001</v>
      </c>
      <c r="H215" s="26">
        <v>4.1621800000000002</v>
      </c>
      <c r="I215" s="25" t="s">
        <v>76</v>
      </c>
      <c r="J215" s="25" t="s">
        <v>77</v>
      </c>
      <c r="K215" s="25">
        <v>3</v>
      </c>
      <c r="L215" s="25">
        <v>10</v>
      </c>
      <c r="M215" s="25" t="s">
        <v>78</v>
      </c>
      <c r="N215" s="25" t="s">
        <v>107</v>
      </c>
      <c r="O215" s="25" t="s">
        <v>89</v>
      </c>
      <c r="P215" s="26">
        <v>2676.6365070699999</v>
      </c>
      <c r="Q215" s="26">
        <v>448011.33925700001</v>
      </c>
      <c r="R215" s="27">
        <v>1.7750239999999999</v>
      </c>
      <c r="S215" s="27">
        <v>0.84899999999999998</v>
      </c>
      <c r="T215" s="27">
        <f t="shared" si="3"/>
        <v>1.1155833782403202</v>
      </c>
    </row>
    <row r="216" spans="1:20" x14ac:dyDescent="0.25">
      <c r="A216" s="25">
        <v>4977</v>
      </c>
      <c r="B216" s="25">
        <v>4955</v>
      </c>
      <c r="C216" s="25">
        <v>1700</v>
      </c>
      <c r="D216" s="25">
        <v>1700</v>
      </c>
      <c r="E216" s="25" t="s">
        <v>74</v>
      </c>
      <c r="F216" s="25" t="s">
        <v>75</v>
      </c>
      <c r="G216" s="26">
        <v>7.8990431728099999</v>
      </c>
      <c r="H216" s="26">
        <v>3.1688499999999999</v>
      </c>
      <c r="I216" s="25" t="s">
        <v>76</v>
      </c>
      <c r="J216" s="25" t="s">
        <v>77</v>
      </c>
      <c r="K216" s="25">
        <v>3</v>
      </c>
      <c r="L216" s="25">
        <v>10</v>
      </c>
      <c r="M216" s="25" t="s">
        <v>78</v>
      </c>
      <c r="N216" s="25" t="s">
        <v>107</v>
      </c>
      <c r="O216" s="25" t="s">
        <v>89</v>
      </c>
      <c r="P216" s="26">
        <v>2629.3707238400002</v>
      </c>
      <c r="Q216" s="26">
        <v>344082.32060799998</v>
      </c>
      <c r="R216" s="27">
        <v>1.7750239999999999</v>
      </c>
      <c r="S216" s="27">
        <v>0.84899999999999998</v>
      </c>
      <c r="T216" s="27">
        <f t="shared" si="3"/>
        <v>0.84934250516240006</v>
      </c>
    </row>
    <row r="217" spans="1:20" x14ac:dyDescent="0.25">
      <c r="A217" s="25">
        <v>4978</v>
      </c>
      <c r="B217" s="25">
        <v>4956</v>
      </c>
      <c r="C217" s="25">
        <v>1700</v>
      </c>
      <c r="D217" s="25">
        <v>1700</v>
      </c>
      <c r="E217" s="25" t="s">
        <v>74</v>
      </c>
      <c r="F217" s="25" t="s">
        <v>75</v>
      </c>
      <c r="G217" s="26">
        <v>12.9700680904</v>
      </c>
      <c r="H217" s="26">
        <v>5.2488200000000003</v>
      </c>
      <c r="I217" s="25" t="s">
        <v>76</v>
      </c>
      <c r="J217" s="25" t="s">
        <v>77</v>
      </c>
      <c r="K217" s="25">
        <v>3</v>
      </c>
      <c r="L217" s="25">
        <v>10</v>
      </c>
      <c r="M217" s="25" t="s">
        <v>78</v>
      </c>
      <c r="N217" s="25" t="s">
        <v>107</v>
      </c>
      <c r="O217" s="25" t="s">
        <v>89</v>
      </c>
      <c r="P217" s="26">
        <v>4547.41719491</v>
      </c>
      <c r="Q217" s="26">
        <v>564976.16601799999</v>
      </c>
      <c r="R217" s="27">
        <v>1.7750239999999999</v>
      </c>
      <c r="S217" s="27">
        <v>0.84899999999999998</v>
      </c>
      <c r="T217" s="27">
        <f t="shared" si="3"/>
        <v>1.4068340022236803</v>
      </c>
    </row>
    <row r="218" spans="1:20" x14ac:dyDescent="0.25">
      <c r="A218" s="25">
        <v>4979</v>
      </c>
      <c r="B218" s="25">
        <v>4957</v>
      </c>
      <c r="C218" s="25">
        <v>1700</v>
      </c>
      <c r="D218" s="25">
        <v>1700</v>
      </c>
      <c r="E218" s="25" t="s">
        <v>74</v>
      </c>
      <c r="F218" s="25" t="s">
        <v>75</v>
      </c>
      <c r="G218" s="26">
        <v>18.600851059299998</v>
      </c>
      <c r="H218" s="26">
        <v>7.5275299999999996</v>
      </c>
      <c r="I218" s="25" t="s">
        <v>76</v>
      </c>
      <c r="J218" s="25" t="s">
        <v>77</v>
      </c>
      <c r="K218" s="25">
        <v>3</v>
      </c>
      <c r="L218" s="25">
        <v>10</v>
      </c>
      <c r="M218" s="25" t="s">
        <v>78</v>
      </c>
      <c r="N218" s="25" t="s">
        <v>107</v>
      </c>
      <c r="O218" s="25" t="s">
        <v>89</v>
      </c>
      <c r="P218" s="26">
        <v>4222.7910041900004</v>
      </c>
      <c r="Q218" s="26">
        <v>810253.07214299997</v>
      </c>
      <c r="R218" s="27">
        <v>1.7750239999999999</v>
      </c>
      <c r="S218" s="27">
        <v>0.84899999999999998</v>
      </c>
      <c r="T218" s="27">
        <f t="shared" si="3"/>
        <v>2.0175935080187202</v>
      </c>
    </row>
    <row r="219" spans="1:20" x14ac:dyDescent="0.25">
      <c r="A219" s="25">
        <v>4980</v>
      </c>
      <c r="B219" s="25">
        <v>4958</v>
      </c>
      <c r="C219" s="25">
        <v>1700</v>
      </c>
      <c r="D219" s="25">
        <v>1700</v>
      </c>
      <c r="E219" s="25" t="s">
        <v>74</v>
      </c>
      <c r="F219" s="25" t="s">
        <v>75</v>
      </c>
      <c r="G219" s="26">
        <v>10.0960377408</v>
      </c>
      <c r="H219" s="26">
        <v>4.0857400000000004</v>
      </c>
      <c r="I219" s="25" t="s">
        <v>76</v>
      </c>
      <c r="J219" s="25" t="s">
        <v>77</v>
      </c>
      <c r="K219" s="25">
        <v>3</v>
      </c>
      <c r="L219" s="25">
        <v>10</v>
      </c>
      <c r="M219" s="25" t="s">
        <v>78</v>
      </c>
      <c r="N219" s="25" t="s">
        <v>107</v>
      </c>
      <c r="O219" s="25" t="s">
        <v>89</v>
      </c>
      <c r="P219" s="26">
        <v>2665.1686338600002</v>
      </c>
      <c r="Q219" s="26">
        <v>439783.40399000002</v>
      </c>
      <c r="R219" s="27">
        <v>1.7750239999999999</v>
      </c>
      <c r="S219" s="27">
        <v>0.84899999999999998</v>
      </c>
      <c r="T219" s="27">
        <f t="shared" si="3"/>
        <v>1.0950952702217602</v>
      </c>
    </row>
    <row r="220" spans="1:20" x14ac:dyDescent="0.25">
      <c r="A220" s="25">
        <v>4981</v>
      </c>
      <c r="B220" s="25">
        <v>4959</v>
      </c>
      <c r="C220" s="25">
        <v>1700</v>
      </c>
      <c r="D220" s="25">
        <v>1700</v>
      </c>
      <c r="E220" s="25" t="s">
        <v>74</v>
      </c>
      <c r="F220" s="25" t="s">
        <v>75</v>
      </c>
      <c r="G220" s="26">
        <v>5.3899974339499996</v>
      </c>
      <c r="H220" s="26">
        <v>0.42129800000000001</v>
      </c>
      <c r="I220" s="25" t="s">
        <v>76</v>
      </c>
      <c r="J220" s="25" t="s">
        <v>77</v>
      </c>
      <c r="K220" s="25">
        <v>3</v>
      </c>
      <c r="L220" s="25">
        <v>10</v>
      </c>
      <c r="M220" s="25" t="s">
        <v>78</v>
      </c>
      <c r="N220" s="25" t="s">
        <v>107</v>
      </c>
      <c r="O220" s="25" t="s">
        <v>89</v>
      </c>
      <c r="P220" s="26">
        <v>2098.2289250600002</v>
      </c>
      <c r="Q220" s="26">
        <v>234788.28822300001</v>
      </c>
      <c r="R220" s="27">
        <v>1.7750239999999999</v>
      </c>
      <c r="S220" s="27">
        <v>0.84899999999999998</v>
      </c>
      <c r="T220" s="27">
        <f t="shared" si="3"/>
        <v>0.11291992323395202</v>
      </c>
    </row>
    <row r="221" spans="1:20" x14ac:dyDescent="0.25">
      <c r="A221" s="25">
        <v>4984</v>
      </c>
      <c r="B221" s="25">
        <v>4962</v>
      </c>
      <c r="C221" s="25">
        <v>1700</v>
      </c>
      <c r="D221" s="25">
        <v>1700</v>
      </c>
      <c r="E221" s="25" t="s">
        <v>74</v>
      </c>
      <c r="F221" s="25" t="s">
        <v>75</v>
      </c>
      <c r="G221" s="26">
        <v>6.1861015477699999</v>
      </c>
      <c r="H221" s="26">
        <v>2.5034399999999999</v>
      </c>
      <c r="I221" s="25" t="s">
        <v>76</v>
      </c>
      <c r="J221" s="25" t="s">
        <v>77</v>
      </c>
      <c r="K221" s="25">
        <v>3</v>
      </c>
      <c r="L221" s="25">
        <v>10</v>
      </c>
      <c r="M221" s="25" t="s">
        <v>78</v>
      </c>
      <c r="N221" s="25" t="s">
        <v>107</v>
      </c>
      <c r="O221" s="25" t="s">
        <v>89</v>
      </c>
      <c r="P221" s="26">
        <v>2479.2917289400002</v>
      </c>
      <c r="Q221" s="26">
        <v>269466.58342099999</v>
      </c>
      <c r="R221" s="27">
        <v>1.7750239999999999</v>
      </c>
      <c r="S221" s="27">
        <v>0.84899999999999998</v>
      </c>
      <c r="T221" s="27">
        <f t="shared" si="3"/>
        <v>0.67099357846656016</v>
      </c>
    </row>
    <row r="222" spans="1:20" x14ac:dyDescent="0.25">
      <c r="A222" s="25">
        <v>4985</v>
      </c>
      <c r="B222" s="25">
        <v>4963</v>
      </c>
      <c r="C222" s="25">
        <v>1700</v>
      </c>
      <c r="D222" s="25">
        <v>1700</v>
      </c>
      <c r="E222" s="25" t="s">
        <v>74</v>
      </c>
      <c r="F222" s="25" t="s">
        <v>75</v>
      </c>
      <c r="G222" s="26">
        <v>11.1949264862</v>
      </c>
      <c r="H222" s="26">
        <v>4.5118299999999998</v>
      </c>
      <c r="I222" s="25" t="s">
        <v>76</v>
      </c>
      <c r="J222" s="25" t="s">
        <v>77</v>
      </c>
      <c r="K222" s="25">
        <v>3</v>
      </c>
      <c r="L222" s="25">
        <v>10</v>
      </c>
      <c r="M222" s="25" t="s">
        <v>78</v>
      </c>
      <c r="N222" s="25" t="s">
        <v>107</v>
      </c>
      <c r="O222" s="25" t="s">
        <v>89</v>
      </c>
      <c r="P222" s="26">
        <v>3176.7516842</v>
      </c>
      <c r="Q222" s="26">
        <v>487650.997737</v>
      </c>
      <c r="R222" s="27">
        <v>1.7750239999999999</v>
      </c>
      <c r="S222" s="27">
        <v>0.84899999999999998</v>
      </c>
      <c r="T222" s="27">
        <f t="shared" si="3"/>
        <v>1.2092995866219203</v>
      </c>
    </row>
    <row r="223" spans="1:20" x14ac:dyDescent="0.25">
      <c r="A223" s="25">
        <v>4987</v>
      </c>
      <c r="B223" s="25">
        <v>4965</v>
      </c>
      <c r="C223" s="25">
        <v>1700</v>
      </c>
      <c r="D223" s="25">
        <v>1700</v>
      </c>
      <c r="E223" s="25" t="s">
        <v>74</v>
      </c>
      <c r="F223" s="25" t="s">
        <v>75</v>
      </c>
      <c r="G223" s="26">
        <v>5.83186716152</v>
      </c>
      <c r="H223" s="26">
        <v>2.36008</v>
      </c>
      <c r="I223" s="25" t="s">
        <v>76</v>
      </c>
      <c r="J223" s="25" t="s">
        <v>77</v>
      </c>
      <c r="K223" s="25">
        <v>3</v>
      </c>
      <c r="L223" s="25">
        <v>10</v>
      </c>
      <c r="M223" s="25" t="s">
        <v>78</v>
      </c>
      <c r="N223" s="25" t="s">
        <v>107</v>
      </c>
      <c r="O223" s="25" t="s">
        <v>89</v>
      </c>
      <c r="P223" s="26">
        <v>2116.5934613600002</v>
      </c>
      <c r="Q223" s="26">
        <v>254036.13355599999</v>
      </c>
      <c r="R223" s="27">
        <v>1.7750239999999999</v>
      </c>
      <c r="S223" s="27">
        <v>0.84899999999999998</v>
      </c>
      <c r="T223" s="27">
        <f t="shared" si="3"/>
        <v>0.63256899492992014</v>
      </c>
    </row>
    <row r="224" spans="1:20" x14ac:dyDescent="0.25">
      <c r="A224" s="25">
        <v>4988</v>
      </c>
      <c r="B224" s="25">
        <v>4966</v>
      </c>
      <c r="C224" s="25">
        <v>1700</v>
      </c>
      <c r="D224" s="25">
        <v>1700</v>
      </c>
      <c r="E224" s="25" t="s">
        <v>74</v>
      </c>
      <c r="F224" s="25" t="s">
        <v>75</v>
      </c>
      <c r="G224" s="26">
        <v>27.6613276715</v>
      </c>
      <c r="H224" s="26">
        <v>11.1942</v>
      </c>
      <c r="I224" s="25" t="s">
        <v>76</v>
      </c>
      <c r="J224" s="25" t="s">
        <v>77</v>
      </c>
      <c r="K224" s="25">
        <v>3</v>
      </c>
      <c r="L224" s="25">
        <v>10</v>
      </c>
      <c r="M224" s="25" t="s">
        <v>78</v>
      </c>
      <c r="N224" s="25" t="s">
        <v>107</v>
      </c>
      <c r="O224" s="25" t="s">
        <v>89</v>
      </c>
      <c r="P224" s="26">
        <v>5503.8991223100002</v>
      </c>
      <c r="Q224" s="26">
        <v>1204927.43337</v>
      </c>
      <c r="R224" s="27">
        <v>1.7750239999999999</v>
      </c>
      <c r="S224" s="27">
        <v>0.84899999999999998</v>
      </c>
      <c r="T224" s="27">
        <f t="shared" si="3"/>
        <v>3.0003660227808004</v>
      </c>
    </row>
    <row r="225" spans="1:20" x14ac:dyDescent="0.25">
      <c r="A225" s="25">
        <v>4990</v>
      </c>
      <c r="B225" s="25">
        <v>4968</v>
      </c>
      <c r="C225" s="25">
        <v>1700</v>
      </c>
      <c r="D225" s="25">
        <v>1700</v>
      </c>
      <c r="E225" s="25" t="s">
        <v>74</v>
      </c>
      <c r="F225" s="25" t="s">
        <v>75</v>
      </c>
      <c r="G225" s="26">
        <v>18.523482484100001</v>
      </c>
      <c r="H225" s="26">
        <v>7.4962200000000001</v>
      </c>
      <c r="I225" s="25" t="s">
        <v>76</v>
      </c>
      <c r="J225" s="25" t="s">
        <v>77</v>
      </c>
      <c r="K225" s="25">
        <v>3</v>
      </c>
      <c r="L225" s="25">
        <v>10</v>
      </c>
      <c r="M225" s="25" t="s">
        <v>78</v>
      </c>
      <c r="N225" s="25" t="s">
        <v>107</v>
      </c>
      <c r="O225" s="25" t="s">
        <v>89</v>
      </c>
      <c r="P225" s="26">
        <v>3753.64087647</v>
      </c>
      <c r="Q225" s="26">
        <v>806882.89700700005</v>
      </c>
      <c r="R225" s="27">
        <v>1.7750239999999999</v>
      </c>
      <c r="S225" s="27">
        <v>0.84899999999999998</v>
      </c>
      <c r="T225" s="27">
        <f t="shared" si="3"/>
        <v>2.0092015318012804</v>
      </c>
    </row>
    <row r="226" spans="1:20" x14ac:dyDescent="0.25">
      <c r="A226" s="25">
        <v>4992</v>
      </c>
      <c r="B226" s="25">
        <v>4970</v>
      </c>
      <c r="C226" s="25">
        <v>1700</v>
      </c>
      <c r="D226" s="25">
        <v>1700</v>
      </c>
      <c r="E226" s="25" t="s">
        <v>74</v>
      </c>
      <c r="F226" s="25" t="s">
        <v>75</v>
      </c>
      <c r="G226" s="26">
        <v>7.7439467835100002</v>
      </c>
      <c r="H226" s="26">
        <v>3.13388</v>
      </c>
      <c r="I226" s="25" t="s">
        <v>76</v>
      </c>
      <c r="J226" s="25" t="s">
        <v>77</v>
      </c>
      <c r="K226" s="25">
        <v>3</v>
      </c>
      <c r="L226" s="25">
        <v>10</v>
      </c>
      <c r="M226" s="25" t="s">
        <v>78</v>
      </c>
      <c r="N226" s="25" t="s">
        <v>107</v>
      </c>
      <c r="O226" s="25" t="s">
        <v>89</v>
      </c>
      <c r="P226" s="26">
        <v>2535.2970674600001</v>
      </c>
      <c r="Q226" s="26">
        <v>337326.32189000002</v>
      </c>
      <c r="R226" s="27">
        <v>1.7750239999999999</v>
      </c>
      <c r="S226" s="27">
        <v>0.84899999999999998</v>
      </c>
      <c r="T226" s="27">
        <f t="shared" si="3"/>
        <v>0.83996954418112013</v>
      </c>
    </row>
    <row r="227" spans="1:20" x14ac:dyDescent="0.25">
      <c r="A227" s="25">
        <v>5089</v>
      </c>
      <c r="B227" s="25">
        <v>5089</v>
      </c>
      <c r="C227" s="25">
        <v>1700</v>
      </c>
      <c r="D227" s="25">
        <v>1700</v>
      </c>
      <c r="E227" s="25" t="s">
        <v>74</v>
      </c>
      <c r="F227" s="25" t="s">
        <v>82</v>
      </c>
      <c r="G227" s="26">
        <v>46.045829767199997</v>
      </c>
      <c r="H227" s="26">
        <v>18.6342</v>
      </c>
      <c r="I227" s="25" t="s">
        <v>76</v>
      </c>
      <c r="J227" s="25" t="s">
        <v>77</v>
      </c>
      <c r="K227" s="25">
        <v>3</v>
      </c>
      <c r="L227" s="25">
        <v>10</v>
      </c>
      <c r="M227" s="25" t="s">
        <v>78</v>
      </c>
      <c r="N227" s="25" t="s">
        <v>107</v>
      </c>
      <c r="O227" s="25" t="s">
        <v>89</v>
      </c>
      <c r="P227" s="26">
        <v>9042.6871139499999</v>
      </c>
      <c r="Q227" s="26">
        <v>2005756.3446599999</v>
      </c>
      <c r="R227" s="27">
        <v>1.7750239999999999</v>
      </c>
      <c r="S227" s="27">
        <v>0.84899999999999998</v>
      </c>
      <c r="T227" s="27">
        <f t="shared" si="3"/>
        <v>4.9944989853408002</v>
      </c>
    </row>
    <row r="228" spans="1:20" x14ac:dyDescent="0.25">
      <c r="A228" s="25">
        <v>5090</v>
      </c>
      <c r="B228" s="25">
        <v>5090</v>
      </c>
      <c r="C228" s="25">
        <v>1700</v>
      </c>
      <c r="D228" s="25">
        <v>1700</v>
      </c>
      <c r="E228" s="25" t="s">
        <v>74</v>
      </c>
      <c r="F228" s="25" t="s">
        <v>82</v>
      </c>
      <c r="G228" s="26">
        <v>0.35790430051900002</v>
      </c>
      <c r="H228" s="26">
        <v>0.144839</v>
      </c>
      <c r="I228" s="25" t="s">
        <v>76</v>
      </c>
      <c r="J228" s="25" t="s">
        <v>77</v>
      </c>
      <c r="K228" s="25">
        <v>3</v>
      </c>
      <c r="L228" s="25">
        <v>10</v>
      </c>
      <c r="M228" s="25" t="s">
        <v>78</v>
      </c>
      <c r="N228" s="25" t="s">
        <v>107</v>
      </c>
      <c r="O228" s="25" t="s">
        <v>89</v>
      </c>
      <c r="P228" s="26">
        <v>550.67824647299994</v>
      </c>
      <c r="Q228" s="26">
        <v>15590.3113306</v>
      </c>
      <c r="R228" s="27">
        <v>1.7750239999999999</v>
      </c>
      <c r="S228" s="27">
        <v>0.84899999999999998</v>
      </c>
      <c r="T228" s="27">
        <f t="shared" si="3"/>
        <v>3.8820997871535999E-2</v>
      </c>
    </row>
    <row r="229" spans="1:20" x14ac:dyDescent="0.25">
      <c r="A229" s="25">
        <v>5091</v>
      </c>
      <c r="B229" s="25">
        <v>5091</v>
      </c>
      <c r="C229" s="25">
        <v>1700</v>
      </c>
      <c r="D229" s="25">
        <v>1700</v>
      </c>
      <c r="E229" s="25" t="s">
        <v>74</v>
      </c>
      <c r="F229" s="25" t="s">
        <v>82</v>
      </c>
      <c r="G229" s="26">
        <v>9.9722701729600001</v>
      </c>
      <c r="H229" s="26">
        <v>4.0356500000000004</v>
      </c>
      <c r="I229" s="25" t="s">
        <v>76</v>
      </c>
      <c r="J229" s="25" t="s">
        <v>77</v>
      </c>
      <c r="K229" s="25">
        <v>3</v>
      </c>
      <c r="L229" s="25">
        <v>10</v>
      </c>
      <c r="M229" s="25" t="s">
        <v>78</v>
      </c>
      <c r="N229" s="25" t="s">
        <v>107</v>
      </c>
      <c r="O229" s="25" t="s">
        <v>89</v>
      </c>
      <c r="P229" s="26">
        <v>3697.39912942</v>
      </c>
      <c r="Q229" s="26">
        <v>434392.08873399999</v>
      </c>
      <c r="R229" s="27">
        <v>1.7750239999999999</v>
      </c>
      <c r="S229" s="27">
        <v>0.84899999999999998</v>
      </c>
      <c r="T229" s="27">
        <f t="shared" si="3"/>
        <v>1.0816697164456002</v>
      </c>
    </row>
    <row r="230" spans="1:20" x14ac:dyDescent="0.25">
      <c r="A230" s="25">
        <v>5092</v>
      </c>
      <c r="B230" s="25">
        <v>5092</v>
      </c>
      <c r="C230" s="25">
        <v>1700</v>
      </c>
      <c r="D230" s="25">
        <v>1700</v>
      </c>
      <c r="E230" s="25" t="s">
        <v>74</v>
      </c>
      <c r="F230" s="25" t="s">
        <v>82</v>
      </c>
      <c r="G230" s="26">
        <v>12.4413062443</v>
      </c>
      <c r="H230" s="26">
        <v>6.8084900000000004E-2</v>
      </c>
      <c r="I230" s="25" t="s">
        <v>76</v>
      </c>
      <c r="J230" s="25" t="s">
        <v>77</v>
      </c>
      <c r="K230" s="25">
        <v>3</v>
      </c>
      <c r="L230" s="25">
        <v>10</v>
      </c>
      <c r="M230" s="25" t="s">
        <v>78</v>
      </c>
      <c r="N230" s="25" t="s">
        <v>107</v>
      </c>
      <c r="O230" s="25" t="s">
        <v>89</v>
      </c>
      <c r="P230" s="26">
        <v>3154.1722411599999</v>
      </c>
      <c r="Q230" s="26">
        <v>541943.30000199995</v>
      </c>
      <c r="R230" s="27">
        <v>1.7750239999999999</v>
      </c>
      <c r="S230" s="27">
        <v>0.84899999999999998</v>
      </c>
      <c r="T230" s="27">
        <f t="shared" si="3"/>
        <v>1.8248702062177602E-2</v>
      </c>
    </row>
    <row r="231" spans="1:20" x14ac:dyDescent="0.25">
      <c r="A231" s="25">
        <v>5093</v>
      </c>
      <c r="B231" s="25">
        <v>5093</v>
      </c>
      <c r="C231" s="25">
        <v>1700</v>
      </c>
      <c r="D231" s="25">
        <v>1700</v>
      </c>
      <c r="E231" s="25" t="s">
        <v>74</v>
      </c>
      <c r="F231" s="25" t="s">
        <v>82</v>
      </c>
      <c r="G231" s="26">
        <v>7.5306398613500001</v>
      </c>
      <c r="H231" s="26">
        <v>3.0475500000000002</v>
      </c>
      <c r="I231" s="25" t="s">
        <v>76</v>
      </c>
      <c r="J231" s="25" t="s">
        <v>77</v>
      </c>
      <c r="K231" s="25">
        <v>3</v>
      </c>
      <c r="L231" s="25">
        <v>10</v>
      </c>
      <c r="M231" s="25" t="s">
        <v>78</v>
      </c>
      <c r="N231" s="25" t="s">
        <v>107</v>
      </c>
      <c r="O231" s="25" t="s">
        <v>89</v>
      </c>
      <c r="P231" s="26">
        <v>2731.5966854799999</v>
      </c>
      <c r="Q231" s="26">
        <v>328034.67236099998</v>
      </c>
      <c r="R231" s="27">
        <v>1.7750239999999999</v>
      </c>
      <c r="S231" s="27">
        <v>0.84899999999999998</v>
      </c>
      <c r="T231" s="27">
        <f t="shared" si="3"/>
        <v>0.81683063307120007</v>
      </c>
    </row>
    <row r="232" spans="1:20" x14ac:dyDescent="0.25">
      <c r="A232" s="25">
        <v>5094</v>
      </c>
      <c r="B232" s="25">
        <v>5094</v>
      </c>
      <c r="C232" s="25">
        <v>1700</v>
      </c>
      <c r="D232" s="25">
        <v>1700</v>
      </c>
      <c r="E232" s="25" t="s">
        <v>74</v>
      </c>
      <c r="F232" s="25" t="s">
        <v>82</v>
      </c>
      <c r="G232" s="26">
        <v>9.1709371070400003</v>
      </c>
      <c r="H232" s="26">
        <v>1.2109E-3</v>
      </c>
      <c r="I232" s="25" t="s">
        <v>76</v>
      </c>
      <c r="J232" s="25" t="s">
        <v>77</v>
      </c>
      <c r="K232" s="25">
        <v>3</v>
      </c>
      <c r="L232" s="25">
        <v>10</v>
      </c>
      <c r="M232" s="25" t="s">
        <v>78</v>
      </c>
      <c r="N232" s="25" t="s">
        <v>107</v>
      </c>
      <c r="O232" s="25" t="s">
        <v>89</v>
      </c>
      <c r="P232" s="26">
        <v>2590.29803816</v>
      </c>
      <c r="Q232" s="26">
        <v>399486.02038300002</v>
      </c>
      <c r="R232" s="27">
        <v>1.7750239999999999</v>
      </c>
      <c r="S232" s="27">
        <v>0.84899999999999998</v>
      </c>
      <c r="T232" s="27">
        <f t="shared" si="3"/>
        <v>3.245558608016E-4</v>
      </c>
    </row>
    <row r="233" spans="1:20" x14ac:dyDescent="0.25">
      <c r="A233" s="25">
        <v>5095</v>
      </c>
      <c r="B233" s="25">
        <v>5095</v>
      </c>
      <c r="C233" s="25">
        <v>1700</v>
      </c>
      <c r="D233" s="25">
        <v>1700</v>
      </c>
      <c r="E233" s="25" t="s">
        <v>74</v>
      </c>
      <c r="F233" s="25" t="s">
        <v>82</v>
      </c>
      <c r="G233" s="26">
        <v>7.1650792553700002</v>
      </c>
      <c r="H233" s="26">
        <v>6.8825399999999995E-2</v>
      </c>
      <c r="I233" s="25" t="s">
        <v>76</v>
      </c>
      <c r="J233" s="25" t="s">
        <v>77</v>
      </c>
      <c r="K233" s="25">
        <v>3</v>
      </c>
      <c r="L233" s="25">
        <v>10</v>
      </c>
      <c r="M233" s="25" t="s">
        <v>78</v>
      </c>
      <c r="N233" s="25" t="s">
        <v>107</v>
      </c>
      <c r="O233" s="25" t="s">
        <v>89</v>
      </c>
      <c r="P233" s="26">
        <v>4287.0169178899996</v>
      </c>
      <c r="Q233" s="26">
        <v>312110.85236399999</v>
      </c>
      <c r="R233" s="27">
        <v>1.7750239999999999</v>
      </c>
      <c r="S233" s="27">
        <v>0.84899999999999998</v>
      </c>
      <c r="T233" s="27">
        <f t="shared" si="3"/>
        <v>1.8447177258249601E-2</v>
      </c>
    </row>
    <row r="234" spans="1:20" x14ac:dyDescent="0.25">
      <c r="A234" s="25">
        <v>5153</v>
      </c>
      <c r="B234" s="25">
        <v>5153</v>
      </c>
      <c r="C234" s="25">
        <v>1710</v>
      </c>
      <c r="D234" s="25">
        <v>1710</v>
      </c>
      <c r="E234" s="25" t="s">
        <v>74</v>
      </c>
      <c r="F234" s="25" t="s">
        <v>75</v>
      </c>
      <c r="G234" s="26">
        <v>21.937626041600002</v>
      </c>
      <c r="H234" s="26">
        <v>8.8318999999999992</v>
      </c>
      <c r="I234" s="25" t="s">
        <v>76</v>
      </c>
      <c r="J234" s="25" t="s">
        <v>77</v>
      </c>
      <c r="K234" s="25">
        <v>3</v>
      </c>
      <c r="L234" s="25">
        <v>10</v>
      </c>
      <c r="M234" s="25" t="s">
        <v>78</v>
      </c>
      <c r="N234" s="25" t="s">
        <v>108</v>
      </c>
      <c r="O234" s="25" t="s">
        <v>89</v>
      </c>
      <c r="P234" s="26">
        <v>4091.3506757499999</v>
      </c>
      <c r="Q234" s="26">
        <v>955602.99037400004</v>
      </c>
      <c r="R234" s="27">
        <v>1.7750239999999999</v>
      </c>
      <c r="S234" s="27">
        <v>0.84899999999999998</v>
      </c>
      <c r="T234" s="27">
        <f t="shared" si="3"/>
        <v>2.3672020043056001</v>
      </c>
    </row>
    <row r="235" spans="1:20" x14ac:dyDescent="0.25">
      <c r="A235" s="25">
        <v>5154</v>
      </c>
      <c r="B235" s="25">
        <v>5154</v>
      </c>
      <c r="C235" s="25">
        <v>1710</v>
      </c>
      <c r="D235" s="25">
        <v>1710</v>
      </c>
      <c r="E235" s="25" t="s">
        <v>74</v>
      </c>
      <c r="F235" s="25" t="s">
        <v>75</v>
      </c>
      <c r="G235" s="26">
        <v>42.641693537000002</v>
      </c>
      <c r="H235" s="26">
        <v>17.256499999999999</v>
      </c>
      <c r="I235" s="25" t="s">
        <v>76</v>
      </c>
      <c r="J235" s="25" t="s">
        <v>77</v>
      </c>
      <c r="K235" s="25">
        <v>3</v>
      </c>
      <c r="L235" s="25">
        <v>10</v>
      </c>
      <c r="M235" s="25" t="s">
        <v>78</v>
      </c>
      <c r="N235" s="25" t="s">
        <v>108</v>
      </c>
      <c r="O235" s="25" t="s">
        <v>89</v>
      </c>
      <c r="P235" s="26">
        <v>5634.1491378999999</v>
      </c>
      <c r="Q235" s="26">
        <v>1857472.17047</v>
      </c>
      <c r="R235" s="27">
        <v>1.7750239999999999</v>
      </c>
      <c r="S235" s="27">
        <v>0.84899999999999998</v>
      </c>
      <c r="T235" s="27">
        <f t="shared" si="3"/>
        <v>4.6252359500560001</v>
      </c>
    </row>
    <row r="236" spans="1:20" x14ac:dyDescent="0.25">
      <c r="A236" s="25">
        <v>5155</v>
      </c>
      <c r="B236" s="25">
        <v>5155</v>
      </c>
      <c r="C236" s="25">
        <v>1710</v>
      </c>
      <c r="D236" s="25">
        <v>1710</v>
      </c>
      <c r="E236" s="25" t="s">
        <v>74</v>
      </c>
      <c r="F236" s="25" t="s">
        <v>75</v>
      </c>
      <c r="G236" s="26">
        <v>44.7925411724</v>
      </c>
      <c r="H236" s="26">
        <v>18.126999999999999</v>
      </c>
      <c r="I236" s="25" t="s">
        <v>76</v>
      </c>
      <c r="J236" s="25" t="s">
        <v>77</v>
      </c>
      <c r="K236" s="25">
        <v>3</v>
      </c>
      <c r="L236" s="25">
        <v>10</v>
      </c>
      <c r="M236" s="25" t="s">
        <v>78</v>
      </c>
      <c r="N236" s="25" t="s">
        <v>108</v>
      </c>
      <c r="O236" s="25" t="s">
        <v>89</v>
      </c>
      <c r="P236" s="26">
        <v>7556.9528117199998</v>
      </c>
      <c r="Q236" s="26">
        <v>1951163.09347</v>
      </c>
      <c r="R236" s="27">
        <v>1.7750239999999999</v>
      </c>
      <c r="S236" s="27">
        <v>0.84899999999999998</v>
      </c>
      <c r="T236" s="27">
        <f t="shared" si="3"/>
        <v>4.8585548672480003</v>
      </c>
    </row>
    <row r="237" spans="1:20" x14ac:dyDescent="0.25">
      <c r="A237" s="25">
        <v>5156</v>
      </c>
      <c r="B237" s="25">
        <v>5156</v>
      </c>
      <c r="C237" s="25">
        <v>1710</v>
      </c>
      <c r="D237" s="25">
        <v>1710</v>
      </c>
      <c r="E237" s="25" t="s">
        <v>74</v>
      </c>
      <c r="F237" s="25" t="s">
        <v>75</v>
      </c>
      <c r="G237" s="26">
        <v>21.5609833249</v>
      </c>
      <c r="H237" s="26">
        <v>8.72546</v>
      </c>
      <c r="I237" s="25" t="s">
        <v>76</v>
      </c>
      <c r="J237" s="25" t="s">
        <v>77</v>
      </c>
      <c r="K237" s="25">
        <v>3</v>
      </c>
      <c r="L237" s="25">
        <v>10</v>
      </c>
      <c r="M237" s="25" t="s">
        <v>78</v>
      </c>
      <c r="N237" s="25" t="s">
        <v>108</v>
      </c>
      <c r="O237" s="25" t="s">
        <v>89</v>
      </c>
      <c r="P237" s="26">
        <v>4488.7136623200004</v>
      </c>
      <c r="Q237" s="26">
        <v>939196.43363300001</v>
      </c>
      <c r="R237" s="27">
        <v>1.7750239999999999</v>
      </c>
      <c r="S237" s="27">
        <v>0.84899999999999998</v>
      </c>
      <c r="T237" s="27">
        <f t="shared" si="3"/>
        <v>2.3386730375670401</v>
      </c>
    </row>
    <row r="238" spans="1:20" x14ac:dyDescent="0.25">
      <c r="A238" s="25">
        <v>5157</v>
      </c>
      <c r="B238" s="25">
        <v>5157</v>
      </c>
      <c r="C238" s="25">
        <v>1710</v>
      </c>
      <c r="D238" s="25">
        <v>1710</v>
      </c>
      <c r="E238" s="25" t="s">
        <v>74</v>
      </c>
      <c r="F238" s="25" t="s">
        <v>75</v>
      </c>
      <c r="G238" s="26">
        <v>69.820584478900003</v>
      </c>
      <c r="H238" s="26">
        <v>28.255500000000001</v>
      </c>
      <c r="I238" s="25" t="s">
        <v>76</v>
      </c>
      <c r="J238" s="25" t="s">
        <v>77</v>
      </c>
      <c r="K238" s="25">
        <v>3</v>
      </c>
      <c r="L238" s="25">
        <v>10</v>
      </c>
      <c r="M238" s="25" t="s">
        <v>78</v>
      </c>
      <c r="N238" s="25" t="s">
        <v>108</v>
      </c>
      <c r="O238" s="25" t="s">
        <v>89</v>
      </c>
      <c r="P238" s="26">
        <v>11031.7103694</v>
      </c>
      <c r="Q238" s="26">
        <v>3041384.6598999999</v>
      </c>
      <c r="R238" s="27">
        <v>1.7750239999999999</v>
      </c>
      <c r="S238" s="27">
        <v>0.84899999999999998</v>
      </c>
      <c r="T238" s="27">
        <f t="shared" si="3"/>
        <v>7.573282785432002</v>
      </c>
    </row>
    <row r="239" spans="1:20" x14ac:dyDescent="0.25">
      <c r="A239" s="25">
        <v>5158</v>
      </c>
      <c r="B239" s="25">
        <v>5158</v>
      </c>
      <c r="C239" s="25">
        <v>1710</v>
      </c>
      <c r="D239" s="25">
        <v>1710</v>
      </c>
      <c r="E239" s="25" t="s">
        <v>74</v>
      </c>
      <c r="F239" s="25" t="s">
        <v>75</v>
      </c>
      <c r="G239" s="26">
        <v>17.833585938500001</v>
      </c>
      <c r="H239" s="26">
        <v>7.2170300000000003</v>
      </c>
      <c r="I239" s="25" t="s">
        <v>76</v>
      </c>
      <c r="J239" s="25" t="s">
        <v>77</v>
      </c>
      <c r="K239" s="25">
        <v>3</v>
      </c>
      <c r="L239" s="25">
        <v>10</v>
      </c>
      <c r="M239" s="25" t="s">
        <v>78</v>
      </c>
      <c r="N239" s="25" t="s">
        <v>108</v>
      </c>
      <c r="O239" s="25" t="s">
        <v>89</v>
      </c>
      <c r="P239" s="26">
        <v>3939.8076123800001</v>
      </c>
      <c r="Q239" s="26">
        <v>776831.00348299998</v>
      </c>
      <c r="R239" s="27">
        <v>1.7750239999999999</v>
      </c>
      <c r="S239" s="27">
        <v>0.84899999999999998</v>
      </c>
      <c r="T239" s="27">
        <f t="shared" si="3"/>
        <v>1.9343706202667201</v>
      </c>
    </row>
    <row r="240" spans="1:20" x14ac:dyDescent="0.25">
      <c r="A240" s="25">
        <v>5162</v>
      </c>
      <c r="B240" s="25">
        <v>5162</v>
      </c>
      <c r="C240" s="25">
        <v>1710</v>
      </c>
      <c r="D240" s="25">
        <v>1710</v>
      </c>
      <c r="E240" s="25" t="s">
        <v>74</v>
      </c>
      <c r="F240" s="25" t="s">
        <v>75</v>
      </c>
      <c r="G240" s="26">
        <v>17.423832898800001</v>
      </c>
      <c r="H240" s="26">
        <v>7.0511999999999997</v>
      </c>
      <c r="I240" s="25" t="s">
        <v>76</v>
      </c>
      <c r="J240" s="25" t="s">
        <v>77</v>
      </c>
      <c r="K240" s="25">
        <v>3</v>
      </c>
      <c r="L240" s="25">
        <v>10</v>
      </c>
      <c r="M240" s="25" t="s">
        <v>78</v>
      </c>
      <c r="N240" s="25" t="s">
        <v>108</v>
      </c>
      <c r="O240" s="25" t="s">
        <v>89</v>
      </c>
      <c r="P240" s="26">
        <v>3673.54171081</v>
      </c>
      <c r="Q240" s="26">
        <v>758982.16107000003</v>
      </c>
      <c r="R240" s="27">
        <v>1.7750239999999999</v>
      </c>
      <c r="S240" s="27">
        <v>0.84899999999999998</v>
      </c>
      <c r="T240" s="27">
        <f t="shared" si="3"/>
        <v>1.8899234335488</v>
      </c>
    </row>
    <row r="241" spans="1:20" x14ac:dyDescent="0.25">
      <c r="A241" s="25">
        <v>5163</v>
      </c>
      <c r="B241" s="25">
        <v>5163</v>
      </c>
      <c r="C241" s="25">
        <v>1710</v>
      </c>
      <c r="D241" s="25">
        <v>1710</v>
      </c>
      <c r="E241" s="25" t="s">
        <v>74</v>
      </c>
      <c r="F241" s="25" t="s">
        <v>75</v>
      </c>
      <c r="G241" s="26">
        <v>48.139497849999998</v>
      </c>
      <c r="H241" s="26">
        <v>19.481400000000001</v>
      </c>
      <c r="I241" s="25" t="s">
        <v>76</v>
      </c>
      <c r="J241" s="25" t="s">
        <v>77</v>
      </c>
      <c r="K241" s="25">
        <v>3</v>
      </c>
      <c r="L241" s="25">
        <v>10</v>
      </c>
      <c r="M241" s="25" t="s">
        <v>78</v>
      </c>
      <c r="N241" s="25" t="s">
        <v>108</v>
      </c>
      <c r="O241" s="25" t="s">
        <v>89</v>
      </c>
      <c r="P241" s="26">
        <v>6614.4789557000004</v>
      </c>
      <c r="Q241" s="26">
        <v>2096956.5263499999</v>
      </c>
      <c r="R241" s="27">
        <v>1.7750239999999999</v>
      </c>
      <c r="S241" s="27">
        <v>0.84899999999999998</v>
      </c>
      <c r="T241" s="27">
        <f t="shared" si="3"/>
        <v>5.2215728355936006</v>
      </c>
    </row>
    <row r="242" spans="1:20" x14ac:dyDescent="0.25">
      <c r="A242" s="25">
        <v>5166</v>
      </c>
      <c r="B242" s="25">
        <v>5166</v>
      </c>
      <c r="C242" s="25">
        <v>1710</v>
      </c>
      <c r="D242" s="25">
        <v>1710</v>
      </c>
      <c r="E242" s="25" t="s">
        <v>74</v>
      </c>
      <c r="F242" s="25" t="s">
        <v>75</v>
      </c>
      <c r="G242" s="26">
        <v>43.829707410499999</v>
      </c>
      <c r="H242" s="26">
        <v>0.51008299999999995</v>
      </c>
      <c r="I242" s="25" t="s">
        <v>76</v>
      </c>
      <c r="J242" s="25" t="s">
        <v>77</v>
      </c>
      <c r="K242" s="25">
        <v>3</v>
      </c>
      <c r="L242" s="25">
        <v>10</v>
      </c>
      <c r="M242" s="25" t="s">
        <v>78</v>
      </c>
      <c r="N242" s="25" t="s">
        <v>108</v>
      </c>
      <c r="O242" s="25" t="s">
        <v>89</v>
      </c>
      <c r="P242" s="26">
        <v>5875.37962677</v>
      </c>
      <c r="Q242" s="26">
        <v>1909222.0548</v>
      </c>
      <c r="R242" s="27">
        <v>1.7750239999999999</v>
      </c>
      <c r="S242" s="27">
        <v>0.84899999999999998</v>
      </c>
      <c r="T242" s="27">
        <f t="shared" si="3"/>
        <v>0.136716844615792</v>
      </c>
    </row>
    <row r="243" spans="1:20" x14ac:dyDescent="0.25">
      <c r="A243" s="25">
        <v>5334</v>
      </c>
      <c r="B243" s="25">
        <v>5256</v>
      </c>
      <c r="C243" s="25">
        <v>1710</v>
      </c>
      <c r="D243" s="25">
        <v>1710</v>
      </c>
      <c r="E243" s="25" t="s">
        <v>74</v>
      </c>
      <c r="F243" s="25" t="s">
        <v>82</v>
      </c>
      <c r="G243" s="26">
        <v>26.324824362499999</v>
      </c>
      <c r="H243" s="26">
        <v>10.6533</v>
      </c>
      <c r="I243" s="25" t="s">
        <v>76</v>
      </c>
      <c r="J243" s="25" t="s">
        <v>77</v>
      </c>
      <c r="K243" s="25">
        <v>3</v>
      </c>
      <c r="L243" s="25">
        <v>10</v>
      </c>
      <c r="M243" s="25" t="s">
        <v>78</v>
      </c>
      <c r="N243" s="25" t="s">
        <v>108</v>
      </c>
      <c r="O243" s="25" t="s">
        <v>89</v>
      </c>
      <c r="P243" s="26">
        <v>7359.1674855600004</v>
      </c>
      <c r="Q243" s="26">
        <v>1146709.3492300001</v>
      </c>
      <c r="R243" s="27">
        <v>1.7750239999999999</v>
      </c>
      <c r="S243" s="27">
        <v>0.84899999999999998</v>
      </c>
      <c r="T243" s="27">
        <f t="shared" si="3"/>
        <v>2.8553893400592001</v>
      </c>
    </row>
    <row r="244" spans="1:20" x14ac:dyDescent="0.25">
      <c r="A244" s="25">
        <v>5335</v>
      </c>
      <c r="B244" s="25">
        <v>5257</v>
      </c>
      <c r="C244" s="25">
        <v>1710</v>
      </c>
      <c r="D244" s="25">
        <v>1710</v>
      </c>
      <c r="E244" s="25" t="s">
        <v>74</v>
      </c>
      <c r="F244" s="25" t="s">
        <v>82</v>
      </c>
      <c r="G244" s="26">
        <v>5.3176639657699996</v>
      </c>
      <c r="H244" s="26">
        <v>2.1519900000000001</v>
      </c>
      <c r="I244" s="25" t="s">
        <v>76</v>
      </c>
      <c r="J244" s="25" t="s">
        <v>77</v>
      </c>
      <c r="K244" s="25">
        <v>3</v>
      </c>
      <c r="L244" s="25">
        <v>10</v>
      </c>
      <c r="M244" s="25" t="s">
        <v>78</v>
      </c>
      <c r="N244" s="25" t="s">
        <v>108</v>
      </c>
      <c r="O244" s="25" t="s">
        <v>89</v>
      </c>
      <c r="P244" s="26">
        <v>2992.9933446800001</v>
      </c>
      <c r="Q244" s="26">
        <v>231637.44234899999</v>
      </c>
      <c r="R244" s="27">
        <v>1.7750239999999999</v>
      </c>
      <c r="S244" s="27">
        <v>0.84899999999999998</v>
      </c>
      <c r="T244" s="27">
        <f t="shared" si="3"/>
        <v>0.57679491856176013</v>
      </c>
    </row>
    <row r="245" spans="1:20" x14ac:dyDescent="0.25">
      <c r="A245" s="25">
        <v>5406</v>
      </c>
      <c r="B245" s="25">
        <v>5328</v>
      </c>
      <c r="C245" s="25">
        <v>1820</v>
      </c>
      <c r="D245" s="25">
        <v>1820</v>
      </c>
      <c r="E245" s="25" t="s">
        <v>74</v>
      </c>
      <c r="F245" s="25" t="s">
        <v>75</v>
      </c>
      <c r="G245" s="26">
        <v>133.26615997900001</v>
      </c>
      <c r="H245" s="26">
        <v>53.926099999999998</v>
      </c>
      <c r="I245" s="25" t="s">
        <v>76</v>
      </c>
      <c r="J245" s="25" t="s">
        <v>77</v>
      </c>
      <c r="K245" s="25">
        <v>23</v>
      </c>
      <c r="L245" s="25">
        <v>10</v>
      </c>
      <c r="M245" s="25" t="s">
        <v>78</v>
      </c>
      <c r="N245" s="25" t="s">
        <v>112</v>
      </c>
      <c r="O245" s="25" t="s">
        <v>102</v>
      </c>
      <c r="P245" s="26">
        <v>20918.127893500001</v>
      </c>
      <c r="Q245" s="26">
        <v>5805073.9286700003</v>
      </c>
      <c r="R245" s="27">
        <v>1.167327</v>
      </c>
      <c r="S245" s="27">
        <v>0.84899999999999998</v>
      </c>
      <c r="T245" s="27">
        <f t="shared" si="3"/>
        <v>9.5053582727397004</v>
      </c>
    </row>
    <row r="246" spans="1:20" x14ac:dyDescent="0.25">
      <c r="A246" s="25">
        <v>5407</v>
      </c>
      <c r="B246" s="25">
        <v>5329</v>
      </c>
      <c r="C246" s="25">
        <v>1820</v>
      </c>
      <c r="D246" s="25">
        <v>1820</v>
      </c>
      <c r="E246" s="25" t="s">
        <v>74</v>
      </c>
      <c r="F246" s="25" t="s">
        <v>75</v>
      </c>
      <c r="G246" s="26">
        <v>129.441043616</v>
      </c>
      <c r="H246" s="26">
        <v>20.717199999999998</v>
      </c>
      <c r="I246" s="25" t="s">
        <v>76</v>
      </c>
      <c r="J246" s="25" t="s">
        <v>77</v>
      </c>
      <c r="K246" s="25">
        <v>23</v>
      </c>
      <c r="L246" s="25">
        <v>10</v>
      </c>
      <c r="M246" s="25" t="s">
        <v>78</v>
      </c>
      <c r="N246" s="25" t="s">
        <v>112</v>
      </c>
      <c r="O246" s="25" t="s">
        <v>102</v>
      </c>
      <c r="P246" s="26">
        <v>48582.997884299999</v>
      </c>
      <c r="Q246" s="26">
        <v>5638451.8599199997</v>
      </c>
      <c r="R246" s="27">
        <v>1.167327</v>
      </c>
      <c r="S246" s="27">
        <v>0.84899999999999998</v>
      </c>
      <c r="T246" s="27">
        <f t="shared" si="3"/>
        <v>3.6517457855844002</v>
      </c>
    </row>
    <row r="247" spans="1:20" x14ac:dyDescent="0.25">
      <c r="A247" s="25">
        <v>5409</v>
      </c>
      <c r="B247" s="25">
        <v>5331</v>
      </c>
      <c r="C247" s="25">
        <v>1820</v>
      </c>
      <c r="D247" s="25">
        <v>1820</v>
      </c>
      <c r="E247" s="25" t="s">
        <v>74</v>
      </c>
      <c r="F247" s="25" t="s">
        <v>75</v>
      </c>
      <c r="G247" s="26">
        <v>12.6613935941</v>
      </c>
      <c r="H247" s="26">
        <v>5.1238999999999999</v>
      </c>
      <c r="I247" s="25" t="s">
        <v>76</v>
      </c>
      <c r="J247" s="25" t="s">
        <v>77</v>
      </c>
      <c r="K247" s="25">
        <v>23</v>
      </c>
      <c r="L247" s="25">
        <v>10</v>
      </c>
      <c r="M247" s="25" t="s">
        <v>78</v>
      </c>
      <c r="N247" s="25" t="s">
        <v>112</v>
      </c>
      <c r="O247" s="25" t="s">
        <v>102</v>
      </c>
      <c r="P247" s="26">
        <v>7142.15801586</v>
      </c>
      <c r="Q247" s="26">
        <v>551530.30495799996</v>
      </c>
      <c r="R247" s="27">
        <v>1.167327</v>
      </c>
      <c r="S247" s="27">
        <v>0.84899999999999998</v>
      </c>
      <c r="T247" s="27">
        <f t="shared" si="3"/>
        <v>0.90317128911030009</v>
      </c>
    </row>
    <row r="248" spans="1:20" x14ac:dyDescent="0.25">
      <c r="A248" s="25">
        <v>5529</v>
      </c>
      <c r="B248" s="25">
        <v>5451</v>
      </c>
      <c r="C248" s="25">
        <v>1820</v>
      </c>
      <c r="D248" s="25">
        <v>1820</v>
      </c>
      <c r="E248" s="25" t="s">
        <v>74</v>
      </c>
      <c r="F248" s="25" t="s">
        <v>82</v>
      </c>
      <c r="G248" s="26">
        <v>1.8299919650300001</v>
      </c>
      <c r="H248" s="26">
        <v>0.74057399999999995</v>
      </c>
      <c r="I248" s="25" t="s">
        <v>76</v>
      </c>
      <c r="J248" s="25" t="s">
        <v>77</v>
      </c>
      <c r="K248" s="25">
        <v>23</v>
      </c>
      <c r="L248" s="25">
        <v>10</v>
      </c>
      <c r="M248" s="25" t="s">
        <v>78</v>
      </c>
      <c r="N248" s="25" t="s">
        <v>112</v>
      </c>
      <c r="O248" s="25" t="s">
        <v>102</v>
      </c>
      <c r="P248" s="26">
        <v>1739.6849944999999</v>
      </c>
      <c r="Q248" s="26">
        <v>79714.4499966</v>
      </c>
      <c r="R248" s="27">
        <v>1.167327</v>
      </c>
      <c r="S248" s="27">
        <v>0.84899999999999998</v>
      </c>
      <c r="T248" s="27">
        <f t="shared" si="3"/>
        <v>0.13053829588039803</v>
      </c>
    </row>
    <row r="249" spans="1:20" x14ac:dyDescent="0.25">
      <c r="A249" s="25">
        <v>5183</v>
      </c>
      <c r="B249" s="25">
        <v>5546</v>
      </c>
      <c r="C249" s="25">
        <v>1850</v>
      </c>
      <c r="D249" s="25">
        <v>1850</v>
      </c>
      <c r="E249" s="25" t="s">
        <v>74</v>
      </c>
      <c r="F249" s="25" t="s">
        <v>82</v>
      </c>
      <c r="G249" s="26">
        <v>13.448993871800001</v>
      </c>
      <c r="H249" s="26">
        <v>5.4426399999999999</v>
      </c>
      <c r="I249" s="25" t="s">
        <v>76</v>
      </c>
      <c r="J249" s="25" t="s">
        <v>77</v>
      </c>
      <c r="K249" s="25">
        <v>23</v>
      </c>
      <c r="L249" s="25">
        <v>10</v>
      </c>
      <c r="M249" s="25" t="s">
        <v>78</v>
      </c>
      <c r="N249" s="25" t="s">
        <v>109</v>
      </c>
      <c r="O249" s="25" t="s">
        <v>102</v>
      </c>
      <c r="P249" s="26">
        <v>3748.46629411</v>
      </c>
      <c r="Q249" s="26">
        <v>585838.17305400001</v>
      </c>
      <c r="R249" s="27">
        <v>1.167327</v>
      </c>
      <c r="S249" s="27">
        <v>0.84899999999999998</v>
      </c>
      <c r="T249" s="27">
        <f t="shared" si="3"/>
        <v>0.95935443411528021</v>
      </c>
    </row>
    <row r="250" spans="1:20" x14ac:dyDescent="0.25">
      <c r="A250" s="25">
        <v>5553</v>
      </c>
      <c r="B250" s="25">
        <v>5475</v>
      </c>
      <c r="C250" s="25">
        <v>1850</v>
      </c>
      <c r="D250" s="25">
        <v>1850</v>
      </c>
      <c r="E250" s="25" t="s">
        <v>74</v>
      </c>
      <c r="F250" s="25" t="s">
        <v>75</v>
      </c>
      <c r="G250" s="26">
        <v>4.9010751185499997</v>
      </c>
      <c r="H250" s="26">
        <v>1.9834000000000001</v>
      </c>
      <c r="I250" s="25" t="s">
        <v>76</v>
      </c>
      <c r="J250" s="25" t="s">
        <v>77</v>
      </c>
      <c r="K250" s="25">
        <v>23</v>
      </c>
      <c r="L250" s="25">
        <v>10</v>
      </c>
      <c r="M250" s="25" t="s">
        <v>78</v>
      </c>
      <c r="N250" s="25" t="s">
        <v>109</v>
      </c>
      <c r="O250" s="25" t="s">
        <v>102</v>
      </c>
      <c r="P250" s="26">
        <v>2000.63411524</v>
      </c>
      <c r="Q250" s="26">
        <v>213490.83216399999</v>
      </c>
      <c r="R250" s="27">
        <v>1.167327</v>
      </c>
      <c r="S250" s="27">
        <v>0.84899999999999998</v>
      </c>
      <c r="T250" s="27">
        <f t="shared" si="3"/>
        <v>0.34960673214180005</v>
      </c>
    </row>
    <row r="251" spans="1:20" x14ac:dyDescent="0.25">
      <c r="A251" s="25">
        <v>5554</v>
      </c>
      <c r="B251" s="25">
        <v>5476</v>
      </c>
      <c r="C251" s="25">
        <v>1850</v>
      </c>
      <c r="D251" s="25">
        <v>1850</v>
      </c>
      <c r="E251" s="25" t="s">
        <v>74</v>
      </c>
      <c r="F251" s="25" t="s">
        <v>75</v>
      </c>
      <c r="G251" s="26">
        <v>20.753901719200002</v>
      </c>
      <c r="H251" s="26">
        <v>8.3988399999999999</v>
      </c>
      <c r="I251" s="25" t="s">
        <v>76</v>
      </c>
      <c r="J251" s="25" t="s">
        <v>77</v>
      </c>
      <c r="K251" s="25">
        <v>23</v>
      </c>
      <c r="L251" s="25">
        <v>10</v>
      </c>
      <c r="M251" s="25" t="s">
        <v>78</v>
      </c>
      <c r="N251" s="25" t="s">
        <v>109</v>
      </c>
      <c r="O251" s="25" t="s">
        <v>102</v>
      </c>
      <c r="P251" s="26">
        <v>3946.4618397600002</v>
      </c>
      <c r="Q251" s="26">
        <v>904039.95888799999</v>
      </c>
      <c r="R251" s="27">
        <v>1.167327</v>
      </c>
      <c r="S251" s="27">
        <v>0.84899999999999998</v>
      </c>
      <c r="T251" s="27">
        <f t="shared" si="3"/>
        <v>1.4804330978026803</v>
      </c>
    </row>
    <row r="252" spans="1:20" x14ac:dyDescent="0.25">
      <c r="A252" s="25">
        <v>5557</v>
      </c>
      <c r="B252" s="25">
        <v>5479</v>
      </c>
      <c r="C252" s="25">
        <v>1850</v>
      </c>
      <c r="D252" s="25">
        <v>1850</v>
      </c>
      <c r="E252" s="25" t="s">
        <v>74</v>
      </c>
      <c r="F252" s="25" t="s">
        <v>75</v>
      </c>
      <c r="G252" s="26">
        <v>21.7352872176</v>
      </c>
      <c r="H252" s="26">
        <v>8.7959899999999998</v>
      </c>
      <c r="I252" s="25" t="s">
        <v>76</v>
      </c>
      <c r="J252" s="25" t="s">
        <v>77</v>
      </c>
      <c r="K252" s="25">
        <v>23</v>
      </c>
      <c r="L252" s="25">
        <v>10</v>
      </c>
      <c r="M252" s="25" t="s">
        <v>78</v>
      </c>
      <c r="N252" s="25" t="s">
        <v>109</v>
      </c>
      <c r="O252" s="25" t="s">
        <v>102</v>
      </c>
      <c r="P252" s="26">
        <v>4737.9102884699996</v>
      </c>
      <c r="Q252" s="26">
        <v>946789.11120000004</v>
      </c>
      <c r="R252" s="27">
        <v>1.167327</v>
      </c>
      <c r="S252" s="27">
        <v>0.84899999999999998</v>
      </c>
      <c r="T252" s="27">
        <f t="shared" si="3"/>
        <v>1.5504372894282301</v>
      </c>
    </row>
    <row r="253" spans="1:20" x14ac:dyDescent="0.25">
      <c r="A253" s="25">
        <v>5558</v>
      </c>
      <c r="B253" s="25">
        <v>5480</v>
      </c>
      <c r="C253" s="25">
        <v>1850</v>
      </c>
      <c r="D253" s="25">
        <v>1850</v>
      </c>
      <c r="E253" s="25" t="s">
        <v>74</v>
      </c>
      <c r="F253" s="25" t="s">
        <v>75</v>
      </c>
      <c r="G253" s="26">
        <v>42.6307145878</v>
      </c>
      <c r="H253" s="26">
        <v>17.252099999999999</v>
      </c>
      <c r="I253" s="25" t="s">
        <v>76</v>
      </c>
      <c r="J253" s="25" t="s">
        <v>77</v>
      </c>
      <c r="K253" s="25">
        <v>23</v>
      </c>
      <c r="L253" s="25">
        <v>10</v>
      </c>
      <c r="M253" s="25" t="s">
        <v>78</v>
      </c>
      <c r="N253" s="25" t="s">
        <v>109</v>
      </c>
      <c r="O253" s="25" t="s">
        <v>102</v>
      </c>
      <c r="P253" s="26">
        <v>6378.13469343</v>
      </c>
      <c r="Q253" s="26">
        <v>1856993.92744</v>
      </c>
      <c r="R253" s="27">
        <v>1.167327</v>
      </c>
      <c r="S253" s="27">
        <v>0.84899999999999998</v>
      </c>
      <c r="T253" s="27">
        <f t="shared" si="3"/>
        <v>3.0409651626417005</v>
      </c>
    </row>
    <row r="254" spans="1:20" x14ac:dyDescent="0.25">
      <c r="A254" s="25">
        <v>5559</v>
      </c>
      <c r="B254" s="25">
        <v>5481</v>
      </c>
      <c r="C254" s="25">
        <v>1850</v>
      </c>
      <c r="D254" s="25">
        <v>1850</v>
      </c>
      <c r="E254" s="25" t="s">
        <v>74</v>
      </c>
      <c r="F254" s="25" t="s">
        <v>75</v>
      </c>
      <c r="G254" s="26">
        <v>26.762870986900001</v>
      </c>
      <c r="H254" s="26">
        <v>9.8343900000000009</v>
      </c>
      <c r="I254" s="25" t="s">
        <v>76</v>
      </c>
      <c r="J254" s="25" t="s">
        <v>77</v>
      </c>
      <c r="K254" s="25">
        <v>23</v>
      </c>
      <c r="L254" s="25">
        <v>10</v>
      </c>
      <c r="M254" s="25" t="s">
        <v>78</v>
      </c>
      <c r="N254" s="25" t="s">
        <v>109</v>
      </c>
      <c r="O254" s="25" t="s">
        <v>102</v>
      </c>
      <c r="P254" s="26">
        <v>7648.9496367900001</v>
      </c>
      <c r="Q254" s="26">
        <v>1165790.66019</v>
      </c>
      <c r="R254" s="27">
        <v>1.167327</v>
      </c>
      <c r="S254" s="27">
        <v>0.84899999999999998</v>
      </c>
      <c r="T254" s="27">
        <f t="shared" si="3"/>
        <v>1.7334722953050303</v>
      </c>
    </row>
    <row r="255" spans="1:20" x14ac:dyDescent="0.25">
      <c r="A255" s="25">
        <v>5560</v>
      </c>
      <c r="B255" s="25">
        <v>5482</v>
      </c>
      <c r="C255" s="25">
        <v>1850</v>
      </c>
      <c r="D255" s="25">
        <v>1850</v>
      </c>
      <c r="E255" s="25" t="s">
        <v>74</v>
      </c>
      <c r="F255" s="25" t="s">
        <v>75</v>
      </c>
      <c r="G255" s="26">
        <v>22.333708475000002</v>
      </c>
      <c r="H255" s="26">
        <v>0.334312</v>
      </c>
      <c r="I255" s="25" t="s">
        <v>76</v>
      </c>
      <c r="J255" s="25" t="s">
        <v>77</v>
      </c>
      <c r="K255" s="25">
        <v>23</v>
      </c>
      <c r="L255" s="25">
        <v>10</v>
      </c>
      <c r="M255" s="25" t="s">
        <v>78</v>
      </c>
      <c r="N255" s="25" t="s">
        <v>109</v>
      </c>
      <c r="O255" s="25" t="s">
        <v>102</v>
      </c>
      <c r="P255" s="26">
        <v>4060.6574094600001</v>
      </c>
      <c r="Q255" s="26">
        <v>972856.34117200004</v>
      </c>
      <c r="R255" s="27">
        <v>1.167327</v>
      </c>
      <c r="S255" s="27">
        <v>0.84899999999999998</v>
      </c>
      <c r="T255" s="27">
        <f t="shared" si="3"/>
        <v>5.8927965027624006E-2</v>
      </c>
    </row>
    <row r="256" spans="1:20" x14ac:dyDescent="0.25">
      <c r="A256" s="25">
        <v>5622</v>
      </c>
      <c r="B256" s="25">
        <v>5544</v>
      </c>
      <c r="C256" s="25">
        <v>1850</v>
      </c>
      <c r="D256" s="25">
        <v>1850</v>
      </c>
      <c r="E256" s="25" t="s">
        <v>74</v>
      </c>
      <c r="F256" s="25" t="s">
        <v>82</v>
      </c>
      <c r="G256" s="26">
        <v>30.684090636499999</v>
      </c>
      <c r="H256" s="26">
        <v>0.41340399999999999</v>
      </c>
      <c r="I256" s="25" t="s">
        <v>76</v>
      </c>
      <c r="J256" s="25" t="s">
        <v>77</v>
      </c>
      <c r="K256" s="25">
        <v>23</v>
      </c>
      <c r="L256" s="25">
        <v>10</v>
      </c>
      <c r="M256" s="25" t="s">
        <v>78</v>
      </c>
      <c r="N256" s="25" t="s">
        <v>109</v>
      </c>
      <c r="O256" s="25" t="s">
        <v>102</v>
      </c>
      <c r="P256" s="26">
        <v>6194.7242245999996</v>
      </c>
      <c r="Q256" s="26">
        <v>1336598.98813</v>
      </c>
      <c r="R256" s="27">
        <v>1.167327</v>
      </c>
      <c r="S256" s="27">
        <v>0.84899999999999998</v>
      </c>
      <c r="T256" s="27">
        <f t="shared" si="3"/>
        <v>7.2869225317308009E-2</v>
      </c>
    </row>
    <row r="257" spans="1:20" x14ac:dyDescent="0.25">
      <c r="A257" s="25">
        <v>5208</v>
      </c>
      <c r="B257" s="25">
        <v>6094</v>
      </c>
      <c r="C257" s="25">
        <v>1900</v>
      </c>
      <c r="D257" s="25">
        <v>1900</v>
      </c>
      <c r="E257" s="25" t="s">
        <v>74</v>
      </c>
      <c r="F257" s="25" t="s">
        <v>82</v>
      </c>
      <c r="G257" s="26">
        <v>11.537077851599999</v>
      </c>
      <c r="H257" s="26">
        <v>4.6689100000000003</v>
      </c>
      <c r="I257" s="25" t="s">
        <v>76</v>
      </c>
      <c r="J257" s="25" t="s">
        <v>77</v>
      </c>
      <c r="K257" s="25">
        <v>70</v>
      </c>
      <c r="L257" s="25">
        <v>10</v>
      </c>
      <c r="M257" s="25" t="s">
        <v>78</v>
      </c>
      <c r="N257" s="25" t="s">
        <v>110</v>
      </c>
      <c r="O257" s="25" t="s">
        <v>111</v>
      </c>
      <c r="P257" s="26">
        <v>2784.2510627500001</v>
      </c>
      <c r="Q257" s="26">
        <v>502555.11121399998</v>
      </c>
      <c r="R257" s="27">
        <v>0.19295699999999999</v>
      </c>
      <c r="S257" s="27">
        <v>0.84899999999999998</v>
      </c>
      <c r="T257" s="27">
        <f t="shared" si="3"/>
        <v>0.13603572889737001</v>
      </c>
    </row>
    <row r="258" spans="1:20" x14ac:dyDescent="0.25">
      <c r="A258" s="25">
        <v>5214</v>
      </c>
      <c r="B258" s="25">
        <v>6100</v>
      </c>
      <c r="C258" s="25">
        <v>1900</v>
      </c>
      <c r="D258" s="25">
        <v>1900</v>
      </c>
      <c r="E258" s="25" t="s">
        <v>74</v>
      </c>
      <c r="F258" s="25" t="s">
        <v>82</v>
      </c>
      <c r="G258" s="26">
        <v>13.185027078699999</v>
      </c>
      <c r="H258" s="26">
        <v>5.3358100000000004</v>
      </c>
      <c r="I258" s="25" t="s">
        <v>76</v>
      </c>
      <c r="J258" s="25" t="s">
        <v>77</v>
      </c>
      <c r="K258" s="25">
        <v>70</v>
      </c>
      <c r="L258" s="25">
        <v>10</v>
      </c>
      <c r="M258" s="25" t="s">
        <v>78</v>
      </c>
      <c r="N258" s="25" t="s">
        <v>110</v>
      </c>
      <c r="O258" s="25" t="s">
        <v>111</v>
      </c>
      <c r="P258" s="26">
        <v>9418.0237617300008</v>
      </c>
      <c r="Q258" s="26">
        <v>574339.77954799996</v>
      </c>
      <c r="R258" s="27">
        <v>0.19295699999999999</v>
      </c>
      <c r="S258" s="27">
        <v>0.84899999999999998</v>
      </c>
      <c r="T258" s="27">
        <f t="shared" ref="T258:T321" si="4">H258*R258*(1-S258)</f>
        <v>0.15546686541567004</v>
      </c>
    </row>
    <row r="259" spans="1:20" x14ac:dyDescent="0.25">
      <c r="A259" s="25">
        <v>5215</v>
      </c>
      <c r="B259" s="25">
        <v>6101</v>
      </c>
      <c r="C259" s="25">
        <v>1900</v>
      </c>
      <c r="D259" s="25">
        <v>1900</v>
      </c>
      <c r="E259" s="25" t="s">
        <v>74</v>
      </c>
      <c r="F259" s="25" t="s">
        <v>82</v>
      </c>
      <c r="G259" s="26">
        <v>6.8449484735099997</v>
      </c>
      <c r="H259" s="26">
        <v>2.77006</v>
      </c>
      <c r="I259" s="25" t="s">
        <v>76</v>
      </c>
      <c r="J259" s="25" t="s">
        <v>77</v>
      </c>
      <c r="K259" s="25">
        <v>70</v>
      </c>
      <c r="L259" s="25">
        <v>10</v>
      </c>
      <c r="M259" s="25" t="s">
        <v>78</v>
      </c>
      <c r="N259" s="25" t="s">
        <v>110</v>
      </c>
      <c r="O259" s="25" t="s">
        <v>111</v>
      </c>
      <c r="P259" s="26">
        <v>2225.0296333299998</v>
      </c>
      <c r="Q259" s="26">
        <v>298165.95550600003</v>
      </c>
      <c r="R259" s="27">
        <v>0.19295699999999999</v>
      </c>
      <c r="S259" s="27">
        <v>0.84899999999999998</v>
      </c>
      <c r="T259" s="27">
        <f t="shared" si="4"/>
        <v>8.0709872580420006E-2</v>
      </c>
    </row>
    <row r="260" spans="1:20" x14ac:dyDescent="0.25">
      <c r="A260" s="25">
        <v>5216</v>
      </c>
      <c r="B260" s="25">
        <v>6102</v>
      </c>
      <c r="C260" s="25">
        <v>1900</v>
      </c>
      <c r="D260" s="25">
        <v>1900</v>
      </c>
      <c r="E260" s="25" t="s">
        <v>74</v>
      </c>
      <c r="F260" s="25" t="s">
        <v>82</v>
      </c>
      <c r="G260" s="26">
        <v>6.9479921084800003</v>
      </c>
      <c r="H260" s="26">
        <v>2.3902000000000001</v>
      </c>
      <c r="I260" s="25" t="s">
        <v>76</v>
      </c>
      <c r="J260" s="25" t="s">
        <v>77</v>
      </c>
      <c r="K260" s="25">
        <v>70</v>
      </c>
      <c r="L260" s="25">
        <v>10</v>
      </c>
      <c r="M260" s="25" t="s">
        <v>78</v>
      </c>
      <c r="N260" s="25" t="s">
        <v>110</v>
      </c>
      <c r="O260" s="25" t="s">
        <v>111</v>
      </c>
      <c r="P260" s="26">
        <v>3255.3224775200001</v>
      </c>
      <c r="Q260" s="26">
        <v>302654.53624500002</v>
      </c>
      <c r="R260" s="27">
        <v>0.19295699999999999</v>
      </c>
      <c r="S260" s="27">
        <v>0.84899999999999998</v>
      </c>
      <c r="T260" s="27">
        <f t="shared" si="4"/>
        <v>6.9642079031400003E-2</v>
      </c>
    </row>
    <row r="261" spans="1:20" x14ac:dyDescent="0.25">
      <c r="A261" s="25">
        <v>5624</v>
      </c>
      <c r="B261" s="25">
        <v>5674</v>
      </c>
      <c r="C261" s="25">
        <v>1900</v>
      </c>
      <c r="D261" s="25">
        <v>1900</v>
      </c>
      <c r="E261" s="25" t="s">
        <v>74</v>
      </c>
      <c r="F261" s="25" t="s">
        <v>75</v>
      </c>
      <c r="G261" s="26">
        <v>8.7942276478100005</v>
      </c>
      <c r="H261" s="26">
        <v>3.55891</v>
      </c>
      <c r="I261" s="25" t="s">
        <v>76</v>
      </c>
      <c r="J261" s="25" t="s">
        <v>77</v>
      </c>
      <c r="K261" s="25">
        <v>70</v>
      </c>
      <c r="L261" s="25">
        <v>10</v>
      </c>
      <c r="M261" s="25" t="s">
        <v>78</v>
      </c>
      <c r="N261" s="25" t="s">
        <v>110</v>
      </c>
      <c r="O261" s="25" t="s">
        <v>111</v>
      </c>
      <c r="P261" s="26">
        <v>3703.8119689300001</v>
      </c>
      <c r="Q261" s="26">
        <v>383076.556339</v>
      </c>
      <c r="R261" s="27">
        <v>0.19295699999999999</v>
      </c>
      <c r="S261" s="27">
        <v>0.84899999999999998</v>
      </c>
      <c r="T261" s="27">
        <f t="shared" si="4"/>
        <v>0.10369420612737001</v>
      </c>
    </row>
    <row r="262" spans="1:20" x14ac:dyDescent="0.25">
      <c r="A262" s="25">
        <v>5625</v>
      </c>
      <c r="B262" s="25">
        <v>5675</v>
      </c>
      <c r="C262" s="25">
        <v>1900</v>
      </c>
      <c r="D262" s="25">
        <v>1900</v>
      </c>
      <c r="E262" s="25" t="s">
        <v>74</v>
      </c>
      <c r="F262" s="25" t="s">
        <v>75</v>
      </c>
      <c r="G262" s="26">
        <v>25.027116055</v>
      </c>
      <c r="H262" s="26">
        <v>10.1282</v>
      </c>
      <c r="I262" s="25" t="s">
        <v>76</v>
      </c>
      <c r="J262" s="25" t="s">
        <v>77</v>
      </c>
      <c r="K262" s="25">
        <v>70</v>
      </c>
      <c r="L262" s="25">
        <v>10</v>
      </c>
      <c r="M262" s="25" t="s">
        <v>78</v>
      </c>
      <c r="N262" s="25" t="s">
        <v>110</v>
      </c>
      <c r="O262" s="25" t="s">
        <v>111</v>
      </c>
      <c r="P262" s="26">
        <v>8389.8846440800007</v>
      </c>
      <c r="Q262" s="26">
        <v>1090181.17536</v>
      </c>
      <c r="R262" s="27">
        <v>0.19295699999999999</v>
      </c>
      <c r="S262" s="27">
        <v>0.84899999999999998</v>
      </c>
      <c r="T262" s="27">
        <f t="shared" si="4"/>
        <v>0.29510037019740004</v>
      </c>
    </row>
    <row r="263" spans="1:20" x14ac:dyDescent="0.25">
      <c r="A263" s="25">
        <v>5626</v>
      </c>
      <c r="B263" s="25">
        <v>5676</v>
      </c>
      <c r="C263" s="25">
        <v>1900</v>
      </c>
      <c r="D263" s="25">
        <v>1900</v>
      </c>
      <c r="E263" s="25" t="s">
        <v>74</v>
      </c>
      <c r="F263" s="25" t="s">
        <v>75</v>
      </c>
      <c r="G263" s="26">
        <v>7.7984304882700002</v>
      </c>
      <c r="H263" s="26">
        <v>3.1559300000000001</v>
      </c>
      <c r="I263" s="25" t="s">
        <v>76</v>
      </c>
      <c r="J263" s="25" t="s">
        <v>77</v>
      </c>
      <c r="K263" s="25">
        <v>70</v>
      </c>
      <c r="L263" s="25">
        <v>10</v>
      </c>
      <c r="M263" s="25" t="s">
        <v>78</v>
      </c>
      <c r="N263" s="25" t="s">
        <v>110</v>
      </c>
      <c r="O263" s="25" t="s">
        <v>111</v>
      </c>
      <c r="P263" s="26">
        <v>5910.6225065199997</v>
      </c>
      <c r="Q263" s="26">
        <v>339699.63206899998</v>
      </c>
      <c r="R263" s="27">
        <v>0.19295699999999999</v>
      </c>
      <c r="S263" s="27">
        <v>0.84899999999999998</v>
      </c>
      <c r="T263" s="27">
        <f t="shared" si="4"/>
        <v>9.1952776536510017E-2</v>
      </c>
    </row>
    <row r="264" spans="1:20" x14ac:dyDescent="0.25">
      <c r="A264" s="25">
        <v>5627</v>
      </c>
      <c r="B264" s="25">
        <v>5677</v>
      </c>
      <c r="C264" s="25">
        <v>1900</v>
      </c>
      <c r="D264" s="25">
        <v>1900</v>
      </c>
      <c r="E264" s="25" t="s">
        <v>74</v>
      </c>
      <c r="F264" s="25" t="s">
        <v>75</v>
      </c>
      <c r="G264" s="26">
        <v>15.6814281861</v>
      </c>
      <c r="H264" s="26">
        <v>6.3460700000000001</v>
      </c>
      <c r="I264" s="25" t="s">
        <v>76</v>
      </c>
      <c r="J264" s="25" t="s">
        <v>77</v>
      </c>
      <c r="K264" s="25">
        <v>70</v>
      </c>
      <c r="L264" s="25">
        <v>10</v>
      </c>
      <c r="M264" s="25" t="s">
        <v>78</v>
      </c>
      <c r="N264" s="25" t="s">
        <v>110</v>
      </c>
      <c r="O264" s="25" t="s">
        <v>111</v>
      </c>
      <c r="P264" s="26">
        <v>4176.0793667899998</v>
      </c>
      <c r="Q264" s="26">
        <v>683083.01178399997</v>
      </c>
      <c r="R264" s="27">
        <v>0.19295699999999999</v>
      </c>
      <c r="S264" s="27">
        <v>0.84899999999999998</v>
      </c>
      <c r="T264" s="27">
        <f t="shared" si="4"/>
        <v>0.18490231297749002</v>
      </c>
    </row>
    <row r="265" spans="1:20" x14ac:dyDescent="0.25">
      <c r="A265" s="25">
        <v>5628</v>
      </c>
      <c r="B265" s="25">
        <v>5678</v>
      </c>
      <c r="C265" s="25">
        <v>1900</v>
      </c>
      <c r="D265" s="25">
        <v>1900</v>
      </c>
      <c r="E265" s="25" t="s">
        <v>74</v>
      </c>
      <c r="F265" s="25" t="s">
        <v>75</v>
      </c>
      <c r="G265" s="26">
        <v>16.3437224531</v>
      </c>
      <c r="H265" s="26">
        <v>6.6140999999999996</v>
      </c>
      <c r="I265" s="25" t="s">
        <v>76</v>
      </c>
      <c r="J265" s="25" t="s">
        <v>77</v>
      </c>
      <c r="K265" s="25">
        <v>70</v>
      </c>
      <c r="L265" s="25">
        <v>10</v>
      </c>
      <c r="M265" s="25" t="s">
        <v>78</v>
      </c>
      <c r="N265" s="25" t="s">
        <v>110</v>
      </c>
      <c r="O265" s="25" t="s">
        <v>111</v>
      </c>
      <c r="P265" s="26">
        <v>5631.1700609899999</v>
      </c>
      <c r="Q265" s="26">
        <v>711932.55005800002</v>
      </c>
      <c r="R265" s="27">
        <v>0.19295699999999999</v>
      </c>
      <c r="S265" s="27">
        <v>0.84899999999999998</v>
      </c>
      <c r="T265" s="27">
        <f t="shared" si="4"/>
        <v>0.19271177094870001</v>
      </c>
    </row>
    <row r="266" spans="1:20" x14ac:dyDescent="0.25">
      <c r="A266" s="25">
        <v>5629</v>
      </c>
      <c r="B266" s="25">
        <v>5679</v>
      </c>
      <c r="C266" s="25">
        <v>1900</v>
      </c>
      <c r="D266" s="25">
        <v>1900</v>
      </c>
      <c r="E266" s="25" t="s">
        <v>74</v>
      </c>
      <c r="F266" s="25" t="s">
        <v>75</v>
      </c>
      <c r="G266" s="26">
        <v>9.8809409131999999</v>
      </c>
      <c r="H266" s="26">
        <v>3.9986899999999999</v>
      </c>
      <c r="I266" s="25" t="s">
        <v>76</v>
      </c>
      <c r="J266" s="25" t="s">
        <v>77</v>
      </c>
      <c r="K266" s="25">
        <v>70</v>
      </c>
      <c r="L266" s="25">
        <v>10</v>
      </c>
      <c r="M266" s="25" t="s">
        <v>78</v>
      </c>
      <c r="N266" s="25" t="s">
        <v>110</v>
      </c>
      <c r="O266" s="25" t="s">
        <v>111</v>
      </c>
      <c r="P266" s="26">
        <v>3288.03348289</v>
      </c>
      <c r="Q266" s="26">
        <v>430413.78617899999</v>
      </c>
      <c r="R266" s="27">
        <v>0.19295699999999999</v>
      </c>
      <c r="S266" s="27">
        <v>0.84899999999999998</v>
      </c>
      <c r="T266" s="27">
        <f t="shared" si="4"/>
        <v>0.11650785917583001</v>
      </c>
    </row>
    <row r="267" spans="1:20" x14ac:dyDescent="0.25">
      <c r="A267" s="25">
        <v>5630</v>
      </c>
      <c r="B267" s="25">
        <v>5680</v>
      </c>
      <c r="C267" s="25">
        <v>1900</v>
      </c>
      <c r="D267" s="25">
        <v>1900</v>
      </c>
      <c r="E267" s="25" t="s">
        <v>74</v>
      </c>
      <c r="F267" s="25" t="s">
        <v>75</v>
      </c>
      <c r="G267" s="26">
        <v>23.3552974905</v>
      </c>
      <c r="H267" s="26">
        <v>9.4515899999999995</v>
      </c>
      <c r="I267" s="25" t="s">
        <v>76</v>
      </c>
      <c r="J267" s="25" t="s">
        <v>77</v>
      </c>
      <c r="K267" s="25">
        <v>70</v>
      </c>
      <c r="L267" s="25">
        <v>10</v>
      </c>
      <c r="M267" s="25" t="s">
        <v>78</v>
      </c>
      <c r="N267" s="25" t="s">
        <v>110</v>
      </c>
      <c r="O267" s="25" t="s">
        <v>111</v>
      </c>
      <c r="P267" s="26">
        <v>4711.5995668899996</v>
      </c>
      <c r="Q267" s="26">
        <v>1017356.75868</v>
      </c>
      <c r="R267" s="27">
        <v>0.19295699999999999</v>
      </c>
      <c r="S267" s="27">
        <v>0.84899999999999998</v>
      </c>
      <c r="T267" s="27">
        <f t="shared" si="4"/>
        <v>0.27538631819613002</v>
      </c>
    </row>
    <row r="268" spans="1:20" x14ac:dyDescent="0.25">
      <c r="A268" s="25">
        <v>5634</v>
      </c>
      <c r="B268" s="25">
        <v>5684</v>
      </c>
      <c r="C268" s="25">
        <v>1900</v>
      </c>
      <c r="D268" s="25">
        <v>1900</v>
      </c>
      <c r="E268" s="25" t="s">
        <v>74</v>
      </c>
      <c r="F268" s="25" t="s">
        <v>75</v>
      </c>
      <c r="G268" s="26">
        <v>9.6088743332500002</v>
      </c>
      <c r="H268" s="26">
        <v>3.8885900000000002</v>
      </c>
      <c r="I268" s="25" t="s">
        <v>76</v>
      </c>
      <c r="J268" s="25" t="s">
        <v>77</v>
      </c>
      <c r="K268" s="25">
        <v>70</v>
      </c>
      <c r="L268" s="25">
        <v>10</v>
      </c>
      <c r="M268" s="25" t="s">
        <v>78</v>
      </c>
      <c r="N268" s="25" t="s">
        <v>110</v>
      </c>
      <c r="O268" s="25" t="s">
        <v>111</v>
      </c>
      <c r="P268" s="26">
        <v>2947.0716825300001</v>
      </c>
      <c r="Q268" s="26">
        <v>418562.56595600001</v>
      </c>
      <c r="R268" s="27">
        <v>0.19295699999999999</v>
      </c>
      <c r="S268" s="27">
        <v>0.84899999999999998</v>
      </c>
      <c r="T268" s="27">
        <f t="shared" si="4"/>
        <v>0.11329992975513001</v>
      </c>
    </row>
    <row r="269" spans="1:20" x14ac:dyDescent="0.25">
      <c r="A269" s="25">
        <v>5739</v>
      </c>
      <c r="B269" s="25">
        <v>5662</v>
      </c>
      <c r="C269" s="25">
        <v>1900</v>
      </c>
      <c r="D269" s="25">
        <v>1900</v>
      </c>
      <c r="E269" s="25" t="s">
        <v>74</v>
      </c>
      <c r="F269" s="25" t="s">
        <v>75</v>
      </c>
      <c r="G269" s="26">
        <v>28.302695081100001</v>
      </c>
      <c r="H269" s="26">
        <v>10.340999999999999</v>
      </c>
      <c r="I269" s="25" t="s">
        <v>76</v>
      </c>
      <c r="J269" s="25" t="s">
        <v>77</v>
      </c>
      <c r="K269" s="25">
        <v>70</v>
      </c>
      <c r="L269" s="25">
        <v>10</v>
      </c>
      <c r="M269" s="25" t="s">
        <v>78</v>
      </c>
      <c r="N269" s="25" t="s">
        <v>110</v>
      </c>
      <c r="O269" s="25" t="s">
        <v>111</v>
      </c>
      <c r="P269" s="26">
        <v>7640.99845637</v>
      </c>
      <c r="Q269" s="26">
        <v>1232865.3977300001</v>
      </c>
      <c r="R269" s="27">
        <v>0.19295699999999999</v>
      </c>
      <c r="S269" s="27">
        <v>0.84899999999999998</v>
      </c>
      <c r="T269" s="27">
        <f t="shared" si="4"/>
        <v>0.30130061888699999</v>
      </c>
    </row>
    <row r="270" spans="1:20" x14ac:dyDescent="0.25">
      <c r="A270" s="25">
        <v>5746</v>
      </c>
      <c r="B270" s="25">
        <v>5669</v>
      </c>
      <c r="C270" s="25">
        <v>1900</v>
      </c>
      <c r="D270" s="25">
        <v>1900</v>
      </c>
      <c r="E270" s="25" t="s">
        <v>74</v>
      </c>
      <c r="F270" s="25" t="s">
        <v>75</v>
      </c>
      <c r="G270" s="26">
        <v>0.39229619781300001</v>
      </c>
      <c r="H270" s="26">
        <v>0.15875700000000001</v>
      </c>
      <c r="I270" s="25" t="s">
        <v>76</v>
      </c>
      <c r="J270" s="25" t="s">
        <v>77</v>
      </c>
      <c r="K270" s="25">
        <v>70</v>
      </c>
      <c r="L270" s="25">
        <v>10</v>
      </c>
      <c r="M270" s="25" t="s">
        <v>78</v>
      </c>
      <c r="N270" s="25" t="s">
        <v>110</v>
      </c>
      <c r="O270" s="25" t="s">
        <v>111</v>
      </c>
      <c r="P270" s="26">
        <v>628.76661921200002</v>
      </c>
      <c r="Q270" s="26">
        <v>17088.4223767</v>
      </c>
      <c r="R270" s="27">
        <v>0.19295699999999999</v>
      </c>
      <c r="S270" s="27">
        <v>0.84899999999999998</v>
      </c>
      <c r="T270" s="27">
        <f t="shared" si="4"/>
        <v>4.6256244417990002E-3</v>
      </c>
    </row>
    <row r="271" spans="1:20" x14ac:dyDescent="0.25">
      <c r="A271" s="25">
        <v>5749</v>
      </c>
      <c r="B271" s="25">
        <v>5672</v>
      </c>
      <c r="C271" s="25">
        <v>1900</v>
      </c>
      <c r="D271" s="25">
        <v>1900</v>
      </c>
      <c r="E271" s="25" t="s">
        <v>74</v>
      </c>
      <c r="F271" s="25" t="s">
        <v>75</v>
      </c>
      <c r="G271" s="26">
        <v>64.8310820441</v>
      </c>
      <c r="H271" s="26">
        <v>26.2363</v>
      </c>
      <c r="I271" s="25" t="s">
        <v>76</v>
      </c>
      <c r="J271" s="25" t="s">
        <v>77</v>
      </c>
      <c r="K271" s="25">
        <v>70</v>
      </c>
      <c r="L271" s="25">
        <v>10</v>
      </c>
      <c r="M271" s="25" t="s">
        <v>78</v>
      </c>
      <c r="N271" s="25" t="s">
        <v>110</v>
      </c>
      <c r="O271" s="25" t="s">
        <v>111</v>
      </c>
      <c r="P271" s="26">
        <v>16352.3235628</v>
      </c>
      <c r="Q271" s="26">
        <v>2824041.9338400001</v>
      </c>
      <c r="R271" s="27">
        <v>0.19295699999999999</v>
      </c>
      <c r="S271" s="27">
        <v>0.84899999999999998</v>
      </c>
      <c r="T271" s="27">
        <f t="shared" si="4"/>
        <v>0.76443413860410003</v>
      </c>
    </row>
    <row r="272" spans="1:20" x14ac:dyDescent="0.25">
      <c r="A272" s="25">
        <v>5753</v>
      </c>
      <c r="B272" s="25">
        <v>5687</v>
      </c>
      <c r="C272" s="25">
        <v>1900</v>
      </c>
      <c r="D272" s="25">
        <v>1900</v>
      </c>
      <c r="E272" s="25" t="s">
        <v>74</v>
      </c>
      <c r="F272" s="25" t="s">
        <v>75</v>
      </c>
      <c r="G272" s="26">
        <v>8.2403623838600009</v>
      </c>
      <c r="H272" s="26">
        <v>3.24701</v>
      </c>
      <c r="I272" s="25" t="s">
        <v>76</v>
      </c>
      <c r="J272" s="25" t="s">
        <v>77</v>
      </c>
      <c r="K272" s="25">
        <v>70</v>
      </c>
      <c r="L272" s="25">
        <v>10</v>
      </c>
      <c r="M272" s="25" t="s">
        <v>78</v>
      </c>
      <c r="N272" s="25" t="s">
        <v>110</v>
      </c>
      <c r="O272" s="25" t="s">
        <v>111</v>
      </c>
      <c r="P272" s="26">
        <v>4450.3441958200001</v>
      </c>
      <c r="Q272" s="26">
        <v>358950.18544099998</v>
      </c>
      <c r="R272" s="27">
        <v>0.19295699999999999</v>
      </c>
      <c r="S272" s="27">
        <v>0.84899999999999998</v>
      </c>
      <c r="T272" s="27">
        <f t="shared" si="4"/>
        <v>9.460652959407001E-2</v>
      </c>
    </row>
    <row r="273" spans="1:20" x14ac:dyDescent="0.25">
      <c r="A273" s="25">
        <v>5755</v>
      </c>
      <c r="B273" s="25">
        <v>5689</v>
      </c>
      <c r="C273" s="25">
        <v>1900</v>
      </c>
      <c r="D273" s="25">
        <v>1900</v>
      </c>
      <c r="E273" s="25" t="s">
        <v>74</v>
      </c>
      <c r="F273" s="25" t="s">
        <v>75</v>
      </c>
      <c r="G273" s="26">
        <v>6.2730077027700002</v>
      </c>
      <c r="H273" s="26">
        <v>2.5386099999999998</v>
      </c>
      <c r="I273" s="25" t="s">
        <v>76</v>
      </c>
      <c r="J273" s="25" t="s">
        <v>77</v>
      </c>
      <c r="K273" s="25">
        <v>70</v>
      </c>
      <c r="L273" s="25">
        <v>10</v>
      </c>
      <c r="M273" s="25" t="s">
        <v>78</v>
      </c>
      <c r="N273" s="25" t="s">
        <v>110</v>
      </c>
      <c r="O273" s="25" t="s">
        <v>111</v>
      </c>
      <c r="P273" s="26">
        <v>3267.68329692</v>
      </c>
      <c r="Q273" s="26">
        <v>273252.21553300001</v>
      </c>
      <c r="R273" s="27">
        <v>0.19295699999999999</v>
      </c>
      <c r="S273" s="27">
        <v>0.84899999999999998</v>
      </c>
      <c r="T273" s="27">
        <f t="shared" si="4"/>
        <v>7.3966228035270004E-2</v>
      </c>
    </row>
    <row r="274" spans="1:20" x14ac:dyDescent="0.25">
      <c r="A274" s="25">
        <v>5761</v>
      </c>
      <c r="B274" s="25">
        <v>5695</v>
      </c>
      <c r="C274" s="25">
        <v>1900</v>
      </c>
      <c r="D274" s="25">
        <v>1900</v>
      </c>
      <c r="E274" s="25" t="s">
        <v>74</v>
      </c>
      <c r="F274" s="25" t="s">
        <v>75</v>
      </c>
      <c r="G274" s="26">
        <v>4.9616469708600004</v>
      </c>
      <c r="H274" s="26">
        <v>2.0079199999999999</v>
      </c>
      <c r="I274" s="25" t="s">
        <v>76</v>
      </c>
      <c r="J274" s="25" t="s">
        <v>77</v>
      </c>
      <c r="K274" s="25">
        <v>70</v>
      </c>
      <c r="L274" s="25">
        <v>10</v>
      </c>
      <c r="M274" s="25" t="s">
        <v>78</v>
      </c>
      <c r="N274" s="25" t="s">
        <v>110</v>
      </c>
      <c r="O274" s="25" t="s">
        <v>111</v>
      </c>
      <c r="P274" s="26">
        <v>1871.72549506</v>
      </c>
      <c r="Q274" s="26">
        <v>216129.34205100001</v>
      </c>
      <c r="R274" s="27">
        <v>0.19295699999999999</v>
      </c>
      <c r="S274" s="27">
        <v>0.84899999999999998</v>
      </c>
      <c r="T274" s="27">
        <f t="shared" si="4"/>
        <v>5.850377513544E-2</v>
      </c>
    </row>
    <row r="275" spans="1:20" x14ac:dyDescent="0.25">
      <c r="A275" s="25">
        <v>5763</v>
      </c>
      <c r="B275" s="25">
        <v>5697</v>
      </c>
      <c r="C275" s="25">
        <v>1900</v>
      </c>
      <c r="D275" s="25">
        <v>1900</v>
      </c>
      <c r="E275" s="25" t="s">
        <v>74</v>
      </c>
      <c r="F275" s="25" t="s">
        <v>75</v>
      </c>
      <c r="G275" s="26">
        <v>5.33347644898</v>
      </c>
      <c r="H275" s="26">
        <v>2.1583899999999998</v>
      </c>
      <c r="I275" s="25" t="s">
        <v>76</v>
      </c>
      <c r="J275" s="25" t="s">
        <v>77</v>
      </c>
      <c r="K275" s="25">
        <v>70</v>
      </c>
      <c r="L275" s="25">
        <v>10</v>
      </c>
      <c r="M275" s="25" t="s">
        <v>78</v>
      </c>
      <c r="N275" s="25" t="s">
        <v>110</v>
      </c>
      <c r="O275" s="25" t="s">
        <v>111</v>
      </c>
      <c r="P275" s="26">
        <v>2248.63347707</v>
      </c>
      <c r="Q275" s="26">
        <v>232326.23411700001</v>
      </c>
      <c r="R275" s="27">
        <v>0.19295699999999999</v>
      </c>
      <c r="S275" s="27">
        <v>0.84899999999999998</v>
      </c>
      <c r="T275" s="27">
        <f t="shared" si="4"/>
        <v>6.2887945343730003E-2</v>
      </c>
    </row>
    <row r="276" spans="1:20" x14ac:dyDescent="0.25">
      <c r="A276" s="25">
        <v>5765</v>
      </c>
      <c r="B276" s="25">
        <v>5699</v>
      </c>
      <c r="C276" s="25">
        <v>1900</v>
      </c>
      <c r="D276" s="25">
        <v>1900</v>
      </c>
      <c r="E276" s="25" t="s">
        <v>74</v>
      </c>
      <c r="F276" s="25" t="s">
        <v>75</v>
      </c>
      <c r="G276" s="26">
        <v>46.659587252800002</v>
      </c>
      <c r="H276" s="26">
        <v>18.8825</v>
      </c>
      <c r="I276" s="25" t="s">
        <v>76</v>
      </c>
      <c r="J276" s="25" t="s">
        <v>77</v>
      </c>
      <c r="K276" s="25">
        <v>70</v>
      </c>
      <c r="L276" s="25">
        <v>10</v>
      </c>
      <c r="M276" s="25" t="s">
        <v>78</v>
      </c>
      <c r="N276" s="25" t="s">
        <v>110</v>
      </c>
      <c r="O276" s="25" t="s">
        <v>111</v>
      </c>
      <c r="P276" s="26">
        <v>9926.4301575299996</v>
      </c>
      <c r="Q276" s="26">
        <v>2032491.6207300001</v>
      </c>
      <c r="R276" s="27">
        <v>0.19295699999999999</v>
      </c>
      <c r="S276" s="27">
        <v>0.84899999999999998</v>
      </c>
      <c r="T276" s="27">
        <f t="shared" si="4"/>
        <v>0.55017009342750012</v>
      </c>
    </row>
    <row r="277" spans="1:20" x14ac:dyDescent="0.25">
      <c r="A277" s="25">
        <v>5766</v>
      </c>
      <c r="B277" s="25">
        <v>5700</v>
      </c>
      <c r="C277" s="25">
        <v>1900</v>
      </c>
      <c r="D277" s="25">
        <v>1900</v>
      </c>
      <c r="E277" s="25" t="s">
        <v>74</v>
      </c>
      <c r="F277" s="25" t="s">
        <v>75</v>
      </c>
      <c r="G277" s="26">
        <v>8.9405430642900008</v>
      </c>
      <c r="H277" s="26">
        <v>3.6181199999999998</v>
      </c>
      <c r="I277" s="25" t="s">
        <v>76</v>
      </c>
      <c r="J277" s="25" t="s">
        <v>77</v>
      </c>
      <c r="K277" s="25">
        <v>70</v>
      </c>
      <c r="L277" s="25">
        <v>10</v>
      </c>
      <c r="M277" s="25" t="s">
        <v>78</v>
      </c>
      <c r="N277" s="25" t="s">
        <v>110</v>
      </c>
      <c r="O277" s="25" t="s">
        <v>111</v>
      </c>
      <c r="P277" s="26">
        <v>2511.372711</v>
      </c>
      <c r="Q277" s="26">
        <v>389450.05588</v>
      </c>
      <c r="R277" s="27">
        <v>0.19295699999999999</v>
      </c>
      <c r="S277" s="27">
        <v>0.84899999999999998</v>
      </c>
      <c r="T277" s="27">
        <f t="shared" si="4"/>
        <v>0.10541937870684</v>
      </c>
    </row>
    <row r="278" spans="1:20" x14ac:dyDescent="0.25">
      <c r="A278" s="25">
        <v>5767</v>
      </c>
      <c r="B278" s="25">
        <v>5701</v>
      </c>
      <c r="C278" s="25">
        <v>1900</v>
      </c>
      <c r="D278" s="25">
        <v>1900</v>
      </c>
      <c r="E278" s="25" t="s">
        <v>74</v>
      </c>
      <c r="F278" s="25" t="s">
        <v>75</v>
      </c>
      <c r="G278" s="26">
        <v>23.873905345400001</v>
      </c>
      <c r="H278" s="26">
        <v>9.6614699999999996</v>
      </c>
      <c r="I278" s="25" t="s">
        <v>76</v>
      </c>
      <c r="J278" s="25" t="s">
        <v>77</v>
      </c>
      <c r="K278" s="25">
        <v>70</v>
      </c>
      <c r="L278" s="25">
        <v>10</v>
      </c>
      <c r="M278" s="25" t="s">
        <v>78</v>
      </c>
      <c r="N278" s="25" t="s">
        <v>110</v>
      </c>
      <c r="O278" s="25" t="s">
        <v>111</v>
      </c>
      <c r="P278" s="26">
        <v>8091.2473355599996</v>
      </c>
      <c r="Q278" s="26">
        <v>1039947.3168499999</v>
      </c>
      <c r="R278" s="27">
        <v>0.19295699999999999</v>
      </c>
      <c r="S278" s="27">
        <v>0.84899999999999998</v>
      </c>
      <c r="T278" s="27">
        <f t="shared" si="4"/>
        <v>0.28150148828529004</v>
      </c>
    </row>
    <row r="279" spans="1:20" x14ac:dyDescent="0.25">
      <c r="A279" s="25">
        <v>5772</v>
      </c>
      <c r="B279" s="25">
        <v>5706</v>
      </c>
      <c r="C279" s="25">
        <v>1900</v>
      </c>
      <c r="D279" s="25">
        <v>1900</v>
      </c>
      <c r="E279" s="25" t="s">
        <v>74</v>
      </c>
      <c r="F279" s="25" t="s">
        <v>75</v>
      </c>
      <c r="G279" s="26">
        <v>17.702787674300001</v>
      </c>
      <c r="H279" s="26">
        <v>2.9354999999999999E-2</v>
      </c>
      <c r="I279" s="25" t="s">
        <v>76</v>
      </c>
      <c r="J279" s="25" t="s">
        <v>77</v>
      </c>
      <c r="K279" s="25">
        <v>70</v>
      </c>
      <c r="L279" s="25">
        <v>10</v>
      </c>
      <c r="M279" s="25" t="s">
        <v>78</v>
      </c>
      <c r="N279" s="25" t="s">
        <v>110</v>
      </c>
      <c r="O279" s="25" t="s">
        <v>111</v>
      </c>
      <c r="P279" s="26">
        <v>5370.9641344900001</v>
      </c>
      <c r="Q279" s="26">
        <v>771133.431094</v>
      </c>
      <c r="R279" s="27">
        <v>0.19295699999999999</v>
      </c>
      <c r="S279" s="27">
        <v>0.84899999999999998</v>
      </c>
      <c r="T279" s="27">
        <f t="shared" si="4"/>
        <v>8.5530216298500012E-4</v>
      </c>
    </row>
    <row r="280" spans="1:20" x14ac:dyDescent="0.25">
      <c r="A280" s="25">
        <v>6021</v>
      </c>
      <c r="B280" s="25">
        <v>5955</v>
      </c>
      <c r="C280" s="25">
        <v>1900</v>
      </c>
      <c r="D280" s="25">
        <v>1900</v>
      </c>
      <c r="E280" s="25" t="s">
        <v>74</v>
      </c>
      <c r="F280" s="25" t="s">
        <v>81</v>
      </c>
      <c r="G280" s="26">
        <v>12.3888724792</v>
      </c>
      <c r="H280" s="26">
        <v>4.53329</v>
      </c>
      <c r="I280" s="25" t="s">
        <v>76</v>
      </c>
      <c r="J280" s="25" t="s">
        <v>77</v>
      </c>
      <c r="K280" s="25">
        <v>70</v>
      </c>
      <c r="L280" s="25">
        <v>10</v>
      </c>
      <c r="M280" s="25" t="s">
        <v>78</v>
      </c>
      <c r="N280" s="25" t="s">
        <v>110</v>
      </c>
      <c r="O280" s="25" t="s">
        <v>111</v>
      </c>
      <c r="P280" s="26">
        <v>3347.2769718499999</v>
      </c>
      <c r="Q280" s="26">
        <v>539659.285194</v>
      </c>
      <c r="R280" s="27">
        <v>0.19295699999999999</v>
      </c>
      <c r="S280" s="27">
        <v>0.84899999999999998</v>
      </c>
      <c r="T280" s="27">
        <f t="shared" si="4"/>
        <v>0.13208423581803003</v>
      </c>
    </row>
    <row r="281" spans="1:20" x14ac:dyDescent="0.25">
      <c r="A281" s="25">
        <v>6137</v>
      </c>
      <c r="B281" s="25">
        <v>6082</v>
      </c>
      <c r="C281" s="25">
        <v>1900</v>
      </c>
      <c r="D281" s="25">
        <v>1900</v>
      </c>
      <c r="E281" s="25" t="s">
        <v>74</v>
      </c>
      <c r="F281" s="25" t="s">
        <v>82</v>
      </c>
      <c r="G281" s="26">
        <v>20.334942451100002</v>
      </c>
      <c r="H281" s="26">
        <v>6.6604999999999999</v>
      </c>
      <c r="I281" s="25" t="s">
        <v>76</v>
      </c>
      <c r="J281" s="25" t="s">
        <v>77</v>
      </c>
      <c r="K281" s="25">
        <v>70</v>
      </c>
      <c r="L281" s="25">
        <v>10</v>
      </c>
      <c r="M281" s="25" t="s">
        <v>78</v>
      </c>
      <c r="N281" s="25" t="s">
        <v>110</v>
      </c>
      <c r="O281" s="25" t="s">
        <v>111</v>
      </c>
      <c r="P281" s="26">
        <v>11372.199437499999</v>
      </c>
      <c r="Q281" s="26">
        <v>885790.09316799999</v>
      </c>
      <c r="R281" s="27">
        <v>0.19295699999999999</v>
      </c>
      <c r="S281" s="27">
        <v>0.84899999999999998</v>
      </c>
      <c r="T281" s="27">
        <f t="shared" si="4"/>
        <v>0.19406370487350003</v>
      </c>
    </row>
    <row r="282" spans="1:20" x14ac:dyDescent="0.25">
      <c r="A282" s="25">
        <v>6138</v>
      </c>
      <c r="B282" s="25">
        <v>6083</v>
      </c>
      <c r="C282" s="25">
        <v>1900</v>
      </c>
      <c r="D282" s="25">
        <v>1900</v>
      </c>
      <c r="E282" s="25" t="s">
        <v>74</v>
      </c>
      <c r="F282" s="25" t="s">
        <v>82</v>
      </c>
      <c r="G282" s="26">
        <v>6.4322656800000004</v>
      </c>
      <c r="H282" s="26">
        <v>0.106171</v>
      </c>
      <c r="I282" s="25" t="s">
        <v>76</v>
      </c>
      <c r="J282" s="25" t="s">
        <v>77</v>
      </c>
      <c r="K282" s="25">
        <v>70</v>
      </c>
      <c r="L282" s="25">
        <v>10</v>
      </c>
      <c r="M282" s="25" t="s">
        <v>78</v>
      </c>
      <c r="N282" s="25" t="s">
        <v>110</v>
      </c>
      <c r="O282" s="25" t="s">
        <v>111</v>
      </c>
      <c r="P282" s="26">
        <v>2320.3224936800002</v>
      </c>
      <c r="Q282" s="26">
        <v>280189.493021</v>
      </c>
      <c r="R282" s="27">
        <v>0.19295699999999999</v>
      </c>
      <c r="S282" s="27">
        <v>0.84899999999999998</v>
      </c>
      <c r="T282" s="27">
        <f t="shared" si="4"/>
        <v>3.0934520846970003E-3</v>
      </c>
    </row>
    <row r="283" spans="1:20" x14ac:dyDescent="0.25">
      <c r="A283" s="25">
        <v>6147</v>
      </c>
      <c r="B283" s="25">
        <v>6103</v>
      </c>
      <c r="C283" s="25">
        <v>1900</v>
      </c>
      <c r="D283" s="25">
        <v>1900</v>
      </c>
      <c r="E283" s="25" t="s">
        <v>74</v>
      </c>
      <c r="F283" s="25" t="s">
        <v>82</v>
      </c>
      <c r="G283" s="26">
        <v>7.6174544820700003</v>
      </c>
      <c r="H283" s="26">
        <v>3.0731199999999999</v>
      </c>
      <c r="I283" s="25" t="s">
        <v>76</v>
      </c>
      <c r="J283" s="25" t="s">
        <v>77</v>
      </c>
      <c r="K283" s="25">
        <v>70</v>
      </c>
      <c r="L283" s="25">
        <v>10</v>
      </c>
      <c r="M283" s="25" t="s">
        <v>78</v>
      </c>
      <c r="N283" s="25" t="s">
        <v>110</v>
      </c>
      <c r="O283" s="25" t="s">
        <v>111</v>
      </c>
      <c r="P283" s="26">
        <v>2534.5975353700001</v>
      </c>
      <c r="Q283" s="26">
        <v>331816.317239</v>
      </c>
      <c r="R283" s="27">
        <v>0.19295699999999999</v>
      </c>
      <c r="S283" s="27">
        <v>0.84899999999999998</v>
      </c>
      <c r="T283" s="27">
        <f t="shared" si="4"/>
        <v>8.9539982391840009E-2</v>
      </c>
    </row>
    <row r="284" spans="1:20" x14ac:dyDescent="0.25">
      <c r="A284" s="25">
        <v>6148</v>
      </c>
      <c r="B284" s="25">
        <v>6104</v>
      </c>
      <c r="C284" s="25">
        <v>1900</v>
      </c>
      <c r="D284" s="25">
        <v>1900</v>
      </c>
      <c r="E284" s="25" t="s">
        <v>74</v>
      </c>
      <c r="F284" s="25" t="s">
        <v>82</v>
      </c>
      <c r="G284" s="26">
        <v>14.867287474399999</v>
      </c>
      <c r="H284" s="26">
        <v>6.0166000000000004</v>
      </c>
      <c r="I284" s="25" t="s">
        <v>76</v>
      </c>
      <c r="J284" s="25" t="s">
        <v>77</v>
      </c>
      <c r="K284" s="25">
        <v>70</v>
      </c>
      <c r="L284" s="25">
        <v>10</v>
      </c>
      <c r="M284" s="25" t="s">
        <v>78</v>
      </c>
      <c r="N284" s="25" t="s">
        <v>110</v>
      </c>
      <c r="O284" s="25" t="s">
        <v>111</v>
      </c>
      <c r="P284" s="26">
        <v>3459.3605701400002</v>
      </c>
      <c r="Q284" s="26">
        <v>647619.04238700005</v>
      </c>
      <c r="R284" s="27">
        <v>0.19295699999999999</v>
      </c>
      <c r="S284" s="27">
        <v>0.84899999999999998</v>
      </c>
      <c r="T284" s="27">
        <f t="shared" si="4"/>
        <v>0.17530270801620002</v>
      </c>
    </row>
    <row r="285" spans="1:20" x14ac:dyDescent="0.25">
      <c r="A285" s="25">
        <v>6256</v>
      </c>
      <c r="B285" s="25">
        <v>6212</v>
      </c>
      <c r="C285" s="25">
        <v>1920</v>
      </c>
      <c r="D285" s="25">
        <v>1920</v>
      </c>
      <c r="E285" s="25" t="s">
        <v>74</v>
      </c>
      <c r="F285" s="25" t="s">
        <v>75</v>
      </c>
      <c r="G285" s="26">
        <v>18.749846641800001</v>
      </c>
      <c r="H285" s="26">
        <v>7.5878199999999998</v>
      </c>
      <c r="I285" s="25" t="s">
        <v>76</v>
      </c>
      <c r="J285" s="25" t="s">
        <v>77</v>
      </c>
      <c r="K285" s="25">
        <v>70</v>
      </c>
      <c r="L285" s="25">
        <v>10</v>
      </c>
      <c r="M285" s="25" t="s">
        <v>78</v>
      </c>
      <c r="N285" s="25" t="s">
        <v>113</v>
      </c>
      <c r="O285" s="25" t="s">
        <v>111</v>
      </c>
      <c r="P285" s="26">
        <v>6631.9573964700003</v>
      </c>
      <c r="Q285" s="26">
        <v>816743.31971499999</v>
      </c>
      <c r="R285" s="27">
        <v>0.19295699999999999</v>
      </c>
      <c r="S285" s="27">
        <v>0.84899999999999998</v>
      </c>
      <c r="T285" s="27">
        <f t="shared" si="4"/>
        <v>0.22108257054474001</v>
      </c>
    </row>
    <row r="286" spans="1:20" x14ac:dyDescent="0.25">
      <c r="A286" s="25">
        <v>6294</v>
      </c>
      <c r="B286" s="25">
        <v>6250</v>
      </c>
      <c r="C286" s="25">
        <v>1920</v>
      </c>
      <c r="D286" s="25">
        <v>1920</v>
      </c>
      <c r="E286" s="25" t="s">
        <v>74</v>
      </c>
      <c r="F286" s="25" t="s">
        <v>82</v>
      </c>
      <c r="G286" s="26">
        <v>3.37312670716</v>
      </c>
      <c r="H286" s="26">
        <v>1.3650599999999999</v>
      </c>
      <c r="I286" s="25" t="s">
        <v>76</v>
      </c>
      <c r="J286" s="25" t="s">
        <v>77</v>
      </c>
      <c r="K286" s="25">
        <v>70</v>
      </c>
      <c r="L286" s="25">
        <v>10</v>
      </c>
      <c r="M286" s="25" t="s">
        <v>78</v>
      </c>
      <c r="N286" s="25" t="s">
        <v>113</v>
      </c>
      <c r="O286" s="25" t="s">
        <v>111</v>
      </c>
      <c r="P286" s="26">
        <v>2332.0282556400002</v>
      </c>
      <c r="Q286" s="26">
        <v>146933.39936400001</v>
      </c>
      <c r="R286" s="27">
        <v>0.19295699999999999</v>
      </c>
      <c r="S286" s="27">
        <v>0.84899999999999998</v>
      </c>
      <c r="T286" s="27">
        <f t="shared" si="4"/>
        <v>3.9773080245419999E-2</v>
      </c>
    </row>
    <row r="287" spans="1:20" x14ac:dyDescent="0.25">
      <c r="A287" s="25">
        <v>6295</v>
      </c>
      <c r="B287" s="25">
        <v>6251</v>
      </c>
      <c r="C287" s="25">
        <v>1920</v>
      </c>
      <c r="D287" s="25">
        <v>1920</v>
      </c>
      <c r="E287" s="25" t="s">
        <v>74</v>
      </c>
      <c r="F287" s="25" t="s">
        <v>82</v>
      </c>
      <c r="G287" s="26">
        <v>9.1779849648200003</v>
      </c>
      <c r="H287" s="26">
        <v>3.71421</v>
      </c>
      <c r="I287" s="25" t="s">
        <v>76</v>
      </c>
      <c r="J287" s="25" t="s">
        <v>77</v>
      </c>
      <c r="K287" s="25">
        <v>70</v>
      </c>
      <c r="L287" s="25">
        <v>10</v>
      </c>
      <c r="M287" s="25" t="s">
        <v>78</v>
      </c>
      <c r="N287" s="25" t="s">
        <v>113</v>
      </c>
      <c r="O287" s="25" t="s">
        <v>111</v>
      </c>
      <c r="P287" s="26">
        <v>3509.0617933100002</v>
      </c>
      <c r="Q287" s="26">
        <v>399793.02506700001</v>
      </c>
      <c r="R287" s="27">
        <v>0.19295699999999999</v>
      </c>
      <c r="S287" s="27">
        <v>0.84899999999999998</v>
      </c>
      <c r="T287" s="27">
        <f t="shared" si="4"/>
        <v>0.10821910566447002</v>
      </c>
    </row>
    <row r="288" spans="1:20" x14ac:dyDescent="0.25">
      <c r="A288" s="25">
        <v>6296</v>
      </c>
      <c r="B288" s="25">
        <v>6252</v>
      </c>
      <c r="C288" s="25">
        <v>1920</v>
      </c>
      <c r="D288" s="25">
        <v>1920</v>
      </c>
      <c r="E288" s="25" t="s">
        <v>74</v>
      </c>
      <c r="F288" s="25" t="s">
        <v>82</v>
      </c>
      <c r="G288" s="26">
        <v>5.6498880818000004</v>
      </c>
      <c r="H288" s="26">
        <v>2.2864399999999998</v>
      </c>
      <c r="I288" s="25" t="s">
        <v>76</v>
      </c>
      <c r="J288" s="25" t="s">
        <v>77</v>
      </c>
      <c r="K288" s="25">
        <v>70</v>
      </c>
      <c r="L288" s="25">
        <v>10</v>
      </c>
      <c r="M288" s="25" t="s">
        <v>78</v>
      </c>
      <c r="N288" s="25" t="s">
        <v>113</v>
      </c>
      <c r="O288" s="25" t="s">
        <v>111</v>
      </c>
      <c r="P288" s="26">
        <v>2332.9417365899999</v>
      </c>
      <c r="Q288" s="26">
        <v>246109.124843</v>
      </c>
      <c r="R288" s="27">
        <v>0.19295699999999999</v>
      </c>
      <c r="S288" s="27">
        <v>0.84899999999999998</v>
      </c>
      <c r="T288" s="27">
        <f t="shared" si="4"/>
        <v>6.6618875065080005E-2</v>
      </c>
    </row>
    <row r="289" spans="1:20" x14ac:dyDescent="0.25">
      <c r="A289" s="25">
        <v>52432</v>
      </c>
      <c r="B289" s="25">
        <v>52374</v>
      </c>
      <c r="C289" s="25">
        <v>7400</v>
      </c>
      <c r="D289" s="25">
        <v>7400</v>
      </c>
      <c r="E289" s="25" t="s">
        <v>74</v>
      </c>
      <c r="F289" s="25" t="s">
        <v>82</v>
      </c>
      <c r="G289" s="26">
        <v>70.209667873100003</v>
      </c>
      <c r="H289" s="26">
        <v>0.39091500000000001</v>
      </c>
      <c r="I289" s="25" t="s">
        <v>76</v>
      </c>
      <c r="J289" s="25" t="s">
        <v>77</v>
      </c>
      <c r="K289" s="25">
        <v>17</v>
      </c>
      <c r="L289" s="25">
        <v>70</v>
      </c>
      <c r="M289" s="25" t="s">
        <v>124</v>
      </c>
      <c r="N289" s="25" t="s">
        <v>125</v>
      </c>
      <c r="O289" s="25" t="s">
        <v>124</v>
      </c>
      <c r="P289" s="26">
        <v>14778.4439735</v>
      </c>
      <c r="Q289" s="26">
        <v>3058333.1325500002</v>
      </c>
      <c r="R289" s="27">
        <v>0.78678800000000004</v>
      </c>
      <c r="S289" s="27">
        <v>0.84899999999999998</v>
      </c>
      <c r="T289" s="27">
        <f t="shared" si="4"/>
        <v>4.6442651884020018E-2</v>
      </c>
    </row>
    <row r="290" spans="1:20" x14ac:dyDescent="0.25">
      <c r="A290" s="25">
        <v>52433</v>
      </c>
      <c r="B290" s="25">
        <v>52375</v>
      </c>
      <c r="C290" s="25">
        <v>7400</v>
      </c>
      <c r="D290" s="25">
        <v>7400</v>
      </c>
      <c r="E290" s="25" t="s">
        <v>74</v>
      </c>
      <c r="F290" s="25" t="s">
        <v>82</v>
      </c>
      <c r="G290" s="26">
        <v>12.518352759100001</v>
      </c>
      <c r="H290" s="26">
        <v>0.17266599999999999</v>
      </c>
      <c r="I290" s="25" t="s">
        <v>76</v>
      </c>
      <c r="J290" s="25" t="s">
        <v>77</v>
      </c>
      <c r="K290" s="25">
        <v>17</v>
      </c>
      <c r="L290" s="25">
        <v>70</v>
      </c>
      <c r="M290" s="25" t="s">
        <v>124</v>
      </c>
      <c r="N290" s="25" t="s">
        <v>125</v>
      </c>
      <c r="O290" s="25" t="s">
        <v>124</v>
      </c>
      <c r="P290" s="26">
        <v>3033.2005495499998</v>
      </c>
      <c r="Q290" s="26">
        <v>545299.44618700002</v>
      </c>
      <c r="R290" s="27">
        <v>0.78678800000000004</v>
      </c>
      <c r="S290" s="27">
        <v>0.84899999999999998</v>
      </c>
      <c r="T290" s="27">
        <f t="shared" si="4"/>
        <v>2.0513582058008004E-2</v>
      </c>
    </row>
    <row r="291" spans="1:20" x14ac:dyDescent="0.25">
      <c r="A291" s="25">
        <v>52495</v>
      </c>
      <c r="B291" s="25">
        <v>52437</v>
      </c>
      <c r="C291" s="25">
        <v>7430</v>
      </c>
      <c r="D291" s="25">
        <v>7430</v>
      </c>
      <c r="E291" s="25" t="s">
        <v>74</v>
      </c>
      <c r="F291" s="25" t="s">
        <v>75</v>
      </c>
      <c r="G291" s="26">
        <v>8.9003658411300002</v>
      </c>
      <c r="H291" s="26">
        <v>1.8500700000000001</v>
      </c>
      <c r="I291" s="25" t="s">
        <v>76</v>
      </c>
      <c r="J291" s="25" t="s">
        <v>77</v>
      </c>
      <c r="K291" s="25">
        <v>17</v>
      </c>
      <c r="L291" s="25">
        <v>70</v>
      </c>
      <c r="M291" s="25" t="s">
        <v>124</v>
      </c>
      <c r="N291" s="25" t="s">
        <v>126</v>
      </c>
      <c r="O291" s="25" t="s">
        <v>124</v>
      </c>
      <c r="P291" s="26">
        <v>5769.7662805399996</v>
      </c>
      <c r="Q291" s="26">
        <v>387699.93604</v>
      </c>
      <c r="R291" s="27">
        <v>0.78678800000000004</v>
      </c>
      <c r="S291" s="27">
        <v>0.84899999999999998</v>
      </c>
      <c r="T291" s="27">
        <f t="shared" si="4"/>
        <v>0.21979754414916006</v>
      </c>
    </row>
    <row r="292" spans="1:20" x14ac:dyDescent="0.25">
      <c r="A292" s="25">
        <v>52496</v>
      </c>
      <c r="B292" s="25">
        <v>52438</v>
      </c>
      <c r="C292" s="25">
        <v>7430</v>
      </c>
      <c r="D292" s="25">
        <v>7430</v>
      </c>
      <c r="E292" s="25" t="s">
        <v>74</v>
      </c>
      <c r="F292" s="25" t="s">
        <v>75</v>
      </c>
      <c r="G292" s="26">
        <v>4.2384035530400004</v>
      </c>
      <c r="H292" s="26">
        <v>0.32640599999999997</v>
      </c>
      <c r="I292" s="25" t="s">
        <v>76</v>
      </c>
      <c r="J292" s="25" t="s">
        <v>77</v>
      </c>
      <c r="K292" s="25">
        <v>17</v>
      </c>
      <c r="L292" s="25">
        <v>70</v>
      </c>
      <c r="M292" s="25" t="s">
        <v>124</v>
      </c>
      <c r="N292" s="25" t="s">
        <v>126</v>
      </c>
      <c r="O292" s="25" t="s">
        <v>124</v>
      </c>
      <c r="P292" s="26">
        <v>3586.1367506800002</v>
      </c>
      <c r="Q292" s="26">
        <v>184624.85876999999</v>
      </c>
      <c r="R292" s="27">
        <v>0.78678800000000004</v>
      </c>
      <c r="S292" s="27">
        <v>0.84899999999999998</v>
      </c>
      <c r="T292" s="27">
        <f t="shared" si="4"/>
        <v>3.877866091312801E-2</v>
      </c>
    </row>
    <row r="293" spans="1:20" x14ac:dyDescent="0.25">
      <c r="A293" s="25">
        <v>52644</v>
      </c>
      <c r="B293" s="25">
        <v>52610</v>
      </c>
      <c r="C293" s="25">
        <v>8100</v>
      </c>
      <c r="D293" s="25">
        <v>8100</v>
      </c>
      <c r="E293" s="25" t="s">
        <v>74</v>
      </c>
      <c r="F293" s="25" t="s">
        <v>75</v>
      </c>
      <c r="G293" s="26">
        <v>65.092537147599998</v>
      </c>
      <c r="H293" s="26">
        <v>8.0404400000000003</v>
      </c>
      <c r="I293" s="25" t="s">
        <v>76</v>
      </c>
      <c r="J293" s="25" t="s">
        <v>77</v>
      </c>
      <c r="K293" s="25">
        <v>18</v>
      </c>
      <c r="L293" s="25">
        <v>10</v>
      </c>
      <c r="M293" s="25" t="s">
        <v>78</v>
      </c>
      <c r="N293" s="25" t="s">
        <v>127</v>
      </c>
      <c r="O293" s="25" t="s">
        <v>128</v>
      </c>
      <c r="P293" s="26">
        <v>34580.978712099997</v>
      </c>
      <c r="Q293" s="26">
        <v>2835430.9181499998</v>
      </c>
      <c r="R293" s="27">
        <v>0.717032</v>
      </c>
      <c r="S293" s="27">
        <v>0.84899999999999998</v>
      </c>
      <c r="T293" s="27">
        <f t="shared" si="4"/>
        <v>0.87055316888608014</v>
      </c>
    </row>
    <row r="294" spans="1:20" x14ac:dyDescent="0.25">
      <c r="A294" s="25">
        <v>52652</v>
      </c>
      <c r="B294" s="25">
        <v>52618</v>
      </c>
      <c r="C294" s="25">
        <v>8100</v>
      </c>
      <c r="D294" s="25">
        <v>8100</v>
      </c>
      <c r="E294" s="25" t="s">
        <v>74</v>
      </c>
      <c r="F294" s="25" t="s">
        <v>82</v>
      </c>
      <c r="G294" s="26">
        <v>44.896939524700002</v>
      </c>
      <c r="H294" s="26">
        <v>0.982819</v>
      </c>
      <c r="I294" s="25" t="s">
        <v>76</v>
      </c>
      <c r="J294" s="25" t="s">
        <v>77</v>
      </c>
      <c r="K294" s="25">
        <v>18</v>
      </c>
      <c r="L294" s="25">
        <v>10</v>
      </c>
      <c r="M294" s="25" t="s">
        <v>78</v>
      </c>
      <c r="N294" s="25" t="s">
        <v>127</v>
      </c>
      <c r="O294" s="25" t="s">
        <v>128</v>
      </c>
      <c r="P294" s="26">
        <v>17771.6525736</v>
      </c>
      <c r="Q294" s="26">
        <v>1955710.68569</v>
      </c>
      <c r="R294" s="27">
        <v>0.717032</v>
      </c>
      <c r="S294" s="27">
        <v>0.84899999999999998</v>
      </c>
      <c r="T294" s="27">
        <f t="shared" si="4"/>
        <v>0.10641161365440802</v>
      </c>
    </row>
    <row r="295" spans="1:20" x14ac:dyDescent="0.25">
      <c r="A295" s="25">
        <v>52664</v>
      </c>
      <c r="B295" s="25">
        <v>52630</v>
      </c>
      <c r="C295" s="25">
        <v>8110</v>
      </c>
      <c r="D295" s="25">
        <v>8110</v>
      </c>
      <c r="E295" s="25" t="s">
        <v>74</v>
      </c>
      <c r="F295" s="25" t="s">
        <v>75</v>
      </c>
      <c r="G295" s="26">
        <v>323.533574982</v>
      </c>
      <c r="H295" s="26">
        <v>130.93</v>
      </c>
      <c r="I295" s="25" t="s">
        <v>76</v>
      </c>
      <c r="J295" s="25" t="s">
        <v>77</v>
      </c>
      <c r="K295" s="25">
        <v>3</v>
      </c>
      <c r="L295" s="25">
        <v>10</v>
      </c>
      <c r="M295" s="25" t="s">
        <v>78</v>
      </c>
      <c r="N295" s="25" t="s">
        <v>129</v>
      </c>
      <c r="O295" s="25" t="s">
        <v>89</v>
      </c>
      <c r="P295" s="26">
        <v>36350.059643400004</v>
      </c>
      <c r="Q295" s="26">
        <v>14093122.5262</v>
      </c>
      <c r="R295" s="27">
        <v>1.7750239999999999</v>
      </c>
      <c r="S295" s="27">
        <v>0.84899999999999998</v>
      </c>
      <c r="T295" s="27">
        <f t="shared" si="4"/>
        <v>35.092987740320005</v>
      </c>
    </row>
    <row r="296" spans="1:20" x14ac:dyDescent="0.25">
      <c r="A296" s="25">
        <v>52665</v>
      </c>
      <c r="B296" s="25">
        <v>52631</v>
      </c>
      <c r="C296" s="25">
        <v>8110</v>
      </c>
      <c r="D296" s="25">
        <v>8110</v>
      </c>
      <c r="E296" s="25" t="s">
        <v>74</v>
      </c>
      <c r="F296" s="25" t="s">
        <v>75</v>
      </c>
      <c r="G296" s="26">
        <v>5.6956489101300001</v>
      </c>
      <c r="H296" s="26">
        <v>2.3049599999999999</v>
      </c>
      <c r="I296" s="25" t="s">
        <v>76</v>
      </c>
      <c r="J296" s="25" t="s">
        <v>77</v>
      </c>
      <c r="K296" s="25">
        <v>3</v>
      </c>
      <c r="L296" s="25">
        <v>10</v>
      </c>
      <c r="M296" s="25" t="s">
        <v>78</v>
      </c>
      <c r="N296" s="25" t="s">
        <v>129</v>
      </c>
      <c r="O296" s="25" t="s">
        <v>89</v>
      </c>
      <c r="P296" s="26">
        <v>3851.2943868699999</v>
      </c>
      <c r="Q296" s="26">
        <v>248102.466525</v>
      </c>
      <c r="R296" s="27">
        <v>1.7750239999999999</v>
      </c>
      <c r="S296" s="27">
        <v>0.84899999999999998</v>
      </c>
      <c r="T296" s="27">
        <f t="shared" si="4"/>
        <v>0.61779525717504002</v>
      </c>
    </row>
    <row r="297" spans="1:20" x14ac:dyDescent="0.25">
      <c r="A297" s="25">
        <v>52668</v>
      </c>
      <c r="B297" s="25">
        <v>52634</v>
      </c>
      <c r="C297" s="25">
        <v>8110</v>
      </c>
      <c r="D297" s="25">
        <v>8110</v>
      </c>
      <c r="E297" s="25" t="s">
        <v>74</v>
      </c>
      <c r="F297" s="25" t="s">
        <v>82</v>
      </c>
      <c r="G297" s="26">
        <v>189.632396868</v>
      </c>
      <c r="H297" s="26">
        <v>76.741799999999998</v>
      </c>
      <c r="I297" s="25" t="s">
        <v>76</v>
      </c>
      <c r="J297" s="25" t="s">
        <v>77</v>
      </c>
      <c r="K297" s="25">
        <v>3</v>
      </c>
      <c r="L297" s="25">
        <v>10</v>
      </c>
      <c r="M297" s="25" t="s">
        <v>78</v>
      </c>
      <c r="N297" s="25" t="s">
        <v>129</v>
      </c>
      <c r="O297" s="25" t="s">
        <v>89</v>
      </c>
      <c r="P297" s="26">
        <v>19289.750866099999</v>
      </c>
      <c r="Q297" s="26">
        <v>8260387.2075500004</v>
      </c>
      <c r="R297" s="27">
        <v>1.7750239999999999</v>
      </c>
      <c r="S297" s="27">
        <v>0.84899999999999998</v>
      </c>
      <c r="T297" s="27">
        <f t="shared" si="4"/>
        <v>20.5689990572832</v>
      </c>
    </row>
    <row r="298" spans="1:20" x14ac:dyDescent="0.25">
      <c r="A298" s="25">
        <v>52702</v>
      </c>
      <c r="B298" s="25">
        <v>52668</v>
      </c>
      <c r="C298" s="25">
        <v>8140</v>
      </c>
      <c r="D298" s="25">
        <v>8140</v>
      </c>
      <c r="E298" s="25" t="s">
        <v>74</v>
      </c>
      <c r="F298" s="25" t="s">
        <v>75</v>
      </c>
      <c r="G298" s="26">
        <v>725.75085730199999</v>
      </c>
      <c r="H298" s="26">
        <v>19.578399999999998</v>
      </c>
      <c r="I298" s="25" t="s">
        <v>76</v>
      </c>
      <c r="J298" s="25" t="s">
        <v>77</v>
      </c>
      <c r="K298" s="25">
        <v>18</v>
      </c>
      <c r="L298" s="25">
        <v>10</v>
      </c>
      <c r="M298" s="25" t="s">
        <v>78</v>
      </c>
      <c r="N298" s="25" t="s">
        <v>130</v>
      </c>
      <c r="O298" s="25" t="s">
        <v>128</v>
      </c>
      <c r="P298" s="26">
        <v>273244.85694500001</v>
      </c>
      <c r="Q298" s="26">
        <v>31613707.344099998</v>
      </c>
      <c r="R298" s="27">
        <v>0.717032</v>
      </c>
      <c r="S298" s="27">
        <v>0.84899999999999998</v>
      </c>
      <c r="T298" s="27">
        <f t="shared" si="4"/>
        <v>2.1197892356288004</v>
      </c>
    </row>
    <row r="299" spans="1:20" x14ac:dyDescent="0.25">
      <c r="A299" s="25">
        <v>52706</v>
      </c>
      <c r="B299" s="25">
        <v>52672</v>
      </c>
      <c r="C299" s="25">
        <v>8140</v>
      </c>
      <c r="D299" s="25">
        <v>8140</v>
      </c>
      <c r="E299" s="25" t="s">
        <v>74</v>
      </c>
      <c r="F299" s="25" t="s">
        <v>75</v>
      </c>
      <c r="G299" s="26">
        <v>117.620623247</v>
      </c>
      <c r="H299" s="26">
        <v>46.2819</v>
      </c>
      <c r="I299" s="25" t="s">
        <v>76</v>
      </c>
      <c r="J299" s="25" t="s">
        <v>77</v>
      </c>
      <c r="K299" s="25">
        <v>18</v>
      </c>
      <c r="L299" s="25">
        <v>10</v>
      </c>
      <c r="M299" s="25" t="s">
        <v>78</v>
      </c>
      <c r="N299" s="25" t="s">
        <v>130</v>
      </c>
      <c r="O299" s="25" t="s">
        <v>128</v>
      </c>
      <c r="P299" s="26">
        <v>67509.110617500002</v>
      </c>
      <c r="Q299" s="26">
        <v>5123554.3486299999</v>
      </c>
      <c r="R299" s="27">
        <v>0.717032</v>
      </c>
      <c r="S299" s="27">
        <v>0.84899999999999998</v>
      </c>
      <c r="T299" s="27">
        <f t="shared" si="4"/>
        <v>5.0110261014408009</v>
      </c>
    </row>
    <row r="300" spans="1:20" x14ac:dyDescent="0.25">
      <c r="A300" s="25">
        <v>52707</v>
      </c>
      <c r="B300" s="25">
        <v>52673</v>
      </c>
      <c r="C300" s="25">
        <v>8140</v>
      </c>
      <c r="D300" s="25">
        <v>8140</v>
      </c>
      <c r="E300" s="25" t="s">
        <v>74</v>
      </c>
      <c r="F300" s="25" t="s">
        <v>75</v>
      </c>
      <c r="G300" s="26">
        <v>31.8308113621</v>
      </c>
      <c r="H300" s="26">
        <v>9.4476800000000001</v>
      </c>
      <c r="I300" s="25" t="s">
        <v>76</v>
      </c>
      <c r="J300" s="25" t="s">
        <v>77</v>
      </c>
      <c r="K300" s="25">
        <v>18</v>
      </c>
      <c r="L300" s="25">
        <v>10</v>
      </c>
      <c r="M300" s="25" t="s">
        <v>78</v>
      </c>
      <c r="N300" s="25" t="s">
        <v>130</v>
      </c>
      <c r="O300" s="25" t="s">
        <v>128</v>
      </c>
      <c r="P300" s="26">
        <v>21698.6738444</v>
      </c>
      <c r="Q300" s="26">
        <v>1386550.1429300001</v>
      </c>
      <c r="R300" s="27">
        <v>0.717032</v>
      </c>
      <c r="S300" s="27">
        <v>0.84899999999999998</v>
      </c>
      <c r="T300" s="27">
        <f t="shared" si="4"/>
        <v>1.0229176217497602</v>
      </c>
    </row>
    <row r="301" spans="1:20" x14ac:dyDescent="0.25">
      <c r="A301" s="25">
        <v>52708</v>
      </c>
      <c r="B301" s="25">
        <v>52674</v>
      </c>
      <c r="C301" s="25">
        <v>8140</v>
      </c>
      <c r="D301" s="25">
        <v>8140</v>
      </c>
      <c r="E301" s="25" t="s">
        <v>74</v>
      </c>
      <c r="F301" s="25" t="s">
        <v>75</v>
      </c>
      <c r="G301" s="26">
        <v>6.6828634641500004</v>
      </c>
      <c r="H301" s="26">
        <v>2.21333</v>
      </c>
      <c r="I301" s="25" t="s">
        <v>76</v>
      </c>
      <c r="J301" s="25" t="s">
        <v>77</v>
      </c>
      <c r="K301" s="25">
        <v>18</v>
      </c>
      <c r="L301" s="25">
        <v>10</v>
      </c>
      <c r="M301" s="25" t="s">
        <v>78</v>
      </c>
      <c r="N301" s="25" t="s">
        <v>130</v>
      </c>
      <c r="O301" s="25" t="s">
        <v>128</v>
      </c>
      <c r="P301" s="26">
        <v>4765.6386534599997</v>
      </c>
      <c r="Q301" s="26">
        <v>291105.53249800002</v>
      </c>
      <c r="R301" s="27">
        <v>0.717032</v>
      </c>
      <c r="S301" s="27">
        <v>0.84899999999999998</v>
      </c>
      <c r="T301" s="27">
        <f t="shared" si="4"/>
        <v>0.23964129392056005</v>
      </c>
    </row>
    <row r="302" spans="1:20" x14ac:dyDescent="0.25">
      <c r="A302" s="25">
        <v>52709</v>
      </c>
      <c r="B302" s="25">
        <v>52675</v>
      </c>
      <c r="C302" s="25">
        <v>8140</v>
      </c>
      <c r="D302" s="25">
        <v>8140</v>
      </c>
      <c r="E302" s="25" t="s">
        <v>74</v>
      </c>
      <c r="F302" s="25" t="s">
        <v>75</v>
      </c>
      <c r="G302" s="26">
        <v>20.683341182700001</v>
      </c>
      <c r="H302" s="26">
        <v>8.3702900000000007</v>
      </c>
      <c r="I302" s="25" t="s">
        <v>76</v>
      </c>
      <c r="J302" s="25" t="s">
        <v>77</v>
      </c>
      <c r="K302" s="25">
        <v>18</v>
      </c>
      <c r="L302" s="25">
        <v>10</v>
      </c>
      <c r="M302" s="25" t="s">
        <v>78</v>
      </c>
      <c r="N302" s="25" t="s">
        <v>130</v>
      </c>
      <c r="O302" s="25" t="s">
        <v>128</v>
      </c>
      <c r="P302" s="26">
        <v>9223.8967603399997</v>
      </c>
      <c r="Q302" s="26">
        <v>900966.34191700001</v>
      </c>
      <c r="R302" s="27">
        <v>0.717032</v>
      </c>
      <c r="S302" s="27">
        <v>0.84899999999999998</v>
      </c>
      <c r="T302" s="27">
        <f t="shared" si="4"/>
        <v>0.90626663267128016</v>
      </c>
    </row>
    <row r="303" spans="1:20" x14ac:dyDescent="0.25">
      <c r="A303" s="25">
        <v>52710</v>
      </c>
      <c r="B303" s="25">
        <v>52676</v>
      </c>
      <c r="C303" s="25">
        <v>8140</v>
      </c>
      <c r="D303" s="25">
        <v>8140</v>
      </c>
      <c r="E303" s="25" t="s">
        <v>74</v>
      </c>
      <c r="F303" s="25" t="s">
        <v>75</v>
      </c>
      <c r="G303" s="26">
        <v>133.653123771</v>
      </c>
      <c r="H303" s="26">
        <v>0.57743299999999997</v>
      </c>
      <c r="I303" s="25" t="s">
        <v>76</v>
      </c>
      <c r="J303" s="25" t="s">
        <v>77</v>
      </c>
      <c r="K303" s="25">
        <v>18</v>
      </c>
      <c r="L303" s="25">
        <v>10</v>
      </c>
      <c r="M303" s="25" t="s">
        <v>78</v>
      </c>
      <c r="N303" s="25" t="s">
        <v>130</v>
      </c>
      <c r="O303" s="25" t="s">
        <v>128</v>
      </c>
      <c r="P303" s="26">
        <v>71534.891735800004</v>
      </c>
      <c r="Q303" s="26">
        <v>5821930.0714699998</v>
      </c>
      <c r="R303" s="27">
        <v>0.717032</v>
      </c>
      <c r="S303" s="27">
        <v>0.84899999999999998</v>
      </c>
      <c r="T303" s="27">
        <f t="shared" si="4"/>
        <v>6.2519728767256005E-2</v>
      </c>
    </row>
    <row r="304" spans="1:20" x14ac:dyDescent="0.25">
      <c r="A304" s="25">
        <v>52775</v>
      </c>
      <c r="B304" s="25">
        <v>52741</v>
      </c>
      <c r="C304" s="25">
        <v>8140</v>
      </c>
      <c r="D304" s="25">
        <v>8140</v>
      </c>
      <c r="E304" s="25" t="s">
        <v>74</v>
      </c>
      <c r="F304" s="25" t="s">
        <v>82</v>
      </c>
      <c r="G304" s="26">
        <v>494.82988771399999</v>
      </c>
      <c r="H304" s="26">
        <v>3.87792</v>
      </c>
      <c r="I304" s="25" t="s">
        <v>76</v>
      </c>
      <c r="J304" s="25" t="s">
        <v>77</v>
      </c>
      <c r="K304" s="25">
        <v>18</v>
      </c>
      <c r="L304" s="25">
        <v>10</v>
      </c>
      <c r="M304" s="25" t="s">
        <v>78</v>
      </c>
      <c r="N304" s="25" t="s">
        <v>130</v>
      </c>
      <c r="O304" s="25" t="s">
        <v>128</v>
      </c>
      <c r="P304" s="26">
        <v>196343.98926</v>
      </c>
      <c r="Q304" s="26">
        <v>21554789.908799998</v>
      </c>
      <c r="R304" s="27">
        <v>0.717032</v>
      </c>
      <c r="S304" s="27">
        <v>0.84899999999999998</v>
      </c>
      <c r="T304" s="27">
        <f t="shared" si="4"/>
        <v>0.41986950274944013</v>
      </c>
    </row>
    <row r="305" spans="1:20" x14ac:dyDescent="0.25">
      <c r="A305" s="25">
        <v>52776</v>
      </c>
      <c r="B305" s="25">
        <v>52742</v>
      </c>
      <c r="C305" s="25">
        <v>8140</v>
      </c>
      <c r="D305" s="25">
        <v>8140</v>
      </c>
      <c r="E305" s="25" t="s">
        <v>74</v>
      </c>
      <c r="F305" s="25" t="s">
        <v>82</v>
      </c>
      <c r="G305" s="26">
        <v>46.524510381699997</v>
      </c>
      <c r="H305" s="26">
        <v>12.041399999999999</v>
      </c>
      <c r="I305" s="25" t="s">
        <v>76</v>
      </c>
      <c r="J305" s="25" t="s">
        <v>77</v>
      </c>
      <c r="K305" s="25">
        <v>18</v>
      </c>
      <c r="L305" s="25">
        <v>10</v>
      </c>
      <c r="M305" s="25" t="s">
        <v>78</v>
      </c>
      <c r="N305" s="25" t="s">
        <v>130</v>
      </c>
      <c r="O305" s="25" t="s">
        <v>128</v>
      </c>
      <c r="P305" s="26">
        <v>17474.362960900002</v>
      </c>
      <c r="Q305" s="26">
        <v>2026607.6722299999</v>
      </c>
      <c r="R305" s="27">
        <v>0.717032</v>
      </c>
      <c r="S305" s="27">
        <v>0.84899999999999998</v>
      </c>
      <c r="T305" s="27">
        <f t="shared" si="4"/>
        <v>1.3037444378448002</v>
      </c>
    </row>
    <row r="306" spans="1:20" x14ac:dyDescent="0.25">
      <c r="A306" s="25">
        <v>52777</v>
      </c>
      <c r="B306" s="25">
        <v>52743</v>
      </c>
      <c r="C306" s="25">
        <v>8140</v>
      </c>
      <c r="D306" s="25">
        <v>8140</v>
      </c>
      <c r="E306" s="25" t="s">
        <v>74</v>
      </c>
      <c r="F306" s="25" t="s">
        <v>82</v>
      </c>
      <c r="G306" s="26">
        <v>21.3948135274</v>
      </c>
      <c r="H306" s="26">
        <v>3.2673299999999998</v>
      </c>
      <c r="I306" s="25" t="s">
        <v>76</v>
      </c>
      <c r="J306" s="25" t="s">
        <v>77</v>
      </c>
      <c r="K306" s="25">
        <v>18</v>
      </c>
      <c r="L306" s="25">
        <v>10</v>
      </c>
      <c r="M306" s="25" t="s">
        <v>78</v>
      </c>
      <c r="N306" s="25" t="s">
        <v>130</v>
      </c>
      <c r="O306" s="25" t="s">
        <v>128</v>
      </c>
      <c r="P306" s="26">
        <v>10217.855652599999</v>
      </c>
      <c r="Q306" s="26">
        <v>931958.07725600002</v>
      </c>
      <c r="R306" s="27">
        <v>0.717032</v>
      </c>
      <c r="S306" s="27">
        <v>0.84899999999999998</v>
      </c>
      <c r="T306" s="27">
        <f t="shared" si="4"/>
        <v>0.35375980484856001</v>
      </c>
    </row>
    <row r="307" spans="1:20" x14ac:dyDescent="0.25">
      <c r="A307" s="25">
        <v>52778</v>
      </c>
      <c r="B307" s="25">
        <v>52744</v>
      </c>
      <c r="C307" s="25">
        <v>8140</v>
      </c>
      <c r="D307" s="25">
        <v>8140</v>
      </c>
      <c r="E307" s="25" t="s">
        <v>74</v>
      </c>
      <c r="F307" s="25" t="s">
        <v>82</v>
      </c>
      <c r="G307" s="26">
        <v>11.887739376800001</v>
      </c>
      <c r="H307" s="26">
        <v>4.8108199999999997</v>
      </c>
      <c r="I307" s="25" t="s">
        <v>76</v>
      </c>
      <c r="J307" s="25" t="s">
        <v>77</v>
      </c>
      <c r="K307" s="25">
        <v>18</v>
      </c>
      <c r="L307" s="25">
        <v>10</v>
      </c>
      <c r="M307" s="25" t="s">
        <v>78</v>
      </c>
      <c r="N307" s="25" t="s">
        <v>130</v>
      </c>
      <c r="O307" s="25" t="s">
        <v>128</v>
      </c>
      <c r="P307" s="26">
        <v>6188.1827927100003</v>
      </c>
      <c r="Q307" s="26">
        <v>517829.92725100002</v>
      </c>
      <c r="R307" s="27">
        <v>0.717032</v>
      </c>
      <c r="S307" s="27">
        <v>0.84899999999999998</v>
      </c>
      <c r="T307" s="27">
        <f t="shared" si="4"/>
        <v>0.52087629482224007</v>
      </c>
    </row>
    <row r="308" spans="1:20" x14ac:dyDescent="0.25">
      <c r="A308" s="25">
        <v>52779</v>
      </c>
      <c r="B308" s="25">
        <v>52745</v>
      </c>
      <c r="C308" s="25">
        <v>8140</v>
      </c>
      <c r="D308" s="25">
        <v>8140</v>
      </c>
      <c r="E308" s="25" t="s">
        <v>74</v>
      </c>
      <c r="F308" s="25" t="s">
        <v>82</v>
      </c>
      <c r="G308" s="26">
        <v>22.860437484399998</v>
      </c>
      <c r="H308" s="26">
        <v>0.68054700000000001</v>
      </c>
      <c r="I308" s="25" t="s">
        <v>76</v>
      </c>
      <c r="J308" s="25" t="s">
        <v>77</v>
      </c>
      <c r="K308" s="25">
        <v>18</v>
      </c>
      <c r="L308" s="25">
        <v>10</v>
      </c>
      <c r="M308" s="25" t="s">
        <v>78</v>
      </c>
      <c r="N308" s="25" t="s">
        <v>130</v>
      </c>
      <c r="O308" s="25" t="s">
        <v>128</v>
      </c>
      <c r="P308" s="26">
        <v>10464.1365009</v>
      </c>
      <c r="Q308" s="26">
        <v>995800.65682100004</v>
      </c>
      <c r="R308" s="27">
        <v>0.717032</v>
      </c>
      <c r="S308" s="27">
        <v>0.84899999999999998</v>
      </c>
      <c r="T308" s="27">
        <f t="shared" si="4"/>
        <v>7.3684070452104011E-2</v>
      </c>
    </row>
    <row r="309" spans="1:20" x14ac:dyDescent="0.25">
      <c r="A309" s="25">
        <v>52820</v>
      </c>
      <c r="B309" s="25">
        <v>52786</v>
      </c>
      <c r="C309" s="25">
        <v>8310</v>
      </c>
      <c r="D309" s="25">
        <v>8310</v>
      </c>
      <c r="E309" s="25" t="s">
        <v>74</v>
      </c>
      <c r="F309" s="25" t="s">
        <v>75</v>
      </c>
      <c r="G309" s="26">
        <v>12.909348981899999</v>
      </c>
      <c r="H309" s="26">
        <v>5.2242499999999996</v>
      </c>
      <c r="I309" s="25" t="s">
        <v>76</v>
      </c>
      <c r="J309" s="25" t="s">
        <v>77</v>
      </c>
      <c r="K309" s="25">
        <v>22</v>
      </c>
      <c r="L309" s="25">
        <v>10</v>
      </c>
      <c r="M309" s="25" t="s">
        <v>78</v>
      </c>
      <c r="N309" s="25" t="s">
        <v>131</v>
      </c>
      <c r="O309" s="25" t="s">
        <v>104</v>
      </c>
      <c r="P309" s="26">
        <v>4136.46070298</v>
      </c>
      <c r="Q309" s="26">
        <v>562331.24165400001</v>
      </c>
      <c r="R309" s="27">
        <v>1.769803</v>
      </c>
      <c r="S309" s="27">
        <v>0.84899999999999998</v>
      </c>
      <c r="T309" s="27">
        <f t="shared" si="4"/>
        <v>1.3961298917352503</v>
      </c>
    </row>
    <row r="310" spans="1:20" x14ac:dyDescent="0.25">
      <c r="A310" s="25">
        <v>52821</v>
      </c>
      <c r="B310" s="25">
        <v>52787</v>
      </c>
      <c r="C310" s="25">
        <v>8310</v>
      </c>
      <c r="D310" s="25">
        <v>8310</v>
      </c>
      <c r="E310" s="25" t="s">
        <v>74</v>
      </c>
      <c r="F310" s="25" t="s">
        <v>75</v>
      </c>
      <c r="G310" s="26">
        <v>7.08202985454</v>
      </c>
      <c r="H310" s="26">
        <v>2.3822399999999999E-3</v>
      </c>
      <c r="I310" s="25" t="s">
        <v>76</v>
      </c>
      <c r="J310" s="25" t="s">
        <v>77</v>
      </c>
      <c r="K310" s="25">
        <v>22</v>
      </c>
      <c r="L310" s="25">
        <v>10</v>
      </c>
      <c r="M310" s="25" t="s">
        <v>78</v>
      </c>
      <c r="N310" s="25" t="s">
        <v>131</v>
      </c>
      <c r="O310" s="25" t="s">
        <v>104</v>
      </c>
      <c r="P310" s="26">
        <v>3655.3545638099999</v>
      </c>
      <c r="Q310" s="26">
        <v>308493.22046400001</v>
      </c>
      <c r="R310" s="27">
        <v>1.769803</v>
      </c>
      <c r="S310" s="27">
        <v>0.84899999999999998</v>
      </c>
      <c r="T310" s="27">
        <f t="shared" si="4"/>
        <v>6.366304203067201E-4</v>
      </c>
    </row>
    <row r="311" spans="1:20" x14ac:dyDescent="0.25">
      <c r="A311" s="25">
        <v>52891</v>
      </c>
      <c r="B311" s="25">
        <v>52868</v>
      </c>
      <c r="C311" s="25">
        <v>8330</v>
      </c>
      <c r="D311" s="25">
        <v>8330</v>
      </c>
      <c r="E311" s="25" t="s">
        <v>74</v>
      </c>
      <c r="F311" s="25" t="s">
        <v>75</v>
      </c>
      <c r="G311" s="26">
        <v>1.22494822491E-2</v>
      </c>
      <c r="H311" s="26">
        <v>4.9572100000000001E-3</v>
      </c>
      <c r="I311" s="25" t="s">
        <v>76</v>
      </c>
      <c r="J311" s="25" t="s">
        <v>77</v>
      </c>
      <c r="K311" s="25">
        <v>22</v>
      </c>
      <c r="L311" s="25">
        <v>10</v>
      </c>
      <c r="M311" s="25" t="s">
        <v>78</v>
      </c>
      <c r="N311" s="25" t="s">
        <v>132</v>
      </c>
      <c r="O311" s="25" t="s">
        <v>104</v>
      </c>
      <c r="P311" s="26">
        <v>113.46813813</v>
      </c>
      <c r="Q311" s="26">
        <v>533.58744677000004</v>
      </c>
      <c r="R311" s="27">
        <v>1.769803</v>
      </c>
      <c r="S311" s="27">
        <v>0.84899999999999998</v>
      </c>
      <c r="T311" s="27">
        <f t="shared" si="4"/>
        <v>1.3247660545741302E-3</v>
      </c>
    </row>
    <row r="312" spans="1:20" x14ac:dyDescent="0.25">
      <c r="A312" s="25">
        <v>52902</v>
      </c>
      <c r="B312" s="25">
        <v>52879</v>
      </c>
      <c r="C312" s="25">
        <v>8330</v>
      </c>
      <c r="D312" s="25">
        <v>8330</v>
      </c>
      <c r="E312" s="25" t="s">
        <v>74</v>
      </c>
      <c r="F312" s="25" t="s">
        <v>82</v>
      </c>
      <c r="G312" s="26">
        <v>4.9157429527999996</v>
      </c>
      <c r="H312" s="26">
        <v>1.9893400000000001</v>
      </c>
      <c r="I312" s="25" t="s">
        <v>76</v>
      </c>
      <c r="J312" s="25" t="s">
        <v>77</v>
      </c>
      <c r="K312" s="25">
        <v>22</v>
      </c>
      <c r="L312" s="25">
        <v>10</v>
      </c>
      <c r="M312" s="25" t="s">
        <v>78</v>
      </c>
      <c r="N312" s="25" t="s">
        <v>132</v>
      </c>
      <c r="O312" s="25" t="s">
        <v>104</v>
      </c>
      <c r="P312" s="26">
        <v>1841.9209720199999</v>
      </c>
      <c r="Q312" s="26">
        <v>214129.76302400001</v>
      </c>
      <c r="R312" s="27">
        <v>1.769803</v>
      </c>
      <c r="S312" s="27">
        <v>0.84899999999999998</v>
      </c>
      <c r="T312" s="27">
        <f t="shared" si="4"/>
        <v>0.53163172490302013</v>
      </c>
    </row>
    <row r="313" spans="1:20" x14ac:dyDescent="0.25">
      <c r="A313" s="25">
        <v>52911</v>
      </c>
      <c r="B313" s="25">
        <v>52888</v>
      </c>
      <c r="C313" s="25">
        <v>8340</v>
      </c>
      <c r="D313" s="25">
        <v>8340</v>
      </c>
      <c r="E313" s="25" t="s">
        <v>74</v>
      </c>
      <c r="F313" s="25" t="s">
        <v>75</v>
      </c>
      <c r="G313" s="26">
        <v>14.7075020459</v>
      </c>
      <c r="H313" s="26">
        <v>5.9519399999999996</v>
      </c>
      <c r="I313" s="25" t="s">
        <v>76</v>
      </c>
      <c r="J313" s="25" t="s">
        <v>77</v>
      </c>
      <c r="K313" s="25">
        <v>43</v>
      </c>
      <c r="L313" s="25">
        <v>10</v>
      </c>
      <c r="M313" s="25" t="s">
        <v>78</v>
      </c>
      <c r="N313" s="25" t="s">
        <v>133</v>
      </c>
      <c r="O313" s="25" t="s">
        <v>133</v>
      </c>
      <c r="P313" s="26">
        <v>3281.4568382399998</v>
      </c>
      <c r="Q313" s="26">
        <v>640658.78912099998</v>
      </c>
      <c r="R313" s="27">
        <v>0.86399999999999999</v>
      </c>
      <c r="S313" s="27">
        <v>0.84899999999999998</v>
      </c>
      <c r="T313" s="27">
        <f t="shared" si="4"/>
        <v>0.77651390015999999</v>
      </c>
    </row>
    <row r="314" spans="1:20" x14ac:dyDescent="0.25">
      <c r="A314" s="25">
        <v>52912</v>
      </c>
      <c r="B314" s="25">
        <v>52889</v>
      </c>
      <c r="C314" s="25">
        <v>8340</v>
      </c>
      <c r="D314" s="25">
        <v>8340</v>
      </c>
      <c r="E314" s="25" t="s">
        <v>74</v>
      </c>
      <c r="F314" s="25" t="s">
        <v>75</v>
      </c>
      <c r="G314" s="26">
        <v>39.406697398299997</v>
      </c>
      <c r="H314" s="26">
        <v>15.9474</v>
      </c>
      <c r="I314" s="25" t="s">
        <v>76</v>
      </c>
      <c r="J314" s="25" t="s">
        <v>77</v>
      </c>
      <c r="K314" s="25">
        <v>43</v>
      </c>
      <c r="L314" s="25">
        <v>10</v>
      </c>
      <c r="M314" s="25" t="s">
        <v>78</v>
      </c>
      <c r="N314" s="25" t="s">
        <v>133</v>
      </c>
      <c r="O314" s="25" t="s">
        <v>133</v>
      </c>
      <c r="P314" s="26">
        <v>5865.0402640100001</v>
      </c>
      <c r="Q314" s="26">
        <v>1716555.7386700001</v>
      </c>
      <c r="R314" s="27">
        <v>0.86399999999999999</v>
      </c>
      <c r="S314" s="27">
        <v>0.84899999999999998</v>
      </c>
      <c r="T314" s="27">
        <f t="shared" si="4"/>
        <v>2.0805615936000006</v>
      </c>
    </row>
    <row r="315" spans="1:20" x14ac:dyDescent="0.25">
      <c r="A315" s="25">
        <v>53017</v>
      </c>
      <c r="B315" s="25">
        <v>52994</v>
      </c>
      <c r="C315" s="25">
        <v>8350</v>
      </c>
      <c r="D315" s="25">
        <v>8350</v>
      </c>
      <c r="E315" s="25" t="s">
        <v>74</v>
      </c>
      <c r="F315" s="25" t="s">
        <v>82</v>
      </c>
      <c r="G315" s="26">
        <v>59.571289810300001</v>
      </c>
      <c r="H315" s="26">
        <v>0.316164</v>
      </c>
      <c r="I315" s="25" t="s">
        <v>76</v>
      </c>
      <c r="J315" s="25" t="s">
        <v>77</v>
      </c>
      <c r="K315" s="25">
        <v>44</v>
      </c>
      <c r="L315" s="25">
        <v>10</v>
      </c>
      <c r="M315" s="25" t="s">
        <v>78</v>
      </c>
      <c r="N315" s="25" t="s">
        <v>134</v>
      </c>
      <c r="O315" s="25" t="s">
        <v>134</v>
      </c>
      <c r="P315" s="26">
        <v>8966.9641871799995</v>
      </c>
      <c r="Q315" s="26">
        <v>2594925.3841400002</v>
      </c>
      <c r="R315" s="27">
        <v>0.79877399999999998</v>
      </c>
      <c r="S315" s="27">
        <v>0.84899999999999998</v>
      </c>
      <c r="T315" s="27">
        <f t="shared" si="4"/>
        <v>3.8134081023336007E-2</v>
      </c>
    </row>
    <row r="316" spans="1:20" x14ac:dyDescent="0.25">
      <c r="T316" s="27">
        <f>SUM(T2:T315)</f>
        <v>580.37685485614566</v>
      </c>
    </row>
  </sheetData>
  <autoFilter ref="A1:T315"/>
  <sortState ref="A2:T680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9" sqref="B9"/>
    </sheetView>
  </sheetViews>
  <sheetFormatPr defaultRowHeight="15" x14ac:dyDescent="0.25"/>
  <cols>
    <col min="1" max="1" width="19.7109375" customWidth="1"/>
    <col min="2" max="2" width="9.140625" style="29"/>
  </cols>
  <sheetData>
    <row r="1" spans="1:3" x14ac:dyDescent="0.25">
      <c r="A1" t="s">
        <v>140</v>
      </c>
    </row>
    <row r="2" spans="1:3" x14ac:dyDescent="0.25">
      <c r="A2" t="s">
        <v>141</v>
      </c>
    </row>
    <row r="4" spans="1:3" x14ac:dyDescent="0.25">
      <c r="A4" t="s">
        <v>142</v>
      </c>
      <c r="B4" s="29">
        <f>ROUND(0.12*8500,1)</f>
        <v>1020</v>
      </c>
      <c r="C4" t="s">
        <v>143</v>
      </c>
    </row>
    <row r="5" spans="1:3" x14ac:dyDescent="0.25">
      <c r="A5" t="s">
        <v>142</v>
      </c>
      <c r="B5" s="29">
        <f>ROUND(B4*0.45359237,1)</f>
        <v>462.7</v>
      </c>
      <c r="C5" t="s">
        <v>144</v>
      </c>
    </row>
    <row r="7" spans="1:3" x14ac:dyDescent="0.25">
      <c r="A7" s="27" t="s">
        <v>72</v>
      </c>
      <c r="B7" s="27">
        <v>0.84899999999999998</v>
      </c>
    </row>
    <row r="8" spans="1:3" x14ac:dyDescent="0.25">
      <c r="A8" t="s">
        <v>154</v>
      </c>
      <c r="B8" s="29">
        <f>B5*(1-B7)</f>
        <v>69.867700000000013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T27" sqref="T27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4.7109375" style="26" bestFit="1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50.42578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2571</v>
      </c>
      <c r="B2" s="25">
        <v>2562</v>
      </c>
      <c r="C2" s="25">
        <v>1210</v>
      </c>
      <c r="D2" s="25">
        <v>1210</v>
      </c>
      <c r="E2" s="25" t="s">
        <v>74</v>
      </c>
      <c r="F2" s="25" t="s">
        <v>75</v>
      </c>
      <c r="G2" s="26">
        <v>0.12871099999999999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 t="shared" ref="Q2:Q18" si="0">G2*O2*(1-P2)</f>
        <v>1.1840974253889002E-2</v>
      </c>
    </row>
    <row r="3" spans="1:17" x14ac:dyDescent="0.25">
      <c r="A3" s="25">
        <v>2579</v>
      </c>
      <c r="B3" s="25">
        <v>2570</v>
      </c>
      <c r="C3" s="25">
        <v>1210</v>
      </c>
      <c r="D3" s="25">
        <v>1210</v>
      </c>
      <c r="E3" s="25" t="s">
        <v>74</v>
      </c>
      <c r="F3" s="25" t="s">
        <v>75</v>
      </c>
      <c r="G3" s="26">
        <v>0.48136299999999999</v>
      </c>
      <c r="H3" s="25" t="s">
        <v>76</v>
      </c>
      <c r="I3" s="25" t="s">
        <v>77</v>
      </c>
      <c r="J3" s="25">
        <v>19</v>
      </c>
      <c r="K3" s="25">
        <v>10</v>
      </c>
      <c r="L3" s="25" t="s">
        <v>78</v>
      </c>
      <c r="M3" s="25" t="s">
        <v>85</v>
      </c>
      <c r="N3" s="25" t="s">
        <v>86</v>
      </c>
      <c r="O3" s="27">
        <v>0.60924900000000004</v>
      </c>
      <c r="P3" s="27">
        <v>0.84899999999999998</v>
      </c>
      <c r="Q3" s="27">
        <f t="shared" si="0"/>
        <v>4.4283758884437009E-2</v>
      </c>
    </row>
    <row r="4" spans="1:17" x14ac:dyDescent="0.25">
      <c r="A4" s="25">
        <v>2714</v>
      </c>
      <c r="B4" s="25">
        <v>3160</v>
      </c>
      <c r="C4" s="25">
        <v>1230</v>
      </c>
      <c r="D4" s="25">
        <v>1230</v>
      </c>
      <c r="E4" s="25" t="s">
        <v>74</v>
      </c>
      <c r="F4" s="25" t="s">
        <v>75</v>
      </c>
      <c r="G4" s="26">
        <v>2.6017999999999999</v>
      </c>
      <c r="H4" s="25" t="s">
        <v>76</v>
      </c>
      <c r="I4" s="25" t="s">
        <v>77</v>
      </c>
      <c r="J4" s="25">
        <v>19</v>
      </c>
      <c r="K4" s="25">
        <v>10</v>
      </c>
      <c r="L4" s="25" t="s">
        <v>78</v>
      </c>
      <c r="M4" s="25" t="s">
        <v>87</v>
      </c>
      <c r="N4" s="25" t="s">
        <v>86</v>
      </c>
      <c r="O4" s="27">
        <v>0.60924900000000004</v>
      </c>
      <c r="P4" s="27">
        <v>0.84899999999999998</v>
      </c>
      <c r="Q4" s="27">
        <f t="shared" si="0"/>
        <v>0.23935675127820005</v>
      </c>
    </row>
    <row r="5" spans="1:17" x14ac:dyDescent="0.25">
      <c r="A5" s="25">
        <v>3477</v>
      </c>
      <c r="B5" s="25">
        <v>3414</v>
      </c>
      <c r="C5" s="25">
        <v>1320</v>
      </c>
      <c r="D5" s="25">
        <v>1320</v>
      </c>
      <c r="E5" s="25" t="s">
        <v>74</v>
      </c>
      <c r="F5" s="25" t="s">
        <v>75</v>
      </c>
      <c r="G5" s="26">
        <v>12.6297</v>
      </c>
      <c r="H5" s="25" t="s">
        <v>76</v>
      </c>
      <c r="I5" s="25" t="s">
        <v>77</v>
      </c>
      <c r="J5" s="25">
        <v>20</v>
      </c>
      <c r="K5" s="25">
        <v>10</v>
      </c>
      <c r="L5" s="25" t="s">
        <v>78</v>
      </c>
      <c r="M5" s="25" t="s">
        <v>94</v>
      </c>
      <c r="N5" s="25" t="s">
        <v>93</v>
      </c>
      <c r="O5" s="27">
        <v>0.81160900000000002</v>
      </c>
      <c r="P5" s="27">
        <v>0.84899999999999998</v>
      </c>
      <c r="Q5" s="27">
        <f t="shared" si="0"/>
        <v>1.5478071062823004</v>
      </c>
    </row>
    <row r="6" spans="1:17" x14ac:dyDescent="0.25">
      <c r="A6" s="25">
        <v>3557</v>
      </c>
      <c r="B6" s="25">
        <v>3504</v>
      </c>
      <c r="C6" s="25">
        <v>1330</v>
      </c>
      <c r="D6" s="25">
        <v>1330</v>
      </c>
      <c r="E6" s="25" t="s">
        <v>74</v>
      </c>
      <c r="F6" s="25" t="s">
        <v>75</v>
      </c>
      <c r="G6" s="26">
        <v>6.1637900000000002E-2</v>
      </c>
      <c r="H6" s="25" t="s">
        <v>76</v>
      </c>
      <c r="I6" s="25" t="s">
        <v>77</v>
      </c>
      <c r="J6" s="25">
        <v>21</v>
      </c>
      <c r="K6" s="25">
        <v>10</v>
      </c>
      <c r="L6" s="25" t="s">
        <v>78</v>
      </c>
      <c r="M6" s="25" t="s">
        <v>95</v>
      </c>
      <c r="N6" s="25" t="s">
        <v>96</v>
      </c>
      <c r="O6" s="27">
        <v>1.2503169999999999</v>
      </c>
      <c r="P6" s="27">
        <v>0.84899999999999998</v>
      </c>
      <c r="Q6" s="27">
        <f t="shared" si="0"/>
        <v>1.1637104046359301E-2</v>
      </c>
    </row>
    <row r="7" spans="1:17" x14ac:dyDescent="0.25">
      <c r="A7" s="25">
        <v>3559</v>
      </c>
      <c r="B7" s="25">
        <v>3506</v>
      </c>
      <c r="C7" s="25">
        <v>1330</v>
      </c>
      <c r="D7" s="25">
        <v>1330</v>
      </c>
      <c r="E7" s="25" t="s">
        <v>74</v>
      </c>
      <c r="F7" s="25" t="s">
        <v>75</v>
      </c>
      <c r="G7" s="26">
        <v>0.91929899999999998</v>
      </c>
      <c r="H7" s="25" t="s">
        <v>76</v>
      </c>
      <c r="I7" s="25" t="s">
        <v>77</v>
      </c>
      <c r="J7" s="25">
        <v>21</v>
      </c>
      <c r="K7" s="25">
        <v>10</v>
      </c>
      <c r="L7" s="25" t="s">
        <v>78</v>
      </c>
      <c r="M7" s="25" t="s">
        <v>95</v>
      </c>
      <c r="N7" s="25" t="s">
        <v>96</v>
      </c>
      <c r="O7" s="27">
        <v>1.2503169999999999</v>
      </c>
      <c r="P7" s="27">
        <v>0.84899999999999998</v>
      </c>
      <c r="Q7" s="27">
        <f t="shared" si="0"/>
        <v>0.173561690335233</v>
      </c>
    </row>
    <row r="8" spans="1:17" x14ac:dyDescent="0.25">
      <c r="A8" s="25">
        <v>3841</v>
      </c>
      <c r="B8" s="25">
        <v>3788</v>
      </c>
      <c r="C8" s="25">
        <v>1340</v>
      </c>
      <c r="D8" s="25">
        <v>1340</v>
      </c>
      <c r="E8" s="25" t="s">
        <v>74</v>
      </c>
      <c r="F8" s="25" t="s">
        <v>75</v>
      </c>
      <c r="G8" s="26">
        <v>0.26757799999999998</v>
      </c>
      <c r="H8" s="25" t="s">
        <v>76</v>
      </c>
      <c r="I8" s="25" t="s">
        <v>77</v>
      </c>
      <c r="J8" s="25">
        <v>21</v>
      </c>
      <c r="K8" s="25">
        <v>10</v>
      </c>
      <c r="L8" s="25" t="s">
        <v>78</v>
      </c>
      <c r="M8" s="25" t="s">
        <v>97</v>
      </c>
      <c r="N8" s="25" t="s">
        <v>96</v>
      </c>
      <c r="O8" s="27">
        <v>1.2503169999999999</v>
      </c>
      <c r="P8" s="27">
        <v>0.84899999999999998</v>
      </c>
      <c r="Q8" s="27">
        <f t="shared" si="0"/>
        <v>5.0518155656125996E-2</v>
      </c>
    </row>
    <row r="9" spans="1:17" x14ac:dyDescent="0.25">
      <c r="A9" s="25">
        <v>4067</v>
      </c>
      <c r="B9" s="25">
        <v>4024</v>
      </c>
      <c r="C9" s="25">
        <v>1400</v>
      </c>
      <c r="D9" s="25">
        <v>1400</v>
      </c>
      <c r="E9" s="25" t="s">
        <v>74</v>
      </c>
      <c r="F9" s="25" t="s">
        <v>75</v>
      </c>
      <c r="G9" s="26">
        <v>0.18110399999999999</v>
      </c>
      <c r="H9" s="25" t="s">
        <v>76</v>
      </c>
      <c r="I9" s="25" t="s">
        <v>77</v>
      </c>
      <c r="J9" s="25">
        <v>3</v>
      </c>
      <c r="K9" s="25">
        <v>10</v>
      </c>
      <c r="L9" s="25" t="s">
        <v>78</v>
      </c>
      <c r="M9" s="25" t="s">
        <v>89</v>
      </c>
      <c r="N9" s="25" t="s">
        <v>89</v>
      </c>
      <c r="O9" s="27">
        <v>1.7750239999999999</v>
      </c>
      <c r="P9" s="27">
        <v>0.84899999999999998</v>
      </c>
      <c r="Q9" s="27">
        <f t="shared" si="0"/>
        <v>4.8541055920896005E-2</v>
      </c>
    </row>
    <row r="10" spans="1:17" x14ac:dyDescent="0.25">
      <c r="A10" s="25">
        <v>4072</v>
      </c>
      <c r="B10" s="25">
        <v>4029</v>
      </c>
      <c r="C10" s="25">
        <v>1400</v>
      </c>
      <c r="D10" s="25">
        <v>1400</v>
      </c>
      <c r="E10" s="25" t="s">
        <v>74</v>
      </c>
      <c r="F10" s="25" t="s">
        <v>75</v>
      </c>
      <c r="G10" s="26">
        <v>0.48441899999999999</v>
      </c>
      <c r="H10" s="25" t="s">
        <v>76</v>
      </c>
      <c r="I10" s="25" t="s">
        <v>77</v>
      </c>
      <c r="J10" s="25">
        <v>3</v>
      </c>
      <c r="K10" s="25">
        <v>10</v>
      </c>
      <c r="L10" s="25" t="s">
        <v>78</v>
      </c>
      <c r="M10" s="25" t="s">
        <v>89</v>
      </c>
      <c r="N10" s="25" t="s">
        <v>89</v>
      </c>
      <c r="O10" s="27">
        <v>1.7750239999999999</v>
      </c>
      <c r="P10" s="27">
        <v>0.84899999999999998</v>
      </c>
      <c r="Q10" s="27">
        <f t="shared" si="0"/>
        <v>0.12983815800945603</v>
      </c>
    </row>
    <row r="11" spans="1:17" x14ac:dyDescent="0.25">
      <c r="A11" s="25">
        <v>4074</v>
      </c>
      <c r="B11" s="25">
        <v>4031</v>
      </c>
      <c r="C11" s="25">
        <v>1400</v>
      </c>
      <c r="D11" s="25">
        <v>1400</v>
      </c>
      <c r="E11" s="25" t="s">
        <v>74</v>
      </c>
      <c r="F11" s="25" t="s">
        <v>75</v>
      </c>
      <c r="G11" s="26">
        <v>1.08657</v>
      </c>
      <c r="H11" s="25" t="s">
        <v>76</v>
      </c>
      <c r="I11" s="25" t="s">
        <v>77</v>
      </c>
      <c r="J11" s="25">
        <v>3</v>
      </c>
      <c r="K11" s="25">
        <v>10</v>
      </c>
      <c r="L11" s="25" t="s">
        <v>78</v>
      </c>
      <c r="M11" s="25" t="s">
        <v>89</v>
      </c>
      <c r="N11" s="25" t="s">
        <v>89</v>
      </c>
      <c r="O11" s="27">
        <v>1.7750239999999999</v>
      </c>
      <c r="P11" s="27">
        <v>0.84899999999999998</v>
      </c>
      <c r="Q11" s="27">
        <f t="shared" si="0"/>
        <v>0.29123186197968004</v>
      </c>
    </row>
    <row r="12" spans="1:17" x14ac:dyDescent="0.25">
      <c r="A12" s="25">
        <v>4975</v>
      </c>
      <c r="B12" s="25">
        <v>4953</v>
      </c>
      <c r="C12" s="25">
        <v>1700</v>
      </c>
      <c r="D12" s="25">
        <v>1700</v>
      </c>
      <c r="E12" s="25" t="s">
        <v>74</v>
      </c>
      <c r="F12" s="25" t="s">
        <v>75</v>
      </c>
      <c r="G12" s="26">
        <v>3.63341</v>
      </c>
      <c r="H12" s="25" t="s">
        <v>76</v>
      </c>
      <c r="I12" s="25" t="s">
        <v>77</v>
      </c>
      <c r="J12" s="25">
        <v>3</v>
      </c>
      <c r="K12" s="25">
        <v>10</v>
      </c>
      <c r="L12" s="25" t="s">
        <v>78</v>
      </c>
      <c r="M12" s="25" t="s">
        <v>107</v>
      </c>
      <c r="N12" s="25" t="s">
        <v>89</v>
      </c>
      <c r="O12" s="27">
        <v>1.7750239999999999</v>
      </c>
      <c r="P12" s="27">
        <v>0.84899999999999998</v>
      </c>
      <c r="Q12" s="27">
        <f t="shared" si="0"/>
        <v>0.97385788272784013</v>
      </c>
    </row>
    <row r="13" spans="1:17" x14ac:dyDescent="0.25">
      <c r="A13" s="25">
        <v>4977</v>
      </c>
      <c r="B13" s="25">
        <v>4955</v>
      </c>
      <c r="C13" s="25">
        <v>1700</v>
      </c>
      <c r="D13" s="25">
        <v>1700</v>
      </c>
      <c r="E13" s="25" t="s">
        <v>74</v>
      </c>
      <c r="F13" s="25" t="s">
        <v>75</v>
      </c>
      <c r="G13" s="26">
        <v>3.09396</v>
      </c>
      <c r="H13" s="25" t="s">
        <v>76</v>
      </c>
      <c r="I13" s="25" t="s">
        <v>77</v>
      </c>
      <c r="J13" s="25">
        <v>3</v>
      </c>
      <c r="K13" s="25">
        <v>10</v>
      </c>
      <c r="L13" s="25" t="s">
        <v>78</v>
      </c>
      <c r="M13" s="25" t="s">
        <v>107</v>
      </c>
      <c r="N13" s="25" t="s">
        <v>89</v>
      </c>
      <c r="O13" s="27">
        <v>1.7750239999999999</v>
      </c>
      <c r="P13" s="27">
        <v>0.84899999999999998</v>
      </c>
      <c r="Q13" s="27">
        <f t="shared" si="0"/>
        <v>0.82926984151104011</v>
      </c>
    </row>
    <row r="14" spans="1:17" x14ac:dyDescent="0.25">
      <c r="A14" s="25">
        <v>5153</v>
      </c>
      <c r="B14" s="25">
        <v>5153</v>
      </c>
      <c r="C14" s="25">
        <v>1710</v>
      </c>
      <c r="D14" s="25">
        <v>1710</v>
      </c>
      <c r="E14" s="25" t="s">
        <v>74</v>
      </c>
      <c r="F14" s="25" t="s">
        <v>75</v>
      </c>
      <c r="G14" s="26">
        <v>8.8517700000000001</v>
      </c>
      <c r="H14" s="25" t="s">
        <v>76</v>
      </c>
      <c r="I14" s="25" t="s">
        <v>77</v>
      </c>
      <c r="J14" s="25">
        <v>3</v>
      </c>
      <c r="K14" s="25">
        <v>10</v>
      </c>
      <c r="L14" s="25" t="s">
        <v>78</v>
      </c>
      <c r="M14" s="25" t="s">
        <v>108</v>
      </c>
      <c r="N14" s="25" t="s">
        <v>89</v>
      </c>
      <c r="O14" s="27">
        <v>1.7750239999999999</v>
      </c>
      <c r="P14" s="27">
        <v>0.84899999999999998</v>
      </c>
      <c r="Q14" s="27">
        <f t="shared" si="0"/>
        <v>2.3725277330644805</v>
      </c>
    </row>
    <row r="15" spans="1:17" x14ac:dyDescent="0.25">
      <c r="A15" s="25">
        <v>5749</v>
      </c>
      <c r="B15" s="25">
        <v>5672</v>
      </c>
      <c r="C15" s="25">
        <v>1900</v>
      </c>
      <c r="D15" s="25">
        <v>1900</v>
      </c>
      <c r="E15" s="25" t="s">
        <v>74</v>
      </c>
      <c r="F15" s="25" t="s">
        <v>75</v>
      </c>
      <c r="G15" s="26">
        <v>18.636600000000001</v>
      </c>
      <c r="H15" s="25" t="s">
        <v>76</v>
      </c>
      <c r="I15" s="25" t="s">
        <v>77</v>
      </c>
      <c r="J15" s="25">
        <v>70</v>
      </c>
      <c r="K15" s="25">
        <v>10</v>
      </c>
      <c r="L15" s="25" t="s">
        <v>78</v>
      </c>
      <c r="M15" s="25" t="s">
        <v>110</v>
      </c>
      <c r="N15" s="25" t="s">
        <v>111</v>
      </c>
      <c r="O15" s="27">
        <v>0.19295699999999999</v>
      </c>
      <c r="P15" s="27">
        <v>0.84899999999999998</v>
      </c>
      <c r="Q15" s="27">
        <f t="shared" si="0"/>
        <v>0.54300542635620008</v>
      </c>
    </row>
    <row r="16" spans="1:17" x14ac:dyDescent="0.25">
      <c r="A16" s="25">
        <v>21085</v>
      </c>
      <c r="B16" s="25">
        <v>21085</v>
      </c>
      <c r="C16" s="25">
        <v>5300</v>
      </c>
      <c r="D16" s="25">
        <v>5300</v>
      </c>
      <c r="E16" s="25" t="s">
        <v>74</v>
      </c>
      <c r="F16" s="25" t="s">
        <v>75</v>
      </c>
      <c r="G16" s="26">
        <v>7.1029999999999999E-3</v>
      </c>
      <c r="H16" s="25" t="s">
        <v>76</v>
      </c>
      <c r="I16" s="25" t="s">
        <v>77</v>
      </c>
      <c r="J16" s="25">
        <v>9</v>
      </c>
      <c r="K16" s="25">
        <v>50</v>
      </c>
      <c r="L16" s="25" t="s">
        <v>114</v>
      </c>
      <c r="M16" s="25" t="s">
        <v>117</v>
      </c>
      <c r="N16" s="25" t="s">
        <v>115</v>
      </c>
      <c r="O16" s="27">
        <v>0.128413</v>
      </c>
      <c r="P16" s="27">
        <v>0.84899999999999998</v>
      </c>
      <c r="Q16" s="27">
        <f t="shared" si="0"/>
        <v>1.37729748389E-4</v>
      </c>
    </row>
    <row r="17" spans="1:17" x14ac:dyDescent="0.25">
      <c r="A17" s="25">
        <v>41011</v>
      </c>
      <c r="B17" s="25">
        <v>40972</v>
      </c>
      <c r="C17" s="25">
        <v>6410</v>
      </c>
      <c r="D17" s="25">
        <v>6410</v>
      </c>
      <c r="E17" s="25" t="s">
        <v>74</v>
      </c>
      <c r="F17" s="25" t="s">
        <v>75</v>
      </c>
      <c r="G17" s="26">
        <v>3.8496700000000002E-2</v>
      </c>
      <c r="H17" s="25" t="s">
        <v>76</v>
      </c>
      <c r="I17" s="25" t="s">
        <v>77</v>
      </c>
      <c r="J17" s="25">
        <v>16</v>
      </c>
      <c r="K17" s="25">
        <v>60</v>
      </c>
      <c r="L17" s="25" t="s">
        <v>118</v>
      </c>
      <c r="M17" s="25" t="s">
        <v>122</v>
      </c>
      <c r="N17" s="25" t="s">
        <v>121</v>
      </c>
      <c r="O17" s="27">
        <v>0.78656000000000004</v>
      </c>
      <c r="P17" s="27">
        <v>0.84899999999999998</v>
      </c>
      <c r="Q17" s="27">
        <f t="shared" si="0"/>
        <v>4.5722746171520008E-3</v>
      </c>
    </row>
    <row r="18" spans="1:17" x14ac:dyDescent="0.25">
      <c r="A18" s="25">
        <v>52706</v>
      </c>
      <c r="B18" s="25">
        <v>52672</v>
      </c>
      <c r="C18" s="25">
        <v>8140</v>
      </c>
      <c r="D18" s="25">
        <v>8140</v>
      </c>
      <c r="E18" s="25" t="s">
        <v>74</v>
      </c>
      <c r="F18" s="25" t="s">
        <v>75</v>
      </c>
      <c r="G18" s="26">
        <v>0.62457499999999999</v>
      </c>
      <c r="H18" s="25" t="s">
        <v>76</v>
      </c>
      <c r="I18" s="25" t="s">
        <v>77</v>
      </c>
      <c r="J18" s="25">
        <v>18</v>
      </c>
      <c r="K18" s="25">
        <v>10</v>
      </c>
      <c r="L18" s="25" t="s">
        <v>78</v>
      </c>
      <c r="M18" s="25" t="s">
        <v>130</v>
      </c>
      <c r="N18" s="25" t="s">
        <v>128</v>
      </c>
      <c r="O18" s="27">
        <v>0.717032</v>
      </c>
      <c r="P18" s="27">
        <v>0.84899999999999998</v>
      </c>
      <c r="Q18" s="27">
        <f t="shared" si="0"/>
        <v>6.7623879471400014E-2</v>
      </c>
    </row>
    <row r="19" spans="1:17" x14ac:dyDescent="0.25">
      <c r="G19" s="26">
        <f>SUM(G2:G18)</f>
        <v>53.728096600000008</v>
      </c>
      <c r="Q19" s="27">
        <f>SUM(Q2:Q18)</f>
        <v>7.3396113841430797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G2" sqref="G2:G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8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74</v>
      </c>
      <c r="F2" s="25" t="s">
        <v>75</v>
      </c>
      <c r="G2" s="26">
        <v>2.7921700000000001E-3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2.5687014382983007E-4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74</v>
      </c>
      <c r="F3" s="25" t="s">
        <v>75</v>
      </c>
      <c r="G3" s="26">
        <v>5.3638899999999996E-4</v>
      </c>
      <c r="H3" s="25" t="s">
        <v>76</v>
      </c>
      <c r="I3" s="25" t="s">
        <v>77</v>
      </c>
      <c r="J3" s="25">
        <v>21</v>
      </c>
      <c r="K3" s="25">
        <v>10</v>
      </c>
      <c r="L3" s="25" t="s">
        <v>78</v>
      </c>
      <c r="M3" s="25" t="s">
        <v>95</v>
      </c>
      <c r="N3" s="25" t="s">
        <v>96</v>
      </c>
      <c r="O3" s="27">
        <v>1.2503169999999999</v>
      </c>
      <c r="P3" s="27">
        <v>0.84899999999999998</v>
      </c>
      <c r="Q3" s="27">
        <f>G3*O3*(1-P3)</f>
        <v>1.0126909908226301E-4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74</v>
      </c>
      <c r="F4" s="25" t="s">
        <v>75</v>
      </c>
      <c r="G4" s="26">
        <v>5.0684800000000001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>G4*O4*(1-P4)</f>
        <v>0.89340260649696013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74</v>
      </c>
      <c r="F5" s="25" t="s">
        <v>75</v>
      </c>
      <c r="G5" s="26">
        <v>0.65991599999999995</v>
      </c>
      <c r="H5" s="25" t="s">
        <v>76</v>
      </c>
      <c r="I5" s="25" t="s">
        <v>77</v>
      </c>
      <c r="J5" s="25">
        <v>22</v>
      </c>
      <c r="K5" s="25">
        <v>10</v>
      </c>
      <c r="L5" s="25" t="s">
        <v>78</v>
      </c>
      <c r="M5" s="25" t="s">
        <v>131</v>
      </c>
      <c r="N5" s="25" t="s">
        <v>104</v>
      </c>
      <c r="O5" s="27">
        <v>1.769803</v>
      </c>
      <c r="P5" s="27">
        <v>0.84899999999999998</v>
      </c>
      <c r="Q5" s="27">
        <f>G5*O5*(1-P5)</f>
        <v>0.17635611879874802</v>
      </c>
    </row>
    <row r="6" spans="1:17" x14ac:dyDescent="0.25">
      <c r="G6" s="26">
        <f>SUM(G2:G5)</f>
        <v>5.7317245589999999</v>
      </c>
      <c r="Q6" s="27">
        <f>SUM(Q2:Q5)</f>
        <v>1.0701168645386203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activeCell="P1" sqref="P1:P2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8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2597</v>
      </c>
      <c r="B2" s="25">
        <v>2588</v>
      </c>
      <c r="C2" s="25">
        <v>1210</v>
      </c>
      <c r="D2" s="25">
        <v>1210</v>
      </c>
      <c r="E2" s="25" t="s">
        <v>74</v>
      </c>
      <c r="F2" s="25" t="s">
        <v>75</v>
      </c>
      <c r="G2" s="26">
        <v>2.7921700000000001E-3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2.5687014382983007E-4</v>
      </c>
    </row>
    <row r="3" spans="1:17" x14ac:dyDescent="0.25">
      <c r="A3" s="25">
        <v>3577</v>
      </c>
      <c r="B3" s="25">
        <v>3524</v>
      </c>
      <c r="C3" s="25">
        <v>1330</v>
      </c>
      <c r="D3" s="25">
        <v>1330</v>
      </c>
      <c r="E3" s="25" t="s">
        <v>74</v>
      </c>
      <c r="F3" s="25" t="s">
        <v>75</v>
      </c>
      <c r="G3" s="26">
        <v>5.3638899999999996E-4</v>
      </c>
      <c r="H3" s="25" t="s">
        <v>76</v>
      </c>
      <c r="I3" s="25" t="s">
        <v>77</v>
      </c>
      <c r="J3" s="25">
        <v>21</v>
      </c>
      <c r="K3" s="25">
        <v>10</v>
      </c>
      <c r="L3" s="25" t="s">
        <v>78</v>
      </c>
      <c r="M3" s="25" t="s">
        <v>95</v>
      </c>
      <c r="N3" s="25" t="s">
        <v>96</v>
      </c>
      <c r="O3" s="27">
        <v>1.2503169999999999</v>
      </c>
      <c r="P3" s="27">
        <v>0.84899999999999998</v>
      </c>
      <c r="Q3" s="27">
        <f>G3*O3*(1-P3)</f>
        <v>1.0126909908226301E-4</v>
      </c>
    </row>
    <row r="4" spans="1:17" x14ac:dyDescent="0.25">
      <c r="A4" s="25">
        <v>5559</v>
      </c>
      <c r="B4" s="25">
        <v>5481</v>
      </c>
      <c r="C4" s="25">
        <v>1850</v>
      </c>
      <c r="D4" s="25">
        <v>1850</v>
      </c>
      <c r="E4" s="25" t="s">
        <v>74</v>
      </c>
      <c r="F4" s="25" t="s">
        <v>75</v>
      </c>
      <c r="G4" s="26">
        <v>5.0684800000000001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>G4*O4*(1-P4)</f>
        <v>0.89340260649696013</v>
      </c>
    </row>
    <row r="5" spans="1:17" x14ac:dyDescent="0.25">
      <c r="A5" s="25">
        <v>52820</v>
      </c>
      <c r="B5" s="25">
        <v>52786</v>
      </c>
      <c r="C5" s="25">
        <v>8310</v>
      </c>
      <c r="D5" s="25">
        <v>8310</v>
      </c>
      <c r="E5" s="25" t="s">
        <v>74</v>
      </c>
      <c r="F5" s="25" t="s">
        <v>75</v>
      </c>
      <c r="G5" s="26">
        <v>0.65991599999999995</v>
      </c>
      <c r="H5" s="25" t="s">
        <v>76</v>
      </c>
      <c r="I5" s="25" t="s">
        <v>77</v>
      </c>
      <c r="J5" s="25">
        <v>22</v>
      </c>
      <c r="K5" s="25">
        <v>10</v>
      </c>
      <c r="L5" s="25" t="s">
        <v>78</v>
      </c>
      <c r="M5" s="25" t="s">
        <v>131</v>
      </c>
      <c r="N5" s="25" t="s">
        <v>104</v>
      </c>
      <c r="O5" s="27">
        <v>1.769803</v>
      </c>
      <c r="P5" s="27">
        <v>0.84899999999999998</v>
      </c>
      <c r="Q5" s="27">
        <f>G5*O5*(1-P5)</f>
        <v>0.17635611879874802</v>
      </c>
    </row>
    <row r="6" spans="1:17" x14ac:dyDescent="0.25">
      <c r="G6" s="26">
        <f>SUM(G2:G5)</f>
        <v>5.7317245589999999</v>
      </c>
      <c r="Q6" s="27">
        <f>SUM(Q2:Q5)</f>
        <v>1.0701168645386203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G1" workbookViewId="0">
      <selection activeCell="N27" sqref="N27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1349</v>
      </c>
      <c r="B2" s="25">
        <v>1289</v>
      </c>
      <c r="C2" s="25">
        <v>1110</v>
      </c>
      <c r="D2" s="25">
        <v>1110</v>
      </c>
      <c r="E2" s="25" t="s">
        <v>74</v>
      </c>
      <c r="F2" s="25" t="s">
        <v>75</v>
      </c>
      <c r="G2" s="26">
        <v>2.8227499999999999E-2</v>
      </c>
      <c r="H2" s="25" t="s">
        <v>76</v>
      </c>
      <c r="I2" s="25" t="s">
        <v>77</v>
      </c>
      <c r="J2" s="25">
        <v>2</v>
      </c>
      <c r="K2" s="25">
        <v>10</v>
      </c>
      <c r="L2" s="25" t="s">
        <v>78</v>
      </c>
      <c r="M2" s="25" t="s">
        <v>79</v>
      </c>
      <c r="N2" s="25" t="s">
        <v>80</v>
      </c>
      <c r="O2" s="27">
        <v>0.48648799999999998</v>
      </c>
      <c r="P2" s="27">
        <v>0.84899999999999998</v>
      </c>
      <c r="Q2" s="27">
        <f>G2*O2*(1-P2)</f>
        <v>2.0735833430200004E-3</v>
      </c>
    </row>
    <row r="3" spans="1:17" x14ac:dyDescent="0.25">
      <c r="A3" s="25">
        <v>2586</v>
      </c>
      <c r="B3" s="25">
        <v>2577</v>
      </c>
      <c r="C3" s="25">
        <v>1210</v>
      </c>
      <c r="D3" s="25">
        <v>1210</v>
      </c>
      <c r="E3" s="25" t="s">
        <v>74</v>
      </c>
      <c r="F3" s="25" t="s">
        <v>75</v>
      </c>
      <c r="G3" s="26">
        <v>0.147121</v>
      </c>
      <c r="H3" s="25" t="s">
        <v>76</v>
      </c>
      <c r="I3" s="25" t="s">
        <v>77</v>
      </c>
      <c r="J3" s="25">
        <v>19</v>
      </c>
      <c r="K3" s="25">
        <v>10</v>
      </c>
      <c r="L3" s="25" t="s">
        <v>78</v>
      </c>
      <c r="M3" s="25" t="s">
        <v>85</v>
      </c>
      <c r="N3" s="25" t="s">
        <v>86</v>
      </c>
      <c r="O3" s="27">
        <v>0.60924900000000004</v>
      </c>
      <c r="P3" s="27">
        <v>0.84899999999999998</v>
      </c>
      <c r="Q3" s="27">
        <f t="shared" ref="Q3:Q13" si="0">G3*O3*(1-P3)</f>
        <v>1.3534631641479004E-2</v>
      </c>
    </row>
    <row r="4" spans="1:17" x14ac:dyDescent="0.25">
      <c r="A4" s="25">
        <v>4085</v>
      </c>
      <c r="B4" s="25">
        <v>4042</v>
      </c>
      <c r="C4" s="25">
        <v>1400</v>
      </c>
      <c r="D4" s="25">
        <v>1400</v>
      </c>
      <c r="E4" s="25" t="s">
        <v>74</v>
      </c>
      <c r="F4" s="25" t="s">
        <v>75</v>
      </c>
      <c r="G4" s="26">
        <v>1.17265</v>
      </c>
      <c r="H4" s="25" t="s">
        <v>76</v>
      </c>
      <c r="I4" s="25" t="s">
        <v>77</v>
      </c>
      <c r="J4" s="25">
        <v>3</v>
      </c>
      <c r="K4" s="25">
        <v>10</v>
      </c>
      <c r="L4" s="25" t="s">
        <v>78</v>
      </c>
      <c r="M4" s="25" t="s">
        <v>89</v>
      </c>
      <c r="N4" s="25" t="s">
        <v>89</v>
      </c>
      <c r="O4" s="27">
        <v>1.7750239999999999</v>
      </c>
      <c r="P4" s="27">
        <v>0.84899999999999998</v>
      </c>
      <c r="Q4" s="27">
        <f t="shared" si="0"/>
        <v>0.31430376593360004</v>
      </c>
    </row>
    <row r="5" spans="1:17" x14ac:dyDescent="0.25">
      <c r="A5" s="25">
        <v>4089</v>
      </c>
      <c r="B5" s="25">
        <v>4046</v>
      </c>
      <c r="C5" s="25">
        <v>1400</v>
      </c>
      <c r="D5" s="25">
        <v>1400</v>
      </c>
      <c r="E5" s="25" t="s">
        <v>74</v>
      </c>
      <c r="F5" s="25" t="s">
        <v>75</v>
      </c>
      <c r="G5" s="26">
        <v>0.458422</v>
      </c>
      <c r="H5" s="25" t="s">
        <v>76</v>
      </c>
      <c r="I5" s="25" t="s">
        <v>77</v>
      </c>
      <c r="J5" s="25">
        <v>3</v>
      </c>
      <c r="K5" s="25">
        <v>10</v>
      </c>
      <c r="L5" s="25" t="s">
        <v>78</v>
      </c>
      <c r="M5" s="25" t="s">
        <v>89</v>
      </c>
      <c r="N5" s="25" t="s">
        <v>89</v>
      </c>
      <c r="O5" s="27">
        <v>1.7750239999999999</v>
      </c>
      <c r="P5" s="27">
        <v>0.84899999999999998</v>
      </c>
      <c r="Q5" s="27">
        <f t="shared" si="0"/>
        <v>0.12287021787132801</v>
      </c>
    </row>
    <row r="6" spans="1:17" x14ac:dyDescent="0.25">
      <c r="A6" s="25">
        <v>4627</v>
      </c>
      <c r="B6" s="25">
        <v>4595</v>
      </c>
      <c r="C6" s="25">
        <v>1411</v>
      </c>
      <c r="D6" s="25">
        <v>1411</v>
      </c>
      <c r="E6" s="25" t="s">
        <v>74</v>
      </c>
      <c r="F6" s="25" t="s">
        <v>75</v>
      </c>
      <c r="G6" s="26">
        <v>0.216118</v>
      </c>
      <c r="H6" s="25" t="s">
        <v>76</v>
      </c>
      <c r="I6" s="25" t="s">
        <v>77</v>
      </c>
      <c r="J6" s="25">
        <v>3</v>
      </c>
      <c r="K6" s="25">
        <v>10</v>
      </c>
      <c r="L6" s="25" t="s">
        <v>78</v>
      </c>
      <c r="M6" s="25" t="s">
        <v>99</v>
      </c>
      <c r="N6" s="25" t="s">
        <v>89</v>
      </c>
      <c r="O6" s="27">
        <v>1.7750239999999999</v>
      </c>
      <c r="P6" s="27">
        <v>0.84899999999999998</v>
      </c>
      <c r="Q6" s="27">
        <f t="shared" si="0"/>
        <v>5.7925810161632008E-2</v>
      </c>
    </row>
    <row r="7" spans="1:17" x14ac:dyDescent="0.25">
      <c r="A7" s="25">
        <v>5630</v>
      </c>
      <c r="B7" s="25">
        <v>5680</v>
      </c>
      <c r="C7" s="25">
        <v>1900</v>
      </c>
      <c r="D7" s="25">
        <v>1900</v>
      </c>
      <c r="E7" s="25" t="s">
        <v>74</v>
      </c>
      <c r="F7" s="25" t="s">
        <v>75</v>
      </c>
      <c r="G7" s="26">
        <v>0.82793899999999998</v>
      </c>
      <c r="H7" s="25" t="s">
        <v>76</v>
      </c>
      <c r="I7" s="25" t="s">
        <v>77</v>
      </c>
      <c r="J7" s="25">
        <v>70</v>
      </c>
      <c r="K7" s="25">
        <v>10</v>
      </c>
      <c r="L7" s="25" t="s">
        <v>78</v>
      </c>
      <c r="M7" s="25" t="s">
        <v>110</v>
      </c>
      <c r="N7" s="25" t="s">
        <v>111</v>
      </c>
      <c r="O7" s="27">
        <v>0.19295699999999999</v>
      </c>
      <c r="P7" s="27">
        <v>0.84899999999999998</v>
      </c>
      <c r="Q7" s="27">
        <f t="shared" si="0"/>
        <v>2.4123250469073005E-2</v>
      </c>
    </row>
    <row r="8" spans="1:17" x14ac:dyDescent="0.25">
      <c r="A8" s="25">
        <v>20019</v>
      </c>
      <c r="B8" s="25">
        <v>19969</v>
      </c>
      <c r="C8" s="25">
        <v>5120</v>
      </c>
      <c r="D8" s="25">
        <v>5120</v>
      </c>
      <c r="E8" s="25" t="s">
        <v>74</v>
      </c>
      <c r="F8" s="25" t="s">
        <v>75</v>
      </c>
      <c r="G8" s="26">
        <v>5.5301299999999998E-2</v>
      </c>
      <c r="H8" s="25" t="s">
        <v>76</v>
      </c>
      <c r="I8" s="25" t="s">
        <v>77</v>
      </c>
      <c r="J8" s="25">
        <v>9</v>
      </c>
      <c r="K8" s="25">
        <v>50</v>
      </c>
      <c r="L8" s="25" t="s">
        <v>114</v>
      </c>
      <c r="M8" s="25" t="s">
        <v>116</v>
      </c>
      <c r="N8" s="25" t="s">
        <v>115</v>
      </c>
      <c r="O8" s="27">
        <v>0.128413</v>
      </c>
      <c r="P8" s="27">
        <v>0.84899999999999998</v>
      </c>
      <c r="Q8" s="27">
        <f t="shared" si="0"/>
        <v>1.0723122813719001E-3</v>
      </c>
    </row>
    <row r="9" spans="1:17" x14ac:dyDescent="0.25">
      <c r="A9" s="25">
        <v>26897</v>
      </c>
      <c r="B9" s="25">
        <v>26887</v>
      </c>
      <c r="C9" s="25">
        <v>6172</v>
      </c>
      <c r="D9" s="25">
        <v>6172</v>
      </c>
      <c r="E9" s="25" t="s">
        <v>74</v>
      </c>
      <c r="F9" s="25" t="s">
        <v>75</v>
      </c>
      <c r="G9" s="26">
        <v>6.3815999999999998E-2</v>
      </c>
      <c r="H9" s="25" t="s">
        <v>76</v>
      </c>
      <c r="I9" s="25" t="s">
        <v>77</v>
      </c>
      <c r="J9" s="25">
        <v>12</v>
      </c>
      <c r="K9" s="25">
        <v>60</v>
      </c>
      <c r="L9" s="25" t="s">
        <v>118</v>
      </c>
      <c r="M9" s="25" t="s">
        <v>120</v>
      </c>
      <c r="N9" s="25" t="s">
        <v>119</v>
      </c>
      <c r="O9" s="27">
        <v>0.596611</v>
      </c>
      <c r="P9" s="27">
        <v>0.84899999999999998</v>
      </c>
      <c r="Q9" s="27">
        <f t="shared" si="0"/>
        <v>5.7490724639760009E-3</v>
      </c>
    </row>
    <row r="10" spans="1:17" x14ac:dyDescent="0.25">
      <c r="A10" s="25">
        <v>50124</v>
      </c>
      <c r="B10" s="25">
        <v>50076</v>
      </c>
      <c r="C10" s="25">
        <v>6430</v>
      </c>
      <c r="D10" s="25">
        <v>6430</v>
      </c>
      <c r="E10" s="25" t="s">
        <v>74</v>
      </c>
      <c r="F10" s="25" t="s">
        <v>75</v>
      </c>
      <c r="G10" s="26">
        <v>0.46595399999999998</v>
      </c>
      <c r="H10" s="25" t="s">
        <v>76</v>
      </c>
      <c r="I10" s="25" t="s">
        <v>77</v>
      </c>
      <c r="J10" s="25">
        <v>16</v>
      </c>
      <c r="K10" s="25">
        <v>60</v>
      </c>
      <c r="L10" s="25" t="s">
        <v>118</v>
      </c>
      <c r="M10" s="25" t="s">
        <v>123</v>
      </c>
      <c r="N10" s="25" t="s">
        <v>121</v>
      </c>
      <c r="O10" s="27">
        <v>0.78656000000000004</v>
      </c>
      <c r="P10" s="27">
        <v>0.84899999999999998</v>
      </c>
      <c r="Q10" s="27">
        <f t="shared" si="0"/>
        <v>5.5341617514240007E-2</v>
      </c>
    </row>
    <row r="11" spans="1:17" x14ac:dyDescent="0.25">
      <c r="A11" s="25">
        <v>52495</v>
      </c>
      <c r="B11" s="25">
        <v>52437</v>
      </c>
      <c r="C11" s="25">
        <v>7430</v>
      </c>
      <c r="D11" s="25">
        <v>7430</v>
      </c>
      <c r="E11" s="25" t="s">
        <v>74</v>
      </c>
      <c r="F11" s="25" t="s">
        <v>75</v>
      </c>
      <c r="G11" s="26">
        <v>0.35557299999999997</v>
      </c>
      <c r="H11" s="25" t="s">
        <v>76</v>
      </c>
      <c r="I11" s="25" t="s">
        <v>77</v>
      </c>
      <c r="J11" s="25">
        <v>17</v>
      </c>
      <c r="K11" s="25">
        <v>70</v>
      </c>
      <c r="L11" s="25" t="s">
        <v>124</v>
      </c>
      <c r="M11" s="25" t="s">
        <v>126</v>
      </c>
      <c r="N11" s="25" t="s">
        <v>124</v>
      </c>
      <c r="O11" s="27">
        <v>0.78678800000000004</v>
      </c>
      <c r="P11" s="27">
        <v>0.84899999999999998</v>
      </c>
      <c r="Q11" s="27">
        <f t="shared" si="0"/>
        <v>4.2243845998124002E-2</v>
      </c>
    </row>
    <row r="12" spans="1:17" x14ac:dyDescent="0.25">
      <c r="A12" s="25">
        <v>52707</v>
      </c>
      <c r="B12" s="25">
        <v>52673</v>
      </c>
      <c r="C12" s="25">
        <v>8140</v>
      </c>
      <c r="D12" s="25">
        <v>8140</v>
      </c>
      <c r="E12" s="25" t="s">
        <v>74</v>
      </c>
      <c r="F12" s="25" t="s">
        <v>75</v>
      </c>
      <c r="G12" s="26">
        <v>2.3821099999999998E-3</v>
      </c>
      <c r="H12" s="25" t="s">
        <v>76</v>
      </c>
      <c r="I12" s="25" t="s">
        <v>77</v>
      </c>
      <c r="J12" s="25">
        <v>18</v>
      </c>
      <c r="K12" s="25">
        <v>10</v>
      </c>
      <c r="L12" s="25" t="s">
        <v>78</v>
      </c>
      <c r="M12" s="25" t="s">
        <v>130</v>
      </c>
      <c r="N12" s="25" t="s">
        <v>128</v>
      </c>
      <c r="O12" s="27">
        <v>0.717032</v>
      </c>
      <c r="P12" s="27">
        <v>0.84899999999999998</v>
      </c>
      <c r="Q12" s="27">
        <f t="shared" si="0"/>
        <v>2.5791541372551999E-4</v>
      </c>
    </row>
    <row r="13" spans="1:17" x14ac:dyDescent="0.25">
      <c r="A13" s="25">
        <v>52708</v>
      </c>
      <c r="B13" s="25">
        <v>52674</v>
      </c>
      <c r="C13" s="25">
        <v>8140</v>
      </c>
      <c r="D13" s="25">
        <v>8140</v>
      </c>
      <c r="E13" s="25" t="s">
        <v>74</v>
      </c>
      <c r="F13" s="25" t="s">
        <v>75</v>
      </c>
      <c r="G13" s="26">
        <v>6.14858E-2</v>
      </c>
      <c r="H13" s="25" t="s">
        <v>76</v>
      </c>
      <c r="I13" s="25" t="s">
        <v>77</v>
      </c>
      <c r="J13" s="25">
        <v>18</v>
      </c>
      <c r="K13" s="25">
        <v>10</v>
      </c>
      <c r="L13" s="25" t="s">
        <v>78</v>
      </c>
      <c r="M13" s="25" t="s">
        <v>130</v>
      </c>
      <c r="N13" s="25" t="s">
        <v>128</v>
      </c>
      <c r="O13" s="27">
        <v>0.717032</v>
      </c>
      <c r="P13" s="27">
        <v>0.84899999999999998</v>
      </c>
      <c r="Q13" s="27">
        <f t="shared" si="0"/>
        <v>6.6571802079856014E-3</v>
      </c>
    </row>
    <row r="14" spans="1:17" x14ac:dyDescent="0.25">
      <c r="G14" s="26">
        <f>SUM(G2:G13)</f>
        <v>3.8549897099999995</v>
      </c>
      <c r="Q14" s="27">
        <f>SUM(Q2:Q13)</f>
        <v>0.64615320329955528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opLeftCell="E1" workbookViewId="0">
      <selection activeCell="Q2" sqref="Q2:Q6"/>
    </sheetView>
  </sheetViews>
  <sheetFormatPr defaultRowHeight="15" x14ac:dyDescent="0.25"/>
  <cols>
    <col min="1" max="1" width="11.28515625" style="25" bestFit="1" customWidth="1"/>
    <col min="2" max="2" width="9.28515625" style="25" bestFit="1" customWidth="1"/>
    <col min="3" max="3" width="13.5703125" style="25" bestFit="1" customWidth="1"/>
    <col min="4" max="4" width="8.7109375" style="25" bestFit="1" customWidth="1"/>
    <col min="5" max="5" width="16.7109375" style="25" bestFit="1" customWidth="1"/>
    <col min="6" max="6" width="19.7109375" style="25" bestFit="1" customWidth="1"/>
    <col min="7" max="7" width="13.7109375" style="26" customWidth="1"/>
    <col min="8" max="8" width="12.7109375" style="25" bestFit="1" customWidth="1"/>
    <col min="9" max="9" width="17.7109375" style="25" bestFit="1" customWidth="1"/>
    <col min="10" max="10" width="10.85546875" style="25" bestFit="1" customWidth="1"/>
    <col min="11" max="11" width="10.5703125" style="25" bestFit="1" customWidth="1"/>
    <col min="12" max="12" width="12.85546875" style="25" bestFit="1" customWidth="1"/>
    <col min="13" max="13" width="39.5703125" style="25" bestFit="1" customWidth="1"/>
    <col min="14" max="14" width="26.5703125" style="25" bestFit="1" customWidth="1"/>
    <col min="15" max="15" width="8.85546875" style="27" bestFit="1" customWidth="1"/>
    <col min="16" max="16" width="10.28515625" style="27" bestFit="1" customWidth="1"/>
    <col min="17" max="17" width="9.5703125" style="27" bestFit="1" customWidth="1"/>
  </cols>
  <sheetData>
    <row r="1" spans="1:17" x14ac:dyDescent="0.25">
      <c r="A1" s="25" t="s">
        <v>54</v>
      </c>
      <c r="B1" s="25" t="s">
        <v>55</v>
      </c>
      <c r="C1" s="25" t="s">
        <v>56</v>
      </c>
      <c r="D1" s="25" t="s">
        <v>57</v>
      </c>
      <c r="E1" s="25" t="s">
        <v>58</v>
      </c>
      <c r="F1" s="25" t="s">
        <v>59</v>
      </c>
      <c r="G1" s="26" t="s">
        <v>61</v>
      </c>
      <c r="H1" s="25" t="s">
        <v>62</v>
      </c>
      <c r="I1" s="25" t="s">
        <v>63</v>
      </c>
      <c r="J1" s="25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7" t="s">
        <v>71</v>
      </c>
      <c r="P1" s="27" t="s">
        <v>72</v>
      </c>
      <c r="Q1" s="27" t="s">
        <v>73</v>
      </c>
    </row>
    <row r="2" spans="1:17" x14ac:dyDescent="0.25">
      <c r="A2" s="25">
        <v>2584</v>
      </c>
      <c r="B2" s="25">
        <v>2575</v>
      </c>
      <c r="C2" s="25">
        <v>1210</v>
      </c>
      <c r="D2" s="25">
        <v>1210</v>
      </c>
      <c r="E2" s="25" t="s">
        <v>74</v>
      </c>
      <c r="F2" s="25" t="s">
        <v>75</v>
      </c>
      <c r="G2" s="26">
        <v>0.39762999999999998</v>
      </c>
      <c r="H2" s="25" t="s">
        <v>76</v>
      </c>
      <c r="I2" s="25" t="s">
        <v>77</v>
      </c>
      <c r="J2" s="25">
        <v>19</v>
      </c>
      <c r="K2" s="25">
        <v>10</v>
      </c>
      <c r="L2" s="25" t="s">
        <v>78</v>
      </c>
      <c r="M2" s="25" t="s">
        <v>85</v>
      </c>
      <c r="N2" s="25" t="s">
        <v>86</v>
      </c>
      <c r="O2" s="27">
        <v>0.60924900000000004</v>
      </c>
      <c r="P2" s="27">
        <v>0.84899999999999998</v>
      </c>
      <c r="Q2" s="27">
        <f>G2*O2*(1-P2)</f>
        <v>3.658060766037001E-2</v>
      </c>
    </row>
    <row r="3" spans="1:17" x14ac:dyDescent="0.25">
      <c r="A3" s="25">
        <v>4096</v>
      </c>
      <c r="B3" s="25">
        <v>4053</v>
      </c>
      <c r="C3" s="25">
        <v>1400</v>
      </c>
      <c r="D3" s="25">
        <v>1400</v>
      </c>
      <c r="E3" s="25" t="s">
        <v>74</v>
      </c>
      <c r="F3" s="25" t="s">
        <v>75</v>
      </c>
      <c r="G3" s="26">
        <v>0.19271099999999999</v>
      </c>
      <c r="H3" s="25" t="s">
        <v>76</v>
      </c>
      <c r="I3" s="25" t="s">
        <v>77</v>
      </c>
      <c r="J3" s="25">
        <v>3</v>
      </c>
      <c r="K3" s="25">
        <v>10</v>
      </c>
      <c r="L3" s="25" t="s">
        <v>78</v>
      </c>
      <c r="M3" s="25" t="s">
        <v>89</v>
      </c>
      <c r="N3" s="25" t="s">
        <v>89</v>
      </c>
      <c r="O3" s="27">
        <v>1.7750239999999999</v>
      </c>
      <c r="P3" s="27">
        <v>0.84899999999999998</v>
      </c>
      <c r="Q3" s="27">
        <f t="shared" ref="Q3:Q5" si="0">G3*O3*(1-P3)</f>
        <v>5.1652064159664009E-2</v>
      </c>
    </row>
    <row r="4" spans="1:17" x14ac:dyDescent="0.25">
      <c r="A4" s="25">
        <v>5558</v>
      </c>
      <c r="B4" s="25">
        <v>5480</v>
      </c>
      <c r="C4" s="25">
        <v>1850</v>
      </c>
      <c r="D4" s="25">
        <v>1850</v>
      </c>
      <c r="E4" s="25" t="s">
        <v>74</v>
      </c>
      <c r="F4" s="25" t="s">
        <v>75</v>
      </c>
      <c r="G4" s="26">
        <v>0.34654800000000002</v>
      </c>
      <c r="H4" s="25" t="s">
        <v>76</v>
      </c>
      <c r="I4" s="25" t="s">
        <v>77</v>
      </c>
      <c r="J4" s="25">
        <v>23</v>
      </c>
      <c r="K4" s="25">
        <v>10</v>
      </c>
      <c r="L4" s="25" t="s">
        <v>78</v>
      </c>
      <c r="M4" s="25" t="s">
        <v>109</v>
      </c>
      <c r="N4" s="25" t="s">
        <v>102</v>
      </c>
      <c r="O4" s="27">
        <v>1.167327</v>
      </c>
      <c r="P4" s="27">
        <v>0.84899999999999998</v>
      </c>
      <c r="Q4" s="27">
        <f t="shared" si="0"/>
        <v>6.1084760416596016E-2</v>
      </c>
    </row>
    <row r="5" spans="1:17" x14ac:dyDescent="0.25">
      <c r="A5" s="25">
        <v>52664</v>
      </c>
      <c r="B5" s="25">
        <v>52630</v>
      </c>
      <c r="C5" s="25">
        <v>8110</v>
      </c>
      <c r="D5" s="25">
        <v>8110</v>
      </c>
      <c r="E5" s="25" t="s">
        <v>74</v>
      </c>
      <c r="F5" s="25" t="s">
        <v>75</v>
      </c>
      <c r="G5" s="26">
        <v>1.2821499999999999</v>
      </c>
      <c r="H5" s="25" t="s">
        <v>76</v>
      </c>
      <c r="I5" s="25" t="s">
        <v>77</v>
      </c>
      <c r="J5" s="25">
        <v>3</v>
      </c>
      <c r="K5" s="25">
        <v>10</v>
      </c>
      <c r="L5" s="25" t="s">
        <v>78</v>
      </c>
      <c r="M5" s="25" t="s">
        <v>129</v>
      </c>
      <c r="N5" s="25" t="s">
        <v>89</v>
      </c>
      <c r="O5" s="27">
        <v>1.7750239999999999</v>
      </c>
      <c r="P5" s="27">
        <v>0.84899999999999998</v>
      </c>
      <c r="Q5" s="27">
        <f t="shared" si="0"/>
        <v>0.3436529002616</v>
      </c>
    </row>
    <row r="6" spans="1:17" x14ac:dyDescent="0.25">
      <c r="G6" s="26">
        <f>SUM(G2:G5)</f>
        <v>2.219039</v>
      </c>
      <c r="Q6" s="27">
        <f>SUM(Q2:Q5)</f>
        <v>0.49297033249823008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Wet detention pond calcs</vt:lpstr>
      <vt:lpstr>Education</vt:lpstr>
      <vt:lpstr>Street Sweeping</vt:lpstr>
      <vt:lpstr>Lake Tivoli</vt:lpstr>
      <vt:lpstr>Lake Front Park Rain Garden</vt:lpstr>
      <vt:lpstr>Lake Front Park Baffle Box</vt:lpstr>
      <vt:lpstr>Oak Street</vt:lpstr>
      <vt:lpstr>MLK Dry Pond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2014-02-24T13:50:02Z</dcterms:modified>
</cp:coreProperties>
</file>