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Agriculture\BMP reductions since 2009\"/>
    </mc:Choice>
  </mc:AlternateContent>
  <bookViews>
    <workbookView xWindow="0" yWindow="90" windowWidth="23955" windowHeight="14370"/>
  </bookViews>
  <sheets>
    <sheet name="Taylor Creek_Nubbin Slough Ag" sheetId="13" r:id="rId1"/>
    <sheet name="cowcalf" sheetId="1" r:id="rId2"/>
    <sheet name="rowcrop" sheetId="2" r:id="rId3"/>
    <sheet name="sugarcane" sheetId="3" r:id="rId4"/>
    <sheet name="citrus" sheetId="4" r:id="rId5"/>
    <sheet name="sod" sheetId="5" r:id="rId6"/>
    <sheet name="ornamentals" sheetId="6" r:id="rId7"/>
    <sheet name="equine" sheetId="7" r:id="rId8"/>
    <sheet name="dairies" sheetId="8" r:id="rId9"/>
    <sheet name="hay" sheetId="9" r:id="rId10"/>
    <sheet name="pines" sheetId="10" r:id="rId11"/>
  </sheets>
  <calcPr calcId="152511"/>
</workbook>
</file>

<file path=xl/calcChain.xml><?xml version="1.0" encoding="utf-8"?>
<calcChain xmlns="http://schemas.openxmlformats.org/spreadsheetml/2006/main">
  <c r="E17" i="13" l="1"/>
  <c r="E12" i="13"/>
  <c r="G18" i="13" l="1"/>
  <c r="F18" i="13"/>
  <c r="D17" i="13"/>
  <c r="C17" i="13"/>
  <c r="G13" i="13"/>
  <c r="F13" i="13"/>
  <c r="D12" i="13"/>
  <c r="F12" i="13" s="1"/>
  <c r="C12" i="13"/>
  <c r="G12" i="13"/>
  <c r="G11" i="13" l="1"/>
  <c r="F11" i="13"/>
  <c r="F3" i="13"/>
  <c r="G3" i="13"/>
  <c r="F4" i="13"/>
  <c r="G4" i="13"/>
  <c r="F5" i="13"/>
  <c r="G5" i="13"/>
  <c r="F6" i="13"/>
  <c r="G6" i="13"/>
  <c r="F7" i="13"/>
  <c r="G7" i="13"/>
  <c r="F8" i="13"/>
  <c r="G8" i="13"/>
  <c r="F9" i="13"/>
  <c r="G9" i="13"/>
  <c r="F10" i="13"/>
  <c r="G10" i="13"/>
  <c r="F14" i="13"/>
  <c r="G14" i="13"/>
  <c r="F15" i="13"/>
  <c r="G15" i="13"/>
  <c r="F16" i="13"/>
  <c r="G16" i="13"/>
  <c r="F17" i="13"/>
  <c r="G17" i="13"/>
  <c r="G22" i="13" l="1"/>
  <c r="G23" i="13" s="1"/>
  <c r="F22" i="13"/>
  <c r="F23" i="13" s="1"/>
</calcChain>
</file>

<file path=xl/sharedStrings.xml><?xml version="1.0" encoding="utf-8"?>
<sst xmlns="http://schemas.openxmlformats.org/spreadsheetml/2006/main" count="469" uniqueCount="173">
  <si>
    <t>Owner/Cost-Share BMP Program</t>
  </si>
  <si>
    <t>P Reduction</t>
  </si>
  <si>
    <t>Range %</t>
  </si>
  <si>
    <t>Typical %</t>
  </si>
  <si>
    <t>Description</t>
  </si>
  <si>
    <t>Owner BMP Program</t>
  </si>
  <si>
    <t>Reduced P fertilization</t>
  </si>
  <si>
    <t>Cost Share BMP Program</t>
  </si>
  <si>
    <t>Alternative BMP Program</t>
  </si>
  <si>
    <t>0 - 20</t>
  </si>
  <si>
    <t>0 - 10</t>
  </si>
  <si>
    <t>5 - 50</t>
  </si>
  <si>
    <t>5</t>
  </si>
  <si>
    <t>20 - 90</t>
  </si>
  <si>
    <t>70</t>
  </si>
  <si>
    <t>P reduced to 0, better N management, Rotational Grazing, New Water Facilities, Retention Basin by Working Pens, Improved Grass Management, Feed Placement, Critical Area Fencing, Moderate Wetland Restoration/Retention</t>
  </si>
  <si>
    <t>Rotational Grazing, New Water Facilities, Retention Basin by Working Pens, Critical Area Fencing, Moderate Wetland Restoration/Retention</t>
  </si>
  <si>
    <t>Provide alternative shade to move cattle from streams and Edge-of-Farm Stormwater R/D and Chemical Treatment</t>
  </si>
  <si>
    <t>10 - 50</t>
  </si>
  <si>
    <t>30</t>
  </si>
  <si>
    <t>0 - 25</t>
  </si>
  <si>
    <t>11</t>
  </si>
  <si>
    <t>19</t>
  </si>
  <si>
    <t>49</t>
  </si>
  <si>
    <t>5 - 30</t>
  </si>
  <si>
    <t>20</t>
  </si>
  <si>
    <t>7</t>
  </si>
  <si>
    <t>5 - 25</t>
  </si>
  <si>
    <t>13</t>
  </si>
  <si>
    <t>20 - 70</t>
  </si>
  <si>
    <t>44</t>
  </si>
  <si>
    <t>10</t>
  </si>
  <si>
    <t>4</t>
  </si>
  <si>
    <t>6</t>
  </si>
  <si>
    <t>35</t>
  </si>
  <si>
    <t>BMPs for Cow/Calf Production in the St. Lucie Watershed</t>
  </si>
  <si>
    <t>BMPs for Row Crop Production in the St. Lucie Watershed</t>
  </si>
  <si>
    <t>Reduced P Fertilization, Water Management, additional Stormwater Retention, Cover Crop, and limited Wetland Restoration/Retention</t>
  </si>
  <si>
    <t>Reduced P Fertilization</t>
  </si>
  <si>
    <t>Water Management, additional Stormwater Retention, Cover Crop, and limited Wetland Restoration/Retention</t>
  </si>
  <si>
    <t>Water Reuse from Retention/Detention Ponds, Erosion Control, and Edge-of-Farm stormwater R/D and Chemical Treatment</t>
  </si>
  <si>
    <t>10 - 80</t>
  </si>
  <si>
    <t>60</t>
  </si>
  <si>
    <t>50</t>
  </si>
  <si>
    <t>BMPs for Sugar Cane Production in the St. Lucie Watershed</t>
  </si>
  <si>
    <t>Reduced P Fertilization, Water Management, and limited Wetland Restoration/Retention</t>
  </si>
  <si>
    <t>Water Management and limited Wetland Restoration/Retention</t>
  </si>
  <si>
    <t>10 - 70</t>
  </si>
  <si>
    <t>33</t>
  </si>
  <si>
    <t>10 - 60</t>
  </si>
  <si>
    <t>23</t>
  </si>
  <si>
    <t>52</t>
  </si>
  <si>
    <t>BMPs for Citrus Production in the St. Lucie Watershed</t>
  </si>
  <si>
    <t>Reduced P Fertilization, Better N Management, Grass Management between Trees, additional Stormwater Retention, and limited Wetland Restoration/Retention</t>
  </si>
  <si>
    <t>Reduced P Fertilization, Better N Management, Grass Management between Trees</t>
  </si>
  <si>
    <t>Water Management (irrigation and drainage)</t>
  </si>
  <si>
    <t>Fertigation, Grassed Waterways, and Edge-of-Farm Stormwater R/D with Chemical Treatment</t>
  </si>
  <si>
    <t>17</t>
  </si>
  <si>
    <t>12</t>
  </si>
  <si>
    <t>BMPs for Sod/Turf Production in the St. Lucie Watershed</t>
  </si>
  <si>
    <t>Reduced P Fertilization, Water Management, additional Stormwater Retention, and limited Wetland Restoration/Retention</t>
  </si>
  <si>
    <t>Water Management, additional Stormwater Retention, and limited Wetland Restoration/Retention</t>
  </si>
  <si>
    <t>Erosion Control, Edge-of-Farm Stormwater R/D and Chemical Treatment</t>
  </si>
  <si>
    <t>47</t>
  </si>
  <si>
    <t>27</t>
  </si>
  <si>
    <t>BMPs for Ornamental Production in the St. Lucie Watershed</t>
  </si>
  <si>
    <t>Water Reuse from Retention/Detention Ponds, Erosion Control, Edge-of-Farm Stormwater R/D and Chemical Treatment</t>
  </si>
  <si>
    <t>67</t>
  </si>
  <si>
    <t>32</t>
  </si>
  <si>
    <t>BMPs for Horse Farms in the St. Lucie Watershed</t>
  </si>
  <si>
    <t>Horse Farm (1 ac/horse, 10ac avg, 5lbs/ac P/yr)</t>
  </si>
  <si>
    <t>42</t>
  </si>
  <si>
    <t>22</t>
  </si>
  <si>
    <t>**Del's table says cattle in the Alternative description</t>
  </si>
  <si>
    <t>Provide alternative shade to move cattle [sic] from streams and Edge-of-Farm Stormwater R/D and Chemical Treatment</t>
  </si>
  <si>
    <t>BMPs for Dairies in the St. Lucie Watershed</t>
  </si>
  <si>
    <t>Dairy (1000 head dairy, 700ac avg, 0lbs/ac P/yr)</t>
  </si>
  <si>
    <t>Stormwater R/D and Wetland Restoration, Feed Management</t>
  </si>
  <si>
    <t>20 - 65</t>
  </si>
  <si>
    <t>37</t>
  </si>
  <si>
    <t>9</t>
  </si>
  <si>
    <t>20 - 60</t>
  </si>
  <si>
    <t>28</t>
  </si>
  <si>
    <t>Barn Waste</t>
  </si>
  <si>
    <t xml:space="preserve"> Solids Separation for Off site Disposal</t>
  </si>
  <si>
    <t xml:space="preserve"> Expanded Waste Storage Ponds</t>
  </si>
  <si>
    <t xml:space="preserve"> Expanded Sprayfields</t>
  </si>
  <si>
    <t>3</t>
  </si>
  <si>
    <t>HIA Management</t>
  </si>
  <si>
    <t xml:space="preserve"> Add Housing to Move Animals off Fields</t>
  </si>
  <si>
    <t xml:space="preserve"> Stormwater Rention/Expanded Sprayfield</t>
  </si>
  <si>
    <t xml:space="preserve"> Edge-of-Field Chemical Treatment</t>
  </si>
  <si>
    <t>Buffer Strips</t>
  </si>
  <si>
    <t>Edge-of-Farm stormwater R/D and Chemical Treatment</t>
  </si>
  <si>
    <t>30 - 70</t>
  </si>
  <si>
    <t>40</t>
  </si>
  <si>
    <t>50 - 90</t>
  </si>
  <si>
    <t>-</t>
  </si>
  <si>
    <t>Feed Rotation Management</t>
  </si>
  <si>
    <t>Stormwater R/D and Wetland Restoration</t>
  </si>
  <si>
    <t>BMPs for Field Crops (Hayland) Production in the St. Lucie Watershed</t>
  </si>
  <si>
    <t>Field Crops (500ac avg, 60lbs/yr P/ac, various landuses incl poultry, hay, orchards, etc)</t>
  </si>
  <si>
    <t>**Del's table for this section looks like it may have been copied from the cow/calf table</t>
  </si>
  <si>
    <t>15</t>
  </si>
  <si>
    <t>25</t>
  </si>
  <si>
    <t>36</t>
  </si>
  <si>
    <t>BMPs for Pine Production in the St. Lucie Watershed</t>
  </si>
  <si>
    <t>Pine Plantation (200ac avg, 5lbs/yr P/ac)</t>
  </si>
  <si>
    <t>Reduced P fertilization, Stormwater R/D, and limited Wetland Restoration</t>
  </si>
  <si>
    <t>Stormwater R/D and limited Wetland Restoration</t>
  </si>
  <si>
    <t>Edge-of-Farm Stormwater R/D and Chemical Treatment</t>
  </si>
  <si>
    <t>2 - 25</t>
  </si>
  <si>
    <t>1</t>
  </si>
  <si>
    <t>N Reduction</t>
  </si>
  <si>
    <t>5 - 60</t>
  </si>
  <si>
    <t>8</t>
  </si>
  <si>
    <t>5 - 70</t>
  </si>
  <si>
    <t>Ornamentals (10 ac avg, overhead irrigation, 160lbs P, 160lbs N)</t>
  </si>
  <si>
    <t>Sod/Turf (bermudagrass, 100 ac avg, seepage, 70lbs P, 190lbs N)</t>
  </si>
  <si>
    <t>Citrus (200 ac avg, microjet, no N/P assumptions listed)</t>
  </si>
  <si>
    <t>Sugar Cane (400 ac avg, seepage, 30lbs P, 30lbs N)</t>
  </si>
  <si>
    <t>Row Crops (potatoes, 100ac avg, seepage, 100lbs P, 225lbs N)</t>
  </si>
  <si>
    <t>Rangeland and Woodland Pastures (16 ac/cow, 500ac avg, 0lb P, 10lbs N)</t>
  </si>
  <si>
    <t>Unimproved Pastures (8 ac/cow, 500ac avg, 1lb P, 60lbs N)</t>
  </si>
  <si>
    <t>Improved Pastures (3 ac/cow, 500ac avg, 3lbs P, 120lbs N)</t>
  </si>
  <si>
    <t>0 - 60</t>
  </si>
  <si>
    <t>10 - 40</t>
  </si>
  <si>
    <t>0 - 15</t>
  </si>
  <si>
    <t>3 - 20</t>
  </si>
  <si>
    <t>Unimproved Pasture</t>
  </si>
  <si>
    <t>Woodland Pasture</t>
  </si>
  <si>
    <t>Improved Pasture</t>
  </si>
  <si>
    <t>Field Crops</t>
  </si>
  <si>
    <t>Citrus</t>
  </si>
  <si>
    <t>Tree Nurseries</t>
  </si>
  <si>
    <t>Ornamentals</t>
  </si>
  <si>
    <t>Fallow Cropland</t>
  </si>
  <si>
    <t>Aquaculture</t>
  </si>
  <si>
    <t>LULC</t>
  </si>
  <si>
    <t>Row Crops</t>
  </si>
  <si>
    <t>Poultry Feeding Op</t>
  </si>
  <si>
    <t>Not OAWP program</t>
  </si>
  <si>
    <t xml:space="preserve"> ornamentals</t>
  </si>
  <si>
    <t xml:space="preserve"> citrus</t>
  </si>
  <si>
    <t xml:space="preserve"> cow calf, improved</t>
  </si>
  <si>
    <t xml:space="preserve"> cow calf, unimproved</t>
  </si>
  <si>
    <t xml:space="preserve"> cow calf, woodland</t>
  </si>
  <si>
    <t xml:space="preserve"> row crops</t>
  </si>
  <si>
    <t>Sugar Cane</t>
  </si>
  <si>
    <t>sugar cane</t>
  </si>
  <si>
    <t>Other Groves</t>
  </si>
  <si>
    <t>Sod Farms</t>
  </si>
  <si>
    <t>Dairies</t>
  </si>
  <si>
    <t>P reduced, better N management, Rotational Grazing, New Water Facilities, Retention Basin by Working Pens, Improved Grass Management, Feed Placement, Critical Area Fencing, Moderate Wetland Restoration/Retention</t>
  </si>
  <si>
    <t>P reduced, better N management, better Grass Management, Feeder/Minerals and Water Placement</t>
  </si>
  <si>
    <t>can't enroll</t>
  </si>
  <si>
    <t>citrus</t>
  </si>
  <si>
    <t>Acres</t>
  </si>
  <si>
    <t>sod</t>
  </si>
  <si>
    <t>Calculated Agricultural Reduction Estimates in the Lake O Taylor Creek/Nubbin Slough Sub-Watershed, Based on SWET 2008 Report Estimates</t>
  </si>
  <si>
    <t>2500, 2520</t>
  </si>
  <si>
    <t>Horse Farms</t>
  </si>
  <si>
    <t>Inactive Dairy</t>
  </si>
  <si>
    <t>2300, 2310</t>
  </si>
  <si>
    <t>Cattle Feeding Op</t>
  </si>
  <si>
    <t>used hay</t>
  </si>
  <si>
    <t>hay</t>
  </si>
  <si>
    <t>TP Load (kg/yr)</t>
  </si>
  <si>
    <t>TN Load (kg/yr)</t>
  </si>
  <si>
    <t>TP Load Reduction (kg/yr) (100% Enrollment)</t>
  </si>
  <si>
    <t>TN Load Reduction (kg/yr) (100% Enrollment)</t>
  </si>
  <si>
    <t>Total Estimated Load Reductions (kg/yr)</t>
  </si>
  <si>
    <t>% Total Load Reduced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</si>
</sst>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02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38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52" borderId="0" applyNumberFormat="0" applyBorder="0" applyAlignment="0" applyProtection="0"/>
    <xf numFmtId="0" fontId="22" fillId="36" borderId="0" applyNumberFormat="0" applyBorder="0" applyAlignment="0" applyProtection="0"/>
    <xf numFmtId="0" fontId="23" fillId="53" borderId="10" applyNumberFormat="0" applyAlignment="0" applyProtection="0"/>
    <xf numFmtId="0" fontId="24" fillId="54" borderId="11" applyNumberFormat="0" applyAlignment="0" applyProtection="0"/>
    <xf numFmtId="0" fontId="25" fillId="0" borderId="0" applyNumberFormat="0" applyFill="0" applyBorder="0" applyAlignment="0" applyProtection="0"/>
    <xf numFmtId="0" fontId="26" fillId="37" borderId="0" applyNumberFormat="0" applyBorder="0" applyAlignment="0" applyProtection="0"/>
    <xf numFmtId="0" fontId="27" fillId="0" borderId="12" applyNumberFormat="0" applyFill="0" applyAlignment="0" applyProtection="0"/>
    <xf numFmtId="0" fontId="28" fillId="0" borderId="13" applyNumberFormat="0" applyFill="0" applyAlignment="0" applyProtection="0"/>
    <xf numFmtId="0" fontId="29" fillId="0" borderId="14" applyNumberFormat="0" applyFill="0" applyAlignment="0" applyProtection="0"/>
    <xf numFmtId="0" fontId="29" fillId="0" borderId="0" applyNumberFormat="0" applyFill="0" applyBorder="0" applyAlignment="0" applyProtection="0"/>
    <xf numFmtId="0" fontId="30" fillId="40" borderId="10" applyNumberFormat="0" applyAlignment="0" applyProtection="0"/>
    <xf numFmtId="0" fontId="31" fillId="0" borderId="15" applyNumberFormat="0" applyFill="0" applyAlignment="0" applyProtection="0"/>
    <xf numFmtId="0" fontId="32" fillId="55" borderId="0" applyNumberFormat="0" applyBorder="0" applyAlignment="0" applyProtection="0"/>
    <xf numFmtId="0" fontId="20" fillId="56" borderId="16" applyNumberFormat="0" applyFont="0" applyAlignment="0" applyProtection="0"/>
    <xf numFmtId="0" fontId="33" fillId="53" borderId="17" applyNumberFormat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1" fillId="0" borderId="0"/>
    <xf numFmtId="0" fontId="38" fillId="0" borderId="0"/>
    <xf numFmtId="0" fontId="1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</cellStyleXfs>
  <cellXfs count="43">
    <xf numFmtId="0" fontId="0" fillId="0" borderId="0" xfId="0"/>
    <xf numFmtId="0" fontId="16" fillId="0" borderId="0" xfId="0" applyFont="1"/>
    <xf numFmtId="0" fontId="0" fillId="0" borderId="0" xfId="0" applyFont="1"/>
    <xf numFmtId="2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49" fontId="18" fillId="0" borderId="0" xfId="0" applyNumberFormat="1" applyFont="1" applyAlignment="1">
      <alignment horizontal="center"/>
    </xf>
    <xf numFmtId="0" fontId="16" fillId="33" borderId="0" xfId="0" applyFont="1" applyFill="1"/>
    <xf numFmtId="49" fontId="0" fillId="33" borderId="0" xfId="0" applyNumberFormat="1" applyFill="1"/>
    <xf numFmtId="0" fontId="16" fillId="0" borderId="0" xfId="0" applyFont="1" applyAlignment="1">
      <alignment horizontal="center"/>
    </xf>
    <xf numFmtId="0" fontId="19" fillId="0" borderId="0" xfId="0" applyFont="1"/>
    <xf numFmtId="0" fontId="0" fillId="34" borderId="0" xfId="0" applyFill="1" applyAlignment="1">
      <alignment horizontal="left" wrapText="1"/>
    </xf>
    <xf numFmtId="0" fontId="0" fillId="34" borderId="0" xfId="0" applyFont="1" applyFill="1" applyAlignment="1">
      <alignment horizontal="center"/>
    </xf>
    <xf numFmtId="4" fontId="0" fillId="0" borderId="19" xfId="0" applyNumberFormat="1" applyFill="1" applyBorder="1"/>
    <xf numFmtId="9" fontId="16" fillId="0" borderId="19" xfId="1" applyFont="1" applyBorder="1"/>
    <xf numFmtId="4" fontId="16" fillId="0" borderId="19" xfId="0" applyNumberFormat="1" applyFont="1" applyBorder="1"/>
    <xf numFmtId="4" fontId="37" fillId="0" borderId="19" xfId="0" applyNumberFormat="1" applyFont="1" applyBorder="1"/>
    <xf numFmtId="0" fontId="0" fillId="0" borderId="0" xfId="0" applyFill="1"/>
    <xf numFmtId="0" fontId="0" fillId="0" borderId="0" xfId="0"/>
    <xf numFmtId="4" fontId="0" fillId="0" borderId="0" xfId="0" applyNumberFormat="1"/>
    <xf numFmtId="4" fontId="0" fillId="0" borderId="19" xfId="0" applyNumberFormat="1" applyBorder="1"/>
    <xf numFmtId="1" fontId="0" fillId="0" borderId="19" xfId="0" applyNumberFormat="1" applyBorder="1" applyAlignment="1">
      <alignment horizontal="left"/>
    </xf>
    <xf numFmtId="1" fontId="0" fillId="0" borderId="19" xfId="0" applyNumberFormat="1" applyBorder="1" applyAlignment="1">
      <alignment horizontal="left"/>
    </xf>
    <xf numFmtId="0" fontId="0" fillId="0" borderId="0" xfId="0" applyBorder="1"/>
    <xf numFmtId="0" fontId="0" fillId="0" borderId="0" xfId="0"/>
    <xf numFmtId="1" fontId="0" fillId="0" borderId="19" xfId="0" applyNumberFormat="1" applyBorder="1" applyAlignment="1">
      <alignment horizontal="left"/>
    </xf>
    <xf numFmtId="4" fontId="0" fillId="0" borderId="19" xfId="0" applyNumberFormat="1" applyBorder="1"/>
    <xf numFmtId="0" fontId="16" fillId="0" borderId="22" xfId="0" applyFont="1" applyBorder="1" applyAlignment="1"/>
    <xf numFmtId="0" fontId="16" fillId="0" borderId="22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8" fillId="0" borderId="21" xfId="0" applyFont="1" applyBorder="1" applyAlignment="1">
      <alignment horizontal="center" wrapText="1"/>
    </xf>
    <xf numFmtId="0" fontId="18" fillId="0" borderId="20" xfId="0" applyFont="1" applyFill="1" applyBorder="1" applyAlignment="1">
      <alignment horizontal="center" wrapText="1"/>
    </xf>
    <xf numFmtId="0" fontId="18" fillId="0" borderId="20" xfId="0" applyFont="1" applyBorder="1" applyAlignment="1">
      <alignment horizontal="center" wrapText="1"/>
    </xf>
    <xf numFmtId="4" fontId="18" fillId="0" borderId="20" xfId="0" applyNumberFormat="1" applyFont="1" applyFill="1" applyBorder="1" applyAlignment="1">
      <alignment horizontal="center" wrapText="1"/>
    </xf>
    <xf numFmtId="1" fontId="0" fillId="0" borderId="19" xfId="0" applyNumberFormat="1" applyFill="1" applyBorder="1" applyAlignment="1">
      <alignment horizontal="left"/>
    </xf>
    <xf numFmtId="0" fontId="16" fillId="0" borderId="19" xfId="0" applyFont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57" borderId="0" xfId="0" applyNumberFormat="1" applyFill="1" applyAlignment="1">
      <alignment horizontal="center" vertical="center"/>
    </xf>
    <xf numFmtId="0" fontId="16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0" fillId="34" borderId="0" xfId="0" applyFill="1" applyAlignment="1">
      <alignment horizontal="left" wrapText="1"/>
    </xf>
    <xf numFmtId="0" fontId="16" fillId="34" borderId="0" xfId="0" applyFont="1" applyFill="1"/>
  </cellXfs>
  <cellStyles count="102">
    <cellStyle name="20% - Accent1" xfId="20" builtinId="30" customBuiltin="1"/>
    <cellStyle name="20% - Accent1 2" xfId="44"/>
    <cellStyle name="20% - Accent2" xfId="24" builtinId="34" customBuiltin="1"/>
    <cellStyle name="20% - Accent2 2" xfId="45"/>
    <cellStyle name="20% - Accent3" xfId="28" builtinId="38" customBuiltin="1"/>
    <cellStyle name="20% - Accent3 2" xfId="46"/>
    <cellStyle name="20% - Accent4" xfId="32" builtinId="42" customBuiltin="1"/>
    <cellStyle name="20% - Accent4 2" xfId="47"/>
    <cellStyle name="20% - Accent5" xfId="36" builtinId="46" customBuiltin="1"/>
    <cellStyle name="20% - Accent5 2" xfId="48"/>
    <cellStyle name="20% - Accent6" xfId="40" builtinId="50" customBuiltin="1"/>
    <cellStyle name="20% - Accent6 2" xfId="49"/>
    <cellStyle name="40% - Accent1" xfId="21" builtinId="31" customBuiltin="1"/>
    <cellStyle name="40% - Accent1 2" xfId="50"/>
    <cellStyle name="40% - Accent2" xfId="25" builtinId="35" customBuiltin="1"/>
    <cellStyle name="40% - Accent2 2" xfId="51"/>
    <cellStyle name="40% - Accent3" xfId="29" builtinId="39" customBuiltin="1"/>
    <cellStyle name="40% - Accent3 2" xfId="52"/>
    <cellStyle name="40% - Accent4" xfId="33" builtinId="43" customBuiltin="1"/>
    <cellStyle name="40% - Accent4 2" xfId="53"/>
    <cellStyle name="40% - Accent5" xfId="37" builtinId="47" customBuiltin="1"/>
    <cellStyle name="40% - Accent5 2" xfId="54"/>
    <cellStyle name="40% - Accent6" xfId="41" builtinId="51" customBuiltin="1"/>
    <cellStyle name="40% - Accent6 2" xfId="55"/>
    <cellStyle name="60% - Accent1" xfId="22" builtinId="32" customBuiltin="1"/>
    <cellStyle name="60% - Accent1 2" xfId="56"/>
    <cellStyle name="60% - Accent2" xfId="26" builtinId="36" customBuiltin="1"/>
    <cellStyle name="60% - Accent2 2" xfId="57"/>
    <cellStyle name="60% - Accent3" xfId="30" builtinId="40" customBuiltin="1"/>
    <cellStyle name="60% - Accent3 2" xfId="58"/>
    <cellStyle name="60% - Accent4" xfId="34" builtinId="44" customBuiltin="1"/>
    <cellStyle name="60% - Accent4 2" xfId="59"/>
    <cellStyle name="60% - Accent5" xfId="38" builtinId="48" customBuiltin="1"/>
    <cellStyle name="60% - Accent5 2" xfId="60"/>
    <cellStyle name="60% - Accent6" xfId="42" builtinId="52" customBuiltin="1"/>
    <cellStyle name="60% - Accent6 2" xfId="61"/>
    <cellStyle name="Accent1" xfId="19" builtinId="29" customBuiltin="1"/>
    <cellStyle name="Accent1 2" xfId="62"/>
    <cellStyle name="Accent2" xfId="23" builtinId="33" customBuiltin="1"/>
    <cellStyle name="Accent2 2" xfId="63"/>
    <cellStyle name="Accent3" xfId="27" builtinId="37" customBuiltin="1"/>
    <cellStyle name="Accent3 2" xfId="64"/>
    <cellStyle name="Accent4" xfId="31" builtinId="41" customBuiltin="1"/>
    <cellStyle name="Accent4 2" xfId="65"/>
    <cellStyle name="Accent5" xfId="35" builtinId="45" customBuiltin="1"/>
    <cellStyle name="Accent5 2" xfId="66"/>
    <cellStyle name="Accent6" xfId="39" builtinId="49" customBuiltin="1"/>
    <cellStyle name="Accent6 2" xfId="67"/>
    <cellStyle name="Bad" xfId="8" builtinId="27" customBuiltin="1"/>
    <cellStyle name="Bad 2" xfId="68"/>
    <cellStyle name="Calculation" xfId="12" builtinId="22" customBuiltin="1"/>
    <cellStyle name="Calculation 2" xfId="69"/>
    <cellStyle name="Check Cell" xfId="14" builtinId="23" customBuiltin="1"/>
    <cellStyle name="Check Cell 2" xfId="70"/>
    <cellStyle name="Comma 2" xfId="89"/>
    <cellStyle name="Comma 2 2" xfId="94"/>
    <cellStyle name="Explanatory Text" xfId="17" builtinId="53" customBuiltin="1"/>
    <cellStyle name="Explanatory Text 2" xfId="71"/>
    <cellStyle name="Good" xfId="7" builtinId="26" customBuiltin="1"/>
    <cellStyle name="Good 2" xfId="72"/>
    <cellStyle name="Heading 1" xfId="3" builtinId="16" customBuiltin="1"/>
    <cellStyle name="Heading 1 2" xfId="73"/>
    <cellStyle name="Heading 2" xfId="4" builtinId="17" customBuiltin="1"/>
    <cellStyle name="Heading 2 2" xfId="74"/>
    <cellStyle name="Heading 3" xfId="5" builtinId="18" customBuiltin="1"/>
    <cellStyle name="Heading 3 2" xfId="75"/>
    <cellStyle name="Heading 4" xfId="6" builtinId="19" customBuiltin="1"/>
    <cellStyle name="Heading 4 2" xfId="76"/>
    <cellStyle name="Input" xfId="10" builtinId="20" customBuiltin="1"/>
    <cellStyle name="Input 2" xfId="77"/>
    <cellStyle name="Linked Cell" xfId="13" builtinId="24" customBuiltin="1"/>
    <cellStyle name="Linked Cell 2" xfId="78"/>
    <cellStyle name="Neutral" xfId="9" builtinId="28" customBuiltin="1"/>
    <cellStyle name="Neutral 2" xfId="79"/>
    <cellStyle name="Normal" xfId="0" builtinId="0"/>
    <cellStyle name="Normal 2" xfId="43"/>
    <cellStyle name="Normal 2 2" xfId="91"/>
    <cellStyle name="Normal 2 3" xfId="101"/>
    <cellStyle name="Normal 2 4" xfId="97"/>
    <cellStyle name="Normal 2 5" xfId="92"/>
    <cellStyle name="Normal 2 6" xfId="85"/>
    <cellStyle name="Normal 2 7" xfId="93"/>
    <cellStyle name="Normal 2 8" xfId="98"/>
    <cellStyle name="Normal 3" xfId="90"/>
    <cellStyle name="Normal 3 2" xfId="96"/>
    <cellStyle name="Normal 3 3" xfId="100"/>
    <cellStyle name="Normal 4" xfId="86"/>
    <cellStyle name="Normal 4 2" xfId="88"/>
    <cellStyle name="Normal 4 3" xfId="95"/>
    <cellStyle name="Normal 5" xfId="87"/>
    <cellStyle name="Normal 5 2" xfId="99"/>
    <cellStyle name="Note" xfId="16" builtinId="10" customBuiltin="1"/>
    <cellStyle name="Note 2" xfId="80"/>
    <cellStyle name="Output" xfId="11" builtinId="21" customBuiltin="1"/>
    <cellStyle name="Output 2" xfId="81"/>
    <cellStyle name="Percent" xfId="1" builtinId="5"/>
    <cellStyle name="Title" xfId="2" builtinId="15" customBuiltin="1"/>
    <cellStyle name="Title 2" xfId="82"/>
    <cellStyle name="Total" xfId="18" builtinId="25" customBuiltin="1"/>
    <cellStyle name="Total 2" xfId="83"/>
    <cellStyle name="Warning Text" xfId="15" builtinId="11" customBuiltin="1"/>
    <cellStyle name="Warning Text 2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I23"/>
  <sheetViews>
    <sheetView tabSelected="1" workbookViewId="0">
      <selection activeCell="A22" sqref="A22:E22"/>
    </sheetView>
  </sheetViews>
  <sheetFormatPr defaultRowHeight="15" x14ac:dyDescent="0.25"/>
  <cols>
    <col min="1" max="1" width="11.140625" style="19" bestFit="1" customWidth="1"/>
    <col min="2" max="2" width="21" style="19" customWidth="1"/>
    <col min="3" max="3" width="12.42578125" style="19" bestFit="1" customWidth="1"/>
    <col min="4" max="4" width="15" style="18" bestFit="1" customWidth="1"/>
    <col min="5" max="5" width="15.28515625" style="19" bestFit="1" customWidth="1"/>
    <col min="6" max="7" width="18.5703125" style="20" bestFit="1" customWidth="1"/>
    <col min="8" max="9" width="17.42578125" style="20" customWidth="1"/>
    <col min="10" max="16384" width="9.140625" style="19"/>
  </cols>
  <sheetData>
    <row r="1" spans="1:9" s="24" customFormat="1" ht="15.75" thickBot="1" x14ac:dyDescent="0.3">
      <c r="A1" s="28" t="s">
        <v>159</v>
      </c>
      <c r="B1" s="29"/>
      <c r="C1" s="29"/>
      <c r="D1" s="29"/>
      <c r="E1" s="29"/>
      <c r="F1" s="29"/>
      <c r="G1" s="29"/>
      <c r="H1" s="30"/>
      <c r="I1" s="30"/>
    </row>
    <row r="2" spans="1:9" s="5" customFormat="1" ht="39.75" thickTop="1" x14ac:dyDescent="0.25">
      <c r="A2" s="33" t="s">
        <v>138</v>
      </c>
      <c r="B2" s="33" t="s">
        <v>4</v>
      </c>
      <c r="C2" s="31" t="s">
        <v>157</v>
      </c>
      <c r="D2" s="32" t="s">
        <v>167</v>
      </c>
      <c r="E2" s="33" t="s">
        <v>168</v>
      </c>
      <c r="F2" s="34" t="s">
        <v>169</v>
      </c>
      <c r="G2" s="34" t="s">
        <v>170</v>
      </c>
    </row>
    <row r="3" spans="1:9" x14ac:dyDescent="0.25">
      <c r="A3" s="22">
        <v>2110</v>
      </c>
      <c r="B3" s="22" t="s">
        <v>131</v>
      </c>
      <c r="C3" s="27">
        <v>91432</v>
      </c>
      <c r="D3" s="27">
        <v>42191</v>
      </c>
      <c r="E3" s="27">
        <v>223512</v>
      </c>
      <c r="F3" s="21">
        <f>(($D$3*cowcalf!$C$7)/100)</f>
        <v>4641.01</v>
      </c>
      <c r="G3" s="21">
        <f>((E3*cowcalf!$E$7)/100)</f>
        <v>37997.040000000001</v>
      </c>
      <c r="H3" s="19" t="s">
        <v>144</v>
      </c>
      <c r="I3" s="19"/>
    </row>
    <row r="4" spans="1:9" x14ac:dyDescent="0.25">
      <c r="A4" s="22">
        <v>2120</v>
      </c>
      <c r="B4" s="22" t="s">
        <v>129</v>
      </c>
      <c r="C4" s="27">
        <v>10043.799999999999</v>
      </c>
      <c r="D4" s="27">
        <v>1858.6</v>
      </c>
      <c r="E4" s="27">
        <v>22676.7</v>
      </c>
      <c r="F4" s="21">
        <f>((D4*cowcalf!$C$16)/100)</f>
        <v>130.10199999999998</v>
      </c>
      <c r="G4" s="21">
        <f>((E4*cowcalf!$E$16)/100)</f>
        <v>2494.4369999999999</v>
      </c>
      <c r="H4" s="19" t="s">
        <v>145</v>
      </c>
      <c r="I4" s="19"/>
    </row>
    <row r="5" spans="1:9" x14ac:dyDescent="0.25">
      <c r="A5" s="22">
        <v>2130</v>
      </c>
      <c r="B5" s="22" t="s">
        <v>130</v>
      </c>
      <c r="C5" s="27">
        <v>13509</v>
      </c>
      <c r="D5" s="27">
        <v>3127.1</v>
      </c>
      <c r="E5" s="27">
        <v>26038</v>
      </c>
      <c r="F5" s="21">
        <f>((D5*cowcalf!$C$25)/100)</f>
        <v>125.084</v>
      </c>
      <c r="G5" s="21">
        <f>((E5*cowcalf!$E$25)/100)</f>
        <v>1041.52</v>
      </c>
      <c r="H5" s="19" t="s">
        <v>146</v>
      </c>
      <c r="I5" s="19"/>
    </row>
    <row r="6" spans="1:9" x14ac:dyDescent="0.25">
      <c r="A6" s="22">
        <v>2140</v>
      </c>
      <c r="B6" s="22" t="s">
        <v>139</v>
      </c>
      <c r="C6" s="27">
        <v>314.8</v>
      </c>
      <c r="D6" s="27">
        <v>277.5</v>
      </c>
      <c r="E6" s="27">
        <v>5128.3</v>
      </c>
      <c r="F6" s="21">
        <f>((D6*rowcrop!$C$7)/100)</f>
        <v>83.25</v>
      </c>
      <c r="G6" s="17">
        <f>((E6*rowcrop!$E$7)/100)</f>
        <v>1538.49</v>
      </c>
      <c r="H6" s="19" t="s">
        <v>147</v>
      </c>
      <c r="I6" s="19"/>
    </row>
    <row r="7" spans="1:9" x14ac:dyDescent="0.25">
      <c r="A7" s="22">
        <v>2150</v>
      </c>
      <c r="B7" s="22" t="s">
        <v>132</v>
      </c>
      <c r="C7" s="27">
        <v>1371.7</v>
      </c>
      <c r="D7" s="27">
        <v>2493.1</v>
      </c>
      <c r="E7" s="27">
        <v>4260.8999999999996</v>
      </c>
      <c r="F7" s="21">
        <f>((D7*hay!$C$7)/100)</f>
        <v>373.96499999999997</v>
      </c>
      <c r="G7" s="21">
        <f>((E7*hay!$E$7)/100)</f>
        <v>639.13499999999988</v>
      </c>
      <c r="H7" s="20" t="s">
        <v>166</v>
      </c>
      <c r="I7" s="19"/>
    </row>
    <row r="8" spans="1:9" x14ac:dyDescent="0.25">
      <c r="A8" s="22">
        <v>2156</v>
      </c>
      <c r="B8" s="22" t="s">
        <v>148</v>
      </c>
      <c r="C8" s="27">
        <v>5217.3999999999996</v>
      </c>
      <c r="D8" s="27">
        <v>987</v>
      </c>
      <c r="E8" s="27">
        <v>9694.9</v>
      </c>
      <c r="F8" s="21">
        <f>((D8*sugarcane!$C$7)/100)</f>
        <v>98.7</v>
      </c>
      <c r="G8" s="21">
        <f>((E8*sugarcane!$E$7)/100)</f>
        <v>969.49</v>
      </c>
      <c r="H8" s="19" t="s">
        <v>149</v>
      </c>
      <c r="I8" s="19"/>
    </row>
    <row r="9" spans="1:9" x14ac:dyDescent="0.25">
      <c r="A9" s="22">
        <v>2210</v>
      </c>
      <c r="B9" s="22" t="s">
        <v>133</v>
      </c>
      <c r="C9" s="27">
        <v>3481.5</v>
      </c>
      <c r="D9" s="27">
        <v>1820.1</v>
      </c>
      <c r="E9" s="27">
        <v>41337.9</v>
      </c>
      <c r="F9" s="21">
        <f>((D9*citrus!$C$7)/100)</f>
        <v>218.41199999999998</v>
      </c>
      <c r="G9" s="21">
        <f>((E9*citrus!$E$7)/100)</f>
        <v>4133.79</v>
      </c>
      <c r="H9" s="19" t="s">
        <v>143</v>
      </c>
      <c r="I9" s="19"/>
    </row>
    <row r="10" spans="1:9" x14ac:dyDescent="0.25">
      <c r="A10" s="22">
        <v>2230</v>
      </c>
      <c r="B10" s="22" t="s">
        <v>150</v>
      </c>
      <c r="C10" s="27">
        <v>93.2</v>
      </c>
      <c r="D10" s="27">
        <v>158.19999999999999</v>
      </c>
      <c r="E10" s="27">
        <v>496.7</v>
      </c>
      <c r="F10" s="21">
        <f>((D10*citrus!$C$7)/100)</f>
        <v>18.983999999999998</v>
      </c>
      <c r="G10" s="21">
        <f>((E10*citrus!$E$7)/100)</f>
        <v>49.67</v>
      </c>
      <c r="H10" s="19" t="s">
        <v>143</v>
      </c>
      <c r="I10" s="19"/>
    </row>
    <row r="11" spans="1:9" x14ac:dyDescent="0.25">
      <c r="A11" s="22">
        <v>2240</v>
      </c>
      <c r="B11" s="22" t="s">
        <v>150</v>
      </c>
      <c r="C11" s="27">
        <v>267.89999999999998</v>
      </c>
      <c r="D11" s="27">
        <v>437.7</v>
      </c>
      <c r="E11" s="27">
        <v>1299.0999999999999</v>
      </c>
      <c r="F11" s="21">
        <f>((D11*citrus!$C$7)/100)</f>
        <v>52.523999999999994</v>
      </c>
      <c r="G11" s="21">
        <f>((E11*citrus!$E$7)/100)</f>
        <v>129.91</v>
      </c>
      <c r="H11" s="19" t="s">
        <v>156</v>
      </c>
      <c r="I11" s="19"/>
    </row>
    <row r="12" spans="1:9" x14ac:dyDescent="0.25">
      <c r="A12" s="22" t="s">
        <v>163</v>
      </c>
      <c r="B12" s="22" t="s">
        <v>164</v>
      </c>
      <c r="C12" s="27">
        <f>3.2+384</f>
        <v>387.2</v>
      </c>
      <c r="D12" s="27">
        <f>3.3+396</f>
        <v>399.3</v>
      </c>
      <c r="E12" s="27">
        <f>14+1672.7</f>
        <v>1686.7</v>
      </c>
      <c r="F12" s="21">
        <f>((D12*dairies!C7)/100)</f>
        <v>35.937000000000005</v>
      </c>
      <c r="G12" s="21">
        <f>((E12*dairies!E7)/100)</f>
        <v>337.34</v>
      </c>
      <c r="H12" s="19"/>
      <c r="I12" s="19"/>
    </row>
    <row r="13" spans="1:9" s="25" customFormat="1" x14ac:dyDescent="0.25">
      <c r="A13" s="26">
        <v>2320</v>
      </c>
      <c r="B13" s="26" t="s">
        <v>140</v>
      </c>
      <c r="C13" s="27">
        <v>72.400000000000006</v>
      </c>
      <c r="D13" s="27">
        <v>20.9</v>
      </c>
      <c r="E13" s="27">
        <v>9</v>
      </c>
      <c r="F13" s="27">
        <f>((D13*hay!C7)/100)</f>
        <v>3.1349999999999998</v>
      </c>
      <c r="G13" s="27">
        <f>((E13*hay!E7)/100)</f>
        <v>1.35</v>
      </c>
      <c r="H13" s="25" t="s">
        <v>165</v>
      </c>
    </row>
    <row r="14" spans="1:9" x14ac:dyDescent="0.25">
      <c r="A14" s="22">
        <v>2410</v>
      </c>
      <c r="B14" s="22" t="s">
        <v>134</v>
      </c>
      <c r="C14" s="27">
        <v>2413.6999999999998</v>
      </c>
      <c r="D14" s="27">
        <v>9475.1</v>
      </c>
      <c r="E14" s="27">
        <v>36296.1</v>
      </c>
      <c r="F14" s="21">
        <f>((D14*ornamentals!$C$7)/100)</f>
        <v>3032.0320000000002</v>
      </c>
      <c r="G14" s="21">
        <f>((E14*ornamentals!$E$7)/100)</f>
        <v>9074.0249999999996</v>
      </c>
      <c r="H14" s="19" t="s">
        <v>142</v>
      </c>
      <c r="I14" s="19"/>
    </row>
    <row r="15" spans="1:9" s="25" customFormat="1" x14ac:dyDescent="0.25">
      <c r="A15" s="26">
        <v>2420</v>
      </c>
      <c r="B15" s="23" t="s">
        <v>151</v>
      </c>
      <c r="C15" s="14">
        <v>1521.4</v>
      </c>
      <c r="D15" s="14">
        <v>1834.8</v>
      </c>
      <c r="E15" s="14">
        <v>15320</v>
      </c>
      <c r="F15" s="27">
        <f>((D15*sod!C7)/100)</f>
        <v>366.96</v>
      </c>
      <c r="G15" s="27">
        <f>((E15*sod!E7)/100)</f>
        <v>3064</v>
      </c>
      <c r="H15" s="25" t="s">
        <v>158</v>
      </c>
    </row>
    <row r="16" spans="1:9" x14ac:dyDescent="0.25">
      <c r="A16" s="22">
        <v>2430</v>
      </c>
      <c r="B16" s="22" t="s">
        <v>135</v>
      </c>
      <c r="C16" s="27">
        <v>66.5</v>
      </c>
      <c r="D16" s="27">
        <v>11.6</v>
      </c>
      <c r="E16" s="27">
        <v>443.5</v>
      </c>
      <c r="F16" s="21">
        <f>((D16*ornamentals!$C$7)/100)</f>
        <v>3.7119999999999997</v>
      </c>
      <c r="G16" s="21">
        <f>((E16*ornamentals!$E$7)/100)</f>
        <v>110.875</v>
      </c>
      <c r="H16" s="19" t="s">
        <v>142</v>
      </c>
      <c r="I16" s="19"/>
    </row>
    <row r="17" spans="1:9" s="25" customFormat="1" x14ac:dyDescent="0.25">
      <c r="A17" s="26" t="s">
        <v>160</v>
      </c>
      <c r="B17" s="23" t="s">
        <v>152</v>
      </c>
      <c r="C17" s="14">
        <f>15.1+10206.9</f>
        <v>10222</v>
      </c>
      <c r="D17" s="14">
        <f>15.5+12324</f>
        <v>12339.5</v>
      </c>
      <c r="E17" s="14">
        <f>99+40513.4</f>
        <v>40612.400000000001</v>
      </c>
      <c r="F17" s="27">
        <f>((D17*dairies!C7)/100)</f>
        <v>1110.5550000000001</v>
      </c>
      <c r="G17" s="27">
        <f>((E17*dairies!E7)/100)</f>
        <v>8122.48</v>
      </c>
    </row>
    <row r="18" spans="1:9" s="25" customFormat="1" x14ac:dyDescent="0.25">
      <c r="A18" s="26">
        <v>2510</v>
      </c>
      <c r="B18" s="26" t="s">
        <v>161</v>
      </c>
      <c r="C18" s="14">
        <v>491.7</v>
      </c>
      <c r="D18" s="14">
        <v>186.1</v>
      </c>
      <c r="E18" s="14">
        <v>720.2</v>
      </c>
      <c r="F18" s="27">
        <f>((D18*equine!C7)/100)</f>
        <v>37.22</v>
      </c>
      <c r="G18" s="27">
        <f>((E18*equine!E7)/100)</f>
        <v>216.06</v>
      </c>
    </row>
    <row r="19" spans="1:9" s="18" customFormat="1" x14ac:dyDescent="0.25">
      <c r="A19" s="35">
        <v>2540</v>
      </c>
      <c r="B19" s="35" t="s">
        <v>137</v>
      </c>
      <c r="C19" s="14">
        <v>95.1</v>
      </c>
      <c r="D19" s="14">
        <v>121.2</v>
      </c>
      <c r="E19" s="14">
        <v>80.7</v>
      </c>
      <c r="F19" s="14" t="s">
        <v>141</v>
      </c>
      <c r="G19" s="14" t="s">
        <v>141</v>
      </c>
    </row>
    <row r="20" spans="1:9" s="25" customFormat="1" x14ac:dyDescent="0.25">
      <c r="A20" s="26">
        <v>2610</v>
      </c>
      <c r="B20" s="26" t="s">
        <v>136</v>
      </c>
      <c r="C20" s="27">
        <v>389.7</v>
      </c>
      <c r="D20" s="27">
        <v>5.3</v>
      </c>
      <c r="E20" s="27">
        <v>814.9</v>
      </c>
      <c r="F20" s="27" t="s">
        <v>155</v>
      </c>
      <c r="G20" s="27" t="s">
        <v>155</v>
      </c>
    </row>
    <row r="21" spans="1:9" s="25" customFormat="1" x14ac:dyDescent="0.25">
      <c r="A21" s="26">
        <v>9520</v>
      </c>
      <c r="B21" s="26" t="s">
        <v>162</v>
      </c>
      <c r="C21" s="27">
        <v>8602.5</v>
      </c>
      <c r="D21" s="27">
        <v>12461.5</v>
      </c>
      <c r="E21" s="27">
        <v>23158.9</v>
      </c>
      <c r="F21" s="27" t="s">
        <v>155</v>
      </c>
      <c r="G21" s="27"/>
    </row>
    <row r="22" spans="1:9" x14ac:dyDescent="0.25">
      <c r="A22" s="36" t="s">
        <v>171</v>
      </c>
      <c r="B22" s="36"/>
      <c r="C22" s="36"/>
      <c r="D22" s="36"/>
      <c r="E22" s="36"/>
      <c r="F22" s="16">
        <f>SUM(F3:F21)</f>
        <v>10331.582</v>
      </c>
      <c r="G22" s="16">
        <f>SUM(G3:G21)</f>
        <v>69919.611999999994</v>
      </c>
      <c r="H22" s="19"/>
      <c r="I22" s="19"/>
    </row>
    <row r="23" spans="1:9" x14ac:dyDescent="0.25">
      <c r="A23" s="36" t="s">
        <v>172</v>
      </c>
      <c r="B23" s="36"/>
      <c r="C23" s="36"/>
      <c r="D23" s="36"/>
      <c r="E23" s="36"/>
      <c r="F23" s="15">
        <f>F22/SUM($D$3:$D$21)</f>
        <v>0.11453370965882384</v>
      </c>
      <c r="G23" s="15">
        <f>G22/SUM($E$3:$E$21)</f>
        <v>0.15414821724348735</v>
      </c>
      <c r="H23" s="19"/>
      <c r="I23" s="19"/>
    </row>
  </sheetData>
  <mergeCells count="2">
    <mergeCell ref="A22:E22"/>
    <mergeCell ref="A23:E23"/>
  </mergeCells>
  <pageMargins left="0.7" right="0.7" top="0.75" bottom="0.75" header="0.3" footer="0.3"/>
  <pageSetup paperSize="5" scale="8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100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101</v>
      </c>
      <c r="B4" s="9"/>
      <c r="C4" s="9"/>
      <c r="D4" s="9"/>
      <c r="E4" s="9"/>
    </row>
    <row r="5" spans="1:5" x14ac:dyDescent="0.25">
      <c r="A5" s="1" t="s">
        <v>0</v>
      </c>
      <c r="B5" s="37" t="s">
        <v>49</v>
      </c>
      <c r="C5" s="37" t="s">
        <v>95</v>
      </c>
      <c r="D5" s="37" t="s">
        <v>49</v>
      </c>
      <c r="E5" s="37" t="s">
        <v>95</v>
      </c>
    </row>
    <row r="6" spans="1:5" ht="45" x14ac:dyDescent="0.25">
      <c r="A6" s="5" t="s">
        <v>153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103</v>
      </c>
      <c r="D7" s="37" t="s">
        <v>20</v>
      </c>
      <c r="E7" s="38" t="s">
        <v>103</v>
      </c>
    </row>
    <row r="8" spans="1:5" x14ac:dyDescent="0.25">
      <c r="A8" s="5" t="s">
        <v>154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104</v>
      </c>
      <c r="D9" s="37" t="s">
        <v>18</v>
      </c>
      <c r="E9" s="37" t="s">
        <v>104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105</v>
      </c>
      <c r="D11" s="37" t="s">
        <v>116</v>
      </c>
      <c r="E11" s="37" t="s">
        <v>105</v>
      </c>
    </row>
    <row r="12" spans="1:5" ht="30" x14ac:dyDescent="0.25">
      <c r="A12" s="5" t="s">
        <v>17</v>
      </c>
      <c r="B12" s="37"/>
      <c r="C12" s="37"/>
      <c r="D12" s="37"/>
      <c r="E12" s="37"/>
    </row>
    <row r="14" spans="1:5" x14ac:dyDescent="0.25">
      <c r="A14" s="11" t="s">
        <v>102</v>
      </c>
    </row>
  </sheetData>
  <mergeCells count="20"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  <mergeCell ref="E11:E12"/>
    <mergeCell ref="D2:E2"/>
    <mergeCell ref="D5:D6"/>
    <mergeCell ref="E5:E6"/>
    <mergeCell ref="D7:D8"/>
    <mergeCell ref="E7:E8"/>
    <mergeCell ref="D9:D10"/>
    <mergeCell ref="E9:E10"/>
    <mergeCell ref="D11:D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106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107</v>
      </c>
      <c r="B4" s="9"/>
      <c r="C4" s="9"/>
      <c r="D4" s="9"/>
      <c r="E4" s="9"/>
    </row>
    <row r="5" spans="1:5" x14ac:dyDescent="0.25">
      <c r="A5" s="1" t="s">
        <v>0</v>
      </c>
      <c r="B5" s="37" t="s">
        <v>111</v>
      </c>
      <c r="C5" s="37" t="s">
        <v>21</v>
      </c>
      <c r="D5" s="37" t="s">
        <v>111</v>
      </c>
      <c r="E5" s="37" t="s">
        <v>103</v>
      </c>
    </row>
    <row r="6" spans="1:5" x14ac:dyDescent="0.25">
      <c r="A6" s="5" t="s">
        <v>108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112</v>
      </c>
      <c r="D7" s="37" t="s">
        <v>127</v>
      </c>
      <c r="E7" s="38" t="s">
        <v>12</v>
      </c>
    </row>
    <row r="8" spans="1:5" x14ac:dyDescent="0.25">
      <c r="A8" s="5" t="s">
        <v>6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31</v>
      </c>
      <c r="D9" s="37" t="s">
        <v>128</v>
      </c>
      <c r="E9" s="37" t="s">
        <v>31</v>
      </c>
    </row>
    <row r="10" spans="1:5" x14ac:dyDescent="0.25">
      <c r="A10" s="5" t="s">
        <v>109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29</v>
      </c>
      <c r="C11" s="37" t="s">
        <v>43</v>
      </c>
      <c r="D11" s="37" t="s">
        <v>11</v>
      </c>
      <c r="E11" s="37" t="s">
        <v>104</v>
      </c>
    </row>
    <row r="12" spans="1:5" x14ac:dyDescent="0.25">
      <c r="A12" s="5" t="s">
        <v>110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8" workbookViewId="0">
      <selection activeCell="A27" sqref="A27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9" t="s">
        <v>35</v>
      </c>
      <c r="B1" s="39"/>
      <c r="C1" s="39"/>
      <c r="D1" s="3"/>
      <c r="E1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124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19</v>
      </c>
      <c r="D5" s="37" t="s">
        <v>18</v>
      </c>
      <c r="E5" s="37" t="s">
        <v>64</v>
      </c>
    </row>
    <row r="6" spans="1:5" ht="45" x14ac:dyDescent="0.25">
      <c r="A6" s="5" t="s">
        <v>153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21</v>
      </c>
      <c r="D7" s="37" t="s">
        <v>20</v>
      </c>
      <c r="E7" s="38" t="s">
        <v>57</v>
      </c>
    </row>
    <row r="8" spans="1:5" x14ac:dyDescent="0.25">
      <c r="A8" s="5" t="s">
        <v>154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22</v>
      </c>
      <c r="D9" s="37" t="s">
        <v>18</v>
      </c>
      <c r="E9" s="37" t="s">
        <v>31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23</v>
      </c>
      <c r="D11" s="37" t="s">
        <v>114</v>
      </c>
      <c r="E11" s="37" t="s">
        <v>19</v>
      </c>
    </row>
    <row r="12" spans="1:5" ht="30" x14ac:dyDescent="0.25">
      <c r="A12" s="5" t="s">
        <v>17</v>
      </c>
      <c r="B12" s="37"/>
      <c r="C12" s="37"/>
      <c r="D12" s="37"/>
      <c r="E12" s="37"/>
    </row>
    <row r="13" spans="1:5" x14ac:dyDescent="0.25">
      <c r="A13" s="8" t="s">
        <v>123</v>
      </c>
      <c r="B13" s="9"/>
      <c r="C13" s="9"/>
      <c r="D13" s="9"/>
      <c r="E13" s="9"/>
    </row>
    <row r="14" spans="1:5" x14ac:dyDescent="0.25">
      <c r="A14" s="1" t="s">
        <v>0</v>
      </c>
      <c r="B14" s="37" t="s">
        <v>24</v>
      </c>
      <c r="C14" s="37" t="s">
        <v>25</v>
      </c>
      <c r="D14" s="37" t="s">
        <v>24</v>
      </c>
      <c r="E14" s="37" t="s">
        <v>22</v>
      </c>
    </row>
    <row r="15" spans="1:5" ht="45" x14ac:dyDescent="0.25">
      <c r="A15" s="5" t="s">
        <v>15</v>
      </c>
      <c r="B15" s="37"/>
      <c r="C15" s="37"/>
      <c r="D15" s="37"/>
      <c r="E15" s="37"/>
    </row>
    <row r="16" spans="1:5" x14ac:dyDescent="0.25">
      <c r="A16" s="1" t="s">
        <v>5</v>
      </c>
      <c r="B16" s="37" t="s">
        <v>9</v>
      </c>
      <c r="C16" s="38" t="s">
        <v>26</v>
      </c>
      <c r="D16" s="37" t="s">
        <v>9</v>
      </c>
      <c r="E16" s="38" t="s">
        <v>21</v>
      </c>
    </row>
    <row r="17" spans="1:5" x14ac:dyDescent="0.25">
      <c r="A17" s="5" t="s">
        <v>154</v>
      </c>
      <c r="B17" s="37"/>
      <c r="C17" s="38"/>
      <c r="D17" s="37"/>
      <c r="E17" s="38"/>
    </row>
    <row r="18" spans="1:5" x14ac:dyDescent="0.25">
      <c r="A18" s="1" t="s">
        <v>7</v>
      </c>
      <c r="B18" s="37" t="s">
        <v>27</v>
      </c>
      <c r="C18" s="37" t="s">
        <v>28</v>
      </c>
      <c r="D18" s="37" t="s">
        <v>24</v>
      </c>
      <c r="E18" s="37" t="s">
        <v>115</v>
      </c>
    </row>
    <row r="19" spans="1:5" ht="30" x14ac:dyDescent="0.25">
      <c r="A19" s="5" t="s">
        <v>16</v>
      </c>
      <c r="B19" s="37"/>
      <c r="C19" s="37"/>
      <c r="D19" s="37"/>
      <c r="E19" s="37"/>
    </row>
    <row r="20" spans="1:5" x14ac:dyDescent="0.25">
      <c r="A20" s="1" t="s">
        <v>8</v>
      </c>
      <c r="B20" s="37" t="s">
        <v>29</v>
      </c>
      <c r="C20" s="37" t="s">
        <v>30</v>
      </c>
      <c r="D20" s="37" t="s">
        <v>114</v>
      </c>
      <c r="E20" s="37" t="s">
        <v>19</v>
      </c>
    </row>
    <row r="21" spans="1:5" ht="30" x14ac:dyDescent="0.25">
      <c r="A21" s="5" t="s">
        <v>17</v>
      </c>
      <c r="B21" s="37"/>
      <c r="C21" s="37"/>
      <c r="D21" s="37"/>
      <c r="E21" s="37"/>
    </row>
    <row r="22" spans="1:5" x14ac:dyDescent="0.25">
      <c r="A22" s="8" t="s">
        <v>122</v>
      </c>
      <c r="B22" s="9"/>
      <c r="C22" s="9"/>
      <c r="D22" s="9"/>
      <c r="E22" s="9"/>
    </row>
    <row r="23" spans="1:5" x14ac:dyDescent="0.25">
      <c r="A23" s="1" t="s">
        <v>0</v>
      </c>
      <c r="B23" s="37" t="s">
        <v>24</v>
      </c>
      <c r="C23" s="37" t="s">
        <v>31</v>
      </c>
      <c r="D23" s="37" t="s">
        <v>24</v>
      </c>
      <c r="E23" s="37" t="s">
        <v>31</v>
      </c>
    </row>
    <row r="24" spans="1:5" ht="45" x14ac:dyDescent="0.25">
      <c r="A24" s="5" t="s">
        <v>153</v>
      </c>
      <c r="B24" s="37"/>
      <c r="C24" s="37"/>
      <c r="D24" s="37"/>
      <c r="E24" s="37"/>
    </row>
    <row r="25" spans="1:5" x14ac:dyDescent="0.25">
      <c r="A25" s="1" t="s">
        <v>5</v>
      </c>
      <c r="B25" s="37" t="s">
        <v>9</v>
      </c>
      <c r="C25" s="38" t="s">
        <v>32</v>
      </c>
      <c r="D25" s="37" t="s">
        <v>9</v>
      </c>
      <c r="E25" s="38" t="s">
        <v>32</v>
      </c>
    </row>
    <row r="26" spans="1:5" x14ac:dyDescent="0.25">
      <c r="A26" s="5" t="s">
        <v>154</v>
      </c>
      <c r="B26" s="37"/>
      <c r="C26" s="38"/>
      <c r="D26" s="37"/>
      <c r="E26" s="38"/>
    </row>
    <row r="27" spans="1:5" x14ac:dyDescent="0.25">
      <c r="A27" s="1" t="s">
        <v>7</v>
      </c>
      <c r="B27" s="37" t="s">
        <v>27</v>
      </c>
      <c r="C27" s="37" t="s">
        <v>33</v>
      </c>
      <c r="D27" s="37" t="s">
        <v>27</v>
      </c>
      <c r="E27" s="37" t="s">
        <v>33</v>
      </c>
    </row>
    <row r="28" spans="1:5" ht="30" x14ac:dyDescent="0.25">
      <c r="A28" s="5" t="s">
        <v>16</v>
      </c>
      <c r="B28" s="37"/>
      <c r="C28" s="37"/>
      <c r="D28" s="37"/>
      <c r="E28" s="37"/>
    </row>
    <row r="29" spans="1:5" x14ac:dyDescent="0.25">
      <c r="A29" s="1" t="s">
        <v>8</v>
      </c>
      <c r="B29" s="37" t="s">
        <v>29</v>
      </c>
      <c r="C29" s="37" t="s">
        <v>34</v>
      </c>
      <c r="D29" s="37" t="s">
        <v>11</v>
      </c>
      <c r="E29" s="37" t="s">
        <v>25</v>
      </c>
    </row>
    <row r="30" spans="1:5" ht="30" x14ac:dyDescent="0.25">
      <c r="A30" s="5" t="s">
        <v>17</v>
      </c>
      <c r="B30" s="37"/>
      <c r="C30" s="37"/>
      <c r="D30" s="37"/>
      <c r="E30" s="37"/>
    </row>
  </sheetData>
  <mergeCells count="52">
    <mergeCell ref="B29:B30"/>
    <mergeCell ref="C29:C30"/>
    <mergeCell ref="B18:B19"/>
    <mergeCell ref="C18:C19"/>
    <mergeCell ref="B20:B21"/>
    <mergeCell ref="C20:C21"/>
    <mergeCell ref="B23:B24"/>
    <mergeCell ref="C23:C24"/>
    <mergeCell ref="D7:D8"/>
    <mergeCell ref="E7:E8"/>
    <mergeCell ref="B25:B26"/>
    <mergeCell ref="C25:C26"/>
    <mergeCell ref="B27:B28"/>
    <mergeCell ref="C27:C28"/>
    <mergeCell ref="B11:B12"/>
    <mergeCell ref="C11:C12"/>
    <mergeCell ref="B14:B15"/>
    <mergeCell ref="C14:C15"/>
    <mergeCell ref="B16:B17"/>
    <mergeCell ref="C16:C17"/>
    <mergeCell ref="B7:B8"/>
    <mergeCell ref="C7:C8"/>
    <mergeCell ref="B9:B10"/>
    <mergeCell ref="C9:C10"/>
    <mergeCell ref="A1:C1"/>
    <mergeCell ref="A2:A3"/>
    <mergeCell ref="D2:E2"/>
    <mergeCell ref="D5:D6"/>
    <mergeCell ref="E5:E6"/>
    <mergeCell ref="B2:C2"/>
    <mergeCell ref="B5:B6"/>
    <mergeCell ref="C5:C6"/>
    <mergeCell ref="D9:D10"/>
    <mergeCell ref="E9:E10"/>
    <mergeCell ref="D11:D12"/>
    <mergeCell ref="E11:E12"/>
    <mergeCell ref="D14:D15"/>
    <mergeCell ref="E14:E15"/>
    <mergeCell ref="D16:D17"/>
    <mergeCell ref="E16:E17"/>
    <mergeCell ref="D18:D19"/>
    <mergeCell ref="E18:E19"/>
    <mergeCell ref="D20:D21"/>
    <mergeCell ref="E20:E21"/>
    <mergeCell ref="D29:D30"/>
    <mergeCell ref="E29:E30"/>
    <mergeCell ref="D23:D24"/>
    <mergeCell ref="E23:E24"/>
    <mergeCell ref="D25:D26"/>
    <mergeCell ref="E25:E26"/>
    <mergeCell ref="D27:D28"/>
    <mergeCell ref="E27:E28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7" sqref="C7:C8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9" t="s">
        <v>36</v>
      </c>
      <c r="B1" s="39"/>
      <c r="C1" s="39"/>
      <c r="D1" s="3"/>
      <c r="E1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121</v>
      </c>
      <c r="B4" s="9"/>
      <c r="C4" s="9"/>
      <c r="D4" s="9"/>
      <c r="E4" s="9"/>
    </row>
    <row r="5" spans="1:5" x14ac:dyDescent="0.25">
      <c r="A5" s="1" t="s">
        <v>0</v>
      </c>
      <c r="B5" s="37" t="s">
        <v>41</v>
      </c>
      <c r="C5" s="37" t="s">
        <v>42</v>
      </c>
      <c r="D5" s="37" t="s">
        <v>41</v>
      </c>
      <c r="E5" s="37" t="s">
        <v>42</v>
      </c>
    </row>
    <row r="6" spans="1:5" ht="30" x14ac:dyDescent="0.25">
      <c r="A6" s="5" t="s">
        <v>37</v>
      </c>
      <c r="B6" s="37"/>
      <c r="C6" s="37"/>
      <c r="D6" s="37"/>
      <c r="E6" s="37"/>
    </row>
    <row r="7" spans="1:5" x14ac:dyDescent="0.25">
      <c r="A7" s="1" t="s">
        <v>5</v>
      </c>
      <c r="B7" s="37" t="s">
        <v>29</v>
      </c>
      <c r="C7" s="38" t="s">
        <v>19</v>
      </c>
      <c r="D7" s="37" t="s">
        <v>29</v>
      </c>
      <c r="E7" s="38" t="s">
        <v>19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19</v>
      </c>
      <c r="D9" s="37" t="s">
        <v>18</v>
      </c>
      <c r="E9" s="37" t="s">
        <v>19</v>
      </c>
    </row>
    <row r="10" spans="1:5" ht="30" x14ac:dyDescent="0.25">
      <c r="A10" s="5" t="s">
        <v>39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43</v>
      </c>
      <c r="D11" s="37" t="s">
        <v>116</v>
      </c>
      <c r="E11" s="37" t="s">
        <v>43</v>
      </c>
    </row>
    <row r="12" spans="1:5" ht="30" x14ac:dyDescent="0.25">
      <c r="A12" s="5" t="s">
        <v>40</v>
      </c>
      <c r="B12" s="37"/>
      <c r="C12" s="37"/>
      <c r="D12" s="37"/>
      <c r="E12" s="37"/>
    </row>
  </sheetData>
  <mergeCells count="20"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  <mergeCell ref="E11:E12"/>
    <mergeCell ref="D2:E2"/>
    <mergeCell ref="D5:D6"/>
    <mergeCell ref="E5:E6"/>
    <mergeCell ref="D7:D8"/>
    <mergeCell ref="E7:E8"/>
    <mergeCell ref="D9:D10"/>
    <mergeCell ref="E9:E10"/>
    <mergeCell ref="D11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44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120</v>
      </c>
      <c r="B4" s="9"/>
      <c r="C4" s="9"/>
      <c r="D4" s="9"/>
      <c r="E4" s="9"/>
    </row>
    <row r="5" spans="1:5" x14ac:dyDescent="0.25">
      <c r="A5" s="1" t="s">
        <v>0</v>
      </c>
      <c r="B5" s="37" t="s">
        <v>47</v>
      </c>
      <c r="C5" s="37" t="s">
        <v>48</v>
      </c>
      <c r="D5" s="37" t="s">
        <v>47</v>
      </c>
      <c r="E5" s="37" t="s">
        <v>48</v>
      </c>
    </row>
    <row r="6" spans="1:5" x14ac:dyDescent="0.25">
      <c r="A6" s="5" t="s">
        <v>45</v>
      </c>
      <c r="B6" s="37"/>
      <c r="C6" s="37"/>
      <c r="D6" s="37"/>
      <c r="E6" s="37"/>
    </row>
    <row r="7" spans="1:5" x14ac:dyDescent="0.25">
      <c r="A7" s="1" t="s">
        <v>5</v>
      </c>
      <c r="B7" s="37" t="s">
        <v>18</v>
      </c>
      <c r="C7" s="38" t="s">
        <v>31</v>
      </c>
      <c r="D7" s="37" t="s">
        <v>18</v>
      </c>
      <c r="E7" s="38" t="s">
        <v>31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49</v>
      </c>
      <c r="C9" s="37" t="s">
        <v>50</v>
      </c>
      <c r="D9" s="37" t="s">
        <v>49</v>
      </c>
      <c r="E9" s="37" t="s">
        <v>50</v>
      </c>
    </row>
    <row r="10" spans="1:5" x14ac:dyDescent="0.25">
      <c r="A10" s="5" t="s">
        <v>46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51</v>
      </c>
      <c r="D11" s="37" t="s">
        <v>13</v>
      </c>
      <c r="E11" s="37" t="s">
        <v>51</v>
      </c>
    </row>
    <row r="12" spans="1:5" ht="30" x14ac:dyDescent="0.25">
      <c r="A12" s="5" t="s">
        <v>40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52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119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57</v>
      </c>
      <c r="D5" s="37" t="s">
        <v>18</v>
      </c>
      <c r="E5" s="37" t="s">
        <v>103</v>
      </c>
    </row>
    <row r="6" spans="1:5" ht="30" x14ac:dyDescent="0.25">
      <c r="A6" s="5" t="s">
        <v>53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58</v>
      </c>
      <c r="D7" s="37" t="s">
        <v>20</v>
      </c>
      <c r="E7" s="38" t="s">
        <v>31</v>
      </c>
    </row>
    <row r="8" spans="1:5" x14ac:dyDescent="0.25">
      <c r="A8" s="5" t="s">
        <v>54</v>
      </c>
      <c r="B8" s="37"/>
      <c r="C8" s="38"/>
      <c r="D8" s="37"/>
      <c r="E8" s="38"/>
    </row>
    <row r="9" spans="1:5" x14ac:dyDescent="0.25">
      <c r="A9" s="1" t="s">
        <v>7</v>
      </c>
      <c r="B9" s="37" t="s">
        <v>9</v>
      </c>
      <c r="C9" s="37" t="s">
        <v>12</v>
      </c>
      <c r="D9" s="37" t="s">
        <v>9</v>
      </c>
      <c r="E9" s="37" t="s">
        <v>12</v>
      </c>
    </row>
    <row r="10" spans="1:5" x14ac:dyDescent="0.25">
      <c r="A10" s="5" t="s">
        <v>55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51</v>
      </c>
      <c r="D11" s="37" t="s">
        <v>116</v>
      </c>
      <c r="E11" s="37" t="s">
        <v>51</v>
      </c>
    </row>
    <row r="12" spans="1:5" x14ac:dyDescent="0.25">
      <c r="A12" s="5" t="s">
        <v>56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59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118</v>
      </c>
      <c r="B4" s="9"/>
      <c r="C4" s="9"/>
      <c r="D4" s="9"/>
      <c r="E4" s="9"/>
    </row>
    <row r="5" spans="1:5" x14ac:dyDescent="0.25">
      <c r="A5" s="1" t="s">
        <v>0</v>
      </c>
      <c r="B5" s="37" t="s">
        <v>47</v>
      </c>
      <c r="C5" s="37" t="s">
        <v>63</v>
      </c>
      <c r="D5" s="37" t="s">
        <v>47</v>
      </c>
      <c r="E5" s="37" t="s">
        <v>63</v>
      </c>
    </row>
    <row r="6" spans="1:5" ht="30" x14ac:dyDescent="0.25">
      <c r="A6" s="5" t="s">
        <v>60</v>
      </c>
      <c r="B6" s="37"/>
      <c r="C6" s="37"/>
      <c r="D6" s="37"/>
      <c r="E6" s="37"/>
    </row>
    <row r="7" spans="1:5" x14ac:dyDescent="0.25">
      <c r="A7" s="1" t="s">
        <v>5</v>
      </c>
      <c r="B7" s="37" t="s">
        <v>18</v>
      </c>
      <c r="C7" s="38" t="s">
        <v>25</v>
      </c>
      <c r="D7" s="37" t="s">
        <v>18</v>
      </c>
      <c r="E7" s="38" t="s">
        <v>25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64</v>
      </c>
      <c r="D9" s="37" t="s">
        <v>18</v>
      </c>
      <c r="E9" s="37" t="s">
        <v>64</v>
      </c>
    </row>
    <row r="10" spans="1:5" x14ac:dyDescent="0.25">
      <c r="A10" s="5" t="s">
        <v>61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29</v>
      </c>
      <c r="C11" s="37" t="s">
        <v>43</v>
      </c>
      <c r="D11" s="37" t="s">
        <v>29</v>
      </c>
      <c r="E11" s="37" t="s">
        <v>43</v>
      </c>
    </row>
    <row r="12" spans="1:5" x14ac:dyDescent="0.25">
      <c r="A12" s="5" t="s">
        <v>62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65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117</v>
      </c>
      <c r="B4" s="9"/>
      <c r="C4" s="9"/>
      <c r="D4" s="9"/>
      <c r="E4" s="9"/>
    </row>
    <row r="5" spans="1:5" x14ac:dyDescent="0.25">
      <c r="A5" s="1" t="s">
        <v>0</v>
      </c>
      <c r="B5" s="37" t="s">
        <v>41</v>
      </c>
      <c r="C5" s="37" t="s">
        <v>67</v>
      </c>
      <c r="D5" s="37" t="s">
        <v>41</v>
      </c>
      <c r="E5" s="37" t="s">
        <v>43</v>
      </c>
    </row>
    <row r="6" spans="1:5" ht="30" x14ac:dyDescent="0.25">
      <c r="A6" s="5" t="s">
        <v>37</v>
      </c>
      <c r="B6" s="37"/>
      <c r="C6" s="37"/>
      <c r="D6" s="37"/>
      <c r="E6" s="37"/>
    </row>
    <row r="7" spans="1:5" x14ac:dyDescent="0.25">
      <c r="A7" s="1" t="s">
        <v>5</v>
      </c>
      <c r="B7" s="37" t="s">
        <v>29</v>
      </c>
      <c r="C7" s="38" t="s">
        <v>68</v>
      </c>
      <c r="D7" s="37" t="s">
        <v>18</v>
      </c>
      <c r="E7" s="38" t="s">
        <v>104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34</v>
      </c>
      <c r="D9" s="37" t="s">
        <v>18</v>
      </c>
      <c r="E9" s="37" t="s">
        <v>104</v>
      </c>
    </row>
    <row r="10" spans="1:5" ht="30" x14ac:dyDescent="0.25">
      <c r="A10" s="5" t="s">
        <v>39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43</v>
      </c>
      <c r="D11" s="37" t="s">
        <v>18</v>
      </c>
      <c r="E11" s="37" t="s">
        <v>104</v>
      </c>
    </row>
    <row r="12" spans="1:5" ht="30" x14ac:dyDescent="0.25">
      <c r="A12" s="5" t="s">
        <v>66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69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70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71</v>
      </c>
      <c r="D5" s="37" t="s">
        <v>47</v>
      </c>
      <c r="E5" s="37" t="s">
        <v>51</v>
      </c>
    </row>
    <row r="6" spans="1:5" ht="45" x14ac:dyDescent="0.25">
      <c r="A6" s="5" t="s">
        <v>153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25</v>
      </c>
      <c r="D7" s="37" t="s">
        <v>125</v>
      </c>
      <c r="E7" s="38" t="s">
        <v>19</v>
      </c>
    </row>
    <row r="8" spans="1:5" x14ac:dyDescent="0.25">
      <c r="A8" s="5" t="s">
        <v>154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72</v>
      </c>
      <c r="D9" s="37" t="s">
        <v>18</v>
      </c>
      <c r="E9" s="37" t="s">
        <v>72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23</v>
      </c>
      <c r="D11" s="37" t="s">
        <v>114</v>
      </c>
      <c r="E11" s="37" t="s">
        <v>19</v>
      </c>
    </row>
    <row r="12" spans="1:5" ht="30" x14ac:dyDescent="0.25">
      <c r="A12" s="5" t="s">
        <v>74</v>
      </c>
      <c r="B12" s="37"/>
      <c r="C12" s="37"/>
      <c r="D12" s="37"/>
      <c r="E12" s="37"/>
    </row>
    <row r="14" spans="1:5" x14ac:dyDescent="0.25">
      <c r="A14" s="11" t="s">
        <v>73</v>
      </c>
    </row>
  </sheetData>
  <mergeCells count="20"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  <mergeCell ref="E11:E12"/>
    <mergeCell ref="D2:E2"/>
    <mergeCell ref="D5:D6"/>
    <mergeCell ref="E5:E6"/>
    <mergeCell ref="D7:D8"/>
    <mergeCell ref="E7:E8"/>
    <mergeCell ref="D9:D10"/>
    <mergeCell ref="E9:E10"/>
    <mergeCell ref="D11:D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B1"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75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76</v>
      </c>
      <c r="B4" s="9"/>
      <c r="C4" s="9"/>
      <c r="D4" s="9"/>
      <c r="E4" s="9"/>
    </row>
    <row r="5" spans="1:5" x14ac:dyDescent="0.25">
      <c r="A5" s="1" t="s">
        <v>0</v>
      </c>
      <c r="B5" s="37" t="s">
        <v>78</v>
      </c>
      <c r="C5" s="37" t="s">
        <v>79</v>
      </c>
      <c r="D5" s="37" t="s">
        <v>78</v>
      </c>
      <c r="E5" s="37" t="s">
        <v>42</v>
      </c>
    </row>
    <row r="6" spans="1:5" x14ac:dyDescent="0.25">
      <c r="A6" s="5" t="s">
        <v>77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80</v>
      </c>
      <c r="D7" s="37" t="s">
        <v>126</v>
      </c>
      <c r="E7" s="38" t="s">
        <v>25</v>
      </c>
    </row>
    <row r="8" spans="1:5" x14ac:dyDescent="0.25">
      <c r="A8" s="5" t="s">
        <v>98</v>
      </c>
      <c r="B8" s="37"/>
      <c r="C8" s="38"/>
      <c r="D8" s="37"/>
      <c r="E8" s="38"/>
    </row>
    <row r="9" spans="1:5" x14ac:dyDescent="0.25">
      <c r="A9" s="1" t="s">
        <v>7</v>
      </c>
      <c r="B9" s="37" t="s">
        <v>81</v>
      </c>
      <c r="C9" s="37" t="s">
        <v>82</v>
      </c>
      <c r="D9" s="37" t="s">
        <v>81</v>
      </c>
      <c r="E9" s="37" t="s">
        <v>95</v>
      </c>
    </row>
    <row r="10" spans="1:5" x14ac:dyDescent="0.25">
      <c r="A10" s="5" t="s">
        <v>99</v>
      </c>
      <c r="B10" s="37"/>
      <c r="C10" s="37"/>
      <c r="D10" s="37"/>
      <c r="E10" s="37"/>
    </row>
    <row r="11" spans="1:5" x14ac:dyDescent="0.25">
      <c r="A11" s="42" t="s">
        <v>8</v>
      </c>
      <c r="B11" s="42"/>
      <c r="C11" s="42"/>
      <c r="D11" s="13" t="s">
        <v>13</v>
      </c>
      <c r="E11" s="13">
        <v>48</v>
      </c>
    </row>
    <row r="12" spans="1:5" x14ac:dyDescent="0.25">
      <c r="A12" s="41" t="s">
        <v>83</v>
      </c>
      <c r="B12" s="41"/>
      <c r="C12" s="41"/>
      <c r="D12" s="12"/>
      <c r="E12" s="12"/>
    </row>
    <row r="13" spans="1:5" x14ac:dyDescent="0.25">
      <c r="A13" s="2" t="s">
        <v>84</v>
      </c>
      <c r="B13" s="6" t="s">
        <v>10</v>
      </c>
      <c r="C13" s="6" t="s">
        <v>87</v>
      </c>
      <c r="D13" s="6" t="s">
        <v>10</v>
      </c>
      <c r="E13" s="6" t="s">
        <v>112</v>
      </c>
    </row>
    <row r="14" spans="1:5" x14ac:dyDescent="0.25">
      <c r="A14" t="s">
        <v>85</v>
      </c>
      <c r="B14" s="6" t="s">
        <v>97</v>
      </c>
      <c r="C14" s="6" t="s">
        <v>97</v>
      </c>
      <c r="D14" s="6" t="s">
        <v>97</v>
      </c>
      <c r="E14" s="6" t="s">
        <v>97</v>
      </c>
    </row>
    <row r="15" spans="1:5" x14ac:dyDescent="0.25">
      <c r="A15" t="s">
        <v>86</v>
      </c>
      <c r="B15" s="6" t="s">
        <v>97</v>
      </c>
      <c r="C15" s="6" t="s">
        <v>97</v>
      </c>
      <c r="D15" s="6" t="s">
        <v>97</v>
      </c>
      <c r="E15" s="6" t="s">
        <v>97</v>
      </c>
    </row>
    <row r="16" spans="1:5" x14ac:dyDescent="0.25">
      <c r="A16" s="41" t="s">
        <v>88</v>
      </c>
      <c r="B16" s="41"/>
      <c r="C16" s="41"/>
      <c r="D16" s="12"/>
      <c r="E16" s="12"/>
    </row>
    <row r="17" spans="1:5" x14ac:dyDescent="0.25">
      <c r="A17" t="s">
        <v>89</v>
      </c>
      <c r="B17" s="6" t="s">
        <v>94</v>
      </c>
      <c r="C17" s="6" t="s">
        <v>43</v>
      </c>
      <c r="D17" s="6" t="s">
        <v>94</v>
      </c>
      <c r="E17" s="6" t="s">
        <v>43</v>
      </c>
    </row>
    <row r="18" spans="1:5" x14ac:dyDescent="0.25">
      <c r="A18" t="s">
        <v>90</v>
      </c>
      <c r="B18" s="6" t="s">
        <v>29</v>
      </c>
      <c r="C18" s="6" t="s">
        <v>95</v>
      </c>
      <c r="D18" s="6" t="s">
        <v>29</v>
      </c>
      <c r="E18" s="6" t="s">
        <v>95</v>
      </c>
    </row>
    <row r="19" spans="1:5" x14ac:dyDescent="0.25">
      <c r="A19" t="s">
        <v>91</v>
      </c>
      <c r="B19" s="6" t="s">
        <v>96</v>
      </c>
      <c r="C19" s="6" t="s">
        <v>14</v>
      </c>
      <c r="D19" s="6" t="s">
        <v>24</v>
      </c>
      <c r="E19" s="6" t="s">
        <v>103</v>
      </c>
    </row>
    <row r="20" spans="1:5" x14ac:dyDescent="0.25">
      <c r="A20" t="s">
        <v>92</v>
      </c>
      <c r="B20" s="6" t="s">
        <v>10</v>
      </c>
      <c r="C20" s="6" t="s">
        <v>12</v>
      </c>
      <c r="D20" s="6" t="s">
        <v>10</v>
      </c>
      <c r="E20" s="6" t="s">
        <v>12</v>
      </c>
    </row>
    <row r="21" spans="1:5" x14ac:dyDescent="0.25">
      <c r="A21" t="s">
        <v>93</v>
      </c>
      <c r="B21" s="6" t="s">
        <v>96</v>
      </c>
      <c r="C21" s="6" t="s">
        <v>14</v>
      </c>
      <c r="D21" s="6" t="s">
        <v>116</v>
      </c>
      <c r="E21" s="6" t="s">
        <v>43</v>
      </c>
    </row>
  </sheetData>
  <mergeCells count="19">
    <mergeCell ref="A16:C16"/>
    <mergeCell ref="A11:C11"/>
    <mergeCell ref="A1:C1"/>
    <mergeCell ref="A2:A3"/>
    <mergeCell ref="B2:C2"/>
    <mergeCell ref="B5:B6"/>
    <mergeCell ref="C5:C6"/>
    <mergeCell ref="B7:B8"/>
    <mergeCell ref="C7:C8"/>
    <mergeCell ref="D9:D10"/>
    <mergeCell ref="E9:E10"/>
    <mergeCell ref="B9:B10"/>
    <mergeCell ref="C9:C10"/>
    <mergeCell ref="A12:C12"/>
    <mergeCell ref="D2:E2"/>
    <mergeCell ref="D5:D6"/>
    <mergeCell ref="E5:E6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Taylor Creek_Nubbin Slough Ag</vt:lpstr>
      <vt:lpstr>cowcalf</vt:lpstr>
      <vt:lpstr>rowcrop</vt:lpstr>
      <vt:lpstr>sugarcane</vt:lpstr>
      <vt:lpstr>citrus</vt:lpstr>
      <vt:lpstr>sod</vt:lpstr>
      <vt:lpstr>ornamentals</vt:lpstr>
      <vt:lpstr>equine</vt:lpstr>
      <vt:lpstr>dairies</vt:lpstr>
      <vt:lpstr>hay</vt:lpstr>
      <vt:lpstr>pines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Stone</dc:creator>
  <cp:lastModifiedBy>Marcy</cp:lastModifiedBy>
  <cp:lastPrinted>2013-02-08T00:13:59Z</cp:lastPrinted>
  <dcterms:created xsi:type="dcterms:W3CDTF">2011-10-28T19:09:16Z</dcterms:created>
  <dcterms:modified xsi:type="dcterms:W3CDTF">2014-04-02T17:57:38Z</dcterms:modified>
</cp:coreProperties>
</file>