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C:\Users\marcy.frick\Documents\Projects\FDEP Facilitation\Lake Okeechobee\Project Collection\01 Credit\"/>
    </mc:Choice>
  </mc:AlternateContent>
  <xr:revisionPtr revIDLastSave="0" documentId="13_ncr:1_{F6DE2767-F719-4DF7-BC22-1A4D7BC1EA5D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Summary" sheetId="1" r:id="rId1"/>
    <sheet name="CO-01" sheetId="4" r:id="rId2"/>
    <sheet name="CO-02" sheetId="2" r:id="rId3"/>
    <sheet name="CO-03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2" i="1" l="1"/>
  <c r="I2" i="1"/>
  <c r="C4" i="4"/>
  <c r="H4" i="4"/>
  <c r="N4" i="1" l="1"/>
  <c r="I4" i="1"/>
  <c r="J4" i="3"/>
  <c r="D4" i="3"/>
  <c r="N3" i="1"/>
  <c r="I3" i="1"/>
  <c r="D4" i="2"/>
  <c r="I4" i="2"/>
  <c r="R5" i="1" l="1"/>
  <c r="M5" i="1"/>
  <c r="Q2" i="1" l="1"/>
  <c r="R2" i="1" s="1"/>
  <c r="O3" i="1"/>
  <c r="Q3" i="1" s="1"/>
  <c r="R3" i="1" s="1"/>
  <c r="O4" i="1"/>
  <c r="Q4" i="1" s="1"/>
  <c r="R4" i="1" s="1"/>
  <c r="O2" i="1"/>
  <c r="J3" i="1"/>
  <c r="L3" i="1" s="1"/>
  <c r="M3" i="1" s="1"/>
  <c r="J4" i="1"/>
  <c r="L4" i="1" s="1"/>
  <c r="M4" i="1" s="1"/>
  <c r="J2" i="1"/>
  <c r="L2" i="1" s="1"/>
  <c r="M2" i="1" s="1"/>
  <c r="F3" i="1"/>
  <c r="F4" i="1"/>
  <c r="F2" i="1"/>
  <c r="R7" i="1" l="1"/>
  <c r="M7" i="1"/>
  <c r="L7" i="1"/>
</calcChain>
</file>

<file path=xl/sharedStrings.xml><?xml version="1.0" encoding="utf-8"?>
<sst xmlns="http://schemas.openxmlformats.org/spreadsheetml/2006/main" count="73" uniqueCount="41">
  <si>
    <t>Project Number</t>
  </si>
  <si>
    <t>Project Name</t>
  </si>
  <si>
    <t>Lead Entity</t>
  </si>
  <si>
    <t>Project Type</t>
  </si>
  <si>
    <t>Acres Treated</t>
  </si>
  <si>
    <t>Sub-Watershed</t>
  </si>
  <si>
    <t>TP Efficiency (%)</t>
  </si>
  <si>
    <t>TN Efficiency (%)</t>
  </si>
  <si>
    <t>Total Reduction</t>
  </si>
  <si>
    <t>TP Base Load (lbs/yr)</t>
  </si>
  <si>
    <t>TP Reduction (lbs/yr)</t>
  </si>
  <si>
    <t>TN Base Load (lbs/yr)</t>
  </si>
  <si>
    <t>TN Reduction (lbs/yr)</t>
  </si>
  <si>
    <t>CO-01</t>
  </si>
  <si>
    <t>Centennial Park Stormwater Drainage Construction</t>
  </si>
  <si>
    <t>CO-02</t>
  </si>
  <si>
    <t>South 4th Street Stormwater Drainage Construction</t>
  </si>
  <si>
    <t>CO-03</t>
  </si>
  <si>
    <t>SE 8th Stormwater Drainage Construction</t>
  </si>
  <si>
    <t>City of Okeechobee</t>
  </si>
  <si>
    <t>Baffle Boxes- First Generation (hydrodynamic separator)</t>
  </si>
  <si>
    <t>Taylor Creek/ Nubbin Slough</t>
  </si>
  <si>
    <t>CO-04</t>
  </si>
  <si>
    <t>Citywide Street Sweeping</t>
  </si>
  <si>
    <t>Street Sweeping</t>
  </si>
  <si>
    <t>Area (square feet)</t>
  </si>
  <si>
    <t>Basin</t>
  </si>
  <si>
    <t>TP (kg/yr)</t>
  </si>
  <si>
    <t>TP Reduction (MT/yr)</t>
  </si>
  <si>
    <t>TN (kg/yr)</t>
  </si>
  <si>
    <t>TN Reduction (MT/yr)</t>
  </si>
  <si>
    <t>S-133</t>
  </si>
  <si>
    <t>N/A</t>
  </si>
  <si>
    <t>Rowid</t>
  </si>
  <si>
    <t>FID</t>
  </si>
  <si>
    <t>FREQUENCY</t>
  </si>
  <si>
    <t>TN SUM_LOAD</t>
  </si>
  <si>
    <t>TP SUM_LOAD</t>
  </si>
  <si>
    <t>OBJECTID</t>
  </si>
  <si>
    <t>TN SUM_Load</t>
  </si>
  <si>
    <t>TP SUM_Load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</si>
</sst>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sz val="10"/>
      <name val="Arial"/>
      <charset val="1"/>
    </font>
    <font>
      <b/>
      <sz val="1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165" fontId="3" fillId="3" borderId="1" xfId="0" applyNumberFormat="1" applyFont="1" applyFill="1" applyBorder="1" applyAlignment="1">
      <alignment horizontal="center" wrapText="1"/>
    </xf>
    <xf numFmtId="166" fontId="3" fillId="3" borderId="1" xfId="0" applyNumberFormat="1" applyFont="1" applyFill="1" applyBorder="1" applyAlignment="1">
      <alignment horizontal="center" wrapText="1"/>
    </xf>
    <xf numFmtId="0" fontId="4" fillId="0" borderId="0" xfId="1" applyFont="1" applyFill="1" applyBorder="1" applyAlignment="1">
      <alignment horizontal="center" vertical="center" wrapText="1"/>
    </xf>
    <xf numFmtId="0" fontId="6" fillId="0" borderId="0" xfId="0" applyFont="1"/>
    <xf numFmtId="0" fontId="5" fillId="0" borderId="0" xfId="2" applyFont="1" applyBorder="1" applyAlignment="1">
      <alignment horizontal="center" vertical="center" wrapText="1"/>
    </xf>
    <xf numFmtId="0" fontId="4" fillId="0" borderId="0" xfId="2" applyFont="1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165" fontId="6" fillId="0" borderId="0" xfId="0" applyNumberFormat="1" applyFont="1" applyBorder="1"/>
    <xf numFmtId="166" fontId="6" fillId="0" borderId="0" xfId="0" applyNumberFormat="1" applyFont="1" applyBorder="1"/>
    <xf numFmtId="0" fontId="6" fillId="0" borderId="0" xfId="0" applyFont="1" applyAlignment="1">
      <alignment wrapText="1"/>
    </xf>
    <xf numFmtId="0" fontId="5" fillId="0" borderId="0" xfId="0" applyFont="1"/>
    <xf numFmtId="165" fontId="6" fillId="0" borderId="0" xfId="0" applyNumberFormat="1" applyFont="1"/>
    <xf numFmtId="165" fontId="3" fillId="0" borderId="0" xfId="0" applyNumberFormat="1" applyFont="1"/>
    <xf numFmtId="166" fontId="3" fillId="0" borderId="0" xfId="0" applyNumberFormat="1" applyFont="1"/>
    <xf numFmtId="0" fontId="2" fillId="2" borderId="1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5" fontId="2" fillId="2" borderId="1" xfId="1" applyNumberFormat="1" applyFont="1" applyFill="1" applyBorder="1" applyAlignment="1">
      <alignment horizontal="center" wrapText="1"/>
    </xf>
    <xf numFmtId="2" fontId="3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0" fontId="4" fillId="0" borderId="1" xfId="2" applyFont="1" applyFill="1" applyBorder="1" applyAlignment="1">
      <alignment horizontal="left"/>
    </xf>
    <xf numFmtId="0" fontId="5" fillId="0" borderId="1" xfId="2" applyFont="1" applyFill="1" applyBorder="1" applyAlignment="1">
      <alignment horizontal="left" wrapText="1"/>
    </xf>
    <xf numFmtId="166" fontId="6" fillId="0" borderId="1" xfId="0" applyNumberFormat="1" applyFont="1" applyFill="1" applyBorder="1" applyAlignment="1">
      <alignment horizontal="left"/>
    </xf>
    <xf numFmtId="0" fontId="4" fillId="0" borderId="1" xfId="1" applyFont="1" applyFill="1" applyBorder="1" applyAlignment="1">
      <alignment horizontal="left" wrapText="1"/>
    </xf>
    <xf numFmtId="0" fontId="4" fillId="0" borderId="1" xfId="2" applyFont="1" applyFill="1" applyBorder="1" applyAlignment="1">
      <alignment horizontal="left" wrapText="1"/>
    </xf>
    <xf numFmtId="166" fontId="4" fillId="0" borderId="1" xfId="0" applyNumberFormat="1" applyFont="1" applyFill="1" applyBorder="1" applyAlignment="1">
      <alignment horizontal="left" wrapText="1"/>
    </xf>
    <xf numFmtId="166" fontId="4" fillId="0" borderId="1" xfId="2" applyNumberFormat="1" applyFont="1" applyFill="1" applyBorder="1" applyAlignment="1">
      <alignment horizontal="left"/>
    </xf>
    <xf numFmtId="166" fontId="3" fillId="0" borderId="0" xfId="0" applyNumberFormat="1" applyFont="1" applyAlignment="1">
      <alignment horizontal="right"/>
    </xf>
    <xf numFmtId="166" fontId="0" fillId="0" borderId="0" xfId="0" applyNumberFormat="1"/>
    <xf numFmtId="165" fontId="6" fillId="0" borderId="1" xfId="0" applyNumberFormat="1" applyFont="1" applyBorder="1" applyAlignment="1">
      <alignment horizontal="left"/>
    </xf>
    <xf numFmtId="2" fontId="6" fillId="0" borderId="1" xfId="0" applyNumberFormat="1" applyFont="1" applyBorder="1" applyAlignment="1">
      <alignment horizontal="left"/>
    </xf>
    <xf numFmtId="165" fontId="6" fillId="4" borderId="1" xfId="0" applyNumberFormat="1" applyFont="1" applyFill="1" applyBorder="1" applyAlignment="1">
      <alignment horizontal="left"/>
    </xf>
    <xf numFmtId="2" fontId="3" fillId="0" borderId="0" xfId="0" applyNumberFormat="1" applyFont="1"/>
    <xf numFmtId="4" fontId="3" fillId="0" borderId="0" xfId="0" applyNumberFormat="1" applyFont="1"/>
    <xf numFmtId="165" fontId="6" fillId="0" borderId="1" xfId="0" applyNumberFormat="1" applyFont="1" applyFill="1" applyBorder="1" applyAlignment="1">
      <alignment horizontal="left"/>
    </xf>
    <xf numFmtId="0" fontId="8" fillId="5" borderId="0" xfId="3" applyFont="1" applyFill="1" applyBorder="1" applyAlignment="1" applyProtection="1">
      <alignment horizontal="center"/>
    </xf>
    <xf numFmtId="1" fontId="7" fillId="0" borderId="0" xfId="3" applyNumberFormat="1" applyFont="1" applyFill="1" applyBorder="1" applyAlignment="1" applyProtection="1"/>
    <xf numFmtId="0" fontId="7" fillId="0" borderId="0" xfId="3" applyFont="1" applyFill="1" applyBorder="1" applyAlignment="1" applyProtection="1"/>
    <xf numFmtId="0" fontId="8" fillId="5" borderId="0" xfId="3" applyFont="1" applyFill="1" applyBorder="1" applyAlignment="1" applyProtection="1">
      <alignment horizontal="center"/>
    </xf>
    <xf numFmtId="1" fontId="7" fillId="0" borderId="0" xfId="3" applyNumberFormat="1" applyFont="1" applyFill="1" applyBorder="1" applyAlignment="1" applyProtection="1"/>
    <xf numFmtId="0" fontId="7" fillId="0" borderId="0" xfId="3" applyFont="1" applyFill="1" applyBorder="1" applyAlignment="1" applyProtection="1"/>
    <xf numFmtId="1" fontId="7" fillId="0" borderId="0" xfId="3" applyNumberFormat="1" applyFont="1" applyFill="1" applyBorder="1" applyAlignment="1" applyProtection="1"/>
    <xf numFmtId="0" fontId="7" fillId="0" borderId="0" xfId="3" applyFont="1" applyFill="1" applyBorder="1" applyAlignment="1" applyProtection="1"/>
    <xf numFmtId="0" fontId="8" fillId="5" borderId="0" xfId="3" applyFont="1" applyFill="1" applyBorder="1" applyAlignment="1" applyProtection="1">
      <alignment horizontal="center"/>
    </xf>
    <xf numFmtId="1" fontId="7" fillId="0" borderId="0" xfId="3" applyNumberFormat="1" applyFont="1" applyFill="1" applyBorder="1" applyAlignment="1" applyProtection="1"/>
    <xf numFmtId="0" fontId="7" fillId="0" borderId="0" xfId="3" applyFont="1" applyFill="1" applyBorder="1" applyAlignment="1" applyProtection="1"/>
    <xf numFmtId="0" fontId="8" fillId="5" borderId="0" xfId="3" applyFont="1" applyFill="1" applyBorder="1" applyAlignment="1" applyProtection="1">
      <alignment horizontal="center"/>
    </xf>
    <xf numFmtId="1" fontId="7" fillId="0" borderId="0" xfId="3" applyNumberFormat="1" applyFont="1" applyFill="1" applyBorder="1" applyAlignment="1" applyProtection="1"/>
    <xf numFmtId="0" fontId="7" fillId="0" borderId="0" xfId="3" applyFont="1" applyFill="1" applyBorder="1" applyAlignment="1" applyProtection="1"/>
    <xf numFmtId="1" fontId="7" fillId="0" borderId="0" xfId="3" applyNumberFormat="1" applyFont="1" applyFill="1" applyBorder="1" applyAlignment="1" applyProtection="1"/>
    <xf numFmtId="0" fontId="7" fillId="0" borderId="0" xfId="3" applyFont="1" applyFill="1" applyBorder="1" applyAlignment="1" applyProtection="1"/>
    <xf numFmtId="1" fontId="7" fillId="0" borderId="0" xfId="3" applyNumberFormat="1" applyFont="1" applyFill="1" applyBorder="1" applyAlignment="1" applyProtection="1"/>
    <xf numFmtId="0" fontId="7" fillId="0" borderId="0" xfId="3" applyFont="1" applyFill="1" applyBorder="1" applyAlignment="1" applyProtection="1"/>
    <xf numFmtId="0" fontId="8" fillId="5" borderId="0" xfId="3" applyFont="1" applyFill="1" applyBorder="1" applyAlignment="1" applyProtection="1">
      <alignment horizontal="center"/>
    </xf>
    <xf numFmtId="1" fontId="7" fillId="0" borderId="0" xfId="3" applyNumberFormat="1" applyFont="1" applyFill="1" applyBorder="1" applyAlignment="1" applyProtection="1"/>
    <xf numFmtId="0" fontId="7" fillId="0" borderId="0" xfId="3" applyFont="1" applyFill="1" applyBorder="1" applyAlignment="1" applyProtection="1"/>
    <xf numFmtId="0" fontId="8" fillId="5" borderId="0" xfId="3" applyFont="1" applyFill="1" applyBorder="1" applyAlignment="1" applyProtection="1">
      <alignment horizontal="center"/>
    </xf>
    <xf numFmtId="1" fontId="7" fillId="0" borderId="0" xfId="3" applyNumberFormat="1" applyFont="1" applyFill="1" applyBorder="1" applyAlignment="1" applyProtection="1"/>
    <xf numFmtId="0" fontId="7" fillId="0" borderId="0" xfId="3" applyFont="1" applyFill="1" applyBorder="1" applyAlignment="1" applyProtection="1"/>
    <xf numFmtId="1" fontId="7" fillId="0" borderId="0" xfId="3" applyNumberFormat="1" applyFont="1" applyFill="1" applyBorder="1" applyAlignment="1" applyProtection="1"/>
    <xf numFmtId="0" fontId="7" fillId="0" borderId="0" xfId="3" applyFont="1" applyFill="1" applyBorder="1" applyAlignment="1" applyProtection="1"/>
    <xf numFmtId="1" fontId="7" fillId="0" borderId="0" xfId="3" applyNumberFormat="1" applyFont="1" applyFill="1" applyBorder="1" applyAlignment="1" applyProtection="1"/>
    <xf numFmtId="0" fontId="7" fillId="0" borderId="0" xfId="3" applyFont="1" applyFill="1" applyBorder="1" applyAlignment="1" applyProtection="1"/>
  </cellXfs>
  <cellStyles count="4">
    <cellStyle name="Normal" xfId="0" builtinId="0"/>
    <cellStyle name="Normal 2" xfId="3" xr:uid="{00000000-0005-0000-0000-000031000000}"/>
    <cellStyle name="Normal 3" xfId="2" xr:uid="{00000000-0005-0000-0000-000001000000}"/>
    <cellStyle name="Normal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"/>
  <sheetViews>
    <sheetView tabSelected="1" zoomScale="75" zoomScaleNormal="75" workbookViewId="0">
      <selection activeCell="L2" sqref="L2:M2"/>
    </sheetView>
  </sheetViews>
  <sheetFormatPr defaultRowHeight="14.4" x14ac:dyDescent="0.3"/>
  <cols>
    <col min="2" max="2" width="22.109375" customWidth="1"/>
    <col min="3" max="3" width="12.109375" customWidth="1"/>
    <col min="4" max="4" width="13.6640625" customWidth="1"/>
    <col min="5" max="5" width="11.33203125" customWidth="1"/>
    <col min="6" max="6" width="7.33203125" bestFit="1" customWidth="1"/>
    <col min="7" max="7" width="11.5546875" customWidth="1"/>
    <col min="8" max="8" width="5.77734375" bestFit="1" customWidth="1"/>
    <col min="9" max="9" width="11.5546875" customWidth="1"/>
    <col min="10" max="10" width="9.109375" customWidth="1"/>
    <col min="11" max="11" width="9.5546875" style="31" customWidth="1"/>
    <col min="12" max="14" width="9.77734375" customWidth="1"/>
    <col min="16" max="16" width="9.6640625" style="31" customWidth="1"/>
    <col min="17" max="17" width="9.88671875" customWidth="1"/>
  </cols>
  <sheetData>
    <row r="1" spans="1:18" s="20" customFormat="1" ht="53.4" x14ac:dyDescent="0.3">
      <c r="A1" s="15" t="s">
        <v>0</v>
      </c>
      <c r="B1" s="15" t="s">
        <v>1</v>
      </c>
      <c r="C1" s="15" t="s">
        <v>2</v>
      </c>
      <c r="D1" s="15" t="s">
        <v>3</v>
      </c>
      <c r="E1" s="15" t="s">
        <v>25</v>
      </c>
      <c r="F1" s="16" t="s">
        <v>4</v>
      </c>
      <c r="G1" s="16" t="s">
        <v>5</v>
      </c>
      <c r="H1" s="16" t="s">
        <v>26</v>
      </c>
      <c r="I1" s="17" t="s">
        <v>27</v>
      </c>
      <c r="J1" s="1" t="s">
        <v>9</v>
      </c>
      <c r="K1" s="2" t="s">
        <v>6</v>
      </c>
      <c r="L1" s="1" t="s">
        <v>10</v>
      </c>
      <c r="M1" s="18" t="s">
        <v>28</v>
      </c>
      <c r="N1" s="1" t="s">
        <v>29</v>
      </c>
      <c r="O1" s="1" t="s">
        <v>11</v>
      </c>
      <c r="P1" s="2" t="s">
        <v>7</v>
      </c>
      <c r="Q1" s="1" t="s">
        <v>12</v>
      </c>
      <c r="R1" s="1" t="s">
        <v>30</v>
      </c>
    </row>
    <row r="2" spans="1:18" s="19" customFormat="1" ht="53.4" x14ac:dyDescent="0.3">
      <c r="A2" s="26" t="s">
        <v>13</v>
      </c>
      <c r="B2" s="21" t="s">
        <v>14</v>
      </c>
      <c r="C2" s="21" t="s">
        <v>19</v>
      </c>
      <c r="D2" s="24" t="s">
        <v>20</v>
      </c>
      <c r="E2" s="24">
        <v>107638.673589</v>
      </c>
      <c r="F2" s="27">
        <f>ROUND(E2*0.000022956841139,1)</f>
        <v>2.5</v>
      </c>
      <c r="G2" s="22" t="s">
        <v>21</v>
      </c>
      <c r="H2" s="22" t="s">
        <v>31</v>
      </c>
      <c r="I2" s="22">
        <f>'CO-01'!C4</f>
        <v>4.990764514945227E-2</v>
      </c>
      <c r="J2" s="32">
        <f>I2*2.2046226218</f>
        <v>0.11002752349724952</v>
      </c>
      <c r="K2" s="28">
        <v>0.155</v>
      </c>
      <c r="L2" s="21">
        <f>ROUND(J2*K2,1)</f>
        <v>0</v>
      </c>
      <c r="M2" s="33">
        <f>L2*0.00045359237</f>
        <v>0</v>
      </c>
      <c r="N2" s="22">
        <f>'CO-01'!H4</f>
        <v>5.3569236429568221</v>
      </c>
      <c r="O2" s="32">
        <f>N2*2.2046226218</f>
        <v>11.809995046517876</v>
      </c>
      <c r="P2" s="28">
        <v>0.1905</v>
      </c>
      <c r="Q2" s="32">
        <f>ROUND(O2*P2,1)</f>
        <v>2.2000000000000002</v>
      </c>
      <c r="R2" s="33">
        <f>Q2*0.00045359237</f>
        <v>9.9790321400000008E-4</v>
      </c>
    </row>
    <row r="3" spans="1:18" s="19" customFormat="1" ht="53.4" x14ac:dyDescent="0.3">
      <c r="A3" s="26" t="s">
        <v>15</v>
      </c>
      <c r="B3" s="21" t="s">
        <v>16</v>
      </c>
      <c r="C3" s="21" t="s">
        <v>19</v>
      </c>
      <c r="D3" s="24" t="s">
        <v>20</v>
      </c>
      <c r="E3" s="24">
        <v>10440951.338156177</v>
      </c>
      <c r="F3" s="27">
        <f t="shared" ref="F3:F4" si="0">ROUND(E3*0.000022956841139,1)</f>
        <v>239.7</v>
      </c>
      <c r="G3" s="24" t="s">
        <v>21</v>
      </c>
      <c r="H3" s="24" t="s">
        <v>31</v>
      </c>
      <c r="I3" s="24">
        <f>'CO-02'!D4</f>
        <v>29.136930679554212</v>
      </c>
      <c r="J3" s="32">
        <f t="shared" ref="J3:J4" si="1">I3*2.2046226218</f>
        <v>64.235936505963664</v>
      </c>
      <c r="K3" s="29">
        <v>0.155</v>
      </c>
      <c r="L3" s="21">
        <f t="shared" ref="L3:L4" si="2">ROUND(J3*K3,1)</f>
        <v>10</v>
      </c>
      <c r="M3" s="33">
        <f t="shared" ref="M3:M5" si="3">L3*0.00045359237</f>
        <v>4.5359236999999997E-3</v>
      </c>
      <c r="N3" s="23">
        <f>'CO-02'!I4</f>
        <v>655.52158207571063</v>
      </c>
      <c r="O3" s="32">
        <f t="shared" ref="O3:O4" si="4">N3*2.2046226218</f>
        <v>1445.1777089222371</v>
      </c>
      <c r="P3" s="29">
        <v>0.1905</v>
      </c>
      <c r="Q3" s="32">
        <f t="shared" ref="Q3:Q4" si="5">ROUND(O3*P3,1)</f>
        <v>275.3</v>
      </c>
      <c r="R3" s="33">
        <f t="shared" ref="R3:R5" si="6">Q3*0.00045359237</f>
        <v>0.124873979461</v>
      </c>
    </row>
    <row r="4" spans="1:18" s="19" customFormat="1" ht="53.4" x14ac:dyDescent="0.3">
      <c r="A4" s="26" t="s">
        <v>17</v>
      </c>
      <c r="B4" s="21" t="s">
        <v>18</v>
      </c>
      <c r="C4" s="21" t="s">
        <v>19</v>
      </c>
      <c r="D4" s="24" t="s">
        <v>20</v>
      </c>
      <c r="E4" s="24">
        <v>430554.69439999998</v>
      </c>
      <c r="F4" s="27">
        <f t="shared" si="0"/>
        <v>9.9</v>
      </c>
      <c r="G4" s="24" t="s">
        <v>21</v>
      </c>
      <c r="H4" s="24" t="s">
        <v>31</v>
      </c>
      <c r="I4" s="24">
        <f>'CO-03'!D4</f>
        <v>1.8163318147899439</v>
      </c>
      <c r="J4" s="32">
        <f t="shared" si="1"/>
        <v>4.0043262075809585</v>
      </c>
      <c r="K4" s="25">
        <v>0.155</v>
      </c>
      <c r="L4" s="21">
        <f t="shared" si="2"/>
        <v>0.6</v>
      </c>
      <c r="M4" s="33">
        <f t="shared" si="3"/>
        <v>2.7215542199999999E-4</v>
      </c>
      <c r="N4" s="37">
        <f>'CO-03'!J4</f>
        <v>43.427085486627526</v>
      </c>
      <c r="O4" s="32">
        <f t="shared" si="4"/>
        <v>95.740335062661501</v>
      </c>
      <c r="P4" s="25">
        <v>0.1905</v>
      </c>
      <c r="Q4" s="32">
        <f t="shared" si="5"/>
        <v>18.2</v>
      </c>
      <c r="R4" s="33">
        <f t="shared" si="6"/>
        <v>8.2553811339999995E-3</v>
      </c>
    </row>
    <row r="5" spans="1:18" s="19" customFormat="1" ht="40.200000000000003" x14ac:dyDescent="0.3">
      <c r="A5" s="26" t="s">
        <v>22</v>
      </c>
      <c r="B5" s="21" t="s">
        <v>23</v>
      </c>
      <c r="C5" s="21" t="s">
        <v>19</v>
      </c>
      <c r="D5" s="24" t="s">
        <v>24</v>
      </c>
      <c r="E5" s="24" t="s">
        <v>32</v>
      </c>
      <c r="F5" s="23" t="s">
        <v>32</v>
      </c>
      <c r="G5" s="24" t="s">
        <v>21</v>
      </c>
      <c r="H5" s="24" t="s">
        <v>31</v>
      </c>
      <c r="I5" s="24" t="s">
        <v>32</v>
      </c>
      <c r="J5" s="24" t="s">
        <v>32</v>
      </c>
      <c r="K5" s="24" t="s">
        <v>32</v>
      </c>
      <c r="L5" s="34"/>
      <c r="M5" s="33">
        <f t="shared" si="3"/>
        <v>0</v>
      </c>
      <c r="N5" s="24" t="s">
        <v>32</v>
      </c>
      <c r="O5" s="24" t="s">
        <v>32</v>
      </c>
      <c r="P5" s="24" t="s">
        <v>32</v>
      </c>
      <c r="Q5" s="34"/>
      <c r="R5" s="33">
        <f t="shared" si="6"/>
        <v>0</v>
      </c>
    </row>
    <row r="6" spans="1:18" x14ac:dyDescent="0.3">
      <c r="A6" s="3"/>
      <c r="B6" s="4"/>
      <c r="C6" s="4"/>
      <c r="D6" s="5"/>
      <c r="E6" s="5"/>
      <c r="F6" s="6"/>
      <c r="G6" s="7"/>
      <c r="H6" s="7"/>
      <c r="I6" s="7"/>
      <c r="J6" s="8"/>
      <c r="K6" s="9"/>
      <c r="L6" s="8"/>
      <c r="M6" s="8"/>
      <c r="N6" s="8"/>
      <c r="O6" s="8"/>
      <c r="P6" s="9"/>
      <c r="Q6" s="8"/>
    </row>
    <row r="7" spans="1:18" x14ac:dyDescent="0.3">
      <c r="A7" s="4"/>
      <c r="B7" s="4"/>
      <c r="C7" s="4"/>
      <c r="D7" s="10"/>
      <c r="E7" s="10"/>
      <c r="F7" s="4"/>
      <c r="G7" s="11"/>
      <c r="H7" s="11"/>
      <c r="I7" s="11"/>
      <c r="J7" s="12"/>
      <c r="K7" s="30" t="s">
        <v>8</v>
      </c>
      <c r="L7" s="13">
        <f>SUM(L2:L5)</f>
        <v>10.6</v>
      </c>
      <c r="M7" s="36">
        <f>SUM(M2:M6)</f>
        <v>4.8080791219999993E-3</v>
      </c>
      <c r="N7" s="13"/>
      <c r="O7" s="13"/>
      <c r="P7" s="14"/>
      <c r="Q7" s="13">
        <v>0</v>
      </c>
      <c r="R7" s="35">
        <f>SUM(R2:R6)</f>
        <v>0.134127263809</v>
      </c>
    </row>
  </sheetData>
  <pageMargins left="0.7" right="0.7" top="0.75" bottom="0.75" header="0.3" footer="0.3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D5216-9CF1-41F6-8057-422449409B85}">
  <dimension ref="A1:H4"/>
  <sheetViews>
    <sheetView workbookViewId="0">
      <selection activeCell="D19" sqref="D19"/>
    </sheetView>
  </sheetViews>
  <sheetFormatPr defaultRowHeight="14.4" x14ac:dyDescent="0.3"/>
  <cols>
    <col min="1" max="1" width="10.21875" bestFit="1" customWidth="1"/>
    <col min="2" max="2" width="12.44140625" bestFit="1" customWidth="1"/>
    <col min="3" max="3" width="13.33203125" bestFit="1" customWidth="1"/>
    <col min="6" max="6" width="10.21875" bestFit="1" customWidth="1"/>
    <col min="7" max="7" width="12.44140625" bestFit="1" customWidth="1"/>
    <col min="8" max="8" width="13.44140625" bestFit="1" customWidth="1"/>
  </cols>
  <sheetData>
    <row r="1" spans="1:8" x14ac:dyDescent="0.3">
      <c r="A1" s="59" t="s">
        <v>38</v>
      </c>
      <c r="B1" s="59" t="s">
        <v>35</v>
      </c>
      <c r="C1" s="59" t="s">
        <v>40</v>
      </c>
      <c r="F1" s="56" t="s">
        <v>38</v>
      </c>
      <c r="G1" s="56" t="s">
        <v>35</v>
      </c>
      <c r="H1" s="56" t="s">
        <v>39</v>
      </c>
    </row>
    <row r="2" spans="1:8" x14ac:dyDescent="0.3">
      <c r="A2" s="60">
        <v>1</v>
      </c>
      <c r="B2" s="60">
        <v>2</v>
      </c>
      <c r="C2" s="61">
        <v>0</v>
      </c>
      <c r="F2" s="57">
        <v>1</v>
      </c>
      <c r="G2" s="57">
        <v>2</v>
      </c>
      <c r="H2" s="58">
        <v>0.10342265583451907</v>
      </c>
    </row>
    <row r="3" spans="1:8" x14ac:dyDescent="0.3">
      <c r="A3" s="64">
        <v>1</v>
      </c>
      <c r="B3" s="64">
        <v>2</v>
      </c>
      <c r="C3" s="65">
        <v>4.990764514945227E-2</v>
      </c>
      <c r="F3" s="62">
        <v>1</v>
      </c>
      <c r="G3" s="62">
        <v>2</v>
      </c>
      <c r="H3" s="63">
        <v>5.2535009871223028</v>
      </c>
    </row>
    <row r="4" spans="1:8" x14ac:dyDescent="0.3">
      <c r="C4">
        <f>SUM(C2:C3)</f>
        <v>4.990764514945227E-2</v>
      </c>
      <c r="H4">
        <f>SUM(H2:H3)</f>
        <v>5.3569236429568221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51750-169D-4542-A45C-9D143C71DF41}">
  <dimension ref="A1:I4"/>
  <sheetViews>
    <sheetView workbookViewId="0">
      <selection activeCell="F21" sqref="F21"/>
    </sheetView>
  </sheetViews>
  <sheetFormatPr defaultRowHeight="14.4" x14ac:dyDescent="0.3"/>
  <cols>
    <col min="4" max="4" width="14.109375" bestFit="1" customWidth="1"/>
    <col min="6" max="6" width="6.44140625" bestFit="1" customWidth="1"/>
    <col min="7" max="7" width="3.88671875" bestFit="1" customWidth="1"/>
    <col min="8" max="8" width="12.44140625" bestFit="1" customWidth="1"/>
    <col min="9" max="9" width="14.21875" bestFit="1" customWidth="1"/>
  </cols>
  <sheetData>
    <row r="1" spans="1:9" x14ac:dyDescent="0.3">
      <c r="A1" s="41" t="s">
        <v>33</v>
      </c>
      <c r="B1" s="41" t="s">
        <v>34</v>
      </c>
      <c r="C1" s="41" t="s">
        <v>35</v>
      </c>
      <c r="D1" s="41" t="s">
        <v>37</v>
      </c>
      <c r="F1" s="38" t="s">
        <v>33</v>
      </c>
      <c r="G1" s="38" t="s">
        <v>34</v>
      </c>
      <c r="H1" s="38" t="s">
        <v>35</v>
      </c>
      <c r="I1" s="38" t="s">
        <v>36</v>
      </c>
    </row>
    <row r="2" spans="1:9" x14ac:dyDescent="0.3">
      <c r="A2" s="42">
        <v>1</v>
      </c>
      <c r="B2" s="42">
        <v>0</v>
      </c>
      <c r="C2" s="42">
        <v>107</v>
      </c>
      <c r="D2" s="43">
        <v>0</v>
      </c>
      <c r="F2" s="39">
        <v>1</v>
      </c>
      <c r="G2" s="39">
        <v>0</v>
      </c>
      <c r="H2" s="39">
        <v>107</v>
      </c>
      <c r="I2" s="40">
        <v>4.3023658757106507</v>
      </c>
    </row>
    <row r="3" spans="1:9" x14ac:dyDescent="0.3">
      <c r="A3" s="44">
        <v>1</v>
      </c>
      <c r="B3" s="44">
        <v>0</v>
      </c>
      <c r="C3" s="44">
        <v>107</v>
      </c>
      <c r="D3" s="45">
        <v>29.136930679554212</v>
      </c>
      <c r="F3">
        <v>1</v>
      </c>
      <c r="G3">
        <v>0</v>
      </c>
      <c r="H3">
        <v>107</v>
      </c>
      <c r="I3">
        <v>651.21921620000001</v>
      </c>
    </row>
    <row r="4" spans="1:9" x14ac:dyDescent="0.3">
      <c r="D4">
        <f>SUM(D2:D3)</f>
        <v>29.136930679554212</v>
      </c>
      <c r="I4">
        <f>SUM(I2:I3)</f>
        <v>655.52158207571063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28AE6-7224-4122-90FD-30FCCA4B8152}">
  <dimension ref="A1:J4"/>
  <sheetViews>
    <sheetView workbookViewId="0">
      <selection activeCell="J2" sqref="J2:J4"/>
    </sheetView>
  </sheetViews>
  <sheetFormatPr defaultRowHeight="14.4" x14ac:dyDescent="0.3"/>
  <cols>
    <col min="4" max="4" width="14.109375" bestFit="1" customWidth="1"/>
    <col min="10" max="10" width="14.21875" bestFit="1" customWidth="1"/>
  </cols>
  <sheetData>
    <row r="1" spans="1:10" x14ac:dyDescent="0.3">
      <c r="A1" s="49" t="s">
        <v>33</v>
      </c>
      <c r="B1" s="49" t="s">
        <v>34</v>
      </c>
      <c r="C1" s="49" t="s">
        <v>35</v>
      </c>
      <c r="D1" s="49" t="s">
        <v>37</v>
      </c>
      <c r="G1" s="46" t="s">
        <v>33</v>
      </c>
      <c r="H1" s="46" t="s">
        <v>34</v>
      </c>
      <c r="I1" s="46" t="s">
        <v>35</v>
      </c>
      <c r="J1" s="46" t="s">
        <v>36</v>
      </c>
    </row>
    <row r="2" spans="1:10" x14ac:dyDescent="0.3">
      <c r="A2" s="50">
        <v>1</v>
      </c>
      <c r="B2" s="50">
        <v>0</v>
      </c>
      <c r="C2" s="50">
        <v>19</v>
      </c>
      <c r="D2" s="51">
        <v>0</v>
      </c>
      <c r="G2" s="47">
        <v>1</v>
      </c>
      <c r="H2" s="47">
        <v>0</v>
      </c>
      <c r="I2" s="47">
        <v>19</v>
      </c>
      <c r="J2" s="48">
        <v>0.57936579804192401</v>
      </c>
    </row>
    <row r="3" spans="1:10" x14ac:dyDescent="0.3">
      <c r="A3" s="54">
        <v>1</v>
      </c>
      <c r="B3" s="54">
        <v>0</v>
      </c>
      <c r="C3" s="54">
        <v>19</v>
      </c>
      <c r="D3" s="55">
        <v>1.8163318147899439</v>
      </c>
      <c r="G3" s="52">
        <v>1</v>
      </c>
      <c r="H3" s="52">
        <v>0</v>
      </c>
      <c r="I3" s="52">
        <v>19</v>
      </c>
      <c r="J3" s="53">
        <v>42.847719688585599</v>
      </c>
    </row>
    <row r="4" spans="1:10" x14ac:dyDescent="0.3">
      <c r="D4">
        <f>SUM(D2:D3)</f>
        <v>1.8163318147899439</v>
      </c>
      <c r="J4">
        <f>SUM(J2:J3)</f>
        <v>43.427085486627526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CO-01</vt:lpstr>
      <vt:lpstr>CO-02</vt:lpstr>
      <vt:lpstr>CO-03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Frick, Marcy</cp:lastModifiedBy>
  <dcterms:created xsi:type="dcterms:W3CDTF">2014-03-11T15:57:05Z</dcterms:created>
  <dcterms:modified xsi:type="dcterms:W3CDTF">2020-01-10T14:17:20Z</dcterms:modified>
</cp:coreProperties>
</file>