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9DFEFC4D-45B1-4CFE-AAA8-C29DE35D42B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3" i="1" l="1"/>
  <c r="K3" i="1"/>
  <c r="P2" i="1" l="1"/>
  <c r="Q2" i="1" s="1"/>
  <c r="K2" i="1"/>
  <c r="L2" i="1" s="1"/>
  <c r="L3" i="1"/>
  <c r="Q3" i="1"/>
  <c r="N2" i="1"/>
  <c r="I2" i="1"/>
  <c r="E2" i="1"/>
  <c r="Q5" i="1" l="1"/>
  <c r="L5" i="1"/>
  <c r="P5" i="1"/>
  <c r="K5" i="1"/>
</calcChain>
</file>

<file path=xl/sharedStrings.xml><?xml version="1.0" encoding="utf-8"?>
<sst xmlns="http://schemas.openxmlformats.org/spreadsheetml/2006/main" count="108" uniqueCount="27">
  <si>
    <t>Project Number</t>
  </si>
  <si>
    <t>Project Name</t>
  </si>
  <si>
    <t>Project Type</t>
  </si>
  <si>
    <t>Acres Treated</t>
  </si>
  <si>
    <t>Sub-Watershed</t>
  </si>
  <si>
    <t>TP Efficiency (%)</t>
  </si>
  <si>
    <t>TN Efficiency (%)</t>
  </si>
  <si>
    <t>Lake Istokpoga</t>
  </si>
  <si>
    <t>Little Lake Jackson Off-line Alum Injection Stormwater Treatment</t>
  </si>
  <si>
    <t>N/A</t>
  </si>
  <si>
    <t>Total Reduction</t>
  </si>
  <si>
    <t>SEB-1</t>
  </si>
  <si>
    <t>SEB-2</t>
  </si>
  <si>
    <t>TP Base Load (lbs/yr)</t>
  </si>
  <si>
    <t>TP Reduction (lbs/yr)</t>
  </si>
  <si>
    <t>TN Base Load (lbs/yr)</t>
  </si>
  <si>
    <t>TN Reduction (lbs/yr)</t>
  </si>
  <si>
    <t>Street Sweeping</t>
  </si>
  <si>
    <t>Alum Injection Systems</t>
  </si>
  <si>
    <t>Area (square feet)</t>
  </si>
  <si>
    <t>Basin</t>
  </si>
  <si>
    <t>TP (kg/yr)</t>
  </si>
  <si>
    <t>TP Reduction (MT/yr)</t>
  </si>
  <si>
    <t>TN (kg/yr)</t>
  </si>
  <si>
    <t>TN Reduction (MT/yr)</t>
  </si>
  <si>
    <t>Josephine Creek</t>
  </si>
  <si>
    <t>Arbuckle Creek, Josephine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</si>
</sst>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left"/>
    </xf>
    <xf numFmtId="166" fontId="4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65" fontId="4" fillId="0" borderId="1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165" fontId="4" fillId="4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 wrapText="1"/>
    </xf>
    <xf numFmtId="0" fontId="5" fillId="0" borderId="1" xfId="2" applyFont="1" applyBorder="1" applyAlignment="1">
      <alignment horizontal="left" wrapText="1"/>
    </xf>
    <xf numFmtId="0" fontId="0" fillId="0" borderId="0" xfId="0" applyAlignment="1"/>
    <xf numFmtId="0" fontId="6" fillId="0" borderId="1" xfId="2" applyFont="1" applyFill="1" applyBorder="1" applyAlignment="1">
      <alignment horizontal="left" wrapText="1"/>
    </xf>
    <xf numFmtId="2" fontId="4" fillId="0" borderId="1" xfId="0" applyNumberFormat="1" applyFont="1" applyBorder="1" applyAlignment="1">
      <alignment horizontal="left"/>
    </xf>
    <xf numFmtId="0" fontId="5" fillId="4" borderId="1" xfId="2" applyFont="1" applyFill="1" applyBorder="1" applyAlignment="1">
      <alignment horizontal="left" wrapText="1"/>
    </xf>
    <xf numFmtId="4" fontId="3" fillId="0" borderId="0" xfId="0" applyNumberFormat="1" applyFont="1"/>
    <xf numFmtId="2" fontId="3" fillId="0" borderId="0" xfId="0" applyNumberFormat="1" applyFont="1"/>
    <xf numFmtId="0" fontId="5" fillId="4" borderId="1" xfId="0" applyFont="1" applyFill="1" applyBorder="1" applyAlignment="1">
      <alignment horizontal="left" wrapText="1"/>
    </xf>
  </cellXfs>
  <cellStyles count="3">
    <cellStyle name="Normal" xfId="0" builtinId="0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B20" sqref="B20"/>
    </sheetView>
  </sheetViews>
  <sheetFormatPr defaultRowHeight="14.4" x14ac:dyDescent="0.3"/>
  <cols>
    <col min="2" max="2" width="21.109375" customWidth="1"/>
    <col min="4" max="4" width="12.109375" customWidth="1"/>
    <col min="6" max="6" width="12.33203125" customWidth="1"/>
    <col min="7" max="7" width="13.77734375" customWidth="1"/>
    <col min="8" max="8" width="8.109375" customWidth="1"/>
    <col min="9" max="9" width="10.44140625" customWidth="1"/>
    <col min="10" max="10" width="9.88671875" customWidth="1"/>
    <col min="11" max="11" width="11.21875" customWidth="1"/>
    <col min="12" max="12" width="10.6640625" customWidth="1"/>
    <col min="13" max="13" width="11.109375" customWidth="1"/>
    <col min="14" max="14" width="9.6640625" customWidth="1"/>
    <col min="15" max="15" width="13" customWidth="1"/>
    <col min="16" max="16" width="12" customWidth="1"/>
    <col min="17" max="17" width="9.88671875" customWidth="1"/>
  </cols>
  <sheetData>
    <row r="1" spans="1:17" s="22" customFormat="1" ht="40.200000000000003" x14ac:dyDescent="0.3">
      <c r="A1" s="6" t="s">
        <v>0</v>
      </c>
      <c r="B1" s="6" t="s">
        <v>1</v>
      </c>
      <c r="C1" s="6" t="s">
        <v>2</v>
      </c>
      <c r="D1" s="6" t="s">
        <v>19</v>
      </c>
      <c r="E1" s="7" t="s">
        <v>3</v>
      </c>
      <c r="F1" s="7" t="s">
        <v>4</v>
      </c>
      <c r="G1" s="7" t="s">
        <v>20</v>
      </c>
      <c r="H1" s="8" t="s">
        <v>21</v>
      </c>
      <c r="I1" s="1" t="s">
        <v>13</v>
      </c>
      <c r="J1" s="2" t="s">
        <v>5</v>
      </c>
      <c r="K1" s="1" t="s">
        <v>14</v>
      </c>
      <c r="L1" s="9" t="s">
        <v>22</v>
      </c>
      <c r="M1" s="1" t="s">
        <v>23</v>
      </c>
      <c r="N1" s="1" t="s">
        <v>15</v>
      </c>
      <c r="O1" s="2" t="s">
        <v>6</v>
      </c>
      <c r="P1" s="1" t="s">
        <v>16</v>
      </c>
      <c r="Q1" s="1" t="s">
        <v>24</v>
      </c>
    </row>
    <row r="2" spans="1:17" s="14" customFormat="1" ht="40.200000000000003" x14ac:dyDescent="0.3">
      <c r="A2" s="19" t="s">
        <v>11</v>
      </c>
      <c r="B2" s="10" t="s">
        <v>8</v>
      </c>
      <c r="C2" s="20" t="s">
        <v>18</v>
      </c>
      <c r="D2" s="25"/>
      <c r="E2" s="23">
        <f>ROUND(D2*0.000022956841139,1)</f>
        <v>0</v>
      </c>
      <c r="F2" s="11" t="s">
        <v>7</v>
      </c>
      <c r="G2" s="11" t="s">
        <v>25</v>
      </c>
      <c r="H2" s="28"/>
      <c r="I2" s="15">
        <f t="shared" ref="I2" si="0">H2*2.2046226218</f>
        <v>0</v>
      </c>
      <c r="J2" s="13">
        <v>0.9</v>
      </c>
      <c r="K2" s="12">
        <f>ROUND(I2*J2,1)</f>
        <v>0</v>
      </c>
      <c r="L2" s="24">
        <f t="shared" ref="L2:L3" si="1">K2*0.00045359237</f>
        <v>0</v>
      </c>
      <c r="M2" s="17"/>
      <c r="N2" s="15">
        <f t="shared" ref="N2" si="2">M2*2.2046226218</f>
        <v>0</v>
      </c>
      <c r="O2" s="13">
        <v>0.5</v>
      </c>
      <c r="P2" s="12">
        <f>ROUND(N2*O2,1)</f>
        <v>0</v>
      </c>
      <c r="Q2" s="24">
        <f t="shared" ref="Q2:Q3" si="3">P2*0.00045359237</f>
        <v>0</v>
      </c>
    </row>
    <row r="3" spans="1:17" s="18" customFormat="1" ht="27" x14ac:dyDescent="0.3">
      <c r="A3" s="19" t="s">
        <v>12</v>
      </c>
      <c r="B3" s="10" t="s">
        <v>17</v>
      </c>
      <c r="C3" s="21" t="s">
        <v>17</v>
      </c>
      <c r="D3" s="10" t="s">
        <v>9</v>
      </c>
      <c r="E3" s="10" t="s">
        <v>9</v>
      </c>
      <c r="F3" s="11" t="s">
        <v>7</v>
      </c>
      <c r="G3" s="11" t="s">
        <v>26</v>
      </c>
      <c r="H3" s="11" t="s">
        <v>9</v>
      </c>
      <c r="I3" s="15" t="s">
        <v>9</v>
      </c>
      <c r="J3" s="16" t="s">
        <v>9</v>
      </c>
      <c r="K3" s="12">
        <f>ROUND(217.70226033192*(1-0.69),1)</f>
        <v>67.5</v>
      </c>
      <c r="L3" s="24">
        <f t="shared" si="1"/>
        <v>3.0617484974999998E-2</v>
      </c>
      <c r="M3" s="16" t="s">
        <v>9</v>
      </c>
      <c r="N3" s="16" t="s">
        <v>9</v>
      </c>
      <c r="O3" s="16" t="s">
        <v>9</v>
      </c>
      <c r="P3" s="12">
        <f>ROUND(339.51903758136*(1-0.64),1)</f>
        <v>122.2</v>
      </c>
      <c r="Q3" s="24">
        <f t="shared" si="3"/>
        <v>5.5428987614000003E-2</v>
      </c>
    </row>
    <row r="5" spans="1:17" x14ac:dyDescent="0.3">
      <c r="J5" s="5" t="s">
        <v>10</v>
      </c>
      <c r="K5" s="3">
        <f>SUM(K2:K3)</f>
        <v>67.5</v>
      </c>
      <c r="L5" s="26">
        <f>SUM(L2:L4)</f>
        <v>3.0617484974999998E-2</v>
      </c>
      <c r="M5" s="3"/>
      <c r="N5" s="3"/>
      <c r="O5" s="4"/>
      <c r="P5" s="3">
        <f>SUM(P2:P3)</f>
        <v>122.2</v>
      </c>
      <c r="Q5" s="27">
        <f>SUM(Q2:Q4)</f>
        <v>5.5428987614000003E-2</v>
      </c>
    </row>
  </sheetData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4F1B-0A38-4299-AFE0-53C874443F7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dcterms:created xsi:type="dcterms:W3CDTF">2014-03-11T15:59:01Z</dcterms:created>
  <dcterms:modified xsi:type="dcterms:W3CDTF">2019-09-23T15:42:59Z</dcterms:modified>
</cp:coreProperties>
</file>