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6BB076DE-5296-48E2-981E-91DBFC59C86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Retention Calcs" sheetId="17" r:id="rId2"/>
    <sheet name="01" sheetId="21" r:id="rId3"/>
    <sheet name="02" sheetId="22" r:id="rId4"/>
    <sheet name="03" sheetId="23" r:id="rId5"/>
    <sheet name="04" sheetId="24" r:id="rId6"/>
    <sheet name="05" sheetId="18" r:id="rId7"/>
    <sheet name="06" sheetId="19" r:id="rId8"/>
    <sheet name="07" sheetId="2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" i="1" l="1"/>
  <c r="I5" i="1"/>
  <c r="H30" i="24"/>
  <c r="C30" i="24"/>
  <c r="N4" i="1" l="1"/>
  <c r="I4" i="1"/>
  <c r="H136" i="23"/>
  <c r="C136" i="23"/>
  <c r="N3" i="1" l="1"/>
  <c r="I3" i="1"/>
  <c r="H72" i="22"/>
  <c r="C72" i="22"/>
  <c r="N2" i="1" l="1"/>
  <c r="O2" i="1" s="1"/>
  <c r="I2" i="1"/>
  <c r="H54" i="21"/>
  <c r="C54" i="21"/>
  <c r="N8" i="1" l="1"/>
  <c r="I8" i="1"/>
  <c r="C4" i="20"/>
  <c r="H4" i="20"/>
  <c r="N7" i="1" l="1"/>
  <c r="I7" i="1"/>
  <c r="N6" i="1"/>
  <c r="I6" i="1"/>
  <c r="D4" i="19" l="1"/>
  <c r="D4" i="18"/>
  <c r="I4" i="18"/>
  <c r="I4" i="19"/>
  <c r="L10" i="1" l="1"/>
  <c r="L9" i="1"/>
  <c r="O5" i="1" l="1"/>
  <c r="F6" i="1"/>
  <c r="J6" i="1"/>
  <c r="K6" i="1"/>
  <c r="O6" i="1"/>
  <c r="P6" i="1"/>
  <c r="O4" i="1"/>
  <c r="O3" i="1"/>
  <c r="Q6" i="1" l="1"/>
  <c r="L6" i="1"/>
  <c r="O7" i="1"/>
  <c r="O8" i="1"/>
  <c r="J3" i="1"/>
  <c r="J4" i="1"/>
  <c r="J5" i="1"/>
  <c r="J7" i="1"/>
  <c r="J8" i="1"/>
  <c r="J2" i="1"/>
  <c r="F5" i="1"/>
  <c r="F4" i="1"/>
  <c r="F3" i="1"/>
  <c r="F2" i="1"/>
  <c r="R6" i="1" l="1"/>
  <c r="M6" i="1"/>
  <c r="M9" i="1"/>
  <c r="M10" i="1"/>
  <c r="P8" i="1" l="1"/>
  <c r="Q8" i="1" s="1"/>
  <c r="R8" i="1" s="1"/>
  <c r="K8" i="1"/>
  <c r="L8" i="1" s="1"/>
  <c r="M8" i="1" s="1"/>
  <c r="F7" i="1" l="1"/>
  <c r="F8" i="1"/>
  <c r="B3" i="17" l="1"/>
  <c r="P7" i="1" s="1"/>
  <c r="K7" i="1" l="1"/>
  <c r="Q5" i="1"/>
  <c r="R5" i="1" s="1"/>
  <c r="Q3" i="1"/>
  <c r="R3" i="1" s="1"/>
  <c r="Q2" i="1"/>
  <c r="R2" i="1" s="1"/>
  <c r="Q7" i="1" l="1"/>
  <c r="Q4" i="1"/>
  <c r="R4" i="1" s="1"/>
  <c r="L7" i="1"/>
  <c r="L5" i="1"/>
  <c r="M5" i="1" s="1"/>
  <c r="L3" i="1"/>
  <c r="M3" i="1" s="1"/>
  <c r="R7" i="1" l="1"/>
  <c r="R12" i="1" s="1"/>
  <c r="Q12" i="1"/>
  <c r="M7" i="1"/>
  <c r="L4" i="1"/>
  <c r="M4" i="1" s="1"/>
  <c r="L2" i="1" l="1"/>
  <c r="L12" i="1" s="1"/>
  <c r="M2" i="1" l="1"/>
  <c r="M12" i="1" s="1"/>
</calcChain>
</file>

<file path=xl/sharedStrings.xml><?xml version="1.0" encoding="utf-8"?>
<sst xmlns="http://schemas.openxmlformats.org/spreadsheetml/2006/main" count="1277" uniqueCount="69">
  <si>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</si>
  <si>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</si>
  <si>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</si>
  <si>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</si>
  <si>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</si>
  <si>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</si>
  <si>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</si>
  <si>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TN Efficiency (%)</t>
  </si>
  <si>
    <t>Lake June Stormwater Project</t>
  </si>
  <si>
    <t>Lake Clay Stormwater Project</t>
  </si>
  <si>
    <t>Lake Istokpoga</t>
  </si>
  <si>
    <t>Lower Kissimmee</t>
  </si>
  <si>
    <t>Indian Prairie</t>
  </si>
  <si>
    <t>Fisheating Creek</t>
  </si>
  <si>
    <t>Sub-Watershed</t>
  </si>
  <si>
    <t>Lake Clay</t>
  </si>
  <si>
    <t>retention</t>
  </si>
  <si>
    <t>inches</t>
  </si>
  <si>
    <t>efficiency</t>
  </si>
  <si>
    <t>HC-01</t>
  </si>
  <si>
    <t>HC-02</t>
  </si>
  <si>
    <t>HC-03</t>
  </si>
  <si>
    <t>HC-04</t>
  </si>
  <si>
    <t>HC-05</t>
  </si>
  <si>
    <t>HC-06</t>
  </si>
  <si>
    <t>HC-07</t>
  </si>
  <si>
    <t>Lake McCoy Stormwater Project</t>
  </si>
  <si>
    <t>Description</t>
  </si>
  <si>
    <t>FYN, landscaping and irrigation ordinances, PSAs, and pamphlets.</t>
  </si>
  <si>
    <t>Education Efforts</t>
  </si>
  <si>
    <t>Installation of 450 feet of 24-inch French drain in four contributing basins.</t>
  </si>
  <si>
    <t>On-line Retention BMPs</t>
  </si>
  <si>
    <t>600 feet of 24-inch on-line French drain for parking lot subbasin; 300 feet of 24-inch on-line French drain will treat the street subbasin.</t>
  </si>
  <si>
    <t>Replacement of 420 feet of concrete sluceway with grassy swales, ditch blocks and a drop box.</t>
  </si>
  <si>
    <t>TP Base Load (lbs/yr)</t>
  </si>
  <si>
    <t>TP Reduction (lbs/yr)</t>
  </si>
  <si>
    <t>TN Base Load (lbs/yr)</t>
  </si>
  <si>
    <t>TN Reduction (lbs/yr)</t>
  </si>
  <si>
    <t>IMWID-01</t>
  </si>
  <si>
    <t>IMWID Phase I (DWM Project in Two Phases)</t>
  </si>
  <si>
    <t>Construct above ground impoundment with storage capacity of 950 acre-feet/year.</t>
  </si>
  <si>
    <t>Dispersed Water Management (DWM)</t>
  </si>
  <si>
    <t>IMWID-02</t>
  </si>
  <si>
    <t>IMWID Phase II (DWM Project in Two Phases)</t>
  </si>
  <si>
    <t>Construct above ground impoundment with storage capacity of 1,200 acre-feet/year.</t>
  </si>
  <si>
    <t>Area (square feet)</t>
  </si>
  <si>
    <t>Basin</t>
  </si>
  <si>
    <t>Fisheating Creek/L-61</t>
  </si>
  <si>
    <t>C-41A, C-41, L-59E</t>
  </si>
  <si>
    <t>Lake Istokpoga, Josephine Creek, Arbuckle Creek, Lake Arbuckle</t>
  </si>
  <si>
    <t>Josephine Creek</t>
  </si>
  <si>
    <t>C-41</t>
  </si>
  <si>
    <t>TP Reduction (MT/yr)</t>
  </si>
  <si>
    <t>TN Reduction (MT/yr)</t>
  </si>
  <si>
    <t>TP (kgyr)</t>
  </si>
  <si>
    <t>TN (kg/yr)</t>
  </si>
  <si>
    <t>Kissimmee River, S-65E</t>
  </si>
  <si>
    <t>N/A</t>
  </si>
  <si>
    <t>Rowid</t>
  </si>
  <si>
    <t>FID</t>
  </si>
  <si>
    <t>FREQUENCY</t>
  </si>
  <si>
    <t>SUM_LOAD</t>
  </si>
  <si>
    <t>OBJECTID</t>
  </si>
  <si>
    <t>TN SUM_Load</t>
  </si>
  <si>
    <t>TP SUM_Load</t>
  </si>
  <si>
    <t>COUNTIES</t>
  </si>
  <si>
    <t>LU_Type</t>
  </si>
  <si>
    <t>Highlands</t>
  </si>
  <si>
    <t>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</si>
</sst>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Arial"/>
      <charset val="1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</cellStyleXfs>
  <cellXfs count="6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 applyAlignment="1">
      <alignment wrapText="1"/>
    </xf>
    <xf numFmtId="166" fontId="0" fillId="0" borderId="0" xfId="0" applyNumberFormat="1"/>
    <xf numFmtId="165" fontId="5" fillId="0" borderId="0" xfId="0" applyNumberFormat="1" applyFont="1"/>
    <xf numFmtId="0" fontId="5" fillId="0" borderId="0" xfId="0" applyFont="1" applyFill="1"/>
    <xf numFmtId="166" fontId="4" fillId="3" borderId="1" xfId="0" applyNumberFormat="1" applyFont="1" applyFill="1" applyBorder="1" applyAlignment="1">
      <alignment horizontal="center" wrapText="1"/>
    </xf>
    <xf numFmtId="166" fontId="4" fillId="0" borderId="0" xfId="0" applyNumberFormat="1" applyFont="1"/>
    <xf numFmtId="166" fontId="5" fillId="0" borderId="0" xfId="0" applyNumberFormat="1" applyFont="1"/>
    <xf numFmtId="0" fontId="7" fillId="0" borderId="0" xfId="0" applyFont="1"/>
    <xf numFmtId="0" fontId="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165" fontId="5" fillId="0" borderId="1" xfId="0" applyNumberFormat="1" applyFont="1" applyBorder="1" applyAlignment="1">
      <alignment horizontal="left"/>
    </xf>
    <xf numFmtId="166" fontId="5" fillId="0" borderId="1" xfId="0" applyNumberFormat="1" applyFont="1" applyBorder="1" applyAlignment="1">
      <alignment horizontal="left"/>
    </xf>
    <xf numFmtId="166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7" fillId="0" borderId="1" xfId="2" applyFont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left" wrapText="1"/>
    </xf>
    <xf numFmtId="165" fontId="7" fillId="0" borderId="1" xfId="2" applyNumberFormat="1" applyFont="1" applyFill="1" applyBorder="1" applyAlignment="1">
      <alignment horizontal="left" wrapText="1"/>
    </xf>
    <xf numFmtId="165" fontId="5" fillId="0" borderId="0" xfId="0" applyNumberFormat="1" applyFont="1" applyAlignment="1">
      <alignment wrapText="1"/>
    </xf>
    <xf numFmtId="165" fontId="6" fillId="0" borderId="1" xfId="0" applyNumberFormat="1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left" wrapText="1"/>
    </xf>
    <xf numFmtId="165" fontId="7" fillId="0" borderId="0" xfId="0" applyNumberFormat="1" applyFont="1"/>
    <xf numFmtId="2" fontId="5" fillId="0" borderId="1" xfId="0" applyNumberFormat="1" applyFont="1" applyBorder="1" applyAlignment="1">
      <alignment horizontal="left"/>
    </xf>
    <xf numFmtId="4" fontId="4" fillId="0" borderId="0" xfId="0" applyNumberFormat="1" applyFont="1"/>
    <xf numFmtId="165" fontId="6" fillId="0" borderId="1" xfId="2" applyNumberFormat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left" wrapText="1"/>
    </xf>
    <xf numFmtId="165" fontId="7" fillId="0" borderId="1" xfId="0" applyNumberFormat="1" applyFont="1" applyFill="1" applyBorder="1" applyAlignment="1">
      <alignment horizontal="left"/>
    </xf>
    <xf numFmtId="0" fontId="8" fillId="4" borderId="0" xfId="0" applyFont="1" applyFill="1" applyBorder="1" applyAlignment="1" applyProtection="1">
      <alignment horizontal="center"/>
    </xf>
    <xf numFmtId="1" fontId="9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/>
    <xf numFmtId="0" fontId="8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8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8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8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0" fontId="8" fillId="4" borderId="0" xfId="4" applyFont="1" applyFill="1" applyBorder="1" applyAlignment="1" applyProtection="1">
      <alignment horizontal="center"/>
    </xf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  <xf numFmtId="1" fontId="9" fillId="0" borderId="0" xfId="4" applyNumberFormat="1" applyFont="1" applyFill="1" applyBorder="1" applyAlignment="1" applyProtection="1"/>
    <xf numFmtId="0" fontId="9" fillId="0" borderId="0" xfId="4" applyFont="1" applyFill="1" applyBorder="1" applyAlignment="1" applyProtection="1"/>
  </cellXfs>
  <cellStyles count="5">
    <cellStyle name="Normal" xfId="0" builtinId="0"/>
    <cellStyle name="Normal 2" xfId="3" xr:uid="{00000000-0005-0000-0000-000001000000}"/>
    <cellStyle name="Normal 3" xfId="2" xr:uid="{00000000-0005-0000-0000-000002000000}"/>
    <cellStyle name="Normal 4" xfId="4" xr:uid="{00000000-0005-0000-0000-00003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zoomScale="75" zoomScaleNormal="75" workbookViewId="0">
      <pane ySplit="1" topLeftCell="A2" activePane="bottomLeft" state="frozen"/>
      <selection pane="bottomLeft" activeCell="F19" sqref="F19"/>
    </sheetView>
  </sheetViews>
  <sheetFormatPr defaultColWidth="9.109375" defaultRowHeight="13.2" x14ac:dyDescent="0.25"/>
  <cols>
    <col min="1" max="1" width="10.6640625" style="5" customWidth="1"/>
    <col min="2" max="2" width="14.88671875" style="8" customWidth="1"/>
    <col min="3" max="3" width="25.44140625" style="5" customWidth="1"/>
    <col min="4" max="4" width="12" style="8" customWidth="1"/>
    <col min="5" max="5" width="13.88671875" style="30" bestFit="1" customWidth="1"/>
    <col min="6" max="6" width="9.5546875" style="10" customWidth="1"/>
    <col min="7" max="8" width="11.44140625" style="15" customWidth="1"/>
    <col min="9" max="9" width="11.44140625" style="33" customWidth="1"/>
    <col min="10" max="10" width="10.21875" style="10" customWidth="1"/>
    <col min="11" max="11" width="9.33203125" style="5" customWidth="1"/>
    <col min="12" max="13" width="11.88671875" style="5" customWidth="1"/>
    <col min="14" max="14" width="9.77734375" style="10" customWidth="1"/>
    <col min="15" max="15" width="14.88671875" style="10" bestFit="1" customWidth="1"/>
    <col min="16" max="16" width="9.88671875" style="14" customWidth="1"/>
    <col min="17" max="17" width="12.6640625" style="5" bestFit="1" customWidth="1"/>
    <col min="18" max="18" width="10" style="5" customWidth="1"/>
    <col min="19" max="16384" width="9.109375" style="5"/>
  </cols>
  <sheetData>
    <row r="1" spans="1:20" ht="39.6" x14ac:dyDescent="0.25">
      <c r="A1" s="1" t="s">
        <v>0</v>
      </c>
      <c r="B1" s="1" t="s">
        <v>1</v>
      </c>
      <c r="C1" s="1" t="s">
        <v>27</v>
      </c>
      <c r="D1" s="1" t="s">
        <v>2</v>
      </c>
      <c r="E1" s="27" t="s">
        <v>45</v>
      </c>
      <c r="F1" s="27" t="s">
        <v>3</v>
      </c>
      <c r="G1" s="2" t="s">
        <v>14</v>
      </c>
      <c r="H1" s="2" t="s">
        <v>46</v>
      </c>
      <c r="I1" s="27" t="s">
        <v>54</v>
      </c>
      <c r="J1" s="3" t="s">
        <v>34</v>
      </c>
      <c r="K1" s="4" t="s">
        <v>4</v>
      </c>
      <c r="L1" s="3" t="s">
        <v>35</v>
      </c>
      <c r="M1" s="3" t="s">
        <v>52</v>
      </c>
      <c r="N1" s="3" t="s">
        <v>55</v>
      </c>
      <c r="O1" s="3" t="s">
        <v>36</v>
      </c>
      <c r="P1" s="12" t="s">
        <v>7</v>
      </c>
      <c r="Q1" s="3" t="s">
        <v>37</v>
      </c>
      <c r="R1" s="3" t="s">
        <v>53</v>
      </c>
    </row>
    <row r="2" spans="1:20" ht="39.6" x14ac:dyDescent="0.25">
      <c r="A2" s="24" t="s">
        <v>19</v>
      </c>
      <c r="B2" s="16" t="s">
        <v>5</v>
      </c>
      <c r="C2" s="16" t="s">
        <v>28</v>
      </c>
      <c r="D2" s="25" t="s">
        <v>29</v>
      </c>
      <c r="E2" s="28">
        <v>225287743.822</v>
      </c>
      <c r="F2" s="36">
        <f t="shared" ref="F2:F5" si="0">ROUND(E2*0.000022956841139,1)</f>
        <v>5171.8999999999996</v>
      </c>
      <c r="G2" s="17" t="s">
        <v>13</v>
      </c>
      <c r="H2" s="17" t="s">
        <v>47</v>
      </c>
      <c r="I2" s="32">
        <f>'01'!C54</f>
        <v>500.03000234326566</v>
      </c>
      <c r="J2" s="31">
        <f>I2*2.2046226218</f>
        <v>1102.3774547446706</v>
      </c>
      <c r="K2" s="19">
        <v>4.4999999999999998E-2</v>
      </c>
      <c r="L2" s="18">
        <f t="shared" ref="L2:L8" si="1">ROUND(J2*K2,1)</f>
        <v>49.6</v>
      </c>
      <c r="M2" s="34">
        <f>L2*0.00045359237</f>
        <v>2.2498181552E-2</v>
      </c>
      <c r="N2" s="18">
        <f>'01'!H54</f>
        <v>20726.227937630123</v>
      </c>
      <c r="O2" s="31">
        <f>N2*2.2046226218</f>
        <v>45693.510975882527</v>
      </c>
      <c r="P2" s="19">
        <v>4.4999999999999998E-2</v>
      </c>
      <c r="Q2" s="18">
        <f>ROUND(O2*P2,1)</f>
        <v>2056.1999999999998</v>
      </c>
      <c r="R2" s="34">
        <f>Q2*0.00045359237</f>
        <v>0.93267663119399991</v>
      </c>
    </row>
    <row r="3" spans="1:20" ht="39.6" x14ac:dyDescent="0.25">
      <c r="A3" s="24" t="s">
        <v>20</v>
      </c>
      <c r="B3" s="16" t="s">
        <v>5</v>
      </c>
      <c r="C3" s="16" t="s">
        <v>28</v>
      </c>
      <c r="D3" s="25" t="s">
        <v>29</v>
      </c>
      <c r="E3" s="28">
        <v>207850278.70039999</v>
      </c>
      <c r="F3" s="36">
        <f t="shared" si="0"/>
        <v>4771.6000000000004</v>
      </c>
      <c r="G3" s="17" t="s">
        <v>12</v>
      </c>
      <c r="H3" s="17" t="s">
        <v>48</v>
      </c>
      <c r="I3" s="32">
        <f>'02'!C72</f>
        <v>686.26388674394479</v>
      </c>
      <c r="J3" s="31">
        <f t="shared" ref="J3:J8" si="2">I3*2.2046226218</f>
        <v>1512.9528892400938</v>
      </c>
      <c r="K3" s="19">
        <v>4.4999999999999998E-2</v>
      </c>
      <c r="L3" s="18">
        <f t="shared" si="1"/>
        <v>68.099999999999994</v>
      </c>
      <c r="M3" s="34">
        <f t="shared" ref="M3:M10" si="3">L3*0.00045359237</f>
        <v>3.0889640396999998E-2</v>
      </c>
      <c r="N3" s="18">
        <f>'02'!H72</f>
        <v>19953.255791333941</v>
      </c>
      <c r="O3" s="31">
        <f t="shared" ref="O3:O5" si="4">N3*2.2046226218</f>
        <v>43989.399096136665</v>
      </c>
      <c r="P3" s="19">
        <v>4.4999999999999998E-2</v>
      </c>
      <c r="Q3" s="18">
        <f t="shared" ref="Q3:Q5" si="5">ROUND(O3*P3,1)</f>
        <v>1979.5</v>
      </c>
      <c r="R3" s="34">
        <f t="shared" ref="R3:R8" si="6">Q3*0.00045359237</f>
        <v>0.89788609641499995</v>
      </c>
    </row>
    <row r="4" spans="1:20" ht="92.4" x14ac:dyDescent="0.25">
      <c r="A4" s="24" t="s">
        <v>21</v>
      </c>
      <c r="B4" s="16" t="s">
        <v>5</v>
      </c>
      <c r="C4" s="16" t="s">
        <v>28</v>
      </c>
      <c r="D4" s="25" t="s">
        <v>29</v>
      </c>
      <c r="E4" s="28">
        <v>2483116561.027</v>
      </c>
      <c r="F4" s="36">
        <f t="shared" si="0"/>
        <v>57004.5</v>
      </c>
      <c r="G4" s="17" t="s">
        <v>10</v>
      </c>
      <c r="H4" s="17" t="s">
        <v>49</v>
      </c>
      <c r="I4" s="32">
        <f>'03'!C136</f>
        <v>23876.027098228766</v>
      </c>
      <c r="J4" s="31">
        <f t="shared" si="2"/>
        <v>52637.629459464944</v>
      </c>
      <c r="K4" s="19">
        <v>4.4999999999999998E-2</v>
      </c>
      <c r="L4" s="18">
        <f t="shared" si="1"/>
        <v>2368.6999999999998</v>
      </c>
      <c r="M4" s="34">
        <f t="shared" si="3"/>
        <v>1.074424246819</v>
      </c>
      <c r="N4" s="18">
        <f>'03'!H136</f>
        <v>118058.23641004752</v>
      </c>
      <c r="O4" s="31">
        <f t="shared" si="4"/>
        <v>260273.8586794032</v>
      </c>
      <c r="P4" s="19">
        <v>4.4999999999999998E-2</v>
      </c>
      <c r="Q4" s="18">
        <f t="shared" si="5"/>
        <v>11712.3</v>
      </c>
      <c r="R4" s="34">
        <f t="shared" si="6"/>
        <v>5.3126099151509996</v>
      </c>
      <c r="T4" s="10"/>
    </row>
    <row r="5" spans="1:20" ht="39.6" x14ac:dyDescent="0.25">
      <c r="A5" s="24" t="s">
        <v>22</v>
      </c>
      <c r="B5" s="16" t="s">
        <v>5</v>
      </c>
      <c r="C5" s="16" t="s">
        <v>28</v>
      </c>
      <c r="D5" s="25" t="s">
        <v>29</v>
      </c>
      <c r="E5" s="28">
        <v>106131732.15890001</v>
      </c>
      <c r="F5" s="36">
        <f t="shared" si="0"/>
        <v>2436.4</v>
      </c>
      <c r="G5" s="17" t="s">
        <v>11</v>
      </c>
      <c r="H5" s="17" t="s">
        <v>56</v>
      </c>
      <c r="I5" s="32">
        <f>'04'!C30</f>
        <v>865.02301161935361</v>
      </c>
      <c r="J5" s="31">
        <f t="shared" si="2"/>
        <v>1907.0492997935912</v>
      </c>
      <c r="K5" s="19">
        <v>4.4999999999999998E-2</v>
      </c>
      <c r="L5" s="18">
        <f t="shared" si="1"/>
        <v>85.8</v>
      </c>
      <c r="M5" s="34">
        <f t="shared" si="3"/>
        <v>3.8918225346E-2</v>
      </c>
      <c r="N5" s="18">
        <f>'04'!H30</f>
        <v>7775.0075359105067</v>
      </c>
      <c r="O5" s="31">
        <f t="shared" si="4"/>
        <v>17140.957498333781</v>
      </c>
      <c r="P5" s="19">
        <v>4.4999999999999998E-2</v>
      </c>
      <c r="Q5" s="18">
        <f t="shared" si="5"/>
        <v>771.3</v>
      </c>
      <c r="R5" s="34">
        <f t="shared" si="6"/>
        <v>0.34985579498099995</v>
      </c>
    </row>
    <row r="6" spans="1:20" ht="39.6" x14ac:dyDescent="0.25">
      <c r="A6" s="24" t="s">
        <v>23</v>
      </c>
      <c r="B6" s="16" t="s">
        <v>8</v>
      </c>
      <c r="C6" s="16" t="s">
        <v>30</v>
      </c>
      <c r="D6" s="26" t="s">
        <v>31</v>
      </c>
      <c r="E6" s="29">
        <v>1829857.45102</v>
      </c>
      <c r="F6" s="36">
        <f>ROUND(E6*0.000022956841139,1)</f>
        <v>42</v>
      </c>
      <c r="G6" s="17" t="s">
        <v>10</v>
      </c>
      <c r="H6" s="17" t="s">
        <v>50</v>
      </c>
      <c r="I6" s="32">
        <f>'05'!D4</f>
        <v>56.760024372675637</v>
      </c>
      <c r="J6" s="31">
        <f t="shared" si="2"/>
        <v>125.13443374592006</v>
      </c>
      <c r="K6" s="20">
        <f>'Retention Calcs'!B3</f>
        <v>0.74050000000000005</v>
      </c>
      <c r="L6" s="21">
        <f t="shared" si="1"/>
        <v>92.7</v>
      </c>
      <c r="M6" s="34">
        <f t="shared" si="3"/>
        <v>4.2048012698999999E-2</v>
      </c>
      <c r="N6" s="21">
        <f>'05'!I4</f>
        <v>78.060326750982398</v>
      </c>
      <c r="O6" s="31">
        <f t="shared" ref="O6:O8" si="7">N6*2.2046226218</f>
        <v>172.0935622203155</v>
      </c>
      <c r="P6" s="20">
        <f>'Retention Calcs'!B3</f>
        <v>0.74050000000000005</v>
      </c>
      <c r="Q6" s="21">
        <f>ROUND(O6*P6,1)</f>
        <v>127.4</v>
      </c>
      <c r="R6" s="34">
        <f t="shared" si="6"/>
        <v>5.7787667937999998E-2</v>
      </c>
      <c r="T6" s="10"/>
    </row>
    <row r="7" spans="1:20" s="11" customFormat="1" ht="66" x14ac:dyDescent="0.25">
      <c r="A7" s="24" t="s">
        <v>24</v>
      </c>
      <c r="B7" s="16" t="s">
        <v>9</v>
      </c>
      <c r="C7" s="16" t="s">
        <v>32</v>
      </c>
      <c r="D7" s="26" t="s">
        <v>31</v>
      </c>
      <c r="E7" s="29">
        <v>1076386.7358899999</v>
      </c>
      <c r="F7" s="36">
        <f t="shared" ref="F7:F8" si="8">ROUND(E7*0.000022956841139,1)</f>
        <v>24.7</v>
      </c>
      <c r="G7" s="17" t="s">
        <v>10</v>
      </c>
      <c r="H7" s="17" t="s">
        <v>50</v>
      </c>
      <c r="I7" s="32">
        <f>'06'!D4</f>
        <v>12.394486490253248</v>
      </c>
      <c r="J7" s="31">
        <f t="shared" si="2"/>
        <v>27.325165302006798</v>
      </c>
      <c r="K7" s="20">
        <f>'Retention Calcs'!B3</f>
        <v>0.74050000000000005</v>
      </c>
      <c r="L7" s="21">
        <f t="shared" si="1"/>
        <v>20.2</v>
      </c>
      <c r="M7" s="34">
        <f t="shared" si="3"/>
        <v>9.1625658740000001E-3</v>
      </c>
      <c r="N7" s="21">
        <f>'06'!I4</f>
        <v>158.87182503754883</v>
      </c>
      <c r="O7" s="31">
        <f t="shared" si="7"/>
        <v>350.25241944443178</v>
      </c>
      <c r="P7" s="20">
        <f>'Retention Calcs'!B3</f>
        <v>0.74050000000000005</v>
      </c>
      <c r="Q7" s="21">
        <f>ROUND(O7*P7,1)</f>
        <v>259.39999999999998</v>
      </c>
      <c r="R7" s="34">
        <f t="shared" si="6"/>
        <v>0.11766186077799999</v>
      </c>
    </row>
    <row r="8" spans="1:20" ht="52.8" x14ac:dyDescent="0.25">
      <c r="A8" s="24" t="s">
        <v>25</v>
      </c>
      <c r="B8" s="22" t="s">
        <v>26</v>
      </c>
      <c r="C8" s="22" t="s">
        <v>33</v>
      </c>
      <c r="D8" s="25" t="s">
        <v>31</v>
      </c>
      <c r="E8" s="28">
        <v>430554.694357</v>
      </c>
      <c r="F8" s="36">
        <f t="shared" si="8"/>
        <v>9.9</v>
      </c>
      <c r="G8" s="26" t="s">
        <v>10</v>
      </c>
      <c r="H8" s="26" t="s">
        <v>50</v>
      </c>
      <c r="I8" s="29">
        <f>'07'!C4</f>
        <v>6.0124231136162463</v>
      </c>
      <c r="J8" s="31">
        <f t="shared" si="2"/>
        <v>13.255124008111569</v>
      </c>
      <c r="K8" s="20">
        <f>'Retention Calcs'!B3</f>
        <v>0.74050000000000005</v>
      </c>
      <c r="L8" s="21">
        <f t="shared" si="1"/>
        <v>9.8000000000000007</v>
      </c>
      <c r="M8" s="34">
        <f t="shared" si="3"/>
        <v>4.4452052259999998E-3</v>
      </c>
      <c r="N8" s="18">
        <f>'07'!H4</f>
        <v>18.296870786367808</v>
      </c>
      <c r="O8" s="31">
        <f t="shared" si="7"/>
        <v>40.337695243778029</v>
      </c>
      <c r="P8" s="19">
        <f>'Retention Calcs'!B3</f>
        <v>0.74050000000000005</v>
      </c>
      <c r="Q8" s="18">
        <f>ROUND(O8*P8,1)</f>
        <v>29.9</v>
      </c>
      <c r="R8" s="34">
        <f t="shared" si="6"/>
        <v>1.3562411862999999E-2</v>
      </c>
    </row>
    <row r="9" spans="1:20" ht="52.8" x14ac:dyDescent="0.25">
      <c r="A9" s="22" t="s">
        <v>38</v>
      </c>
      <c r="B9" s="22" t="s">
        <v>39</v>
      </c>
      <c r="C9" s="22" t="s">
        <v>40</v>
      </c>
      <c r="D9" s="22" t="s">
        <v>41</v>
      </c>
      <c r="E9" s="37" t="s">
        <v>57</v>
      </c>
      <c r="F9" s="36">
        <v>308</v>
      </c>
      <c r="G9" s="23" t="s">
        <v>12</v>
      </c>
      <c r="H9" s="23" t="s">
        <v>51</v>
      </c>
      <c r="I9" s="38" t="s">
        <v>57</v>
      </c>
      <c r="J9" s="38" t="s">
        <v>57</v>
      </c>
      <c r="K9" s="38" t="s">
        <v>57</v>
      </c>
      <c r="L9" s="21">
        <f>ROUND((0.85*2204.6226218)*(1-0.03),1)</f>
        <v>1817.7</v>
      </c>
      <c r="M9" s="34">
        <f t="shared" si="3"/>
        <v>0.82449485094899999</v>
      </c>
      <c r="N9" s="38" t="s">
        <v>57</v>
      </c>
      <c r="O9" s="38" t="s">
        <v>57</v>
      </c>
      <c r="P9" s="38" t="s">
        <v>57</v>
      </c>
      <c r="Q9" s="38" t="s">
        <v>57</v>
      </c>
      <c r="R9" s="38" t="s">
        <v>57</v>
      </c>
    </row>
    <row r="10" spans="1:20" ht="52.8" x14ac:dyDescent="0.25">
      <c r="A10" s="22" t="s">
        <v>42</v>
      </c>
      <c r="B10" s="22" t="s">
        <v>43</v>
      </c>
      <c r="C10" s="22" t="s">
        <v>44</v>
      </c>
      <c r="D10" s="22" t="s">
        <v>41</v>
      </c>
      <c r="E10" s="37" t="s">
        <v>57</v>
      </c>
      <c r="F10" s="36">
        <v>400</v>
      </c>
      <c r="G10" s="23" t="s">
        <v>12</v>
      </c>
      <c r="H10" s="23" t="s">
        <v>51</v>
      </c>
      <c r="I10" s="38" t="s">
        <v>57</v>
      </c>
      <c r="J10" s="38" t="s">
        <v>57</v>
      </c>
      <c r="K10" s="38" t="s">
        <v>57</v>
      </c>
      <c r="L10" s="21">
        <f>ROUND((1.15*2204.6226218)*(1-0.03),1)</f>
        <v>2459.3000000000002</v>
      </c>
      <c r="M10" s="34">
        <f t="shared" si="3"/>
        <v>1.1155197155410002</v>
      </c>
      <c r="N10" s="38" t="s">
        <v>57</v>
      </c>
      <c r="O10" s="38" t="s">
        <v>57</v>
      </c>
      <c r="P10" s="38" t="s">
        <v>57</v>
      </c>
      <c r="Q10" s="38" t="s">
        <v>57</v>
      </c>
      <c r="R10" s="38" t="s">
        <v>57</v>
      </c>
    </row>
    <row r="12" spans="1:20" x14ac:dyDescent="0.25">
      <c r="K12" s="6" t="s">
        <v>6</v>
      </c>
      <c r="L12" s="7">
        <f>L2+L3+L4+L5+L6+L7+L8+L9+L10</f>
        <v>6971.9</v>
      </c>
      <c r="M12" s="35">
        <f>M2+M3+M4+M5+M6+M7+M8+M9+M10</f>
        <v>3.1624006444030002</v>
      </c>
      <c r="N12" s="7"/>
      <c r="O12" s="7"/>
      <c r="P12" s="13"/>
      <c r="Q12" s="7">
        <f>Q2+Q3+Q4+Q5+Q6+Q7+Q8</f>
        <v>16936.000000000004</v>
      </c>
      <c r="R12" s="35">
        <f>R2+R3+R4+R5+R6+R7+R8</f>
        <v>7.68204037832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B3" sqref="B3"/>
    </sheetView>
  </sheetViews>
  <sheetFormatPr defaultRowHeight="14.4" x14ac:dyDescent="0.3"/>
  <sheetData>
    <row r="1" spans="1:3" x14ac:dyDescent="0.3">
      <c r="A1" t="s">
        <v>15</v>
      </c>
    </row>
    <row r="2" spans="1:3" x14ac:dyDescent="0.3">
      <c r="A2" t="s">
        <v>16</v>
      </c>
      <c r="B2">
        <v>1</v>
      </c>
      <c r="C2" t="s">
        <v>17</v>
      </c>
    </row>
    <row r="3" spans="1:3" x14ac:dyDescent="0.3">
      <c r="A3" t="s">
        <v>18</v>
      </c>
      <c r="B3" s="9">
        <f>0.3178*LN(B2)+0.7405</f>
        <v>0.74050000000000005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8C88-2074-4B47-BE6D-F1176AFAB782}">
  <dimension ref="A1:H54"/>
  <sheetViews>
    <sheetView topLeftCell="A38" workbookViewId="0">
      <selection activeCell="H2" sqref="H2:H54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39" t="s">
        <v>65</v>
      </c>
      <c r="B1" s="39" t="s">
        <v>66</v>
      </c>
      <c r="C1" s="39" t="s">
        <v>64</v>
      </c>
      <c r="F1" s="39" t="s">
        <v>65</v>
      </c>
      <c r="G1" s="39" t="s">
        <v>66</v>
      </c>
      <c r="H1" s="39" t="s">
        <v>63</v>
      </c>
    </row>
    <row r="2" spans="1:8" x14ac:dyDescent="0.3">
      <c r="A2" s="41" t="s">
        <v>67</v>
      </c>
      <c r="B2" s="41" t="s">
        <v>68</v>
      </c>
      <c r="C2" s="41">
        <v>1.349878394067907E-2</v>
      </c>
      <c r="F2" s="41" t="s">
        <v>67</v>
      </c>
      <c r="G2" s="41" t="s">
        <v>68</v>
      </c>
      <c r="H2" s="41">
        <v>3.4416354737860555</v>
      </c>
    </row>
    <row r="3" spans="1:8" x14ac:dyDescent="0.3">
      <c r="A3" s="41" t="s">
        <v>67</v>
      </c>
      <c r="B3" s="41" t="s">
        <v>68</v>
      </c>
      <c r="C3" s="41">
        <v>0.38292291830088754</v>
      </c>
      <c r="F3" s="41" t="s">
        <v>67</v>
      </c>
      <c r="G3" s="41" t="s">
        <v>68</v>
      </c>
      <c r="H3" s="41">
        <v>197.47744410759867</v>
      </c>
    </row>
    <row r="4" spans="1:8" x14ac:dyDescent="0.3">
      <c r="A4" s="41" t="s">
        <v>67</v>
      </c>
      <c r="B4" s="41" t="s">
        <v>68</v>
      </c>
      <c r="C4" s="41">
        <v>0</v>
      </c>
      <c r="F4" s="41" t="s">
        <v>67</v>
      </c>
      <c r="G4" s="41" t="s">
        <v>68</v>
      </c>
      <c r="H4" s="41">
        <v>0.31369591726160084</v>
      </c>
    </row>
    <row r="5" spans="1:8" x14ac:dyDescent="0.3">
      <c r="A5" s="41" t="s">
        <v>67</v>
      </c>
      <c r="B5" s="41" t="s">
        <v>68</v>
      </c>
      <c r="C5" s="41">
        <v>0.11472508456852573</v>
      </c>
      <c r="F5" s="41" t="s">
        <v>67</v>
      </c>
      <c r="G5" s="41" t="s">
        <v>68</v>
      </c>
      <c r="H5" s="41">
        <v>49.319925871789749</v>
      </c>
    </row>
    <row r="6" spans="1:8" x14ac:dyDescent="0.3">
      <c r="A6" s="41" t="s">
        <v>67</v>
      </c>
      <c r="B6" s="41" t="s">
        <v>68</v>
      </c>
      <c r="C6" s="41">
        <v>9.5946525144787284E-2</v>
      </c>
      <c r="F6" s="41" t="s">
        <v>67</v>
      </c>
      <c r="G6" s="41" t="s">
        <v>68</v>
      </c>
      <c r="H6" s="41">
        <v>25.332593143056929</v>
      </c>
    </row>
    <row r="7" spans="1:8" x14ac:dyDescent="0.3">
      <c r="A7" s="41" t="s">
        <v>67</v>
      </c>
      <c r="B7" s="41" t="s">
        <v>68</v>
      </c>
      <c r="C7" s="41">
        <v>21.968551806269591</v>
      </c>
      <c r="F7" s="41" t="s">
        <v>67</v>
      </c>
      <c r="G7" s="41" t="s">
        <v>68</v>
      </c>
      <c r="H7" s="41">
        <v>8778.428406981935</v>
      </c>
    </row>
    <row r="8" spans="1:8" x14ac:dyDescent="0.3">
      <c r="A8" s="41" t="s">
        <v>67</v>
      </c>
      <c r="B8" s="41" t="s">
        <v>68</v>
      </c>
      <c r="C8" s="41">
        <v>0</v>
      </c>
      <c r="F8" s="41" t="s">
        <v>67</v>
      </c>
      <c r="G8" s="41" t="s">
        <v>68</v>
      </c>
      <c r="H8" s="41">
        <v>1.14662481153966E-2</v>
      </c>
    </row>
    <row r="9" spans="1:8" x14ac:dyDescent="0.3">
      <c r="A9" s="41" t="s">
        <v>67</v>
      </c>
      <c r="B9" s="41" t="s">
        <v>68</v>
      </c>
      <c r="C9" s="41">
        <v>2.5477135812417395E-2</v>
      </c>
      <c r="F9" s="41" t="s">
        <v>67</v>
      </c>
      <c r="G9" s="41" t="s">
        <v>68</v>
      </c>
      <c r="H9" s="41">
        <v>86.06450329113261</v>
      </c>
    </row>
    <row r="10" spans="1:8" x14ac:dyDescent="0.3">
      <c r="A10" s="41" t="s">
        <v>67</v>
      </c>
      <c r="B10" s="41" t="s">
        <v>68</v>
      </c>
      <c r="C10" s="41">
        <v>0</v>
      </c>
      <c r="F10" s="41" t="s">
        <v>67</v>
      </c>
      <c r="G10" s="41" t="s">
        <v>68</v>
      </c>
      <c r="H10" s="41">
        <v>6.0933769969348864E-4</v>
      </c>
    </row>
    <row r="11" spans="1:8" x14ac:dyDescent="0.3">
      <c r="A11" s="41" t="s">
        <v>67</v>
      </c>
      <c r="B11" s="41" t="s">
        <v>68</v>
      </c>
      <c r="C11" s="41">
        <v>4.6334505582901843E-2</v>
      </c>
      <c r="F11" s="41" t="s">
        <v>67</v>
      </c>
      <c r="G11" s="41" t="s">
        <v>68</v>
      </c>
      <c r="H11" s="41">
        <v>130.41703051621843</v>
      </c>
    </row>
    <row r="12" spans="1:8" x14ac:dyDescent="0.3">
      <c r="A12" s="41" t="s">
        <v>67</v>
      </c>
      <c r="B12" s="41" t="s">
        <v>68</v>
      </c>
      <c r="C12" s="41">
        <v>1.1903090759543487E-2</v>
      </c>
      <c r="F12" s="41" t="s">
        <v>67</v>
      </c>
      <c r="G12" s="41" t="s">
        <v>68</v>
      </c>
      <c r="H12" s="41">
        <v>72.917385092626162</v>
      </c>
    </row>
    <row r="13" spans="1:8" x14ac:dyDescent="0.3">
      <c r="A13" s="41" t="s">
        <v>67</v>
      </c>
      <c r="B13" s="41" t="s">
        <v>68</v>
      </c>
      <c r="C13" s="41">
        <v>1.1050017007700878E-3</v>
      </c>
      <c r="F13" s="41" t="s">
        <v>67</v>
      </c>
      <c r="G13" s="41" t="s">
        <v>68</v>
      </c>
      <c r="H13" s="41">
        <v>0.64749382762096763</v>
      </c>
    </row>
    <row r="14" spans="1:8" x14ac:dyDescent="0.3">
      <c r="A14" s="41" t="s">
        <v>67</v>
      </c>
      <c r="B14" s="41" t="s">
        <v>68</v>
      </c>
      <c r="C14" s="41">
        <v>2.3231622885607851E-2</v>
      </c>
      <c r="F14" s="41" t="s">
        <v>67</v>
      </c>
      <c r="G14" s="41" t="s">
        <v>68</v>
      </c>
      <c r="H14" s="41">
        <v>9.8622406424041884</v>
      </c>
    </row>
    <row r="15" spans="1:8" x14ac:dyDescent="0.3">
      <c r="A15" s="41" t="s">
        <v>67</v>
      </c>
      <c r="B15" s="41" t="s">
        <v>68</v>
      </c>
      <c r="C15" s="41">
        <v>2.8878624990045615E-4</v>
      </c>
      <c r="F15" s="41" t="s">
        <v>67</v>
      </c>
      <c r="G15" s="41" t="s">
        <v>68</v>
      </c>
      <c r="H15" s="41">
        <v>21.078324050785131</v>
      </c>
    </row>
    <row r="16" spans="1:8" x14ac:dyDescent="0.3">
      <c r="A16" s="41" t="s">
        <v>67</v>
      </c>
      <c r="B16" s="41" t="s">
        <v>68</v>
      </c>
      <c r="C16" s="41">
        <v>0.13930677624707219</v>
      </c>
      <c r="F16" s="41" t="s">
        <v>67</v>
      </c>
      <c r="G16" s="41" t="s">
        <v>68</v>
      </c>
      <c r="H16" s="41">
        <v>54.875936636274517</v>
      </c>
    </row>
    <row r="17" spans="1:8" x14ac:dyDescent="0.3">
      <c r="A17" s="41" t="s">
        <v>67</v>
      </c>
      <c r="B17" s="41" t="s">
        <v>68</v>
      </c>
      <c r="C17" s="41">
        <v>0.42270719589152339</v>
      </c>
      <c r="F17" s="41" t="s">
        <v>67</v>
      </c>
      <c r="G17" s="41" t="s">
        <v>68</v>
      </c>
      <c r="H17" s="41">
        <v>252.36498020415235</v>
      </c>
    </row>
    <row r="18" spans="1:8" x14ac:dyDescent="0.3">
      <c r="A18" s="41" t="s">
        <v>67</v>
      </c>
      <c r="B18" s="41" t="s">
        <v>68</v>
      </c>
      <c r="C18" s="41">
        <v>0.70178405098637209</v>
      </c>
      <c r="F18" s="41" t="s">
        <v>67</v>
      </c>
      <c r="G18" s="41" t="s">
        <v>68</v>
      </c>
      <c r="H18" s="41">
        <v>460.07390498613199</v>
      </c>
    </row>
    <row r="19" spans="1:8" x14ac:dyDescent="0.3">
      <c r="A19" s="41" t="s">
        <v>67</v>
      </c>
      <c r="B19" s="41" t="s">
        <v>68</v>
      </c>
      <c r="C19" s="41">
        <v>0</v>
      </c>
      <c r="F19" s="41" t="s">
        <v>67</v>
      </c>
      <c r="G19" s="41" t="s">
        <v>68</v>
      </c>
      <c r="H19" s="41">
        <v>2.4326941300449691</v>
      </c>
    </row>
    <row r="20" spans="1:8" x14ac:dyDescent="0.3">
      <c r="A20" s="41" t="s">
        <v>67</v>
      </c>
      <c r="B20" s="41" t="s">
        <v>68</v>
      </c>
      <c r="C20" s="41">
        <v>5.5206726918162502E-2</v>
      </c>
      <c r="F20" s="41" t="s">
        <v>67</v>
      </c>
      <c r="G20" s="41" t="s">
        <v>68</v>
      </c>
      <c r="H20" s="41">
        <v>10.079493783104366</v>
      </c>
    </row>
    <row r="21" spans="1:8" x14ac:dyDescent="0.3">
      <c r="A21" s="41" t="s">
        <v>67</v>
      </c>
      <c r="B21" s="41" t="s">
        <v>68</v>
      </c>
      <c r="C21" s="41">
        <v>0</v>
      </c>
      <c r="F21" s="41" t="s">
        <v>67</v>
      </c>
      <c r="G21" s="41" t="s">
        <v>68</v>
      </c>
      <c r="H21" s="41">
        <v>11.958257775220908</v>
      </c>
    </row>
    <row r="22" spans="1:8" x14ac:dyDescent="0.3">
      <c r="A22" s="41" t="s">
        <v>67</v>
      </c>
      <c r="B22" s="41" t="s">
        <v>68</v>
      </c>
      <c r="C22" s="41">
        <v>1.4660072379713392E-2</v>
      </c>
      <c r="F22" s="41" t="s">
        <v>67</v>
      </c>
      <c r="G22" s="41" t="s">
        <v>68</v>
      </c>
      <c r="H22" s="41">
        <v>6.0275965166774927</v>
      </c>
    </row>
    <row r="23" spans="1:8" x14ac:dyDescent="0.3">
      <c r="A23" s="41" t="s">
        <v>67</v>
      </c>
      <c r="B23" s="41" t="s">
        <v>68</v>
      </c>
      <c r="C23" s="41">
        <v>0</v>
      </c>
      <c r="F23" s="41" t="s">
        <v>67</v>
      </c>
      <c r="G23" s="41" t="s">
        <v>68</v>
      </c>
      <c r="H23" s="41">
        <v>18.557499411229184</v>
      </c>
    </row>
    <row r="24" spans="1:8" x14ac:dyDescent="0.3">
      <c r="A24" s="41" t="s">
        <v>67</v>
      </c>
      <c r="B24" s="41" t="s">
        <v>68</v>
      </c>
      <c r="C24" s="41">
        <v>8.4382961311740362E-2</v>
      </c>
      <c r="F24" s="41" t="s">
        <v>67</v>
      </c>
      <c r="G24" s="41" t="s">
        <v>68</v>
      </c>
      <c r="H24" s="41">
        <v>18.134405308698312</v>
      </c>
    </row>
    <row r="25" spans="1:8" x14ac:dyDescent="0.3">
      <c r="A25" s="41" t="s">
        <v>67</v>
      </c>
      <c r="B25" s="41" t="s">
        <v>68</v>
      </c>
      <c r="C25" s="41">
        <v>5.3366214540768672E-5</v>
      </c>
      <c r="F25" s="41" t="s">
        <v>67</v>
      </c>
      <c r="G25" s="41" t="s">
        <v>68</v>
      </c>
      <c r="H25" s="41">
        <v>0.62670371725498841</v>
      </c>
    </row>
    <row r="26" spans="1:8" x14ac:dyDescent="0.3">
      <c r="A26" s="41" t="s">
        <v>67</v>
      </c>
      <c r="B26" s="41" t="s">
        <v>68</v>
      </c>
      <c r="C26" s="41">
        <v>2.0156330064933146E-2</v>
      </c>
      <c r="F26" s="41" t="s">
        <v>67</v>
      </c>
      <c r="G26" s="41" t="s">
        <v>68</v>
      </c>
      <c r="H26" s="41">
        <v>145.12864526907347</v>
      </c>
    </row>
    <row r="27" spans="1:8" x14ac:dyDescent="0.3">
      <c r="A27" s="41" t="s">
        <v>67</v>
      </c>
      <c r="B27" s="41" t="s">
        <v>68</v>
      </c>
      <c r="C27" s="41">
        <v>0</v>
      </c>
      <c r="F27" s="41" t="s">
        <v>67</v>
      </c>
      <c r="G27" s="41" t="s">
        <v>68</v>
      </c>
      <c r="H27" s="41">
        <v>7.541096575168071</v>
      </c>
    </row>
    <row r="28" spans="1:8" x14ac:dyDescent="0.3">
      <c r="A28" s="41" t="s">
        <v>67</v>
      </c>
      <c r="B28" s="41" t="s">
        <v>68</v>
      </c>
      <c r="C28" s="41">
        <v>3.4834488543472411E-3</v>
      </c>
      <c r="F28" s="41" t="s">
        <v>67</v>
      </c>
      <c r="G28" s="41" t="s">
        <v>68</v>
      </c>
      <c r="H28" s="41">
        <v>3.4416354737860555</v>
      </c>
    </row>
    <row r="29" spans="1:8" x14ac:dyDescent="0.3">
      <c r="A29" s="41" t="s">
        <v>67</v>
      </c>
      <c r="B29" s="41" t="s">
        <v>68</v>
      </c>
      <c r="C29" s="41">
        <v>1.2897494333354107</v>
      </c>
      <c r="F29" s="41" t="s">
        <v>67</v>
      </c>
      <c r="G29" s="41" t="s">
        <v>68</v>
      </c>
      <c r="H29" s="41">
        <v>197.47744410759867</v>
      </c>
    </row>
    <row r="30" spans="1:8" x14ac:dyDescent="0.3">
      <c r="A30" s="41" t="s">
        <v>67</v>
      </c>
      <c r="B30" s="41" t="s">
        <v>68</v>
      </c>
      <c r="C30" s="41">
        <v>6.6329583819056417E-2</v>
      </c>
      <c r="F30" s="41" t="s">
        <v>67</v>
      </c>
      <c r="G30" s="41" t="s">
        <v>68</v>
      </c>
      <c r="H30" s="41">
        <v>0.31369591726160084</v>
      </c>
    </row>
    <row r="31" spans="1:8" x14ac:dyDescent="0.3">
      <c r="A31" s="41" t="s">
        <v>67</v>
      </c>
      <c r="B31" s="41" t="s">
        <v>68</v>
      </c>
      <c r="C31" s="41">
        <v>0.3794782420893445</v>
      </c>
      <c r="F31" s="41" t="s">
        <v>67</v>
      </c>
      <c r="G31" s="41" t="s">
        <v>68</v>
      </c>
      <c r="H31" s="41">
        <v>49.319925871789749</v>
      </c>
    </row>
    <row r="32" spans="1:8" x14ac:dyDescent="0.3">
      <c r="A32" s="41" t="s">
        <v>67</v>
      </c>
      <c r="B32" s="41" t="s">
        <v>68</v>
      </c>
      <c r="C32" s="41">
        <v>2.1555774325993173E-2</v>
      </c>
      <c r="F32" s="41" t="s">
        <v>67</v>
      </c>
      <c r="G32" s="41" t="s">
        <v>68</v>
      </c>
      <c r="H32" s="41">
        <v>25.332593143056929</v>
      </c>
    </row>
    <row r="33" spans="1:8" x14ac:dyDescent="0.3">
      <c r="A33" s="41" t="s">
        <v>67</v>
      </c>
      <c r="B33" s="41" t="s">
        <v>68</v>
      </c>
      <c r="C33" s="41">
        <v>216.51137523421292</v>
      </c>
      <c r="F33" s="41" t="s">
        <v>67</v>
      </c>
      <c r="G33" s="41" t="s">
        <v>68</v>
      </c>
      <c r="H33" s="41">
        <v>8778.428406981935</v>
      </c>
    </row>
    <row r="34" spans="1:8" x14ac:dyDescent="0.3">
      <c r="A34" s="41" t="s">
        <v>67</v>
      </c>
      <c r="B34" s="41" t="s">
        <v>68</v>
      </c>
      <c r="C34" s="41">
        <v>5.5486381562312092E-3</v>
      </c>
      <c r="F34" s="41" t="s">
        <v>67</v>
      </c>
      <c r="G34" s="41" t="s">
        <v>68</v>
      </c>
      <c r="H34" s="41">
        <v>1.14662481153966E-2</v>
      </c>
    </row>
    <row r="35" spans="1:8" x14ac:dyDescent="0.3">
      <c r="A35" s="41" t="s">
        <v>67</v>
      </c>
      <c r="B35" s="41" t="s">
        <v>68</v>
      </c>
      <c r="C35" s="41">
        <v>10.356110333220354</v>
      </c>
      <c r="F35" s="41" t="s">
        <v>67</v>
      </c>
      <c r="G35" s="41" t="s">
        <v>68</v>
      </c>
      <c r="H35" s="41">
        <v>86.06450329113261</v>
      </c>
    </row>
    <row r="36" spans="1:8" x14ac:dyDescent="0.3">
      <c r="A36" s="41" t="s">
        <v>67</v>
      </c>
      <c r="B36" s="41" t="s">
        <v>68</v>
      </c>
      <c r="C36" s="41">
        <v>2.5729414712140748E-5</v>
      </c>
      <c r="F36" s="41" t="s">
        <v>67</v>
      </c>
      <c r="G36" s="41" t="s">
        <v>68</v>
      </c>
      <c r="H36" s="41">
        <v>6.0933769969348864E-4</v>
      </c>
    </row>
    <row r="37" spans="1:8" x14ac:dyDescent="0.3">
      <c r="A37" s="41" t="s">
        <v>67</v>
      </c>
      <c r="B37" s="41" t="s">
        <v>68</v>
      </c>
      <c r="C37" s="41">
        <v>22.457893883785427</v>
      </c>
      <c r="F37" s="41" t="s">
        <v>67</v>
      </c>
      <c r="G37" s="41" t="s">
        <v>68</v>
      </c>
      <c r="H37" s="41">
        <v>130.41703051621843</v>
      </c>
    </row>
    <row r="38" spans="1:8" x14ac:dyDescent="0.3">
      <c r="A38" s="41" t="s">
        <v>67</v>
      </c>
      <c r="B38" s="41" t="s">
        <v>68</v>
      </c>
      <c r="C38" s="41">
        <v>6.5680100070731884</v>
      </c>
      <c r="F38" s="41" t="s">
        <v>67</v>
      </c>
      <c r="G38" s="41" t="s">
        <v>68</v>
      </c>
      <c r="H38" s="41">
        <v>72.917385092626162</v>
      </c>
    </row>
    <row r="39" spans="1:8" x14ac:dyDescent="0.3">
      <c r="A39" s="41" t="s">
        <v>67</v>
      </c>
      <c r="B39" s="41" t="s">
        <v>68</v>
      </c>
      <c r="C39" s="41">
        <v>0.10229092109867299</v>
      </c>
      <c r="F39" s="41" t="s">
        <v>67</v>
      </c>
      <c r="G39" s="41" t="s">
        <v>68</v>
      </c>
      <c r="H39" s="41">
        <v>0.64749382762096763</v>
      </c>
    </row>
    <row r="40" spans="1:8" x14ac:dyDescent="0.3">
      <c r="A40" s="41" t="s">
        <v>67</v>
      </c>
      <c r="B40" s="41" t="s">
        <v>68</v>
      </c>
      <c r="C40" s="41">
        <v>0.70519857120102725</v>
      </c>
      <c r="F40" s="41" t="s">
        <v>67</v>
      </c>
      <c r="G40" s="41" t="s">
        <v>68</v>
      </c>
      <c r="H40" s="41">
        <v>9.8622406424041884</v>
      </c>
    </row>
    <row r="41" spans="1:8" x14ac:dyDescent="0.3">
      <c r="A41" s="41" t="s">
        <v>67</v>
      </c>
      <c r="B41" s="41" t="s">
        <v>68</v>
      </c>
      <c r="C41" s="41">
        <v>5.8695310097055282</v>
      </c>
      <c r="F41" s="41" t="s">
        <v>67</v>
      </c>
      <c r="G41" s="41" t="s">
        <v>68</v>
      </c>
      <c r="H41" s="41">
        <v>21.078324050785131</v>
      </c>
    </row>
    <row r="42" spans="1:8" x14ac:dyDescent="0.3">
      <c r="A42" s="41" t="s">
        <v>67</v>
      </c>
      <c r="B42" s="41" t="s">
        <v>68</v>
      </c>
      <c r="C42" s="41">
        <v>1.4154539895407334</v>
      </c>
      <c r="F42" s="41" t="s">
        <v>67</v>
      </c>
      <c r="G42" s="41" t="s">
        <v>68</v>
      </c>
      <c r="H42" s="41">
        <v>54.875936636274517</v>
      </c>
    </row>
    <row r="43" spans="1:8" x14ac:dyDescent="0.3">
      <c r="A43" s="41" t="s">
        <v>67</v>
      </c>
      <c r="B43" s="41" t="s">
        <v>68</v>
      </c>
      <c r="C43" s="41">
        <v>6.0597042337795264</v>
      </c>
      <c r="F43" s="41" t="s">
        <v>67</v>
      </c>
      <c r="G43" s="41" t="s">
        <v>68</v>
      </c>
      <c r="H43" s="41">
        <v>252.36498020415235</v>
      </c>
    </row>
    <row r="44" spans="1:8" x14ac:dyDescent="0.3">
      <c r="A44" s="41" t="s">
        <v>67</v>
      </c>
      <c r="B44" s="41" t="s">
        <v>68</v>
      </c>
      <c r="C44" s="41">
        <v>159.42894300921677</v>
      </c>
      <c r="F44" s="41" t="s">
        <v>67</v>
      </c>
      <c r="G44" s="41" t="s">
        <v>68</v>
      </c>
      <c r="H44" s="41">
        <v>460.07390498613199</v>
      </c>
    </row>
    <row r="45" spans="1:8" x14ac:dyDescent="0.3">
      <c r="A45" s="41" t="s">
        <v>67</v>
      </c>
      <c r="B45" s="41" t="s">
        <v>68</v>
      </c>
      <c r="C45" s="41">
        <v>0.66117626996995749</v>
      </c>
      <c r="F45" s="41" t="s">
        <v>67</v>
      </c>
      <c r="G45" s="41" t="s">
        <v>68</v>
      </c>
      <c r="H45" s="41">
        <v>2.4326941300449691</v>
      </c>
    </row>
    <row r="46" spans="1:8" x14ac:dyDescent="0.3">
      <c r="A46" s="41" t="s">
        <v>67</v>
      </c>
      <c r="B46" s="41" t="s">
        <v>68</v>
      </c>
      <c r="C46" s="41">
        <v>3.5514573453348128</v>
      </c>
      <c r="F46" s="41" t="s">
        <v>67</v>
      </c>
      <c r="G46" s="41" t="s">
        <v>68</v>
      </c>
      <c r="H46" s="41">
        <v>10.079493783104366</v>
      </c>
    </row>
    <row r="47" spans="1:8" x14ac:dyDescent="0.3">
      <c r="A47" s="41" t="s">
        <v>67</v>
      </c>
      <c r="B47" s="41" t="s">
        <v>68</v>
      </c>
      <c r="C47" s="41">
        <v>1.3951159349061926</v>
      </c>
      <c r="F47" s="41" t="s">
        <v>67</v>
      </c>
      <c r="G47" s="41" t="s">
        <v>68</v>
      </c>
      <c r="H47" s="41">
        <v>11.958257775220908</v>
      </c>
    </row>
    <row r="48" spans="1:8" x14ac:dyDescent="0.3">
      <c r="A48" s="41" t="s">
        <v>67</v>
      </c>
      <c r="B48" s="41" t="s">
        <v>68</v>
      </c>
      <c r="C48" s="41">
        <v>0.34960382226713405</v>
      </c>
      <c r="F48" s="41" t="s">
        <v>67</v>
      </c>
      <c r="G48" s="41" t="s">
        <v>68</v>
      </c>
      <c r="H48" s="41">
        <v>6.0275965166774927</v>
      </c>
    </row>
    <row r="49" spans="1:8" x14ac:dyDescent="0.3">
      <c r="A49" s="41" t="s">
        <v>67</v>
      </c>
      <c r="B49" s="41" t="s">
        <v>68</v>
      </c>
      <c r="C49" s="41">
        <v>5.3726409929252403</v>
      </c>
      <c r="F49" s="41" t="s">
        <v>67</v>
      </c>
      <c r="G49" s="41" t="s">
        <v>68</v>
      </c>
      <c r="H49" s="41">
        <v>18.557499411229184</v>
      </c>
    </row>
    <row r="50" spans="1:8" x14ac:dyDescent="0.3">
      <c r="A50" s="41" t="s">
        <v>67</v>
      </c>
      <c r="B50" s="41" t="s">
        <v>68</v>
      </c>
      <c r="C50" s="41">
        <v>5.2588003605133329</v>
      </c>
      <c r="F50" s="41" t="s">
        <v>67</v>
      </c>
      <c r="G50" s="41" t="s">
        <v>68</v>
      </c>
      <c r="H50" s="41">
        <v>18.134405308698312</v>
      </c>
    </row>
    <row r="51" spans="1:8" x14ac:dyDescent="0.3">
      <c r="A51" s="41" t="s">
        <v>67</v>
      </c>
      <c r="B51" s="41" t="s">
        <v>68</v>
      </c>
      <c r="C51" s="41">
        <v>9.6212353506922477E-2</v>
      </c>
      <c r="F51" s="41" t="s">
        <v>67</v>
      </c>
      <c r="G51" s="41" t="s">
        <v>68</v>
      </c>
      <c r="H51" s="41">
        <v>0.62670371725498841</v>
      </c>
    </row>
    <row r="52" spans="1:8" x14ac:dyDescent="0.3">
      <c r="A52" s="41" t="s">
        <v>67</v>
      </c>
      <c r="B52" s="41" t="s">
        <v>68</v>
      </c>
      <c r="C52" s="41">
        <v>23.763573211372179</v>
      </c>
      <c r="F52" s="41" t="s">
        <v>67</v>
      </c>
      <c r="G52" s="41" t="s">
        <v>68</v>
      </c>
      <c r="H52" s="41">
        <v>145.12864526907347</v>
      </c>
    </row>
    <row r="53" spans="1:8" x14ac:dyDescent="0.3">
      <c r="A53" s="41" t="s">
        <v>67</v>
      </c>
      <c r="B53" s="41" t="s">
        <v>68</v>
      </c>
      <c r="C53" s="41">
        <v>4.2184972684108697</v>
      </c>
      <c r="F53" s="41" t="s">
        <v>67</v>
      </c>
      <c r="G53" s="41" t="s">
        <v>68</v>
      </c>
      <c r="H53" s="41">
        <v>7.541096575168071</v>
      </c>
    </row>
    <row r="54" spans="1:8" x14ac:dyDescent="0.3">
      <c r="C54">
        <f>SUM(C2:C53)</f>
        <v>500.03000234326566</v>
      </c>
      <c r="H54">
        <f>SUM(H2:H53)</f>
        <v>20726.227937630123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3DF4-6DAD-4A63-BD61-089326F5CF1A}">
  <dimension ref="A1:H72"/>
  <sheetViews>
    <sheetView workbookViewId="0">
      <selection sqref="A1:XFD1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44140625" bestFit="1" customWidth="1"/>
    <col min="6" max="6" width="10.44140625" bestFit="1" customWidth="1"/>
    <col min="7" max="7" width="8.6640625" bestFit="1" customWidth="1"/>
    <col min="8" max="8" width="13.33203125" bestFit="1" customWidth="1"/>
  </cols>
  <sheetData>
    <row r="1" spans="1:8" x14ac:dyDescent="0.3">
      <c r="A1" s="39" t="s">
        <v>65</v>
      </c>
      <c r="B1" s="39" t="s">
        <v>66</v>
      </c>
      <c r="C1" s="39" t="s">
        <v>64</v>
      </c>
      <c r="F1" s="39" t="s">
        <v>65</v>
      </c>
      <c r="G1" s="39" t="s">
        <v>66</v>
      </c>
      <c r="H1" s="39" t="s">
        <v>63</v>
      </c>
    </row>
    <row r="2" spans="1:8" x14ac:dyDescent="0.3">
      <c r="A2" s="41" t="s">
        <v>67</v>
      </c>
      <c r="B2" s="41" t="s">
        <v>68</v>
      </c>
      <c r="C2" s="41">
        <v>0.46030826673460717</v>
      </c>
      <c r="F2" s="41" t="s">
        <v>67</v>
      </c>
      <c r="G2" s="41" t="s">
        <v>68</v>
      </c>
      <c r="H2" s="41">
        <v>152.33745206001143</v>
      </c>
    </row>
    <row r="3" spans="1:8" x14ac:dyDescent="0.3">
      <c r="A3" s="41" t="s">
        <v>67</v>
      </c>
      <c r="B3" s="41" t="s">
        <v>68</v>
      </c>
      <c r="C3" s="41">
        <v>0.48748133096034552</v>
      </c>
      <c r="F3" s="41" t="s">
        <v>67</v>
      </c>
      <c r="G3" s="41" t="s">
        <v>68</v>
      </c>
      <c r="H3" s="41">
        <v>148.48221633299411</v>
      </c>
    </row>
    <row r="4" spans="1:8" x14ac:dyDescent="0.3">
      <c r="A4" s="41" t="s">
        <v>67</v>
      </c>
      <c r="B4" s="41" t="s">
        <v>68</v>
      </c>
      <c r="C4" s="41">
        <v>7.9277612287450436</v>
      </c>
      <c r="F4" s="41" t="s">
        <v>67</v>
      </c>
      <c r="G4" s="41" t="s">
        <v>68</v>
      </c>
      <c r="H4" s="41">
        <v>2263.2447323534066</v>
      </c>
    </row>
    <row r="5" spans="1:8" x14ac:dyDescent="0.3">
      <c r="A5" s="41" t="s">
        <v>67</v>
      </c>
      <c r="B5" s="41" t="s">
        <v>68</v>
      </c>
      <c r="C5" s="41">
        <v>0.10127009072979094</v>
      </c>
      <c r="F5" s="41" t="s">
        <v>67</v>
      </c>
      <c r="G5" s="41" t="s">
        <v>68</v>
      </c>
      <c r="H5" s="41">
        <v>28.590691788302628</v>
      </c>
    </row>
    <row r="6" spans="1:8" x14ac:dyDescent="0.3">
      <c r="A6" s="41" t="s">
        <v>67</v>
      </c>
      <c r="B6" s="41" t="s">
        <v>68</v>
      </c>
      <c r="C6" s="41">
        <v>12.461948291017785</v>
      </c>
      <c r="F6" s="41" t="s">
        <v>67</v>
      </c>
      <c r="G6" s="41" t="s">
        <v>68</v>
      </c>
      <c r="H6" s="41">
        <v>3678.7665914170684</v>
      </c>
    </row>
    <row r="7" spans="1:8" x14ac:dyDescent="0.3">
      <c r="A7" s="41" t="s">
        <v>67</v>
      </c>
      <c r="B7" s="41" t="s">
        <v>68</v>
      </c>
      <c r="C7" s="41">
        <v>0.14813130175656841</v>
      </c>
      <c r="F7" s="41" t="s">
        <v>67</v>
      </c>
      <c r="G7" s="41" t="s">
        <v>68</v>
      </c>
      <c r="H7" s="41">
        <v>42.688910942332186</v>
      </c>
    </row>
    <row r="8" spans="1:8" x14ac:dyDescent="0.3">
      <c r="A8" s="41" t="s">
        <v>67</v>
      </c>
      <c r="B8" s="41" t="s">
        <v>68</v>
      </c>
      <c r="C8" s="41">
        <v>2.0002608023763573</v>
      </c>
      <c r="F8" s="41" t="s">
        <v>67</v>
      </c>
      <c r="G8" s="41" t="s">
        <v>68</v>
      </c>
      <c r="H8" s="41">
        <v>585.50474998624713</v>
      </c>
    </row>
    <row r="9" spans="1:8" x14ac:dyDescent="0.3">
      <c r="A9" s="41" t="s">
        <v>67</v>
      </c>
      <c r="B9" s="41" t="s">
        <v>68</v>
      </c>
      <c r="C9" s="41">
        <v>3.2350573848299615</v>
      </c>
      <c r="F9" s="41" t="s">
        <v>67</v>
      </c>
      <c r="G9" s="41" t="s">
        <v>68</v>
      </c>
      <c r="H9" s="41">
        <v>951.59478400886223</v>
      </c>
    </row>
    <row r="10" spans="1:8" x14ac:dyDescent="0.3">
      <c r="A10" s="41" t="s">
        <v>67</v>
      </c>
      <c r="B10" s="41" t="s">
        <v>68</v>
      </c>
      <c r="C10" s="41">
        <v>3.2381760259956511</v>
      </c>
      <c r="F10" s="41" t="s">
        <v>67</v>
      </c>
      <c r="G10" s="41" t="s">
        <v>68</v>
      </c>
      <c r="H10" s="41">
        <v>934.82555760760943</v>
      </c>
    </row>
    <row r="11" spans="1:8" x14ac:dyDescent="0.3">
      <c r="A11" s="41" t="s">
        <v>67</v>
      </c>
      <c r="B11" s="41" t="s">
        <v>68</v>
      </c>
      <c r="C11" s="41">
        <v>2.5867014249050604E-2</v>
      </c>
      <c r="F11" s="41" t="s">
        <v>67</v>
      </c>
      <c r="G11" s="41" t="s">
        <v>68</v>
      </c>
      <c r="H11" s="41">
        <v>71.880599824967447</v>
      </c>
    </row>
    <row r="12" spans="1:8" x14ac:dyDescent="0.3">
      <c r="A12" s="41" t="s">
        <v>67</v>
      </c>
      <c r="B12" s="41" t="s">
        <v>68</v>
      </c>
      <c r="C12" s="41">
        <v>0</v>
      </c>
      <c r="F12" s="41" t="s">
        <v>67</v>
      </c>
      <c r="G12" s="41" t="s">
        <v>68</v>
      </c>
      <c r="H12" s="41">
        <v>2.1778576391522768</v>
      </c>
    </row>
    <row r="13" spans="1:8" x14ac:dyDescent="0.3">
      <c r="A13" s="41" t="s">
        <v>67</v>
      </c>
      <c r="B13" s="41" t="s">
        <v>68</v>
      </c>
      <c r="C13" s="41">
        <v>7.5607018129777905E-4</v>
      </c>
      <c r="F13" s="41" t="s">
        <v>67</v>
      </c>
      <c r="G13" s="41" t="s">
        <v>68</v>
      </c>
      <c r="H13" s="41">
        <v>1.0566001811139809</v>
      </c>
    </row>
    <row r="14" spans="1:8" x14ac:dyDescent="0.3">
      <c r="A14" s="41" t="s">
        <v>67</v>
      </c>
      <c r="B14" s="41" t="s">
        <v>68</v>
      </c>
      <c r="C14" s="41">
        <v>0</v>
      </c>
      <c r="F14" s="41" t="s">
        <v>67</v>
      </c>
      <c r="G14" s="41" t="s">
        <v>68</v>
      </c>
      <c r="H14" s="41">
        <v>0.15820916851091918</v>
      </c>
    </row>
    <row r="15" spans="1:8" x14ac:dyDescent="0.3">
      <c r="A15" s="41" t="s">
        <v>67</v>
      </c>
      <c r="B15" s="41" t="s">
        <v>68</v>
      </c>
      <c r="C15" s="41">
        <v>0</v>
      </c>
      <c r="F15" s="41" t="s">
        <v>67</v>
      </c>
      <c r="G15" s="41" t="s">
        <v>68</v>
      </c>
      <c r="H15" s="41">
        <v>0.53911984670228952</v>
      </c>
    </row>
    <row r="16" spans="1:8" x14ac:dyDescent="0.3">
      <c r="A16" s="41" t="s">
        <v>67</v>
      </c>
      <c r="B16" s="41" t="s">
        <v>68</v>
      </c>
      <c r="C16" s="41">
        <v>0</v>
      </c>
      <c r="F16" s="41" t="s">
        <v>67</v>
      </c>
      <c r="G16" s="41" t="s">
        <v>68</v>
      </c>
      <c r="H16" s="41">
        <v>3.3665290282791464E-2</v>
      </c>
    </row>
    <row r="17" spans="1:8" x14ac:dyDescent="0.3">
      <c r="A17" s="41" t="s">
        <v>67</v>
      </c>
      <c r="B17" s="41" t="s">
        <v>68</v>
      </c>
      <c r="C17" s="41">
        <v>0</v>
      </c>
      <c r="F17" s="41" t="s">
        <v>67</v>
      </c>
      <c r="G17" s="41" t="s">
        <v>68</v>
      </c>
      <c r="H17" s="41">
        <v>5.9628427943409228E-4</v>
      </c>
    </row>
    <row r="18" spans="1:8" x14ac:dyDescent="0.3">
      <c r="A18" s="41" t="s">
        <v>67</v>
      </c>
      <c r="B18" s="41" t="s">
        <v>68</v>
      </c>
      <c r="C18" s="41">
        <v>0</v>
      </c>
      <c r="F18" s="41" t="s">
        <v>67</v>
      </c>
      <c r="G18" s="41" t="s">
        <v>68</v>
      </c>
      <c r="H18" s="41">
        <v>5.1749539998946969E-3</v>
      </c>
    </row>
    <row r="19" spans="1:8" x14ac:dyDescent="0.3">
      <c r="A19" s="41" t="s">
        <v>67</v>
      </c>
      <c r="B19" s="41" t="s">
        <v>68</v>
      </c>
      <c r="C19" s="41">
        <v>1.1426965969515916E-3</v>
      </c>
      <c r="F19" s="41" t="s">
        <v>67</v>
      </c>
      <c r="G19" s="41" t="s">
        <v>68</v>
      </c>
      <c r="H19" s="41">
        <v>1.554508249560917</v>
      </c>
    </row>
    <row r="20" spans="1:8" x14ac:dyDescent="0.3">
      <c r="A20" s="41" t="s">
        <v>67</v>
      </c>
      <c r="B20" s="41" t="s">
        <v>68</v>
      </c>
      <c r="C20" s="41">
        <v>0</v>
      </c>
      <c r="F20" s="41" t="s">
        <v>67</v>
      </c>
      <c r="G20" s="41" t="s">
        <v>68</v>
      </c>
      <c r="H20" s="41">
        <v>4.0726786100347245E-2</v>
      </c>
    </row>
    <row r="21" spans="1:8" x14ac:dyDescent="0.3">
      <c r="A21" s="41" t="s">
        <v>67</v>
      </c>
      <c r="B21" s="41" t="s">
        <v>68</v>
      </c>
      <c r="C21" s="41">
        <v>6.2622756429611508E-3</v>
      </c>
      <c r="F21" s="41" t="s">
        <v>67</v>
      </c>
      <c r="G21" s="41" t="s">
        <v>68</v>
      </c>
      <c r="H21" s="41">
        <v>11.474394940293678</v>
      </c>
    </row>
    <row r="22" spans="1:8" x14ac:dyDescent="0.3">
      <c r="A22" s="41" t="s">
        <v>67</v>
      </c>
      <c r="B22" s="41" t="s">
        <v>68</v>
      </c>
      <c r="C22" s="41">
        <v>0</v>
      </c>
      <c r="F22" s="41" t="s">
        <v>67</v>
      </c>
      <c r="G22" s="41" t="s">
        <v>68</v>
      </c>
      <c r="H22" s="41">
        <v>4.9714549727083402E-3</v>
      </c>
    </row>
    <row r="23" spans="1:8" x14ac:dyDescent="0.3">
      <c r="A23" s="41" t="s">
        <v>67</v>
      </c>
      <c r="B23" s="41" t="s">
        <v>68</v>
      </c>
      <c r="C23" s="41">
        <v>0.16828899253287302</v>
      </c>
      <c r="F23" s="41" t="s">
        <v>67</v>
      </c>
      <c r="G23" s="41" t="s">
        <v>68</v>
      </c>
      <c r="H23" s="41">
        <v>53.308678594176243</v>
      </c>
    </row>
    <row r="24" spans="1:8" x14ac:dyDescent="0.3">
      <c r="A24" s="41" t="s">
        <v>67</v>
      </c>
      <c r="B24" s="41" t="s">
        <v>68</v>
      </c>
      <c r="C24" s="41">
        <v>4.8127939589274558E-3</v>
      </c>
      <c r="F24" s="41" t="s">
        <v>67</v>
      </c>
      <c r="G24" s="41" t="s">
        <v>68</v>
      </c>
      <c r="H24" s="41">
        <v>1.4699623132148405</v>
      </c>
    </row>
    <row r="25" spans="1:8" x14ac:dyDescent="0.3">
      <c r="A25" s="41" t="s">
        <v>67</v>
      </c>
      <c r="B25" s="41" t="s">
        <v>68</v>
      </c>
      <c r="C25" s="41">
        <v>1.1750348731252365</v>
      </c>
      <c r="F25" s="41" t="s">
        <v>67</v>
      </c>
      <c r="G25" s="41" t="s">
        <v>68</v>
      </c>
      <c r="H25" s="41">
        <v>460.21486973132755</v>
      </c>
    </row>
    <row r="26" spans="1:8" x14ac:dyDescent="0.3">
      <c r="A26" s="41" t="s">
        <v>67</v>
      </c>
      <c r="B26" s="41" t="s">
        <v>68</v>
      </c>
      <c r="C26" s="41">
        <v>8.9077925779499065E-2</v>
      </c>
      <c r="F26" s="41" t="s">
        <v>67</v>
      </c>
      <c r="G26" s="41" t="s">
        <v>68</v>
      </c>
      <c r="H26" s="41">
        <v>26.215779507243205</v>
      </c>
    </row>
    <row r="27" spans="1:8" x14ac:dyDescent="0.3">
      <c r="A27" s="41" t="s">
        <v>67</v>
      </c>
      <c r="B27" s="41" t="s">
        <v>68</v>
      </c>
      <c r="C27" s="41">
        <v>0.11795644757980159</v>
      </c>
      <c r="F27" s="41" t="s">
        <v>67</v>
      </c>
      <c r="G27" s="41" t="s">
        <v>68</v>
      </c>
      <c r="H27" s="41">
        <v>44.733704726108506</v>
      </c>
    </row>
    <row r="28" spans="1:8" x14ac:dyDescent="0.3">
      <c r="A28" s="41" t="s">
        <v>67</v>
      </c>
      <c r="B28" s="41" t="s">
        <v>68</v>
      </c>
      <c r="C28" s="41">
        <v>0.52915705510483835</v>
      </c>
      <c r="F28" s="41" t="s">
        <v>67</v>
      </c>
      <c r="G28" s="41" t="s">
        <v>68</v>
      </c>
      <c r="H28" s="41">
        <v>283.05711367381713</v>
      </c>
    </row>
    <row r="29" spans="1:8" x14ac:dyDescent="0.3">
      <c r="A29" s="41" t="s">
        <v>67</v>
      </c>
      <c r="B29" s="41" t="s">
        <v>68</v>
      </c>
      <c r="C29" s="41">
        <v>3.8750885969540624E-6</v>
      </c>
      <c r="F29" s="41" t="s">
        <v>67</v>
      </c>
      <c r="G29" s="41" t="s">
        <v>68</v>
      </c>
      <c r="H29" s="41">
        <v>2.7334703975208673E-2</v>
      </c>
    </row>
    <row r="30" spans="1:8" x14ac:dyDescent="0.3">
      <c r="A30" s="41" t="s">
        <v>67</v>
      </c>
      <c r="B30" s="41" t="s">
        <v>68</v>
      </c>
      <c r="C30" s="41">
        <v>3.6533395061004396E-3</v>
      </c>
      <c r="F30" s="41" t="s">
        <v>67</v>
      </c>
      <c r="G30" s="41" t="s">
        <v>68</v>
      </c>
      <c r="H30" s="41">
        <v>0.489015461568447</v>
      </c>
    </row>
    <row r="31" spans="1:8" x14ac:dyDescent="0.3">
      <c r="A31" s="41" t="s">
        <v>67</v>
      </c>
      <c r="B31" s="41" t="s">
        <v>68</v>
      </c>
      <c r="C31" s="41">
        <v>1.5030079766623555E-4</v>
      </c>
      <c r="F31" s="41" t="s">
        <v>67</v>
      </c>
      <c r="G31" s="41" t="s">
        <v>68</v>
      </c>
      <c r="H31" s="41">
        <v>51.713359155878301</v>
      </c>
    </row>
    <row r="32" spans="1:8" x14ac:dyDescent="0.3">
      <c r="A32" s="41" t="s">
        <v>67</v>
      </c>
      <c r="B32" s="41" t="s">
        <v>68</v>
      </c>
      <c r="C32" s="41">
        <v>4.9957148190097431E-2</v>
      </c>
      <c r="F32" s="41" t="s">
        <v>67</v>
      </c>
      <c r="G32" s="41" t="s">
        <v>68</v>
      </c>
      <c r="H32" s="41">
        <v>935.76794451809553</v>
      </c>
    </row>
    <row r="33" spans="1:8" x14ac:dyDescent="0.3">
      <c r="A33" s="41" t="s">
        <v>67</v>
      </c>
      <c r="B33" s="41" t="s">
        <v>68</v>
      </c>
      <c r="C33" s="41">
        <v>0</v>
      </c>
      <c r="F33" s="41" t="s">
        <v>67</v>
      </c>
      <c r="G33" s="41" t="s">
        <v>68</v>
      </c>
      <c r="H33" s="41">
        <v>2.1646525910622665</v>
      </c>
    </row>
    <row r="34" spans="1:8" x14ac:dyDescent="0.3">
      <c r="A34" s="41" t="s">
        <v>67</v>
      </c>
      <c r="B34" s="41" t="s">
        <v>68</v>
      </c>
      <c r="C34" s="41">
        <v>0</v>
      </c>
      <c r="F34" s="41" t="s">
        <v>67</v>
      </c>
      <c r="G34" s="41" t="s">
        <v>68</v>
      </c>
      <c r="H34" s="41">
        <v>0.26187926853303822</v>
      </c>
    </row>
    <row r="35" spans="1:8" x14ac:dyDescent="0.3">
      <c r="A35" s="41" t="s">
        <v>67</v>
      </c>
      <c r="B35" s="41" t="s">
        <v>68</v>
      </c>
      <c r="C35" s="41">
        <v>0</v>
      </c>
      <c r="F35" s="41" t="s">
        <v>67</v>
      </c>
      <c r="G35" s="41" t="s">
        <v>68</v>
      </c>
      <c r="H35" s="41">
        <v>0.67096769078544716</v>
      </c>
    </row>
    <row r="36" spans="1:8" x14ac:dyDescent="0.3">
      <c r="A36" s="41" t="s">
        <v>67</v>
      </c>
      <c r="B36" s="41" t="s">
        <v>68</v>
      </c>
      <c r="C36" s="41">
        <v>0</v>
      </c>
      <c r="F36" s="41" t="s">
        <v>67</v>
      </c>
      <c r="G36" s="41" t="s">
        <v>68</v>
      </c>
      <c r="H36" s="41">
        <v>7.7894931916293909E-3</v>
      </c>
    </row>
    <row r="37" spans="1:8" x14ac:dyDescent="0.3">
      <c r="A37" s="41" t="s">
        <v>67</v>
      </c>
      <c r="B37" s="41" t="s">
        <v>68</v>
      </c>
      <c r="C37" s="41">
        <v>2.3484625159637571</v>
      </c>
      <c r="F37" s="41" t="s">
        <v>67</v>
      </c>
      <c r="G37" s="41" t="s">
        <v>68</v>
      </c>
      <c r="H37" s="41">
        <v>118.94252927502171</v>
      </c>
    </row>
    <row r="38" spans="1:8" x14ac:dyDescent="0.3">
      <c r="A38" s="41" t="s">
        <v>67</v>
      </c>
      <c r="B38" s="41" t="s">
        <v>68</v>
      </c>
      <c r="C38" s="41">
        <v>0.6569389880628933</v>
      </c>
      <c r="F38" s="41" t="s">
        <v>67</v>
      </c>
      <c r="G38" s="41" t="s">
        <v>68</v>
      </c>
      <c r="H38" s="41">
        <v>149.36441057534577</v>
      </c>
    </row>
    <row r="39" spans="1:8" x14ac:dyDescent="0.3">
      <c r="A39" s="41" t="s">
        <v>67</v>
      </c>
      <c r="B39" s="41" t="s">
        <v>68</v>
      </c>
      <c r="C39" s="41">
        <v>2.9623405974735793</v>
      </c>
      <c r="F39" s="41" t="s">
        <v>67</v>
      </c>
      <c r="G39" s="41" t="s">
        <v>68</v>
      </c>
      <c r="H39" s="41">
        <v>558.21788010970113</v>
      </c>
    </row>
    <row r="40" spans="1:8" x14ac:dyDescent="0.3">
      <c r="A40" s="41" t="s">
        <v>67</v>
      </c>
      <c r="B40" s="41" t="s">
        <v>68</v>
      </c>
      <c r="C40" s="41">
        <v>2.6723363069943796E-3</v>
      </c>
      <c r="F40" s="41" t="s">
        <v>67</v>
      </c>
      <c r="G40" s="41" t="s">
        <v>68</v>
      </c>
      <c r="H40" s="41">
        <v>0.20112792010572758</v>
      </c>
    </row>
    <row r="41" spans="1:8" x14ac:dyDescent="0.3">
      <c r="A41" s="41" t="s">
        <v>67</v>
      </c>
      <c r="B41" s="41" t="s">
        <v>68</v>
      </c>
      <c r="C41" s="41">
        <v>61.777595539682849</v>
      </c>
      <c r="F41" s="41" t="s">
        <v>67</v>
      </c>
      <c r="G41" s="41" t="s">
        <v>68</v>
      </c>
      <c r="H41" s="41">
        <v>2915.9647527760235</v>
      </c>
    </row>
    <row r="42" spans="1:8" x14ac:dyDescent="0.3">
      <c r="A42" s="41" t="s">
        <v>67</v>
      </c>
      <c r="B42" s="41" t="s">
        <v>68</v>
      </c>
      <c r="C42" s="41">
        <v>0.4568985326800506</v>
      </c>
      <c r="F42" s="41" t="s">
        <v>67</v>
      </c>
      <c r="G42" s="41" t="s">
        <v>68</v>
      </c>
      <c r="H42" s="41">
        <v>31.657627465191151</v>
      </c>
    </row>
    <row r="43" spans="1:8" x14ac:dyDescent="0.3">
      <c r="A43" s="41" t="s">
        <v>67</v>
      </c>
      <c r="B43" s="41" t="s">
        <v>68</v>
      </c>
      <c r="C43" s="41">
        <v>4.2071019413896451</v>
      </c>
      <c r="F43" s="41" t="s">
        <v>67</v>
      </c>
      <c r="G43" s="41" t="s">
        <v>68</v>
      </c>
      <c r="H43" s="41">
        <v>498.80191357883859</v>
      </c>
    </row>
    <row r="44" spans="1:8" x14ac:dyDescent="0.3">
      <c r="A44" s="41" t="s">
        <v>67</v>
      </c>
      <c r="B44" s="41" t="s">
        <v>68</v>
      </c>
      <c r="C44" s="41">
        <v>5.6078685975655391</v>
      </c>
      <c r="F44" s="41" t="s">
        <v>67</v>
      </c>
      <c r="G44" s="41" t="s">
        <v>68</v>
      </c>
      <c r="H44" s="41">
        <v>844.61428299817885</v>
      </c>
    </row>
    <row r="45" spans="1:8" x14ac:dyDescent="0.3">
      <c r="A45" s="41" t="s">
        <v>67</v>
      </c>
      <c r="B45" s="41" t="s">
        <v>68</v>
      </c>
      <c r="C45" s="41">
        <v>30.62012740100965</v>
      </c>
      <c r="F45" s="41" t="s">
        <v>67</v>
      </c>
      <c r="G45" s="41" t="s">
        <v>68</v>
      </c>
      <c r="H45" s="41">
        <v>1127.9613648109193</v>
      </c>
    </row>
    <row r="46" spans="1:8" x14ac:dyDescent="0.3">
      <c r="A46" s="41" t="s">
        <v>67</v>
      </c>
      <c r="B46" s="41" t="s">
        <v>68</v>
      </c>
      <c r="C46" s="41">
        <v>102.88430379137709</v>
      </c>
      <c r="F46" s="41" t="s">
        <v>67</v>
      </c>
      <c r="G46" s="41" t="s">
        <v>68</v>
      </c>
      <c r="H46" s="41">
        <v>272.22628516544239</v>
      </c>
    </row>
    <row r="47" spans="1:8" x14ac:dyDescent="0.3">
      <c r="A47" s="41" t="s">
        <v>67</v>
      </c>
      <c r="B47" s="41" t="s">
        <v>68</v>
      </c>
      <c r="C47" s="41">
        <v>3.7339921545740986</v>
      </c>
      <c r="F47" s="41" t="s">
        <v>67</v>
      </c>
      <c r="G47" s="41" t="s">
        <v>68</v>
      </c>
      <c r="H47" s="41">
        <v>23.389142896531133</v>
      </c>
    </row>
    <row r="48" spans="1:8" x14ac:dyDescent="0.3">
      <c r="A48" s="41" t="s">
        <v>67</v>
      </c>
      <c r="B48" s="41" t="s">
        <v>68</v>
      </c>
      <c r="C48" s="41">
        <v>5.276082113650097</v>
      </c>
      <c r="F48" s="41" t="s">
        <v>67</v>
      </c>
      <c r="G48" s="41" t="s">
        <v>68</v>
      </c>
      <c r="H48" s="41">
        <v>62.457018128395056</v>
      </c>
    </row>
    <row r="49" spans="1:8" x14ac:dyDescent="0.3">
      <c r="A49" s="41" t="s">
        <v>67</v>
      </c>
      <c r="B49" s="41" t="s">
        <v>68</v>
      </c>
      <c r="C49" s="41">
        <v>0.41018196527517137</v>
      </c>
      <c r="F49" s="41" t="s">
        <v>67</v>
      </c>
      <c r="G49" s="41" t="s">
        <v>68</v>
      </c>
      <c r="H49" s="41">
        <v>6.1737893148599365</v>
      </c>
    </row>
    <row r="50" spans="1:8" x14ac:dyDescent="0.3">
      <c r="A50" s="41" t="s">
        <v>67</v>
      </c>
      <c r="B50" s="41" t="s">
        <v>68</v>
      </c>
      <c r="C50" s="41">
        <v>1.1855905746534803</v>
      </c>
      <c r="F50" s="41" t="s">
        <v>67</v>
      </c>
      <c r="G50" s="41" t="s">
        <v>68</v>
      </c>
      <c r="H50" s="41">
        <v>19.167613502106526</v>
      </c>
    </row>
    <row r="51" spans="1:8" x14ac:dyDescent="0.3">
      <c r="A51" s="41" t="s">
        <v>67</v>
      </c>
      <c r="B51" s="41" t="s">
        <v>68</v>
      </c>
      <c r="C51" s="41">
        <v>7.4538067847686948E-2</v>
      </c>
      <c r="F51" s="41" t="s">
        <v>67</v>
      </c>
      <c r="G51" s="41" t="s">
        <v>68</v>
      </c>
      <c r="H51" s="41">
        <v>1.2537929632439213</v>
      </c>
    </row>
    <row r="52" spans="1:8" x14ac:dyDescent="0.3">
      <c r="A52" s="41" t="s">
        <v>67</v>
      </c>
      <c r="B52" s="41" t="s">
        <v>68</v>
      </c>
      <c r="C52" s="41">
        <v>1.7474535964450946E-3</v>
      </c>
      <c r="F52" s="41" t="s">
        <v>67</v>
      </c>
      <c r="G52" s="41" t="s">
        <v>68</v>
      </c>
      <c r="H52" s="41">
        <v>2.7130096470351538E-2</v>
      </c>
    </row>
    <row r="53" spans="1:8" x14ac:dyDescent="0.3">
      <c r="A53" s="41" t="s">
        <v>67</v>
      </c>
      <c r="B53" s="41" t="s">
        <v>68</v>
      </c>
      <c r="C53" s="41">
        <v>1.5999706580480964E-2</v>
      </c>
      <c r="F53" s="41" t="s">
        <v>67</v>
      </c>
      <c r="G53" s="41" t="s">
        <v>68</v>
      </c>
      <c r="H53" s="41">
        <v>0.24506476272549538</v>
      </c>
    </row>
    <row r="54" spans="1:8" x14ac:dyDescent="0.3">
      <c r="A54" s="41" t="s">
        <v>67</v>
      </c>
      <c r="B54" s="41" t="s">
        <v>68</v>
      </c>
      <c r="C54" s="41">
        <v>0.38020894063619998</v>
      </c>
      <c r="F54" s="41" t="s">
        <v>67</v>
      </c>
      <c r="G54" s="41" t="s">
        <v>68</v>
      </c>
      <c r="H54" s="41">
        <v>5.8209803701686251</v>
      </c>
    </row>
    <row r="55" spans="1:8" x14ac:dyDescent="0.3">
      <c r="A55" s="41" t="s">
        <v>67</v>
      </c>
      <c r="B55" s="41" t="s">
        <v>68</v>
      </c>
      <c r="C55" s="41">
        <v>0.12698667266858732</v>
      </c>
      <c r="F55" s="41" t="s">
        <v>67</v>
      </c>
      <c r="G55" s="41" t="s">
        <v>68</v>
      </c>
      <c r="H55" s="41">
        <v>1.9409761121681286</v>
      </c>
    </row>
    <row r="56" spans="1:8" x14ac:dyDescent="0.3">
      <c r="A56" s="41" t="s">
        <v>67</v>
      </c>
      <c r="B56" s="41" t="s">
        <v>68</v>
      </c>
      <c r="C56" s="41">
        <v>10.490284495509128</v>
      </c>
      <c r="F56" s="41" t="s">
        <v>67</v>
      </c>
      <c r="G56" s="41" t="s">
        <v>68</v>
      </c>
      <c r="H56" s="41">
        <v>27.529272439412239</v>
      </c>
    </row>
    <row r="57" spans="1:8" x14ac:dyDescent="0.3">
      <c r="A57" s="41" t="s">
        <v>67</v>
      </c>
      <c r="B57" s="41" t="s">
        <v>68</v>
      </c>
      <c r="C57" s="41">
        <v>0</v>
      </c>
      <c r="F57" s="41" t="s">
        <v>67</v>
      </c>
      <c r="G57" s="41" t="s">
        <v>68</v>
      </c>
      <c r="H57" s="41">
        <v>4.9240153502611086E-3</v>
      </c>
    </row>
    <row r="58" spans="1:8" x14ac:dyDescent="0.3">
      <c r="A58" s="41" t="s">
        <v>67</v>
      </c>
      <c r="B58" s="41" t="s">
        <v>68</v>
      </c>
      <c r="C58" s="41">
        <v>0.44941979868897508</v>
      </c>
      <c r="F58" s="41" t="s">
        <v>67</v>
      </c>
      <c r="G58" s="41" t="s">
        <v>68</v>
      </c>
      <c r="H58" s="41">
        <v>47.744432608920121</v>
      </c>
    </row>
    <row r="59" spans="1:8" x14ac:dyDescent="0.3">
      <c r="A59" s="41" t="s">
        <v>67</v>
      </c>
      <c r="B59" s="41" t="s">
        <v>68</v>
      </c>
      <c r="C59" s="41">
        <v>2.6577415216017977E-3</v>
      </c>
      <c r="F59" s="41" t="s">
        <v>67</v>
      </c>
      <c r="G59" s="41" t="s">
        <v>68</v>
      </c>
      <c r="H59" s="41">
        <v>0.20653867576510995</v>
      </c>
    </row>
    <row r="60" spans="1:8" x14ac:dyDescent="0.3">
      <c r="A60" s="41" t="s">
        <v>67</v>
      </c>
      <c r="B60" s="41" t="s">
        <v>68</v>
      </c>
      <c r="C60" s="41">
        <v>11.215683550356127</v>
      </c>
      <c r="F60" s="41" t="s">
        <v>67</v>
      </c>
      <c r="G60" s="41" t="s">
        <v>68</v>
      </c>
      <c r="H60" s="41">
        <v>420.54740917299074</v>
      </c>
    </row>
    <row r="61" spans="1:8" x14ac:dyDescent="0.3">
      <c r="A61" s="41" t="s">
        <v>67</v>
      </c>
      <c r="B61" s="41" t="s">
        <v>68</v>
      </c>
      <c r="C61" s="41">
        <v>0.23607864934763226</v>
      </c>
      <c r="F61" s="41" t="s">
        <v>67</v>
      </c>
      <c r="G61" s="41" t="s">
        <v>68</v>
      </c>
      <c r="H61" s="41">
        <v>27.333864668788856</v>
      </c>
    </row>
    <row r="62" spans="1:8" x14ac:dyDescent="0.3">
      <c r="A62" s="41" t="s">
        <v>67</v>
      </c>
      <c r="B62" s="41" t="s">
        <v>68</v>
      </c>
      <c r="C62" s="41">
        <v>41.484688881581981</v>
      </c>
      <c r="F62" s="41" t="s">
        <v>67</v>
      </c>
      <c r="G62" s="41" t="s">
        <v>68</v>
      </c>
      <c r="H62" s="41">
        <v>164.50923675973698</v>
      </c>
    </row>
    <row r="63" spans="1:8" x14ac:dyDescent="0.3">
      <c r="A63" s="41" t="s">
        <v>67</v>
      </c>
      <c r="B63" s="41" t="s">
        <v>68</v>
      </c>
      <c r="C63" s="41">
        <v>364.51417117470345</v>
      </c>
      <c r="F63" s="41" t="s">
        <v>67</v>
      </c>
      <c r="G63" s="41" t="s">
        <v>68</v>
      </c>
      <c r="H63" s="41">
        <v>1763.8524257174697</v>
      </c>
    </row>
    <row r="64" spans="1:8" x14ac:dyDescent="0.3">
      <c r="A64" s="41" t="s">
        <v>67</v>
      </c>
      <c r="B64" s="41" t="s">
        <v>68</v>
      </c>
      <c r="C64" s="41">
        <v>0.98049862521167286</v>
      </c>
      <c r="F64" s="41" t="s">
        <v>67</v>
      </c>
      <c r="G64" s="41" t="s">
        <v>68</v>
      </c>
      <c r="H64" s="41">
        <v>8.9646356880841243</v>
      </c>
    </row>
    <row r="65" spans="1:8" x14ac:dyDescent="0.3">
      <c r="A65" s="41" t="s">
        <v>67</v>
      </c>
      <c r="B65" s="41" t="s">
        <v>68</v>
      </c>
      <c r="C65" s="41">
        <v>1.2177636685393626E-2</v>
      </c>
      <c r="F65" s="41" t="s">
        <v>67</v>
      </c>
      <c r="G65" s="41" t="s">
        <v>68</v>
      </c>
      <c r="H65" s="41">
        <v>1.0110244725143014</v>
      </c>
    </row>
    <row r="66" spans="1:8" x14ac:dyDescent="0.3">
      <c r="A66" s="41" t="s">
        <v>67</v>
      </c>
      <c r="B66" s="41" t="s">
        <v>68</v>
      </c>
      <c r="C66" s="41">
        <v>0</v>
      </c>
      <c r="F66" s="41" t="s">
        <v>67</v>
      </c>
      <c r="G66" s="41" t="s">
        <v>68</v>
      </c>
      <c r="H66" s="41">
        <v>28.490400808595144</v>
      </c>
    </row>
    <row r="67" spans="1:8" x14ac:dyDescent="0.3">
      <c r="A67" s="41" t="s">
        <v>67</v>
      </c>
      <c r="B67" s="41" t="s">
        <v>68</v>
      </c>
      <c r="C67" s="41">
        <v>0.80724110655325931</v>
      </c>
      <c r="F67" s="41" t="s">
        <v>67</v>
      </c>
      <c r="G67" s="41" t="s">
        <v>68</v>
      </c>
      <c r="H67" s="41">
        <v>72.459688769644401</v>
      </c>
    </row>
    <row r="68" spans="1:8" x14ac:dyDescent="0.3">
      <c r="A68" s="41" t="s">
        <v>67</v>
      </c>
      <c r="B68" s="41" t="s">
        <v>68</v>
      </c>
      <c r="C68" s="41">
        <v>0.7934679634551165</v>
      </c>
      <c r="F68" s="41" t="s">
        <v>67</v>
      </c>
      <c r="G68" s="41" t="s">
        <v>68</v>
      </c>
      <c r="H68" s="41">
        <v>11.97740594547702</v>
      </c>
    </row>
    <row r="69" spans="1:8" x14ac:dyDescent="0.3">
      <c r="A69" s="41" t="s">
        <v>67</v>
      </c>
      <c r="B69" s="41" t="s">
        <v>68</v>
      </c>
      <c r="C69" s="41">
        <v>0.18055057331218882</v>
      </c>
      <c r="F69" s="41" t="s">
        <v>67</v>
      </c>
      <c r="G69" s="41" t="s">
        <v>68</v>
      </c>
      <c r="H69" s="41">
        <v>3.0049075395295839</v>
      </c>
    </row>
    <row r="70" spans="1:8" x14ac:dyDescent="0.3">
      <c r="A70" s="41" t="s">
        <v>67</v>
      </c>
      <c r="B70" s="41" t="s">
        <v>68</v>
      </c>
      <c r="C70" s="41">
        <v>0.11347302513592042</v>
      </c>
      <c r="F70" s="41" t="s">
        <v>67</v>
      </c>
      <c r="G70" s="41" t="s">
        <v>68</v>
      </c>
      <c r="H70" s="41">
        <v>1.7895083359190362</v>
      </c>
    </row>
    <row r="71" spans="1:8" x14ac:dyDescent="0.3">
      <c r="A71" s="41" t="s">
        <v>67</v>
      </c>
      <c r="B71" s="41" t="s">
        <v>68</v>
      </c>
      <c r="C71" s="41">
        <v>2.1340099408051063E-2</v>
      </c>
      <c r="F71" s="41" t="s">
        <v>67</v>
      </c>
      <c r="G71" s="41" t="s">
        <v>68</v>
      </c>
      <c r="H71" s="41">
        <v>0.33727034856141125</v>
      </c>
    </row>
    <row r="72" spans="1:8" x14ac:dyDescent="0.3">
      <c r="C72">
        <f>SUM(C2:C71)</f>
        <v>686.26388674394479</v>
      </c>
      <c r="H72">
        <f>SUM(H2:H71)</f>
        <v>19953.255791333941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BB95-11C3-4D08-B33D-53D2A2F5B02F}">
  <dimension ref="A1:H136"/>
  <sheetViews>
    <sheetView topLeftCell="A131" workbookViewId="0">
      <selection activeCell="H2" sqref="H2:H136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39" t="s">
        <v>65</v>
      </c>
      <c r="B1" s="39" t="s">
        <v>66</v>
      </c>
      <c r="C1" s="39" t="s">
        <v>64</v>
      </c>
      <c r="F1" s="39" t="s">
        <v>65</v>
      </c>
      <c r="G1" s="39" t="s">
        <v>66</v>
      </c>
      <c r="H1" s="39" t="s">
        <v>63</v>
      </c>
    </row>
    <row r="2" spans="1:8" x14ac:dyDescent="0.3">
      <c r="A2" s="41" t="s">
        <v>67</v>
      </c>
      <c r="B2" s="41" t="s">
        <v>68</v>
      </c>
      <c r="C2" s="41">
        <v>43.575485900241937</v>
      </c>
      <c r="F2" s="41" t="s">
        <v>67</v>
      </c>
      <c r="G2" s="41" t="s">
        <v>68</v>
      </c>
      <c r="H2" s="41">
        <v>12993.389158640959</v>
      </c>
    </row>
    <row r="3" spans="1:8" x14ac:dyDescent="0.3">
      <c r="A3" s="41" t="s">
        <v>67</v>
      </c>
      <c r="B3" s="41" t="s">
        <v>68</v>
      </c>
      <c r="C3" s="41">
        <v>7.9487731924481456E-2</v>
      </c>
      <c r="F3" s="41" t="s">
        <v>67</v>
      </c>
      <c r="G3" s="41" t="s">
        <v>68</v>
      </c>
      <c r="H3" s="41">
        <v>32.909490979697864</v>
      </c>
    </row>
    <row r="4" spans="1:8" x14ac:dyDescent="0.3">
      <c r="A4" s="41" t="s">
        <v>67</v>
      </c>
      <c r="B4" s="41" t="s">
        <v>68</v>
      </c>
      <c r="C4" s="41">
        <v>16.640895846118919</v>
      </c>
      <c r="F4" s="41" t="s">
        <v>67</v>
      </c>
      <c r="G4" s="41" t="s">
        <v>68</v>
      </c>
      <c r="H4" s="41">
        <v>5653.3807237847977</v>
      </c>
    </row>
    <row r="5" spans="1:8" x14ac:dyDescent="0.3">
      <c r="A5" s="41" t="s">
        <v>67</v>
      </c>
      <c r="B5" s="41" t="s">
        <v>68</v>
      </c>
      <c r="C5" s="41">
        <v>2.7733453805748273E-3</v>
      </c>
      <c r="F5" s="41" t="s">
        <v>67</v>
      </c>
      <c r="G5" s="41" t="s">
        <v>68</v>
      </c>
      <c r="H5" s="41">
        <v>1.0167104581771629</v>
      </c>
    </row>
    <row r="6" spans="1:8" x14ac:dyDescent="0.3">
      <c r="A6" s="41" t="s">
        <v>67</v>
      </c>
      <c r="B6" s="41" t="s">
        <v>68</v>
      </c>
      <c r="C6" s="41">
        <v>1.0586492995268217</v>
      </c>
      <c r="F6" s="41" t="s">
        <v>67</v>
      </c>
      <c r="G6" s="41" t="s">
        <v>68</v>
      </c>
      <c r="H6" s="41">
        <v>376.95608021384743</v>
      </c>
    </row>
    <row r="7" spans="1:8" x14ac:dyDescent="0.3">
      <c r="A7" s="41" t="s">
        <v>67</v>
      </c>
      <c r="B7" s="41" t="s">
        <v>68</v>
      </c>
      <c r="C7" s="41">
        <v>1.7547400531183488</v>
      </c>
      <c r="F7" s="41" t="s">
        <v>67</v>
      </c>
      <c r="G7" s="41" t="s">
        <v>68</v>
      </c>
      <c r="H7" s="41">
        <v>651.13039794590134</v>
      </c>
    </row>
    <row r="8" spans="1:8" x14ac:dyDescent="0.3">
      <c r="A8" s="41" t="s">
        <v>67</v>
      </c>
      <c r="B8" s="41" t="s">
        <v>68</v>
      </c>
      <c r="C8" s="41">
        <v>47.08763750476804</v>
      </c>
      <c r="F8" s="41" t="s">
        <v>67</v>
      </c>
      <c r="G8" s="41" t="s">
        <v>68</v>
      </c>
      <c r="H8" s="41">
        <v>15264.310004082505</v>
      </c>
    </row>
    <row r="9" spans="1:8" x14ac:dyDescent="0.3">
      <c r="A9" s="41" t="s">
        <v>67</v>
      </c>
      <c r="B9" s="41" t="s">
        <v>68</v>
      </c>
      <c r="C9" s="41">
        <v>1.0396500582444793E-2</v>
      </c>
      <c r="F9" s="41" t="s">
        <v>67</v>
      </c>
      <c r="G9" s="41" t="s">
        <v>68</v>
      </c>
      <c r="H9" s="41">
        <v>2.8518646910584939</v>
      </c>
    </row>
    <row r="10" spans="1:8" x14ac:dyDescent="0.3">
      <c r="A10" s="41" t="s">
        <v>67</v>
      </c>
      <c r="B10" s="41" t="s">
        <v>68</v>
      </c>
      <c r="C10" s="41">
        <v>0.44525910340558211</v>
      </c>
      <c r="F10" s="41" t="s">
        <v>67</v>
      </c>
      <c r="G10" s="41" t="s">
        <v>68</v>
      </c>
      <c r="H10" s="41">
        <v>154.27565113700513</v>
      </c>
    </row>
    <row r="11" spans="1:8" x14ac:dyDescent="0.3">
      <c r="A11" s="41" t="s">
        <v>67</v>
      </c>
      <c r="B11" s="41" t="s">
        <v>68</v>
      </c>
      <c r="C11" s="41">
        <v>1.0623448648151879</v>
      </c>
      <c r="F11" s="41" t="s">
        <v>67</v>
      </c>
      <c r="G11" s="41" t="s">
        <v>68</v>
      </c>
      <c r="H11" s="41">
        <v>4084.4952222451889</v>
      </c>
    </row>
    <row r="12" spans="1:8" x14ac:dyDescent="0.3">
      <c r="A12" s="41" t="s">
        <v>67</v>
      </c>
      <c r="B12" s="41" t="s">
        <v>68</v>
      </c>
      <c r="C12" s="41">
        <v>1.9465831010482819E-2</v>
      </c>
      <c r="F12" s="41" t="s">
        <v>67</v>
      </c>
      <c r="G12" s="41" t="s">
        <v>68</v>
      </c>
      <c r="H12" s="41">
        <v>54.554562174951954</v>
      </c>
    </row>
    <row r="13" spans="1:8" x14ac:dyDescent="0.3">
      <c r="A13" s="41" t="s">
        <v>67</v>
      </c>
      <c r="B13" s="41" t="s">
        <v>68</v>
      </c>
      <c r="C13" s="41">
        <v>0.5943045183636968</v>
      </c>
      <c r="F13" s="41" t="s">
        <v>67</v>
      </c>
      <c r="G13" s="41" t="s">
        <v>68</v>
      </c>
      <c r="H13" s="41">
        <v>1398.5517011096747</v>
      </c>
    </row>
    <row r="14" spans="1:8" x14ac:dyDescent="0.3">
      <c r="A14" s="41" t="s">
        <v>67</v>
      </c>
      <c r="B14" s="41" t="s">
        <v>68</v>
      </c>
      <c r="C14" s="41">
        <v>1.1741385289380126E-4</v>
      </c>
      <c r="F14" s="41" t="s">
        <v>67</v>
      </c>
      <c r="G14" s="41" t="s">
        <v>68</v>
      </c>
      <c r="H14" s="41">
        <v>1.8571677032079799</v>
      </c>
    </row>
    <row r="15" spans="1:8" x14ac:dyDescent="0.3">
      <c r="A15" s="41" t="s">
        <v>67</v>
      </c>
      <c r="B15" s="41" t="s">
        <v>68</v>
      </c>
      <c r="C15" s="41">
        <v>8.5733191710556378E-3</v>
      </c>
      <c r="F15" s="41" t="s">
        <v>67</v>
      </c>
      <c r="G15" s="41" t="s">
        <v>68</v>
      </c>
      <c r="H15" s="41">
        <v>25.581520510204729</v>
      </c>
    </row>
    <row r="16" spans="1:8" x14ac:dyDescent="0.3">
      <c r="A16" s="41" t="s">
        <v>67</v>
      </c>
      <c r="B16" s="41" t="s">
        <v>68</v>
      </c>
      <c r="C16" s="41">
        <v>6.2221680342911409E-2</v>
      </c>
      <c r="F16" s="41" t="s">
        <v>67</v>
      </c>
      <c r="G16" s="41" t="s">
        <v>68</v>
      </c>
      <c r="H16" s="41">
        <v>74.891746691695616</v>
      </c>
    </row>
    <row r="17" spans="1:8" x14ac:dyDescent="0.3">
      <c r="A17" s="41" t="s">
        <v>67</v>
      </c>
      <c r="B17" s="41" t="s">
        <v>68</v>
      </c>
      <c r="C17" s="41">
        <v>1.9571442169198368E-3</v>
      </c>
      <c r="F17" s="41" t="s">
        <v>67</v>
      </c>
      <c r="G17" s="41" t="s">
        <v>68</v>
      </c>
      <c r="H17" s="41">
        <v>4.1422608264516727</v>
      </c>
    </row>
    <row r="18" spans="1:8" x14ac:dyDescent="0.3">
      <c r="A18" s="41" t="s">
        <v>67</v>
      </c>
      <c r="B18" s="41" t="s">
        <v>68</v>
      </c>
      <c r="C18" s="41">
        <v>0.17842334583838004</v>
      </c>
      <c r="F18" s="41" t="s">
        <v>67</v>
      </c>
      <c r="G18" s="41" t="s">
        <v>68</v>
      </c>
      <c r="H18" s="41">
        <v>1120.7102570059544</v>
      </c>
    </row>
    <row r="19" spans="1:8" x14ac:dyDescent="0.3">
      <c r="A19" s="41" t="s">
        <v>67</v>
      </c>
      <c r="B19" s="41" t="s">
        <v>68</v>
      </c>
      <c r="C19" s="41">
        <v>1.8943605245028052E-3</v>
      </c>
      <c r="F19" s="41" t="s">
        <v>67</v>
      </c>
      <c r="G19" s="41" t="s">
        <v>68</v>
      </c>
      <c r="H19" s="41">
        <v>2.4650165089762117</v>
      </c>
    </row>
    <row r="20" spans="1:8" x14ac:dyDescent="0.3">
      <c r="A20" s="41" t="s">
        <v>67</v>
      </c>
      <c r="B20" s="41" t="s">
        <v>68</v>
      </c>
      <c r="C20" s="41">
        <v>3.200106318392861E-6</v>
      </c>
      <c r="F20" s="41" t="s">
        <v>67</v>
      </c>
      <c r="G20" s="41" t="s">
        <v>68</v>
      </c>
      <c r="H20" s="41">
        <v>0.22748246423249344</v>
      </c>
    </row>
    <row r="21" spans="1:8" x14ac:dyDescent="0.3">
      <c r="A21" s="41" t="s">
        <v>67</v>
      </c>
      <c r="B21" s="41" t="s">
        <v>68</v>
      </c>
      <c r="C21" s="41">
        <v>3.1436810751811636E-2</v>
      </c>
      <c r="F21" s="41" t="s">
        <v>67</v>
      </c>
      <c r="G21" s="41" t="s">
        <v>68</v>
      </c>
      <c r="H21" s="41">
        <v>29.187730657873253</v>
      </c>
    </row>
    <row r="22" spans="1:8" x14ac:dyDescent="0.3">
      <c r="A22" s="41" t="s">
        <v>67</v>
      </c>
      <c r="B22" s="41" t="s">
        <v>68</v>
      </c>
      <c r="C22" s="41">
        <v>3.1703411969287942E-2</v>
      </c>
      <c r="F22" s="41" t="s">
        <v>67</v>
      </c>
      <c r="G22" s="41" t="s">
        <v>68</v>
      </c>
      <c r="H22" s="41">
        <v>33.275973547013066</v>
      </c>
    </row>
    <row r="23" spans="1:8" x14ac:dyDescent="0.3">
      <c r="A23" s="41" t="s">
        <v>67</v>
      </c>
      <c r="B23" s="41" t="s">
        <v>68</v>
      </c>
      <c r="C23" s="41">
        <v>0</v>
      </c>
      <c r="F23" s="41" t="s">
        <v>67</v>
      </c>
      <c r="G23" s="41" t="s">
        <v>68</v>
      </c>
      <c r="H23" s="41">
        <v>7.2816184887161822E-2</v>
      </c>
    </row>
    <row r="24" spans="1:8" x14ac:dyDescent="0.3">
      <c r="A24" s="41" t="s">
        <v>67</v>
      </c>
      <c r="B24" s="41" t="s">
        <v>68</v>
      </c>
      <c r="C24" s="41">
        <v>0</v>
      </c>
      <c r="F24" s="41" t="s">
        <v>67</v>
      </c>
      <c r="G24" s="41" t="s">
        <v>68</v>
      </c>
      <c r="H24" s="41">
        <v>0.84379574971227833</v>
      </c>
    </row>
    <row r="25" spans="1:8" x14ac:dyDescent="0.3">
      <c r="A25" s="41" t="s">
        <v>67</v>
      </c>
      <c r="B25" s="41" t="s">
        <v>68</v>
      </c>
      <c r="C25" s="41">
        <v>0</v>
      </c>
      <c r="F25" s="41" t="s">
        <v>67</v>
      </c>
      <c r="G25" s="41" t="s">
        <v>68</v>
      </c>
      <c r="H25" s="41">
        <v>3.267385179047174E-2</v>
      </c>
    </row>
    <row r="26" spans="1:8" x14ac:dyDescent="0.3">
      <c r="A26" s="41" t="s">
        <v>67</v>
      </c>
      <c r="B26" s="41" t="s">
        <v>68</v>
      </c>
      <c r="C26" s="41">
        <v>0.42821894273082406</v>
      </c>
      <c r="F26" s="41" t="s">
        <v>67</v>
      </c>
      <c r="G26" s="41" t="s">
        <v>68</v>
      </c>
      <c r="H26" s="41">
        <v>515.80823017388161</v>
      </c>
    </row>
    <row r="27" spans="1:8" x14ac:dyDescent="0.3">
      <c r="A27" s="41" t="s">
        <v>67</v>
      </c>
      <c r="B27" s="41" t="s">
        <v>68</v>
      </c>
      <c r="C27" s="41">
        <v>2.4946378360907503E-2</v>
      </c>
      <c r="F27" s="41" t="s">
        <v>67</v>
      </c>
      <c r="G27" s="41" t="s">
        <v>68</v>
      </c>
      <c r="H27" s="41">
        <v>11.672420729829502</v>
      </c>
    </row>
    <row r="28" spans="1:8" x14ac:dyDescent="0.3">
      <c r="A28" s="41" t="s">
        <v>67</v>
      </c>
      <c r="B28" s="41" t="s">
        <v>68</v>
      </c>
      <c r="C28" s="41">
        <v>1.607590830293195E-2</v>
      </c>
      <c r="F28" s="41" t="s">
        <v>67</v>
      </c>
      <c r="G28" s="41" t="s">
        <v>68</v>
      </c>
      <c r="H28" s="41">
        <v>5.3044083725158568</v>
      </c>
    </row>
    <row r="29" spans="1:8" x14ac:dyDescent="0.3">
      <c r="A29" s="41" t="s">
        <v>67</v>
      </c>
      <c r="B29" s="41" t="s">
        <v>68</v>
      </c>
      <c r="C29" s="41">
        <v>0</v>
      </c>
      <c r="F29" s="41" t="s">
        <v>67</v>
      </c>
      <c r="G29" s="41" t="s">
        <v>68</v>
      </c>
      <c r="H29" s="41">
        <v>3.5236282664795823E-2</v>
      </c>
    </row>
    <row r="30" spans="1:8" x14ac:dyDescent="0.3">
      <c r="A30" s="41" t="s">
        <v>67</v>
      </c>
      <c r="B30" s="41" t="s">
        <v>68</v>
      </c>
      <c r="C30" s="41">
        <v>5.4806288742179084E-2</v>
      </c>
      <c r="F30" s="41" t="s">
        <v>67</v>
      </c>
      <c r="G30" s="41" t="s">
        <v>68</v>
      </c>
      <c r="H30" s="41">
        <v>41.161679982978548</v>
      </c>
    </row>
    <row r="31" spans="1:8" x14ac:dyDescent="0.3">
      <c r="A31" s="41" t="s">
        <v>67</v>
      </c>
      <c r="B31" s="41" t="s">
        <v>68</v>
      </c>
      <c r="C31" s="41">
        <v>4.8801813212822237E-4</v>
      </c>
      <c r="F31" s="41" t="s">
        <v>67</v>
      </c>
      <c r="G31" s="41" t="s">
        <v>68</v>
      </c>
      <c r="H31" s="41">
        <v>0.48947787970040524</v>
      </c>
    </row>
    <row r="32" spans="1:8" x14ac:dyDescent="0.3">
      <c r="A32" s="41" t="s">
        <v>67</v>
      </c>
      <c r="B32" s="41" t="s">
        <v>68</v>
      </c>
      <c r="C32" s="41">
        <v>2.6789183275000295E-2</v>
      </c>
      <c r="F32" s="41" t="s">
        <v>67</v>
      </c>
      <c r="G32" s="41" t="s">
        <v>68</v>
      </c>
      <c r="H32" s="41">
        <v>18.297947343248779</v>
      </c>
    </row>
    <row r="33" spans="1:8" x14ac:dyDescent="0.3">
      <c r="A33" s="41" t="s">
        <v>67</v>
      </c>
      <c r="B33" s="41" t="s">
        <v>68</v>
      </c>
      <c r="C33" s="41">
        <v>7.5493598354683792E-4</v>
      </c>
      <c r="F33" s="41" t="s">
        <v>67</v>
      </c>
      <c r="G33" s="41" t="s">
        <v>68</v>
      </c>
      <c r="H33" s="41">
        <v>22.805913547891638</v>
      </c>
    </row>
    <row r="34" spans="1:8" x14ac:dyDescent="0.3">
      <c r="A34" s="41" t="s">
        <v>67</v>
      </c>
      <c r="B34" s="41" t="s">
        <v>68</v>
      </c>
      <c r="C34" s="41">
        <v>0.3399215608360337</v>
      </c>
      <c r="F34" s="41" t="s">
        <v>67</v>
      </c>
      <c r="G34" s="41" t="s">
        <v>68</v>
      </c>
      <c r="H34" s="41">
        <v>197.90189526726132</v>
      </c>
    </row>
    <row r="35" spans="1:8" x14ac:dyDescent="0.3">
      <c r="A35" s="41" t="s">
        <v>67</v>
      </c>
      <c r="B35" s="41" t="s">
        <v>68</v>
      </c>
      <c r="C35" s="41">
        <v>1.5517076783248682E-2</v>
      </c>
      <c r="F35" s="41" t="s">
        <v>67</v>
      </c>
      <c r="G35" s="41" t="s">
        <v>68</v>
      </c>
      <c r="H35" s="41">
        <v>0.81281438043049159</v>
      </c>
    </row>
    <row r="36" spans="1:8" x14ac:dyDescent="0.3">
      <c r="A36" s="41" t="s">
        <v>67</v>
      </c>
      <c r="B36" s="41" t="s">
        <v>68</v>
      </c>
      <c r="C36" s="41">
        <v>4.3318926193190695E-3</v>
      </c>
      <c r="F36" s="41" t="s">
        <v>67</v>
      </c>
      <c r="G36" s="41" t="s">
        <v>68</v>
      </c>
      <c r="H36" s="41">
        <v>10.030242214077441</v>
      </c>
    </row>
    <row r="37" spans="1:8" x14ac:dyDescent="0.3">
      <c r="A37" s="41" t="s">
        <v>67</v>
      </c>
      <c r="B37" s="41" t="s">
        <v>68</v>
      </c>
      <c r="C37" s="41">
        <v>9.612467038561244E-3</v>
      </c>
      <c r="F37" s="41" t="s">
        <v>67</v>
      </c>
      <c r="G37" s="41" t="s">
        <v>68</v>
      </c>
      <c r="H37" s="41">
        <v>0.61782642372002183</v>
      </c>
    </row>
    <row r="38" spans="1:8" x14ac:dyDescent="0.3">
      <c r="A38" s="41" t="s">
        <v>67</v>
      </c>
      <c r="B38" s="41" t="s">
        <v>68</v>
      </c>
      <c r="C38" s="41">
        <v>0.16721095025794203</v>
      </c>
      <c r="F38" s="41" t="s">
        <v>67</v>
      </c>
      <c r="G38" s="41" t="s">
        <v>68</v>
      </c>
      <c r="H38" s="41">
        <v>136.42021286175213</v>
      </c>
    </row>
    <row r="39" spans="1:8" x14ac:dyDescent="0.3">
      <c r="A39" s="41" t="s">
        <v>67</v>
      </c>
      <c r="B39" s="41" t="s">
        <v>68</v>
      </c>
      <c r="C39" s="41">
        <v>1.8947288900929485E-4</v>
      </c>
      <c r="F39" s="41" t="s">
        <v>67</v>
      </c>
      <c r="G39" s="41" t="s">
        <v>68</v>
      </c>
      <c r="H39" s="41">
        <v>8.2194159433508565E-2</v>
      </c>
    </row>
    <row r="40" spans="1:8" x14ac:dyDescent="0.3">
      <c r="A40" s="41" t="s">
        <v>67</v>
      </c>
      <c r="B40" s="41" t="s">
        <v>68</v>
      </c>
      <c r="C40" s="41">
        <v>0</v>
      </c>
      <c r="F40" s="41" t="s">
        <v>67</v>
      </c>
      <c r="G40" s="41" t="s">
        <v>68</v>
      </c>
      <c r="H40" s="41">
        <v>0.19715001852637806</v>
      </c>
    </row>
    <row r="41" spans="1:8" x14ac:dyDescent="0.3">
      <c r="A41" s="41" t="s">
        <v>67</v>
      </c>
      <c r="B41" s="41" t="s">
        <v>68</v>
      </c>
      <c r="C41" s="41">
        <v>0</v>
      </c>
      <c r="F41" s="41" t="s">
        <v>67</v>
      </c>
      <c r="G41" s="41" t="s">
        <v>68</v>
      </c>
      <c r="H41" s="41">
        <v>0</v>
      </c>
    </row>
    <row r="42" spans="1:8" x14ac:dyDescent="0.3">
      <c r="A42" s="41" t="s">
        <v>67</v>
      </c>
      <c r="B42" s="41" t="s">
        <v>68</v>
      </c>
      <c r="C42" s="41">
        <v>4.6876278924904272E-2</v>
      </c>
      <c r="F42" s="41" t="s">
        <v>67</v>
      </c>
      <c r="G42" s="41" t="s">
        <v>68</v>
      </c>
      <c r="H42" s="41">
        <v>65.423906722113202</v>
      </c>
    </row>
    <row r="43" spans="1:8" x14ac:dyDescent="0.3">
      <c r="A43" s="41" t="s">
        <v>67</v>
      </c>
      <c r="B43" s="41" t="s">
        <v>68</v>
      </c>
      <c r="C43" s="41">
        <v>4.4732514526743129E-5</v>
      </c>
      <c r="F43" s="41" t="s">
        <v>67</v>
      </c>
      <c r="G43" s="41" t="s">
        <v>68</v>
      </c>
      <c r="H43" s="41">
        <v>4.496475703552754E-3</v>
      </c>
    </row>
    <row r="44" spans="1:8" x14ac:dyDescent="0.3">
      <c r="A44" s="41" t="s">
        <v>67</v>
      </c>
      <c r="B44" s="41" t="s">
        <v>68</v>
      </c>
      <c r="C44" s="41">
        <v>0.29862869201278414</v>
      </c>
      <c r="F44" s="41" t="s">
        <v>67</v>
      </c>
      <c r="G44" s="41" t="s">
        <v>68</v>
      </c>
      <c r="H44" s="41">
        <v>336.68249964252112</v>
      </c>
    </row>
    <row r="45" spans="1:8" x14ac:dyDescent="0.3">
      <c r="A45" s="41" t="s">
        <v>67</v>
      </c>
      <c r="B45" s="41" t="s">
        <v>68</v>
      </c>
      <c r="C45" s="41">
        <v>0</v>
      </c>
      <c r="F45" s="41" t="s">
        <v>67</v>
      </c>
      <c r="G45" s="41" t="s">
        <v>68</v>
      </c>
      <c r="H45" s="41">
        <v>0</v>
      </c>
    </row>
    <row r="46" spans="1:8" x14ac:dyDescent="0.3">
      <c r="A46" s="41" t="s">
        <v>67</v>
      </c>
      <c r="B46" s="41" t="s">
        <v>68</v>
      </c>
      <c r="C46" s="41">
        <v>0</v>
      </c>
      <c r="F46" s="41" t="s">
        <v>67</v>
      </c>
      <c r="G46" s="41" t="s">
        <v>68</v>
      </c>
      <c r="H46" s="41">
        <v>0</v>
      </c>
    </row>
    <row r="47" spans="1:8" x14ac:dyDescent="0.3">
      <c r="A47" s="41" t="s">
        <v>67</v>
      </c>
      <c r="B47" s="41" t="s">
        <v>68</v>
      </c>
      <c r="C47" s="41">
        <v>0</v>
      </c>
      <c r="F47" s="41" t="s">
        <v>67</v>
      </c>
      <c r="G47" s="41" t="s">
        <v>68</v>
      </c>
      <c r="H47" s="41">
        <v>0</v>
      </c>
    </row>
    <row r="48" spans="1:8" x14ac:dyDescent="0.3">
      <c r="A48" s="41" t="s">
        <v>67</v>
      </c>
      <c r="B48" s="41" t="s">
        <v>68</v>
      </c>
      <c r="C48" s="41">
        <v>4.7492227619683691E-2</v>
      </c>
      <c r="F48" s="41" t="s">
        <v>67</v>
      </c>
      <c r="G48" s="41" t="s">
        <v>68</v>
      </c>
      <c r="H48" s="41">
        <v>50.973099791056384</v>
      </c>
    </row>
    <row r="49" spans="1:8" x14ac:dyDescent="0.3">
      <c r="A49" s="41" t="s">
        <v>67</v>
      </c>
      <c r="B49" s="41" t="s">
        <v>68</v>
      </c>
      <c r="C49" s="41">
        <v>3.5511394880956502</v>
      </c>
      <c r="F49" s="41" t="s">
        <v>67</v>
      </c>
      <c r="G49" s="41" t="s">
        <v>68</v>
      </c>
      <c r="H49" s="41">
        <v>1149.7882552791295</v>
      </c>
    </row>
    <row r="50" spans="1:8" x14ac:dyDescent="0.3">
      <c r="A50" s="41" t="s">
        <v>67</v>
      </c>
      <c r="B50" s="41" t="s">
        <v>68</v>
      </c>
      <c r="C50" s="41">
        <v>2.0191162790873362E-2</v>
      </c>
      <c r="F50" s="41" t="s">
        <v>67</v>
      </c>
      <c r="G50" s="41" t="s">
        <v>68</v>
      </c>
      <c r="H50" s="41">
        <v>8.3673108922951105</v>
      </c>
    </row>
    <row r="51" spans="1:8" x14ac:dyDescent="0.3">
      <c r="A51" s="41" t="s">
        <v>67</v>
      </c>
      <c r="B51" s="41" t="s">
        <v>68</v>
      </c>
      <c r="C51" s="41">
        <v>1.7125909081086106</v>
      </c>
      <c r="F51" s="41" t="s">
        <v>67</v>
      </c>
      <c r="G51" s="41" t="s">
        <v>68</v>
      </c>
      <c r="H51" s="41">
        <v>473.39199195759005</v>
      </c>
    </row>
    <row r="52" spans="1:8" x14ac:dyDescent="0.3">
      <c r="A52" s="41" t="s">
        <v>67</v>
      </c>
      <c r="B52" s="41" t="s">
        <v>68</v>
      </c>
      <c r="C52" s="41">
        <v>0</v>
      </c>
      <c r="F52" s="41" t="s">
        <v>67</v>
      </c>
      <c r="G52" s="41" t="s">
        <v>68</v>
      </c>
      <c r="H52" s="41">
        <v>3.9611447730113311E-2</v>
      </c>
    </row>
    <row r="53" spans="1:8" x14ac:dyDescent="0.3">
      <c r="A53" s="41" t="s">
        <v>67</v>
      </c>
      <c r="B53" s="41" t="s">
        <v>68</v>
      </c>
      <c r="C53" s="41">
        <v>0.16165493517905546</v>
      </c>
      <c r="F53" s="41" t="s">
        <v>67</v>
      </c>
      <c r="G53" s="41" t="s">
        <v>68</v>
      </c>
      <c r="H53" s="41">
        <v>213.27880217904357</v>
      </c>
    </row>
    <row r="54" spans="1:8" x14ac:dyDescent="0.3">
      <c r="A54" s="41" t="s">
        <v>67</v>
      </c>
      <c r="B54" s="41" t="s">
        <v>68</v>
      </c>
      <c r="C54" s="41">
        <v>2.9315310826525558E-4</v>
      </c>
      <c r="F54" s="41" t="s">
        <v>67</v>
      </c>
      <c r="G54" s="41" t="s">
        <v>68</v>
      </c>
      <c r="H54" s="41">
        <v>3.5708244382002839E-2</v>
      </c>
    </row>
    <row r="55" spans="1:8" x14ac:dyDescent="0.3">
      <c r="A55" s="41" t="s">
        <v>67</v>
      </c>
      <c r="B55" s="41" t="s">
        <v>68</v>
      </c>
      <c r="C55" s="41">
        <v>0</v>
      </c>
      <c r="F55" s="41" t="s">
        <v>67</v>
      </c>
      <c r="G55" s="41" t="s">
        <v>68</v>
      </c>
      <c r="H55" s="41">
        <v>0.77268356918784598</v>
      </c>
    </row>
    <row r="56" spans="1:8" x14ac:dyDescent="0.3">
      <c r="A56" s="41" t="s">
        <v>67</v>
      </c>
      <c r="B56" s="41" t="s">
        <v>68</v>
      </c>
      <c r="C56" s="41">
        <v>0</v>
      </c>
      <c r="F56" s="41" t="s">
        <v>67</v>
      </c>
      <c r="G56" s="41" t="s">
        <v>68</v>
      </c>
      <c r="H56" s="41">
        <v>14.64473203295884</v>
      </c>
    </row>
    <row r="57" spans="1:8" x14ac:dyDescent="0.3">
      <c r="A57" s="41" t="s">
        <v>67</v>
      </c>
      <c r="B57" s="41" t="s">
        <v>68</v>
      </c>
      <c r="C57" s="41">
        <v>4.6681473661572277E-2</v>
      </c>
      <c r="F57" s="41" t="s">
        <v>67</v>
      </c>
      <c r="G57" s="41" t="s">
        <v>68</v>
      </c>
      <c r="H57" s="41">
        <v>279.33849399594561</v>
      </c>
    </row>
    <row r="58" spans="1:8" x14ac:dyDescent="0.3">
      <c r="A58" s="41" t="s">
        <v>67</v>
      </c>
      <c r="B58" s="41" t="s">
        <v>68</v>
      </c>
      <c r="C58" s="41">
        <v>0.16050726990785352</v>
      </c>
      <c r="F58" s="41" t="s">
        <v>67</v>
      </c>
      <c r="G58" s="41" t="s">
        <v>68</v>
      </c>
      <c r="H58" s="41">
        <v>364.2552054497686</v>
      </c>
    </row>
    <row r="59" spans="1:8" x14ac:dyDescent="0.3">
      <c r="A59" s="41" t="s">
        <v>67</v>
      </c>
      <c r="B59" s="41" t="s">
        <v>68</v>
      </c>
      <c r="C59" s="41">
        <v>0</v>
      </c>
      <c r="F59" s="41" t="s">
        <v>67</v>
      </c>
      <c r="G59" s="41" t="s">
        <v>68</v>
      </c>
      <c r="H59" s="41">
        <v>2.9653194522734982</v>
      </c>
    </row>
    <row r="60" spans="1:8" x14ac:dyDescent="0.3">
      <c r="A60" s="41" t="s">
        <v>67</v>
      </c>
      <c r="B60" s="41" t="s">
        <v>68</v>
      </c>
      <c r="C60" s="41">
        <v>0</v>
      </c>
      <c r="F60" s="41" t="s">
        <v>67</v>
      </c>
      <c r="G60" s="41" t="s">
        <v>68</v>
      </c>
      <c r="H60" s="41">
        <v>1.3456879600624583</v>
      </c>
    </row>
    <row r="61" spans="1:8" x14ac:dyDescent="0.3">
      <c r="A61" s="41" t="s">
        <v>67</v>
      </c>
      <c r="B61" s="41" t="s">
        <v>68</v>
      </c>
      <c r="C61" s="41">
        <v>4.9689640612241712E-5</v>
      </c>
      <c r="F61" s="41" t="s">
        <v>67</v>
      </c>
      <c r="G61" s="41" t="s">
        <v>68</v>
      </c>
      <c r="H61" s="41">
        <v>6.5410592139523768E-3</v>
      </c>
    </row>
    <row r="62" spans="1:8" x14ac:dyDescent="0.3">
      <c r="A62" s="41" t="s">
        <v>67</v>
      </c>
      <c r="B62" s="41" t="s">
        <v>68</v>
      </c>
      <c r="C62" s="41">
        <v>4.5968795487503792E-3</v>
      </c>
      <c r="F62" s="41" t="s">
        <v>67</v>
      </c>
      <c r="G62" s="41" t="s">
        <v>68</v>
      </c>
      <c r="H62" s="41">
        <v>100.70150111189682</v>
      </c>
    </row>
    <row r="63" spans="1:8" x14ac:dyDescent="0.3">
      <c r="A63" s="41" t="s">
        <v>67</v>
      </c>
      <c r="B63" s="41" t="s">
        <v>68</v>
      </c>
      <c r="C63" s="41">
        <v>1.4519286331031078E-3</v>
      </c>
      <c r="F63" s="41" t="s">
        <v>67</v>
      </c>
      <c r="G63" s="41" t="s">
        <v>68</v>
      </c>
      <c r="H63" s="41">
        <v>0.49086576871491977</v>
      </c>
    </row>
    <row r="64" spans="1:8" x14ac:dyDescent="0.3">
      <c r="A64" s="41" t="s">
        <v>67</v>
      </c>
      <c r="B64" s="41" t="s">
        <v>68</v>
      </c>
      <c r="C64" s="41">
        <v>3.6410126673530281E-2</v>
      </c>
      <c r="F64" s="41" t="s">
        <v>67</v>
      </c>
      <c r="G64" s="41" t="s">
        <v>68</v>
      </c>
      <c r="H64" s="41">
        <v>59.002699666377261</v>
      </c>
    </row>
    <row r="65" spans="1:8" x14ac:dyDescent="0.3">
      <c r="A65" s="41" t="s">
        <v>67</v>
      </c>
      <c r="B65" s="41" t="s">
        <v>68</v>
      </c>
      <c r="C65" s="41">
        <v>1.3873785068455147E-4</v>
      </c>
      <c r="F65" s="41" t="s">
        <v>67</v>
      </c>
      <c r="G65" s="41" t="s">
        <v>68</v>
      </c>
      <c r="H65" s="41">
        <v>0.22423644743224236</v>
      </c>
    </row>
    <row r="66" spans="1:8" x14ac:dyDescent="0.3">
      <c r="A66" s="41" t="s">
        <v>67</v>
      </c>
      <c r="B66" s="41" t="s">
        <v>68</v>
      </c>
      <c r="C66" s="41">
        <v>0</v>
      </c>
      <c r="F66" s="41" t="s">
        <v>67</v>
      </c>
      <c r="G66" s="41" t="s">
        <v>68</v>
      </c>
      <c r="H66" s="41">
        <v>0.19994177499746577</v>
      </c>
    </row>
    <row r="67" spans="1:8" x14ac:dyDescent="0.3">
      <c r="A67" s="41" t="s">
        <v>67</v>
      </c>
      <c r="B67" s="41" t="s">
        <v>68</v>
      </c>
      <c r="C67" s="41">
        <v>2.0940660559825428E-6</v>
      </c>
      <c r="F67" s="41" t="s">
        <v>67</v>
      </c>
      <c r="G67" s="41" t="s">
        <v>68</v>
      </c>
      <c r="H67" s="41">
        <v>6.7634856832164122E-2</v>
      </c>
    </row>
    <row r="68" spans="1:8" x14ac:dyDescent="0.3">
      <c r="A68" s="41" t="s">
        <v>67</v>
      </c>
      <c r="B68" s="41" t="s">
        <v>68</v>
      </c>
      <c r="C68" s="41">
        <v>0</v>
      </c>
      <c r="F68" s="41" t="s">
        <v>67</v>
      </c>
      <c r="G68" s="41" t="s">
        <v>68</v>
      </c>
      <c r="H68" s="41">
        <v>27.671562290398636</v>
      </c>
    </row>
    <row r="69" spans="1:8" x14ac:dyDescent="0.3">
      <c r="A69" s="41" t="s">
        <v>67</v>
      </c>
      <c r="B69" s="41" t="s">
        <v>68</v>
      </c>
      <c r="C69" s="41">
        <v>268.81005425976684</v>
      </c>
      <c r="F69" s="41" t="s">
        <v>67</v>
      </c>
      <c r="G69" s="41" t="s">
        <v>68</v>
      </c>
      <c r="H69" s="41">
        <v>12367.214208307305</v>
      </c>
    </row>
    <row r="70" spans="1:8" x14ac:dyDescent="0.3">
      <c r="A70" s="41" t="s">
        <v>67</v>
      </c>
      <c r="B70" s="41" t="s">
        <v>68</v>
      </c>
      <c r="C70" s="41">
        <v>4.5879795166132311</v>
      </c>
      <c r="F70" s="41" t="s">
        <v>67</v>
      </c>
      <c r="G70" s="41" t="s">
        <v>68</v>
      </c>
      <c r="H70" s="41">
        <v>37.059941638317589</v>
      </c>
    </row>
    <row r="71" spans="1:8" x14ac:dyDescent="0.3">
      <c r="A71" s="41" t="s">
        <v>67</v>
      </c>
      <c r="B71" s="41" t="s">
        <v>68</v>
      </c>
      <c r="C71" s="41">
        <v>121.76335919858039</v>
      </c>
      <c r="F71" s="41" t="s">
        <v>67</v>
      </c>
      <c r="G71" s="41" t="s">
        <v>68</v>
      </c>
      <c r="H71" s="41">
        <v>5644.0692042123101</v>
      </c>
    </row>
    <row r="72" spans="1:8" x14ac:dyDescent="0.3">
      <c r="A72" s="41" t="s">
        <v>67</v>
      </c>
      <c r="B72" s="41" t="s">
        <v>68</v>
      </c>
      <c r="C72" s="41">
        <v>2.188226182477563E-2</v>
      </c>
      <c r="F72" s="41" t="s">
        <v>67</v>
      </c>
      <c r="G72" s="41" t="s">
        <v>68</v>
      </c>
      <c r="H72" s="41">
        <v>1.5928019798381563</v>
      </c>
    </row>
    <row r="73" spans="1:8" x14ac:dyDescent="0.3">
      <c r="A73" s="41" t="s">
        <v>67</v>
      </c>
      <c r="B73" s="41" t="s">
        <v>68</v>
      </c>
      <c r="C73" s="41">
        <v>2.7351557273362381</v>
      </c>
      <c r="F73" s="41" t="s">
        <v>67</v>
      </c>
      <c r="G73" s="41" t="s">
        <v>68</v>
      </c>
      <c r="H73" s="41">
        <v>479.12573797097923</v>
      </c>
    </row>
    <row r="74" spans="1:8" x14ac:dyDescent="0.3">
      <c r="A74" s="41" t="s">
        <v>67</v>
      </c>
      <c r="B74" s="41" t="s">
        <v>68</v>
      </c>
      <c r="C74" s="41">
        <v>7.7464070948633346</v>
      </c>
      <c r="F74" s="41" t="s">
        <v>67</v>
      </c>
      <c r="G74" s="41" t="s">
        <v>68</v>
      </c>
      <c r="H74" s="41">
        <v>778.4885957507646</v>
      </c>
    </row>
    <row r="75" spans="1:8" x14ac:dyDescent="0.3">
      <c r="A75" s="41" t="s">
        <v>67</v>
      </c>
      <c r="B75" s="41" t="s">
        <v>68</v>
      </c>
      <c r="C75" s="41">
        <v>231.58945727571847</v>
      </c>
      <c r="F75" s="41" t="s">
        <v>67</v>
      </c>
      <c r="G75" s="41" t="s">
        <v>68</v>
      </c>
      <c r="H75" s="41">
        <v>17053.146008874708</v>
      </c>
    </row>
    <row r="76" spans="1:8" x14ac:dyDescent="0.3">
      <c r="A76" s="41" t="s">
        <v>67</v>
      </c>
      <c r="B76" s="41" t="s">
        <v>68</v>
      </c>
      <c r="C76" s="41">
        <v>0.31786887507869876</v>
      </c>
      <c r="F76" s="41" t="s">
        <v>67</v>
      </c>
      <c r="G76" s="41" t="s">
        <v>68</v>
      </c>
      <c r="H76" s="41">
        <v>4.7376182162037761</v>
      </c>
    </row>
    <row r="77" spans="1:8" x14ac:dyDescent="0.3">
      <c r="A77" s="41" t="s">
        <v>67</v>
      </c>
      <c r="B77" s="41" t="s">
        <v>68</v>
      </c>
      <c r="C77" s="41">
        <v>1.406196994590325</v>
      </c>
      <c r="F77" s="41" t="s">
        <v>67</v>
      </c>
      <c r="G77" s="41" t="s">
        <v>68</v>
      </c>
      <c r="H77" s="41">
        <v>188.96563402916337</v>
      </c>
    </row>
    <row r="78" spans="1:8" x14ac:dyDescent="0.3">
      <c r="A78" s="41" t="s">
        <v>67</v>
      </c>
      <c r="B78" s="41" t="s">
        <v>68</v>
      </c>
      <c r="C78" s="41">
        <v>8011.468224637284</v>
      </c>
      <c r="F78" s="41" t="s">
        <v>67</v>
      </c>
      <c r="G78" s="41" t="s">
        <v>68</v>
      </c>
      <c r="H78" s="41">
        <v>8680.5426935073683</v>
      </c>
    </row>
    <row r="79" spans="1:8" x14ac:dyDescent="0.3">
      <c r="A79" s="41" t="s">
        <v>67</v>
      </c>
      <c r="B79" s="41" t="s">
        <v>68</v>
      </c>
      <c r="C79" s="41">
        <v>47.329370185404059</v>
      </c>
      <c r="F79" s="41" t="s">
        <v>67</v>
      </c>
      <c r="G79" s="41" t="s">
        <v>68</v>
      </c>
      <c r="H79" s="41">
        <v>86.362553903772451</v>
      </c>
    </row>
    <row r="80" spans="1:8" x14ac:dyDescent="0.3">
      <c r="A80" s="41" t="s">
        <v>67</v>
      </c>
      <c r="B80" s="41" t="s">
        <v>68</v>
      </c>
      <c r="C80" s="41">
        <v>5508.5056789807677</v>
      </c>
      <c r="F80" s="41" t="s">
        <v>67</v>
      </c>
      <c r="G80" s="41" t="s">
        <v>68</v>
      </c>
      <c r="H80" s="41">
        <v>6539.4417140062396</v>
      </c>
    </row>
    <row r="81" spans="1:8" x14ac:dyDescent="0.3">
      <c r="A81" s="41" t="s">
        <v>67</v>
      </c>
      <c r="B81" s="41" t="s">
        <v>68</v>
      </c>
      <c r="C81" s="41">
        <v>9.6942691860228543</v>
      </c>
      <c r="F81" s="41" t="s">
        <v>67</v>
      </c>
      <c r="G81" s="41" t="s">
        <v>68</v>
      </c>
      <c r="H81" s="41">
        <v>12.039571197420939</v>
      </c>
    </row>
    <row r="82" spans="1:8" x14ac:dyDescent="0.3">
      <c r="A82" s="41" t="s">
        <v>67</v>
      </c>
      <c r="B82" s="41" t="s">
        <v>68</v>
      </c>
      <c r="C82" s="41">
        <v>84.724067926369784</v>
      </c>
      <c r="F82" s="41" t="s">
        <v>67</v>
      </c>
      <c r="G82" s="41" t="s">
        <v>68</v>
      </c>
      <c r="H82" s="41">
        <v>139.74420202392352</v>
      </c>
    </row>
    <row r="83" spans="1:8" x14ac:dyDescent="0.3">
      <c r="A83" s="41" t="s">
        <v>67</v>
      </c>
      <c r="B83" s="41" t="s">
        <v>68</v>
      </c>
      <c r="C83" s="41">
        <v>177.52218090961654</v>
      </c>
      <c r="F83" s="41" t="s">
        <v>67</v>
      </c>
      <c r="G83" s="41" t="s">
        <v>68</v>
      </c>
      <c r="H83" s="41">
        <v>283.72789499667408</v>
      </c>
    </row>
    <row r="84" spans="1:8" x14ac:dyDescent="0.3">
      <c r="A84" s="41" t="s">
        <v>67</v>
      </c>
      <c r="B84" s="41" t="s">
        <v>68</v>
      </c>
      <c r="C84" s="41">
        <v>92.004254145780834</v>
      </c>
      <c r="F84" s="41" t="s">
        <v>67</v>
      </c>
      <c r="G84" s="41" t="s">
        <v>68</v>
      </c>
      <c r="H84" s="41">
        <v>73.478378397546891</v>
      </c>
    </row>
    <row r="85" spans="1:8" x14ac:dyDescent="0.3">
      <c r="A85" s="41" t="s">
        <v>67</v>
      </c>
      <c r="B85" s="41" t="s">
        <v>68</v>
      </c>
      <c r="C85" s="41">
        <v>5934.5902617778274</v>
      </c>
      <c r="F85" s="41" t="s">
        <v>67</v>
      </c>
      <c r="G85" s="41" t="s">
        <v>68</v>
      </c>
      <c r="H85" s="41">
        <v>5055.1470676911867</v>
      </c>
    </row>
    <row r="86" spans="1:8" x14ac:dyDescent="0.3">
      <c r="A86" s="41" t="s">
        <v>67</v>
      </c>
      <c r="B86" s="41" t="s">
        <v>68</v>
      </c>
      <c r="C86" s="41">
        <v>14.155835034484186</v>
      </c>
      <c r="F86" s="41" t="s">
        <v>67</v>
      </c>
      <c r="G86" s="41" t="s">
        <v>68</v>
      </c>
      <c r="H86" s="41">
        <v>15.98636610407409</v>
      </c>
    </row>
    <row r="87" spans="1:8" x14ac:dyDescent="0.3">
      <c r="A87" s="41" t="s">
        <v>67</v>
      </c>
      <c r="B87" s="41" t="s">
        <v>68</v>
      </c>
      <c r="C87" s="41">
        <v>18.486933676756873</v>
      </c>
      <c r="F87" s="41" t="s">
        <v>67</v>
      </c>
      <c r="G87" s="41" t="s">
        <v>68</v>
      </c>
      <c r="H87" s="41">
        <v>33.086272608608347</v>
      </c>
    </row>
    <row r="88" spans="1:8" x14ac:dyDescent="0.3">
      <c r="A88" s="41" t="s">
        <v>67</v>
      </c>
      <c r="B88" s="41" t="s">
        <v>68</v>
      </c>
      <c r="C88" s="41">
        <v>260.05404468472818</v>
      </c>
      <c r="F88" s="41" t="s">
        <v>67</v>
      </c>
      <c r="G88" s="41" t="s">
        <v>68</v>
      </c>
      <c r="H88" s="41">
        <v>270.83263704843199</v>
      </c>
    </row>
    <row r="89" spans="1:8" x14ac:dyDescent="0.3">
      <c r="A89" s="41" t="s">
        <v>67</v>
      </c>
      <c r="B89" s="41" t="s">
        <v>68</v>
      </c>
      <c r="C89" s="41">
        <v>344.57259796198355</v>
      </c>
      <c r="F89" s="41" t="s">
        <v>67</v>
      </c>
      <c r="G89" s="41" t="s">
        <v>68</v>
      </c>
      <c r="H89" s="41">
        <v>1077.1706534038801</v>
      </c>
    </row>
    <row r="90" spans="1:8" x14ac:dyDescent="0.3">
      <c r="A90" s="41" t="s">
        <v>67</v>
      </c>
      <c r="B90" s="41" t="s">
        <v>68</v>
      </c>
      <c r="C90" s="41">
        <v>10.184124191091126</v>
      </c>
      <c r="F90" s="41" t="s">
        <v>67</v>
      </c>
      <c r="G90" s="41" t="s">
        <v>68</v>
      </c>
      <c r="H90" s="41">
        <v>36.977353986427111</v>
      </c>
    </row>
    <row r="91" spans="1:8" x14ac:dyDescent="0.3">
      <c r="A91" s="41" t="s">
        <v>67</v>
      </c>
      <c r="B91" s="41" t="s">
        <v>68</v>
      </c>
      <c r="C91" s="41">
        <v>172.08596604301206</v>
      </c>
      <c r="F91" s="41" t="s">
        <v>67</v>
      </c>
      <c r="G91" s="41" t="s">
        <v>68</v>
      </c>
      <c r="H91" s="41">
        <v>112.35883634609654</v>
      </c>
    </row>
    <row r="92" spans="1:8" x14ac:dyDescent="0.3">
      <c r="A92" s="41" t="s">
        <v>67</v>
      </c>
      <c r="B92" s="41" t="s">
        <v>68</v>
      </c>
      <c r="C92" s="41">
        <v>7.7822857026100225</v>
      </c>
      <c r="F92" s="41" t="s">
        <v>67</v>
      </c>
      <c r="G92" s="41" t="s">
        <v>68</v>
      </c>
      <c r="H92" s="41">
        <v>9.5993637820734374</v>
      </c>
    </row>
    <row r="93" spans="1:8" x14ac:dyDescent="0.3">
      <c r="A93" s="41" t="s">
        <v>67</v>
      </c>
      <c r="B93" s="41" t="s">
        <v>68</v>
      </c>
      <c r="C93" s="41">
        <v>685.93904298384621</v>
      </c>
      <c r="F93" s="41" t="s">
        <v>67</v>
      </c>
      <c r="G93" s="41" t="s">
        <v>68</v>
      </c>
      <c r="H93" s="41">
        <v>2373.9994777267543</v>
      </c>
    </row>
    <row r="94" spans="1:8" x14ac:dyDescent="0.3">
      <c r="A94" s="41" t="s">
        <v>67</v>
      </c>
      <c r="B94" s="41" t="s">
        <v>68</v>
      </c>
      <c r="C94" s="41">
        <v>25.159804691447334</v>
      </c>
      <c r="F94" s="41" t="s">
        <v>67</v>
      </c>
      <c r="G94" s="41" t="s">
        <v>68</v>
      </c>
      <c r="H94" s="41">
        <v>102.9466562001124</v>
      </c>
    </row>
    <row r="95" spans="1:8" x14ac:dyDescent="0.3">
      <c r="A95" s="41" t="s">
        <v>67</v>
      </c>
      <c r="B95" s="41" t="s">
        <v>68</v>
      </c>
      <c r="C95" s="41">
        <v>3.055418472986362</v>
      </c>
      <c r="F95" s="41" t="s">
        <v>67</v>
      </c>
      <c r="G95" s="41" t="s">
        <v>68</v>
      </c>
      <c r="H95" s="41">
        <v>43.142957823259842</v>
      </c>
    </row>
    <row r="96" spans="1:8" x14ac:dyDescent="0.3">
      <c r="A96" s="41" t="s">
        <v>67</v>
      </c>
      <c r="B96" s="41" t="s">
        <v>68</v>
      </c>
      <c r="C96" s="41">
        <v>1.653771306823268</v>
      </c>
      <c r="F96" s="41" t="s">
        <v>67</v>
      </c>
      <c r="G96" s="41" t="s">
        <v>68</v>
      </c>
      <c r="H96" s="41">
        <v>30.605810869599765</v>
      </c>
    </row>
    <row r="97" spans="1:8" x14ac:dyDescent="0.3">
      <c r="A97" s="41" t="s">
        <v>67</v>
      </c>
      <c r="B97" s="41" t="s">
        <v>68</v>
      </c>
      <c r="C97" s="41">
        <v>46.040390277159673</v>
      </c>
      <c r="F97" s="41" t="s">
        <v>67</v>
      </c>
      <c r="G97" s="41" t="s">
        <v>68</v>
      </c>
      <c r="H97" s="41">
        <v>239.74678785235722</v>
      </c>
    </row>
    <row r="98" spans="1:8" x14ac:dyDescent="0.3">
      <c r="A98" s="41" t="s">
        <v>67</v>
      </c>
      <c r="B98" s="41" t="s">
        <v>68</v>
      </c>
      <c r="C98" s="41">
        <v>0.24059452617239616</v>
      </c>
      <c r="F98" s="41" t="s">
        <v>67</v>
      </c>
      <c r="G98" s="41" t="s">
        <v>68</v>
      </c>
      <c r="H98" s="41">
        <v>2.4786731338883636</v>
      </c>
    </row>
    <row r="99" spans="1:8" x14ac:dyDescent="0.3">
      <c r="A99" s="41" t="s">
        <v>67</v>
      </c>
      <c r="B99" s="41" t="s">
        <v>68</v>
      </c>
      <c r="C99" s="41">
        <v>69.152093007407785</v>
      </c>
      <c r="F99" s="41" t="s">
        <v>67</v>
      </c>
      <c r="G99" s="41" t="s">
        <v>68</v>
      </c>
      <c r="H99" s="41">
        <v>401.40199351599085</v>
      </c>
    </row>
    <row r="100" spans="1:8" x14ac:dyDescent="0.3">
      <c r="A100" s="41" t="s">
        <v>67</v>
      </c>
      <c r="B100" s="41" t="s">
        <v>68</v>
      </c>
      <c r="C100" s="41">
        <v>3.1154586182908046</v>
      </c>
      <c r="F100" s="41" t="s">
        <v>67</v>
      </c>
      <c r="G100" s="41" t="s">
        <v>68</v>
      </c>
      <c r="H100" s="41">
        <v>40.114861158584318</v>
      </c>
    </row>
    <row r="101" spans="1:8" x14ac:dyDescent="0.3">
      <c r="A101" s="41" t="s">
        <v>67</v>
      </c>
      <c r="B101" s="41" t="s">
        <v>68</v>
      </c>
      <c r="C101" s="41">
        <v>24.345600926138644</v>
      </c>
      <c r="F101" s="41" t="s">
        <v>67</v>
      </c>
      <c r="G101" s="41" t="s">
        <v>68</v>
      </c>
      <c r="H101" s="41">
        <v>85.826592235433381</v>
      </c>
    </row>
    <row r="102" spans="1:8" x14ac:dyDescent="0.3">
      <c r="A102" s="41" t="s">
        <v>67</v>
      </c>
      <c r="B102" s="41" t="s">
        <v>68</v>
      </c>
      <c r="C102" s="41">
        <v>2.6990753111744556</v>
      </c>
      <c r="F102" s="41" t="s">
        <v>67</v>
      </c>
      <c r="G102" s="41" t="s">
        <v>68</v>
      </c>
      <c r="H102" s="41">
        <v>5.1864677328663449</v>
      </c>
    </row>
    <row r="103" spans="1:8" x14ac:dyDescent="0.3">
      <c r="A103" s="41" t="s">
        <v>67</v>
      </c>
      <c r="B103" s="41" t="s">
        <v>68</v>
      </c>
      <c r="C103" s="41">
        <v>0</v>
      </c>
      <c r="F103" s="41" t="s">
        <v>67</v>
      </c>
      <c r="G103" s="41" t="s">
        <v>68</v>
      </c>
      <c r="H103" s="41">
        <v>0</v>
      </c>
    </row>
    <row r="104" spans="1:8" x14ac:dyDescent="0.3">
      <c r="A104" s="41" t="s">
        <v>67</v>
      </c>
      <c r="B104" s="41" t="s">
        <v>68</v>
      </c>
      <c r="C104" s="41">
        <v>1.0053506534022596</v>
      </c>
      <c r="F104" s="41" t="s">
        <v>67</v>
      </c>
      <c r="G104" s="41" t="s">
        <v>68</v>
      </c>
      <c r="H104" s="41">
        <v>2.9846130484479234</v>
      </c>
    </row>
    <row r="105" spans="1:8" x14ac:dyDescent="0.3">
      <c r="A105" s="41" t="s">
        <v>67</v>
      </c>
      <c r="B105" s="41" t="s">
        <v>68</v>
      </c>
      <c r="C105" s="41">
        <v>153.90343723971205</v>
      </c>
      <c r="F105" s="41" t="s">
        <v>67</v>
      </c>
      <c r="G105" s="41" t="s">
        <v>68</v>
      </c>
      <c r="H105" s="41">
        <v>663.369670559974</v>
      </c>
    </row>
    <row r="106" spans="1:8" x14ac:dyDescent="0.3">
      <c r="A106" s="41" t="s">
        <v>67</v>
      </c>
      <c r="B106" s="41" t="s">
        <v>68</v>
      </c>
      <c r="C106" s="41">
        <v>0.58583828769447155</v>
      </c>
      <c r="F106" s="41" t="s">
        <v>67</v>
      </c>
      <c r="G106" s="41" t="s">
        <v>68</v>
      </c>
      <c r="H106" s="41">
        <v>4.6768741708739539</v>
      </c>
    </row>
    <row r="107" spans="1:8" x14ac:dyDescent="0.3">
      <c r="A107" s="41" t="s">
        <v>67</v>
      </c>
      <c r="B107" s="41" t="s">
        <v>68</v>
      </c>
      <c r="C107" s="41">
        <v>8.7448366314934814E-2</v>
      </c>
      <c r="F107" s="41" t="s">
        <v>67</v>
      </c>
      <c r="G107" s="41" t="s">
        <v>68</v>
      </c>
      <c r="H107" s="41">
        <v>0.73666350838353478</v>
      </c>
    </row>
    <row r="108" spans="1:8" x14ac:dyDescent="0.3">
      <c r="A108" s="41" t="s">
        <v>67</v>
      </c>
      <c r="B108" s="41" t="s">
        <v>68</v>
      </c>
      <c r="C108" s="41">
        <v>46.501966695990447</v>
      </c>
      <c r="F108" s="41" t="s">
        <v>67</v>
      </c>
      <c r="G108" s="41" t="s">
        <v>68</v>
      </c>
      <c r="H108" s="41">
        <v>286.4937089694547</v>
      </c>
    </row>
    <row r="109" spans="1:8" x14ac:dyDescent="0.3">
      <c r="A109" s="41" t="s">
        <v>67</v>
      </c>
      <c r="B109" s="41" t="s">
        <v>68</v>
      </c>
      <c r="C109" s="41">
        <v>69.280422163127213</v>
      </c>
      <c r="F109" s="41" t="s">
        <v>67</v>
      </c>
      <c r="G109" s="41" t="s">
        <v>68</v>
      </c>
      <c r="H109" s="41">
        <v>364.45126139913037</v>
      </c>
    </row>
    <row r="110" spans="1:8" x14ac:dyDescent="0.3">
      <c r="A110" s="41" t="s">
        <v>67</v>
      </c>
      <c r="B110" s="41" t="s">
        <v>68</v>
      </c>
      <c r="C110" s="41">
        <v>8.7776571033446188E-2</v>
      </c>
      <c r="F110" s="41" t="s">
        <v>67</v>
      </c>
      <c r="G110" s="41" t="s">
        <v>68</v>
      </c>
      <c r="H110" s="41">
        <v>1.647333243962793</v>
      </c>
    </row>
    <row r="111" spans="1:8" x14ac:dyDescent="0.3">
      <c r="A111" s="41" t="s">
        <v>67</v>
      </c>
      <c r="B111" s="41" t="s">
        <v>68</v>
      </c>
      <c r="C111" s="41">
        <v>255.84492525093268</v>
      </c>
      <c r="F111" s="41" t="s">
        <v>67</v>
      </c>
      <c r="G111" s="41" t="s">
        <v>68</v>
      </c>
      <c r="H111" s="41">
        <v>1448.1865714577241</v>
      </c>
    </row>
    <row r="112" spans="1:8" x14ac:dyDescent="0.3">
      <c r="A112" s="41" t="s">
        <v>67</v>
      </c>
      <c r="B112" s="41" t="s">
        <v>68</v>
      </c>
      <c r="C112" s="41">
        <v>0.11387904427690868</v>
      </c>
      <c r="F112" s="41" t="s">
        <v>67</v>
      </c>
      <c r="G112" s="41" t="s">
        <v>68</v>
      </c>
      <c r="H112" s="41">
        <v>1.345720415925755</v>
      </c>
    </row>
    <row r="113" spans="1:8" x14ac:dyDescent="0.3">
      <c r="A113" s="41" t="s">
        <v>67</v>
      </c>
      <c r="B113" s="41" t="s">
        <v>68</v>
      </c>
      <c r="C113" s="41">
        <v>1.6499935359694053</v>
      </c>
      <c r="F113" s="41" t="s">
        <v>67</v>
      </c>
      <c r="G113" s="41" t="s">
        <v>68</v>
      </c>
      <c r="H113" s="41">
        <v>14.069987075529117</v>
      </c>
    </row>
    <row r="114" spans="1:8" x14ac:dyDescent="0.3">
      <c r="A114" s="41" t="s">
        <v>67</v>
      </c>
      <c r="B114" s="41" t="s">
        <v>68</v>
      </c>
      <c r="C114" s="41">
        <v>2.7541201849366259E-2</v>
      </c>
      <c r="F114" s="41" t="s">
        <v>67</v>
      </c>
      <c r="G114" s="41" t="s">
        <v>68</v>
      </c>
      <c r="H114" s="41">
        <v>0.25945958372827888</v>
      </c>
    </row>
    <row r="115" spans="1:8" x14ac:dyDescent="0.3">
      <c r="A115" s="41" t="s">
        <v>67</v>
      </c>
      <c r="B115" s="41" t="s">
        <v>68</v>
      </c>
      <c r="C115" s="41">
        <v>9.3105767315808361</v>
      </c>
      <c r="F115" s="41" t="s">
        <v>67</v>
      </c>
      <c r="G115" s="41" t="s">
        <v>68</v>
      </c>
      <c r="H115" s="41">
        <v>157.41869862909166</v>
      </c>
    </row>
    <row r="116" spans="1:8" x14ac:dyDescent="0.3">
      <c r="A116" s="41" t="s">
        <v>67</v>
      </c>
      <c r="B116" s="41" t="s">
        <v>68</v>
      </c>
      <c r="C116" s="41">
        <v>381.41912636931153</v>
      </c>
      <c r="F116" s="41" t="s">
        <v>67</v>
      </c>
      <c r="G116" s="41" t="s">
        <v>68</v>
      </c>
      <c r="H116" s="41">
        <v>2446.3073844839864</v>
      </c>
    </row>
    <row r="117" spans="1:8" x14ac:dyDescent="0.3">
      <c r="A117" s="41" t="s">
        <v>67</v>
      </c>
      <c r="B117" s="41" t="s">
        <v>68</v>
      </c>
      <c r="C117" s="41">
        <v>2.4100748871268349</v>
      </c>
      <c r="F117" s="41" t="s">
        <v>67</v>
      </c>
      <c r="G117" s="41" t="s">
        <v>68</v>
      </c>
      <c r="H117" s="41">
        <v>31.909003055073033</v>
      </c>
    </row>
    <row r="118" spans="1:8" x14ac:dyDescent="0.3">
      <c r="A118" s="41" t="s">
        <v>67</v>
      </c>
      <c r="B118" s="41" t="s">
        <v>68</v>
      </c>
      <c r="C118" s="41">
        <v>182.08333763433086</v>
      </c>
      <c r="F118" s="41" t="s">
        <v>67</v>
      </c>
      <c r="G118" s="41" t="s">
        <v>68</v>
      </c>
      <c r="H118" s="41">
        <v>1692.8548252425815</v>
      </c>
    </row>
    <row r="119" spans="1:8" x14ac:dyDescent="0.3">
      <c r="A119" s="41" t="s">
        <v>67</v>
      </c>
      <c r="B119" s="41" t="s">
        <v>68</v>
      </c>
      <c r="C119" s="41">
        <v>0.49020256786903094</v>
      </c>
      <c r="F119" s="41" t="s">
        <v>67</v>
      </c>
      <c r="G119" s="41" t="s">
        <v>68</v>
      </c>
      <c r="H119" s="41">
        <v>2.5573670474127908</v>
      </c>
    </row>
    <row r="120" spans="1:8" x14ac:dyDescent="0.3">
      <c r="A120" s="41" t="s">
        <v>67</v>
      </c>
      <c r="B120" s="41" t="s">
        <v>68</v>
      </c>
      <c r="C120" s="41">
        <v>21.6277063217434</v>
      </c>
      <c r="F120" s="41" t="s">
        <v>67</v>
      </c>
      <c r="G120" s="41" t="s">
        <v>68</v>
      </c>
      <c r="H120" s="41">
        <v>260.89584197725242</v>
      </c>
    </row>
    <row r="121" spans="1:8" x14ac:dyDescent="0.3">
      <c r="A121" s="41" t="s">
        <v>67</v>
      </c>
      <c r="B121" s="41" t="s">
        <v>68</v>
      </c>
      <c r="C121" s="41">
        <v>4.8376189376427587E-3</v>
      </c>
      <c r="F121" s="41" t="s">
        <v>67</v>
      </c>
      <c r="G121" s="41" t="s">
        <v>68</v>
      </c>
      <c r="H121" s="41">
        <v>0.12724109579161591</v>
      </c>
    </row>
    <row r="122" spans="1:8" x14ac:dyDescent="0.3">
      <c r="A122" s="41" t="s">
        <v>67</v>
      </c>
      <c r="B122" s="41" t="s">
        <v>68</v>
      </c>
      <c r="C122" s="41">
        <v>1.2869703947687881</v>
      </c>
      <c r="F122" s="41" t="s">
        <v>67</v>
      </c>
      <c r="G122" s="41" t="s">
        <v>68</v>
      </c>
      <c r="H122" s="41">
        <v>8.1656911011249065</v>
      </c>
    </row>
    <row r="123" spans="1:8" x14ac:dyDescent="0.3">
      <c r="A123" s="41" t="s">
        <v>67</v>
      </c>
      <c r="B123" s="41" t="s">
        <v>68</v>
      </c>
      <c r="C123" s="41">
        <v>1.986966421768938</v>
      </c>
      <c r="F123" s="41" t="s">
        <v>67</v>
      </c>
      <c r="G123" s="41" t="s">
        <v>68</v>
      </c>
      <c r="H123" s="41">
        <v>23.67594933494664</v>
      </c>
    </row>
    <row r="124" spans="1:8" x14ac:dyDescent="0.3">
      <c r="A124" s="41" t="s">
        <v>67</v>
      </c>
      <c r="B124" s="41" t="s">
        <v>68</v>
      </c>
      <c r="C124" s="41">
        <v>46.490399427527016</v>
      </c>
      <c r="F124" s="41" t="s">
        <v>67</v>
      </c>
      <c r="G124" s="41" t="s">
        <v>68</v>
      </c>
      <c r="H124" s="41">
        <v>320.73335556007061</v>
      </c>
    </row>
    <row r="125" spans="1:8" x14ac:dyDescent="0.3">
      <c r="A125" s="41" t="s">
        <v>67</v>
      </c>
      <c r="B125" s="41" t="s">
        <v>68</v>
      </c>
      <c r="C125" s="41">
        <v>53.315562816959307</v>
      </c>
      <c r="F125" s="41" t="s">
        <v>67</v>
      </c>
      <c r="G125" s="41" t="s">
        <v>68</v>
      </c>
      <c r="H125" s="41">
        <v>522.29219033337733</v>
      </c>
    </row>
    <row r="126" spans="1:8" x14ac:dyDescent="0.3">
      <c r="A126" s="41" t="s">
        <v>67</v>
      </c>
      <c r="B126" s="41" t="s">
        <v>68</v>
      </c>
      <c r="C126" s="41">
        <v>232.88420666597352</v>
      </c>
      <c r="F126" s="41" t="s">
        <v>67</v>
      </c>
      <c r="G126" s="41" t="s">
        <v>68</v>
      </c>
      <c r="H126" s="41">
        <v>996.54604940569959</v>
      </c>
    </row>
    <row r="127" spans="1:8" x14ac:dyDescent="0.3">
      <c r="A127" s="41" t="s">
        <v>67</v>
      </c>
      <c r="B127" s="41" t="s">
        <v>68</v>
      </c>
      <c r="C127" s="41">
        <v>10.14985429995456</v>
      </c>
      <c r="F127" s="41" t="s">
        <v>67</v>
      </c>
      <c r="G127" s="41" t="s">
        <v>68</v>
      </c>
      <c r="H127" s="41">
        <v>30.498059905050162</v>
      </c>
    </row>
    <row r="128" spans="1:8" x14ac:dyDescent="0.3">
      <c r="A128" s="41" t="s">
        <v>67</v>
      </c>
      <c r="B128" s="41" t="s">
        <v>68</v>
      </c>
      <c r="C128" s="41">
        <v>1.1771398286948417E-3</v>
      </c>
      <c r="F128" s="41" t="s">
        <v>67</v>
      </c>
      <c r="G128" s="41" t="s">
        <v>68</v>
      </c>
      <c r="H128" s="41">
        <v>2.3824814397115219E-2</v>
      </c>
    </row>
    <row r="129" spans="1:8" x14ac:dyDescent="0.3">
      <c r="A129" s="41" t="s">
        <v>67</v>
      </c>
      <c r="B129" s="41" t="s">
        <v>68</v>
      </c>
      <c r="C129" s="41">
        <v>0.30267124373896975</v>
      </c>
      <c r="F129" s="41" t="s">
        <v>67</v>
      </c>
      <c r="G129" s="41" t="s">
        <v>68</v>
      </c>
      <c r="H129" s="41">
        <v>18.340625234650609</v>
      </c>
    </row>
    <row r="130" spans="1:8" x14ac:dyDescent="0.3">
      <c r="A130" s="41" t="s">
        <v>67</v>
      </c>
      <c r="B130" s="41" t="s">
        <v>68</v>
      </c>
      <c r="C130" s="41">
        <v>1.5430498940923356</v>
      </c>
      <c r="F130" s="41" t="s">
        <v>67</v>
      </c>
      <c r="G130" s="41" t="s">
        <v>68</v>
      </c>
      <c r="H130" s="41">
        <v>14.177259385867343</v>
      </c>
    </row>
    <row r="131" spans="1:8" x14ac:dyDescent="0.3">
      <c r="A131" s="41" t="s">
        <v>67</v>
      </c>
      <c r="B131" s="41" t="s">
        <v>68</v>
      </c>
      <c r="C131" s="41">
        <v>40.356821650625136</v>
      </c>
      <c r="F131" s="41" t="s">
        <v>67</v>
      </c>
      <c r="G131" s="41" t="s">
        <v>68</v>
      </c>
      <c r="H131" s="41">
        <v>171.23770515594046</v>
      </c>
    </row>
    <row r="132" spans="1:8" x14ac:dyDescent="0.3">
      <c r="A132" s="41" t="s">
        <v>67</v>
      </c>
      <c r="B132" s="41" t="s">
        <v>68</v>
      </c>
      <c r="C132" s="41">
        <v>2.0288975371822723E-2</v>
      </c>
      <c r="F132" s="41" t="s">
        <v>67</v>
      </c>
      <c r="G132" s="41" t="s">
        <v>68</v>
      </c>
      <c r="H132" s="41">
        <v>0.30490759540637807</v>
      </c>
    </row>
    <row r="133" spans="1:8" x14ac:dyDescent="0.3">
      <c r="A133" s="41" t="s">
        <v>67</v>
      </c>
      <c r="B133" s="41" t="s">
        <v>68</v>
      </c>
      <c r="C133" s="41">
        <v>6.587587261447978</v>
      </c>
      <c r="F133" s="41" t="s">
        <v>67</v>
      </c>
      <c r="G133" s="41" t="s">
        <v>68</v>
      </c>
      <c r="H133" s="41">
        <v>13.072166743244981</v>
      </c>
    </row>
    <row r="134" spans="1:8" x14ac:dyDescent="0.3">
      <c r="A134" s="41" t="s">
        <v>67</v>
      </c>
      <c r="B134" s="41" t="s">
        <v>68</v>
      </c>
      <c r="C134" s="41">
        <v>16.978764799965703</v>
      </c>
      <c r="F134" s="41" t="s">
        <v>67</v>
      </c>
      <c r="G134" s="41" t="s">
        <v>68</v>
      </c>
      <c r="H134" s="41">
        <v>77.811886073945288</v>
      </c>
    </row>
    <row r="135" spans="1:8" x14ac:dyDescent="0.3">
      <c r="A135" s="41" t="s">
        <v>67</v>
      </c>
      <c r="B135" s="41" t="s">
        <v>68</v>
      </c>
      <c r="C135" s="41">
        <v>24.323245685671143</v>
      </c>
      <c r="F135" s="41" t="s">
        <v>67</v>
      </c>
      <c r="G135" s="41" t="s">
        <v>68</v>
      </c>
      <c r="H135" s="41">
        <v>102.29847933596278</v>
      </c>
    </row>
    <row r="136" spans="1:8" x14ac:dyDescent="0.3">
      <c r="C136">
        <f>SUM(C2:C135)</f>
        <v>23876.027098228766</v>
      </c>
      <c r="H136">
        <f>SUM(H2:H135)</f>
        <v>118058.23641004752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75E8-6C98-4C33-BC6A-B74D55D0663C}">
  <dimension ref="A1:H30"/>
  <sheetViews>
    <sheetView topLeftCell="A17" workbookViewId="0">
      <selection activeCell="H2" sqref="H2:H30"/>
    </sheetView>
  </sheetViews>
  <sheetFormatPr defaultRowHeight="14.4" x14ac:dyDescent="0.3"/>
  <cols>
    <col min="1" max="1" width="10.44140625" bestFit="1" customWidth="1"/>
    <col min="2" max="2" width="8.6640625" bestFit="1" customWidth="1"/>
    <col min="3" max="3" width="13.33203125" bestFit="1" customWidth="1"/>
    <col min="6" max="6" width="10.44140625" bestFit="1" customWidth="1"/>
    <col min="7" max="7" width="8.6640625" bestFit="1" customWidth="1"/>
    <col min="8" max="8" width="13.44140625" bestFit="1" customWidth="1"/>
  </cols>
  <sheetData>
    <row r="1" spans="1:8" x14ac:dyDescent="0.3">
      <c r="A1" s="39" t="s">
        <v>65</v>
      </c>
      <c r="B1" s="39" t="s">
        <v>66</v>
      </c>
      <c r="C1" s="39" t="s">
        <v>64</v>
      </c>
      <c r="F1" s="39" t="s">
        <v>65</v>
      </c>
      <c r="G1" s="39" t="s">
        <v>66</v>
      </c>
      <c r="H1" s="39" t="s">
        <v>63</v>
      </c>
    </row>
    <row r="2" spans="1:8" x14ac:dyDescent="0.3">
      <c r="A2" s="41" t="s">
        <v>67</v>
      </c>
      <c r="B2" s="41" t="s">
        <v>68</v>
      </c>
      <c r="C2" s="41">
        <v>0.2692675170552426</v>
      </c>
      <c r="F2" s="41" t="s">
        <v>67</v>
      </c>
      <c r="G2" s="41" t="s">
        <v>68</v>
      </c>
      <c r="H2" s="41">
        <v>89.492901092212207</v>
      </c>
    </row>
    <row r="3" spans="1:8" x14ac:dyDescent="0.3">
      <c r="A3" s="41" t="s">
        <v>67</v>
      </c>
      <c r="B3" s="41" t="s">
        <v>68</v>
      </c>
      <c r="C3" s="41">
        <v>0.90930868395330333</v>
      </c>
      <c r="F3" s="41" t="s">
        <v>67</v>
      </c>
      <c r="G3" s="41" t="s">
        <v>68</v>
      </c>
      <c r="H3" s="41">
        <v>274.70688106361598</v>
      </c>
    </row>
    <row r="4" spans="1:8" x14ac:dyDescent="0.3">
      <c r="A4" s="41" t="s">
        <v>67</v>
      </c>
      <c r="B4" s="41" t="s">
        <v>68</v>
      </c>
      <c r="C4" s="41">
        <v>4.1801170273061752E-2</v>
      </c>
      <c r="F4" s="41" t="s">
        <v>67</v>
      </c>
      <c r="G4" s="41" t="s">
        <v>68</v>
      </c>
      <c r="H4" s="41">
        <v>12.927425276473492</v>
      </c>
    </row>
    <row r="5" spans="1:8" x14ac:dyDescent="0.3">
      <c r="A5" s="41" t="s">
        <v>67</v>
      </c>
      <c r="B5" s="41" t="s">
        <v>68</v>
      </c>
      <c r="C5" s="41">
        <v>0</v>
      </c>
      <c r="F5" s="41" t="s">
        <v>67</v>
      </c>
      <c r="G5" s="41" t="s">
        <v>68</v>
      </c>
      <c r="H5" s="41">
        <v>0.35623456692809263</v>
      </c>
    </row>
    <row r="6" spans="1:8" x14ac:dyDescent="0.3">
      <c r="A6" s="41" t="s">
        <v>67</v>
      </c>
      <c r="B6" s="41" t="s">
        <v>68</v>
      </c>
      <c r="C6" s="41">
        <v>6.1456957643456277E-4</v>
      </c>
      <c r="F6" s="41" t="s">
        <v>67</v>
      </c>
      <c r="G6" s="41" t="s">
        <v>68</v>
      </c>
      <c r="H6" s="41">
        <v>5.2221629490363908</v>
      </c>
    </row>
    <row r="7" spans="1:8" x14ac:dyDescent="0.3">
      <c r="A7" s="41" t="s">
        <v>67</v>
      </c>
      <c r="B7" s="41" t="s">
        <v>68</v>
      </c>
      <c r="C7" s="41">
        <v>0</v>
      </c>
      <c r="F7" s="41" t="s">
        <v>67</v>
      </c>
      <c r="G7" s="41" t="s">
        <v>68</v>
      </c>
      <c r="H7" s="41">
        <v>4.2633447220252835E-2</v>
      </c>
    </row>
    <row r="8" spans="1:8" x14ac:dyDescent="0.3">
      <c r="A8" s="41" t="s">
        <v>67</v>
      </c>
      <c r="B8" s="41" t="s">
        <v>68</v>
      </c>
      <c r="C8" s="41">
        <v>0</v>
      </c>
      <c r="F8" s="41" t="s">
        <v>67</v>
      </c>
      <c r="G8" s="41" t="s">
        <v>68</v>
      </c>
      <c r="H8" s="41">
        <v>0.85864890323274701</v>
      </c>
    </row>
    <row r="9" spans="1:8" x14ac:dyDescent="0.3">
      <c r="A9" s="41" t="s">
        <v>67</v>
      </c>
      <c r="B9" s="41" t="s">
        <v>68</v>
      </c>
      <c r="C9" s="41">
        <v>2.5251922967973892E-4</v>
      </c>
      <c r="F9" s="41" t="s">
        <v>67</v>
      </c>
      <c r="G9" s="41" t="s">
        <v>68</v>
      </c>
      <c r="H9" s="41">
        <v>1.2604673910269921</v>
      </c>
    </row>
    <row r="10" spans="1:8" x14ac:dyDescent="0.3">
      <c r="A10" s="41" t="s">
        <v>67</v>
      </c>
      <c r="B10" s="41" t="s">
        <v>68</v>
      </c>
      <c r="C10" s="41">
        <v>0.2917773594269118</v>
      </c>
      <c r="F10" s="41" t="s">
        <v>67</v>
      </c>
      <c r="G10" s="41" t="s">
        <v>68</v>
      </c>
      <c r="H10" s="41">
        <v>0.56795468959558482</v>
      </c>
    </row>
    <row r="11" spans="1:8" x14ac:dyDescent="0.3">
      <c r="A11" s="41" t="s">
        <v>67</v>
      </c>
      <c r="B11" s="41" t="s">
        <v>68</v>
      </c>
      <c r="C11" s="41">
        <v>0.17567193244242879</v>
      </c>
      <c r="F11" s="41" t="s">
        <v>67</v>
      </c>
      <c r="G11" s="41" t="s">
        <v>68</v>
      </c>
      <c r="H11" s="41">
        <v>13.126487778442886</v>
      </c>
    </row>
    <row r="12" spans="1:8" x14ac:dyDescent="0.3">
      <c r="A12" s="41" t="s">
        <v>67</v>
      </c>
      <c r="B12" s="41" t="s">
        <v>68</v>
      </c>
      <c r="C12" s="41">
        <v>0</v>
      </c>
      <c r="F12" s="41" t="s">
        <v>67</v>
      </c>
      <c r="G12" s="41" t="s">
        <v>68</v>
      </c>
      <c r="H12" s="41">
        <v>0</v>
      </c>
    </row>
    <row r="13" spans="1:8" x14ac:dyDescent="0.3">
      <c r="A13" s="41" t="s">
        <v>67</v>
      </c>
      <c r="B13" s="41" t="s">
        <v>68</v>
      </c>
      <c r="C13" s="41">
        <v>8.8920426126018921E-3</v>
      </c>
      <c r="F13" s="41" t="s">
        <v>67</v>
      </c>
      <c r="G13" s="41" t="s">
        <v>68</v>
      </c>
      <c r="H13" s="41">
        <v>14.70215263979088</v>
      </c>
    </row>
    <row r="14" spans="1:8" x14ac:dyDescent="0.3">
      <c r="A14" s="41" t="s">
        <v>67</v>
      </c>
      <c r="B14" s="41" t="s">
        <v>68</v>
      </c>
      <c r="C14" s="41">
        <v>6.5980041971104549E-3</v>
      </c>
      <c r="F14" s="41" t="s">
        <v>67</v>
      </c>
      <c r="G14" s="41" t="s">
        <v>68</v>
      </c>
      <c r="H14" s="41">
        <v>3.2069948214072319</v>
      </c>
    </row>
    <row r="15" spans="1:8" x14ac:dyDescent="0.3">
      <c r="A15" s="41" t="s">
        <v>67</v>
      </c>
      <c r="B15" s="41" t="s">
        <v>68</v>
      </c>
      <c r="C15" s="41">
        <v>3.5985730825083368E-6</v>
      </c>
      <c r="F15" s="41" t="s">
        <v>67</v>
      </c>
      <c r="G15" s="41" t="s">
        <v>68</v>
      </c>
      <c r="H15" s="41">
        <v>1.5569294487877423E-2</v>
      </c>
    </row>
    <row r="16" spans="1:8" x14ac:dyDescent="0.3">
      <c r="A16" s="41" t="s">
        <v>67</v>
      </c>
      <c r="B16" s="41" t="s">
        <v>68</v>
      </c>
      <c r="C16" s="41">
        <v>0.98783500153420289</v>
      </c>
      <c r="F16" s="41" t="s">
        <v>67</v>
      </c>
      <c r="G16" s="41" t="s">
        <v>68</v>
      </c>
      <c r="H16" s="41">
        <v>115.45425258444099</v>
      </c>
    </row>
    <row r="17" spans="1:8" x14ac:dyDescent="0.3">
      <c r="A17" s="41" t="s">
        <v>67</v>
      </c>
      <c r="B17" s="41" t="s">
        <v>68</v>
      </c>
      <c r="C17" s="41">
        <v>7.3173302046276083</v>
      </c>
      <c r="F17" s="41" t="s">
        <v>67</v>
      </c>
      <c r="G17" s="41" t="s">
        <v>68</v>
      </c>
      <c r="H17" s="41">
        <v>357.60480052511605</v>
      </c>
    </row>
    <row r="18" spans="1:8" x14ac:dyDescent="0.3">
      <c r="A18" s="41" t="s">
        <v>67</v>
      </c>
      <c r="B18" s="41" t="s">
        <v>68</v>
      </c>
      <c r="C18" s="41">
        <v>0.65823962705156702</v>
      </c>
      <c r="F18" s="41" t="s">
        <v>67</v>
      </c>
      <c r="G18" s="41" t="s">
        <v>68</v>
      </c>
      <c r="H18" s="41">
        <v>18.125821022883191</v>
      </c>
    </row>
    <row r="19" spans="1:8" x14ac:dyDescent="0.3">
      <c r="A19" s="41" t="s">
        <v>67</v>
      </c>
      <c r="B19" s="41" t="s">
        <v>68</v>
      </c>
      <c r="C19" s="41">
        <v>2.3739059030511269</v>
      </c>
      <c r="F19" s="41" t="s">
        <v>67</v>
      </c>
      <c r="G19" s="41" t="s">
        <v>68</v>
      </c>
      <c r="H19" s="41">
        <v>26.317970487135131</v>
      </c>
    </row>
    <row r="20" spans="1:8" x14ac:dyDescent="0.3">
      <c r="A20" s="41" t="s">
        <v>67</v>
      </c>
      <c r="B20" s="41" t="s">
        <v>68</v>
      </c>
      <c r="C20" s="41">
        <v>30.452122575222791</v>
      </c>
      <c r="F20" s="41" t="s">
        <v>67</v>
      </c>
      <c r="G20" s="41" t="s">
        <v>68</v>
      </c>
      <c r="H20" s="41">
        <v>310.05136967876786</v>
      </c>
    </row>
    <row r="21" spans="1:8" x14ac:dyDescent="0.3">
      <c r="A21" s="41" t="s">
        <v>67</v>
      </c>
      <c r="B21" s="41" t="s">
        <v>68</v>
      </c>
      <c r="C21" s="41">
        <v>0.38565536121781618</v>
      </c>
      <c r="F21" s="41" t="s">
        <v>67</v>
      </c>
      <c r="G21" s="41" t="s">
        <v>68</v>
      </c>
      <c r="H21" s="41">
        <v>2.3640521520205362</v>
      </c>
    </row>
    <row r="22" spans="1:8" x14ac:dyDescent="0.3">
      <c r="A22" s="41" t="s">
        <v>67</v>
      </c>
      <c r="B22" s="41" t="s">
        <v>68</v>
      </c>
      <c r="C22" s="41">
        <v>1.4779778253750799</v>
      </c>
      <c r="F22" s="41" t="s">
        <v>67</v>
      </c>
      <c r="G22" s="41" t="s">
        <v>68</v>
      </c>
      <c r="H22" s="41">
        <v>35.343956882877578</v>
      </c>
    </row>
    <row r="23" spans="1:8" x14ac:dyDescent="0.3">
      <c r="A23" s="41" t="s">
        <v>67</v>
      </c>
      <c r="B23" s="41" t="s">
        <v>68</v>
      </c>
      <c r="C23" s="41">
        <v>535.64261959758653</v>
      </c>
      <c r="F23" s="41" t="s">
        <v>67</v>
      </c>
      <c r="G23" s="41" t="s">
        <v>68</v>
      </c>
      <c r="H23" s="41">
        <v>3763.5352096408255</v>
      </c>
    </row>
    <row r="24" spans="1:8" x14ac:dyDescent="0.3">
      <c r="A24" s="41" t="s">
        <v>67</v>
      </c>
      <c r="B24" s="41" t="s">
        <v>68</v>
      </c>
      <c r="C24" s="41">
        <v>5.3816815139404026</v>
      </c>
      <c r="F24" s="41" t="s">
        <v>67</v>
      </c>
      <c r="G24" s="41" t="s">
        <v>68</v>
      </c>
      <c r="H24" s="41">
        <v>20.923006470917187</v>
      </c>
    </row>
    <row r="25" spans="1:8" x14ac:dyDescent="0.3">
      <c r="A25" s="41" t="s">
        <v>67</v>
      </c>
      <c r="B25" s="41" t="s">
        <v>68</v>
      </c>
      <c r="C25" s="41">
        <v>56.571509988057052</v>
      </c>
      <c r="F25" s="41" t="s">
        <v>67</v>
      </c>
      <c r="G25" s="41" t="s">
        <v>68</v>
      </c>
      <c r="H25" s="41">
        <v>282.13757167859825</v>
      </c>
    </row>
    <row r="26" spans="1:8" x14ac:dyDescent="0.3">
      <c r="A26" s="41" t="s">
        <v>67</v>
      </c>
      <c r="B26" s="41" t="s">
        <v>68</v>
      </c>
      <c r="C26" s="41">
        <v>6.2189842005848678E-2</v>
      </c>
      <c r="F26" s="41" t="s">
        <v>67</v>
      </c>
      <c r="G26" s="41" t="s">
        <v>68</v>
      </c>
      <c r="H26" s="41">
        <v>0.6608067412571218</v>
      </c>
    </row>
    <row r="27" spans="1:8" x14ac:dyDescent="0.3">
      <c r="A27" s="41" t="s">
        <v>67</v>
      </c>
      <c r="B27" s="41" t="s">
        <v>68</v>
      </c>
      <c r="C27" s="41">
        <v>18.513797671770792</v>
      </c>
      <c r="F27" s="41" t="s">
        <v>67</v>
      </c>
      <c r="G27" s="41" t="s">
        <v>68</v>
      </c>
      <c r="H27" s="41">
        <v>201.79380428476517</v>
      </c>
    </row>
    <row r="28" spans="1:8" x14ac:dyDescent="0.3">
      <c r="A28" s="41" t="s">
        <v>67</v>
      </c>
      <c r="B28" s="41" t="s">
        <v>68</v>
      </c>
      <c r="C28" s="41">
        <v>8.0979334231832674</v>
      </c>
      <c r="F28" s="41" t="s">
        <v>67</v>
      </c>
      <c r="G28" s="41" t="s">
        <v>68</v>
      </c>
      <c r="H28" s="41">
        <v>118.64977127616683</v>
      </c>
    </row>
    <row r="29" spans="1:8" x14ac:dyDescent="0.3">
      <c r="A29" s="41" t="s">
        <v>67</v>
      </c>
      <c r="B29" s="41" t="s">
        <v>68</v>
      </c>
      <c r="C29" s="41">
        <v>195.39602568738965</v>
      </c>
      <c r="F29" s="41" t="s">
        <v>67</v>
      </c>
      <c r="G29" s="41" t="s">
        <v>68</v>
      </c>
      <c r="H29" s="41">
        <v>2105.5586285712652</v>
      </c>
    </row>
    <row r="30" spans="1:8" x14ac:dyDescent="0.3">
      <c r="C30">
        <f>SUM(C2:C29)</f>
        <v>865.02301161935361</v>
      </c>
      <c r="H30">
        <f>SUM(H2:H29)</f>
        <v>7775.0075359105067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D9C1-01BA-49AA-A44C-F349A9D01855}">
  <dimension ref="A1:I4"/>
  <sheetViews>
    <sheetView workbookViewId="0">
      <selection activeCell="D2" sqref="D2:D4"/>
    </sheetView>
  </sheetViews>
  <sheetFormatPr defaultRowHeight="14.4" x14ac:dyDescent="0.3"/>
  <sheetData>
    <row r="1" spans="1:9" x14ac:dyDescent="0.3">
      <c r="A1" s="45" t="s">
        <v>58</v>
      </c>
      <c r="B1" s="45" t="s">
        <v>59</v>
      </c>
      <c r="C1" s="45" t="s">
        <v>60</v>
      </c>
      <c r="D1" s="45" t="s">
        <v>61</v>
      </c>
      <c r="F1" s="39" t="s">
        <v>58</v>
      </c>
      <c r="G1" s="39" t="s">
        <v>59</v>
      </c>
      <c r="H1" s="39" t="s">
        <v>60</v>
      </c>
      <c r="I1" s="39" t="s">
        <v>61</v>
      </c>
    </row>
    <row r="2" spans="1:9" x14ac:dyDescent="0.3">
      <c r="A2" s="46">
        <v>1</v>
      </c>
      <c r="B2" s="46">
        <v>0</v>
      </c>
      <c r="C2" s="46">
        <v>21</v>
      </c>
      <c r="D2" s="47">
        <v>8.121069791833458E-3</v>
      </c>
      <c r="F2" s="40">
        <v>1</v>
      </c>
      <c r="G2" s="40">
        <v>0</v>
      </c>
      <c r="H2" s="40">
        <v>21</v>
      </c>
      <c r="I2" s="41">
        <v>17.542795406546073</v>
      </c>
    </row>
    <row r="3" spans="1:9" x14ac:dyDescent="0.3">
      <c r="A3" s="40">
        <v>1</v>
      </c>
      <c r="B3" s="40">
        <v>0</v>
      </c>
      <c r="C3" s="40">
        <v>21</v>
      </c>
      <c r="D3" s="41">
        <v>56.751903302883804</v>
      </c>
      <c r="F3" s="51">
        <v>1</v>
      </c>
      <c r="G3" s="51">
        <v>0</v>
      </c>
      <c r="H3" s="51">
        <v>21</v>
      </c>
      <c r="I3" s="52">
        <v>60.517531344436321</v>
      </c>
    </row>
    <row r="4" spans="1:9" x14ac:dyDescent="0.3">
      <c r="D4">
        <f>SUM(D2:D3)</f>
        <v>56.760024372675637</v>
      </c>
      <c r="I4">
        <f>SUM(I2:I3)</f>
        <v>78.060326750982398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8F0B-ED95-43C4-8435-27849D2878E3}">
  <dimension ref="A1:I4"/>
  <sheetViews>
    <sheetView workbookViewId="0">
      <selection activeCell="B29" sqref="B29"/>
    </sheetView>
  </sheetViews>
  <sheetFormatPr defaultRowHeight="14.4" x14ac:dyDescent="0.3"/>
  <sheetData>
    <row r="1" spans="1:9" x14ac:dyDescent="0.3">
      <c r="A1" s="48" t="s">
        <v>58</v>
      </c>
      <c r="B1" s="48" t="s">
        <v>59</v>
      </c>
      <c r="C1" s="48" t="s">
        <v>60</v>
      </c>
      <c r="D1" s="48" t="s">
        <v>61</v>
      </c>
      <c r="F1" s="42" t="s">
        <v>58</v>
      </c>
      <c r="G1" s="42" t="s">
        <v>59</v>
      </c>
      <c r="H1" s="42" t="s">
        <v>60</v>
      </c>
      <c r="I1" s="42" t="s">
        <v>61</v>
      </c>
    </row>
    <row r="2" spans="1:9" x14ac:dyDescent="0.3">
      <c r="A2" s="49">
        <v>1</v>
      </c>
      <c r="B2" s="49">
        <v>0</v>
      </c>
      <c r="C2" s="49">
        <v>40</v>
      </c>
      <c r="D2" s="50">
        <v>2.18996937551417E-2</v>
      </c>
      <c r="F2" s="43">
        <v>1</v>
      </c>
      <c r="G2" s="43">
        <v>0</v>
      </c>
      <c r="H2" s="43">
        <v>40</v>
      </c>
      <c r="I2" s="44">
        <v>69.965747819900784</v>
      </c>
    </row>
    <row r="3" spans="1:9" x14ac:dyDescent="0.3">
      <c r="A3" s="55">
        <v>1</v>
      </c>
      <c r="B3" s="55">
        <v>0</v>
      </c>
      <c r="C3" s="55">
        <v>40</v>
      </c>
      <c r="D3" s="56">
        <v>12.372586796498107</v>
      </c>
      <c r="F3" s="53">
        <v>1</v>
      </c>
      <c r="G3" s="53">
        <v>0</v>
      </c>
      <c r="H3" s="53">
        <v>40</v>
      </c>
      <c r="I3" s="54">
        <v>88.906077217648061</v>
      </c>
    </row>
    <row r="4" spans="1:9" x14ac:dyDescent="0.3">
      <c r="D4">
        <f>SUM(D2:D3)</f>
        <v>12.394486490253248</v>
      </c>
      <c r="I4">
        <f>SUM(I2:I3)</f>
        <v>158.87182503754883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5F80-988C-466E-81C7-F329017A1C00}">
  <dimension ref="A1:H4"/>
  <sheetViews>
    <sheetView workbookViewId="0">
      <selection activeCell="C2" sqref="C2:C4"/>
    </sheetView>
  </sheetViews>
  <sheetFormatPr defaultRowHeight="14.4" x14ac:dyDescent="0.3"/>
  <cols>
    <col min="1" max="1" width="10.21875" bestFit="1" customWidth="1"/>
    <col min="2" max="2" width="12.44140625" bestFit="1" customWidth="1"/>
    <col min="3" max="3" width="13.33203125" bestFit="1" customWidth="1"/>
    <col min="6" max="6" width="10.21875" bestFit="1" customWidth="1"/>
    <col min="7" max="7" width="12.44140625" bestFit="1" customWidth="1"/>
    <col min="8" max="8" width="13.44140625" bestFit="1" customWidth="1"/>
  </cols>
  <sheetData>
    <row r="1" spans="1:8" x14ac:dyDescent="0.3">
      <c r="A1" s="60" t="s">
        <v>62</v>
      </c>
      <c r="B1" s="60" t="s">
        <v>60</v>
      </c>
      <c r="C1" s="60" t="s">
        <v>64</v>
      </c>
      <c r="F1" s="57" t="s">
        <v>62</v>
      </c>
      <c r="G1" s="57" t="s">
        <v>60</v>
      </c>
      <c r="H1" s="57" t="s">
        <v>63</v>
      </c>
    </row>
    <row r="2" spans="1:8" x14ac:dyDescent="0.3">
      <c r="A2" s="61">
        <v>1</v>
      </c>
      <c r="B2" s="61">
        <v>13</v>
      </c>
      <c r="C2" s="62">
        <v>3.6733054708327937E-3</v>
      </c>
      <c r="F2" s="58">
        <v>1</v>
      </c>
      <c r="G2" s="58">
        <v>13</v>
      </c>
      <c r="H2" s="59">
        <v>1.4628518452427868</v>
      </c>
    </row>
    <row r="3" spans="1:8" x14ac:dyDescent="0.3">
      <c r="A3" s="65">
        <v>1</v>
      </c>
      <c r="B3" s="65">
        <v>13</v>
      </c>
      <c r="C3" s="66">
        <v>6.0087498081454136</v>
      </c>
      <c r="F3" s="63">
        <v>1</v>
      </c>
      <c r="G3" s="63">
        <v>13</v>
      </c>
      <c r="H3" s="64">
        <v>16.83401894112502</v>
      </c>
    </row>
    <row r="4" spans="1:8" x14ac:dyDescent="0.3">
      <c r="C4">
        <f>SUM(C2:C3)</f>
        <v>6.0124231136162463</v>
      </c>
      <c r="H4">
        <f>SUM(H2:H3)</f>
        <v>18.296870786367808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Retention Calcs</vt:lpstr>
      <vt:lpstr>01</vt:lpstr>
      <vt:lpstr>02</vt:lpstr>
      <vt:lpstr>03</vt:lpstr>
      <vt:lpstr>04</vt:lpstr>
      <vt:lpstr>05</vt:lpstr>
      <vt:lpstr>06</vt:lpstr>
      <vt:lpstr>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2020-01-10T16:56:45Z</dcterms:modified>
</cp:coreProperties>
</file>