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51E3878C-1E8D-48AE-AD19-4F089BDE05BB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  <sheet name="02" sheetId="3" r:id="rId3"/>
    <sheet name="03" sheetId="4" r:id="rId4"/>
    <sheet name="04" sheetId="5" r:id="rId5"/>
    <sheet name="05" sheetId="6" r:id="rId6"/>
  </sheets>
  <definedNames>
    <definedName name="_xlnm.Print_Titles" localSheetId="0">Summary!$1:$1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1" l="1"/>
  <c r="H6" i="1"/>
  <c r="M5" i="1"/>
  <c r="H5" i="1"/>
  <c r="M4" i="1"/>
  <c r="H4" i="1"/>
  <c r="M3" i="1"/>
  <c r="H3" i="1"/>
  <c r="M2" i="1"/>
  <c r="H2" i="1"/>
  <c r="D4" i="6"/>
  <c r="D4" i="5"/>
  <c r="D4" i="4"/>
  <c r="D4" i="3"/>
  <c r="D4" i="2"/>
  <c r="I4" i="6"/>
  <c r="I4" i="5"/>
  <c r="I4" i="4"/>
  <c r="I4" i="3"/>
  <c r="I4" i="2"/>
  <c r="N3" i="1" l="1"/>
  <c r="N4" i="1"/>
  <c r="N5" i="1"/>
  <c r="N6" i="1"/>
  <c r="N7" i="1"/>
  <c r="N2" i="1"/>
  <c r="I3" i="1"/>
  <c r="I4" i="1"/>
  <c r="I5" i="1"/>
  <c r="I6" i="1"/>
  <c r="I7" i="1"/>
  <c r="I2" i="1"/>
  <c r="P7" i="1" l="1"/>
  <c r="Q7" i="1" s="1"/>
  <c r="K7" i="1"/>
  <c r="L7" i="1" s="1"/>
  <c r="E3" i="1" l="1"/>
  <c r="E4" i="1"/>
  <c r="E5" i="1"/>
  <c r="E6" i="1"/>
  <c r="E7" i="1"/>
  <c r="E2" i="1"/>
  <c r="K6" i="1" l="1"/>
  <c r="L6" i="1" s="1"/>
  <c r="P6" i="1"/>
  <c r="Q6" i="1" s="1"/>
  <c r="K4" i="1"/>
  <c r="L4" i="1" s="1"/>
  <c r="P5" i="1"/>
  <c r="Q5" i="1" s="1"/>
  <c r="K5" i="1"/>
  <c r="L5" i="1" s="1"/>
  <c r="P4" i="1"/>
  <c r="Q4" i="1" s="1"/>
  <c r="P3" i="1"/>
  <c r="Q3" i="1" s="1"/>
  <c r="K3" i="1"/>
  <c r="L3" i="1" s="1"/>
  <c r="K2" i="1"/>
  <c r="L2" i="1" s="1"/>
  <c r="P2" i="1"/>
  <c r="Q2" i="1" s="1"/>
  <c r="Q10" i="1" l="1"/>
  <c r="L10" i="1"/>
  <c r="P10" i="1"/>
  <c r="K10" i="1"/>
</calcChain>
</file>

<file path=xl/sharedStrings.xml><?xml version="1.0" encoding="utf-8"?>
<sst xmlns="http://schemas.openxmlformats.org/spreadsheetml/2006/main" count="105" uniqueCount="43">
  <si>
    <t>Project Number</t>
  </si>
  <si>
    <t>Project Name</t>
  </si>
  <si>
    <t>Project Type</t>
  </si>
  <si>
    <t>Acres Treated</t>
  </si>
  <si>
    <t>TP Efficiency (%)</t>
  </si>
  <si>
    <t>TP Reduction (lbs/yr)</t>
  </si>
  <si>
    <t>TN Efficiency (%)</t>
  </si>
  <si>
    <t>TN Reduction (lbs/yr)</t>
  </si>
  <si>
    <t>Total Reductions</t>
  </si>
  <si>
    <t>Sub-Watershed</t>
  </si>
  <si>
    <t>Oak Park</t>
  </si>
  <si>
    <t>Southwest 21st Street</t>
  </si>
  <si>
    <t>Taylor Creek/ Nubbin Slough</t>
  </si>
  <si>
    <t>OK-01</t>
  </si>
  <si>
    <t>OK-02</t>
  </si>
  <si>
    <t>OK-03</t>
  </si>
  <si>
    <t>OK-04</t>
  </si>
  <si>
    <t>OK-05</t>
  </si>
  <si>
    <t>OK-06</t>
  </si>
  <si>
    <t>OK-07</t>
  </si>
  <si>
    <t>Douglas Park South</t>
  </si>
  <si>
    <t>Southwest Drainage Area Improvements</t>
  </si>
  <si>
    <t>Okeechobee County 2008 Disaster Recovery Community Development Block Grant</t>
  </si>
  <si>
    <t>Southwest Drainage Area Improvements Whidden Ditch (Phase III)</t>
  </si>
  <si>
    <t>Lock 7 Bypass Culvert System</t>
  </si>
  <si>
    <t>Dry Detention Pond</t>
  </si>
  <si>
    <t>Grass Swales With Swale Blocks or Raised Culverts</t>
  </si>
  <si>
    <t>Stormwater System Rehabilitation</t>
  </si>
  <si>
    <t>TP Base Load (lbs/yr)</t>
  </si>
  <si>
    <t>TN Base Load (lbs/yr)</t>
  </si>
  <si>
    <t>Area (square feet)</t>
  </si>
  <si>
    <t>Basin</t>
  </si>
  <si>
    <t>TP Reduction (MT/yr)</t>
  </si>
  <si>
    <t>TN Reduction (MT/yr)</t>
  </si>
  <si>
    <t>S-133</t>
  </si>
  <si>
    <t>S-154</t>
  </si>
  <si>
    <t>TP (kg/yr)</t>
  </si>
  <si>
    <t>TN (kg/yr)</t>
  </si>
  <si>
    <t>N/A</t>
  </si>
  <si>
    <t>Rowid</t>
  </si>
  <si>
    <t>FID</t>
  </si>
  <si>
    <t>FREQUENCY</t>
  </si>
  <si>
    <t>SUM_LOAD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</si>
</sst>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rgb="FFFF0000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165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6" fontId="4" fillId="0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2" applyFont="1" applyFill="1" applyBorder="1" applyAlignment="1">
      <alignment horizontal="left" wrapText="1"/>
    </xf>
    <xf numFmtId="2" fontId="4" fillId="0" borderId="1" xfId="0" applyNumberFormat="1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0" fontId="4" fillId="4" borderId="1" xfId="0" applyFont="1" applyFill="1" applyBorder="1" applyAlignment="1">
      <alignment horizontal="left" wrapText="1"/>
    </xf>
    <xf numFmtId="165" fontId="4" fillId="4" borderId="1" xfId="0" applyNumberFormat="1" applyFont="1" applyFill="1" applyBorder="1" applyAlignment="1">
      <alignment horizontal="left"/>
    </xf>
    <xf numFmtId="166" fontId="3" fillId="3" borderId="1" xfId="0" applyNumberFormat="1" applyFont="1" applyFill="1" applyBorder="1" applyAlignment="1">
      <alignment horizontal="center" wrapText="1"/>
    </xf>
    <xf numFmtId="166" fontId="3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5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</cellXfs>
  <cellStyles count="4">
    <cellStyle name="Normal" xfId="0" builtinId="0"/>
    <cellStyle name="Normal 2" xfId="3" xr:uid="{00000000-0005-0000-0000-000031000000}"/>
    <cellStyle name="Normal 3" xfId="2" xr:uid="{10B85B2B-F192-4A16-A803-53D4FA5BDA9A}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D7" sqref="D7"/>
    </sheetView>
  </sheetViews>
  <sheetFormatPr defaultColWidth="9.109375" defaultRowHeight="13.2" x14ac:dyDescent="0.25"/>
  <cols>
    <col min="1" max="1" width="7.6640625" style="3" bestFit="1" customWidth="1"/>
    <col min="2" max="2" width="24.6640625" style="3" bestFit="1" customWidth="1"/>
    <col min="3" max="4" width="13.6640625" style="12" customWidth="1"/>
    <col min="5" max="5" width="9.109375" style="3"/>
    <col min="6" max="6" width="14.33203125" style="3" customWidth="1"/>
    <col min="7" max="7" width="5.6640625" style="3" bestFit="1" customWidth="1"/>
    <col min="8" max="8" width="11.21875" style="3" customWidth="1"/>
    <col min="9" max="9" width="9.33203125" style="13" customWidth="1"/>
    <col min="10" max="10" width="10.77734375" style="28" customWidth="1"/>
    <col min="11" max="12" width="9.44140625" style="13" bestFit="1" customWidth="1"/>
    <col min="13" max="13" width="6.6640625" style="13" bestFit="1" customWidth="1"/>
    <col min="14" max="14" width="10.33203125" style="3" customWidth="1"/>
    <col min="15" max="15" width="10.77734375" style="28" customWidth="1"/>
    <col min="16" max="16" width="11.5546875" style="3" customWidth="1"/>
    <col min="17" max="17" width="9.88671875" style="3" customWidth="1"/>
    <col min="18" max="16384" width="9.109375" style="3"/>
  </cols>
  <sheetData>
    <row r="1" spans="1:18" s="19" customFormat="1" ht="39.6" x14ac:dyDescent="0.25">
      <c r="A1" s="16" t="s">
        <v>0</v>
      </c>
      <c r="B1" s="16" t="s">
        <v>1</v>
      </c>
      <c r="C1" s="16" t="s">
        <v>2</v>
      </c>
      <c r="D1" s="16" t="s">
        <v>30</v>
      </c>
      <c r="E1" s="17" t="s">
        <v>3</v>
      </c>
      <c r="F1" s="17" t="s">
        <v>9</v>
      </c>
      <c r="G1" s="17" t="s">
        <v>31</v>
      </c>
      <c r="H1" s="18" t="s">
        <v>36</v>
      </c>
      <c r="I1" s="1" t="s">
        <v>28</v>
      </c>
      <c r="J1" s="26" t="s">
        <v>4</v>
      </c>
      <c r="K1" s="1" t="s">
        <v>5</v>
      </c>
      <c r="L1" s="2" t="s">
        <v>32</v>
      </c>
      <c r="M1" s="1" t="s">
        <v>37</v>
      </c>
      <c r="N1" s="1" t="s">
        <v>29</v>
      </c>
      <c r="O1" s="26" t="s">
        <v>6</v>
      </c>
      <c r="P1" s="1" t="s">
        <v>7</v>
      </c>
      <c r="Q1" s="1" t="s">
        <v>33</v>
      </c>
    </row>
    <row r="2" spans="1:18" ht="26.4" x14ac:dyDescent="0.25">
      <c r="A2" s="4" t="s">
        <v>13</v>
      </c>
      <c r="B2" s="5" t="s">
        <v>20</v>
      </c>
      <c r="C2" s="5" t="s">
        <v>25</v>
      </c>
      <c r="D2" s="5">
        <v>3444437.55486</v>
      </c>
      <c r="E2" s="20">
        <f>ROUND(D2*0.000022956841139,1)</f>
        <v>79.099999999999994</v>
      </c>
      <c r="F2" s="5" t="s">
        <v>12</v>
      </c>
      <c r="G2" s="5" t="s">
        <v>34</v>
      </c>
      <c r="H2" s="5">
        <f>'01'!D4</f>
        <v>24.300940932792905</v>
      </c>
      <c r="I2" s="6">
        <f>H2*2.2046226218</f>
        <v>53.574404111460829</v>
      </c>
      <c r="J2" s="7">
        <v>0.1</v>
      </c>
      <c r="K2" s="6">
        <f>ROUND(I2*J2,1)</f>
        <v>5.4</v>
      </c>
      <c r="L2" s="21">
        <f>K2*0.00045359237</f>
        <v>2.449398798E-3</v>
      </c>
      <c r="M2" s="6">
        <f>'01'!I4</f>
        <v>172.23815131728148</v>
      </c>
      <c r="N2" s="6">
        <f>M2*2.2046226218</f>
        <v>379.72012473109021</v>
      </c>
      <c r="O2" s="7">
        <v>0.1</v>
      </c>
      <c r="P2" s="4">
        <f>ROUND(N2*O2,1)</f>
        <v>38</v>
      </c>
      <c r="Q2" s="21">
        <f>P2*0.00045359237</f>
        <v>1.7236510059999998E-2</v>
      </c>
      <c r="R2" s="8"/>
    </row>
    <row r="3" spans="1:18" ht="52.8" x14ac:dyDescent="0.25">
      <c r="A3" s="4" t="s">
        <v>14</v>
      </c>
      <c r="B3" s="9" t="s">
        <v>10</v>
      </c>
      <c r="C3" s="5" t="s">
        <v>26</v>
      </c>
      <c r="D3" s="5">
        <v>2906244.1869100002</v>
      </c>
      <c r="E3" s="20">
        <f t="shared" ref="E3:E7" si="0">ROUND(D3*0.000022956841139,1)</f>
        <v>66.7</v>
      </c>
      <c r="F3" s="5" t="s">
        <v>12</v>
      </c>
      <c r="G3" s="5" t="s">
        <v>34</v>
      </c>
      <c r="H3" s="5">
        <f>'02'!D4</f>
        <v>26.97832753267538</v>
      </c>
      <c r="I3" s="6">
        <f t="shared" ref="I3:I7" si="1">H3*2.2046226218</f>
        <v>59.477031176865921</v>
      </c>
      <c r="J3" s="7">
        <v>0.1</v>
      </c>
      <c r="K3" s="6">
        <f>ROUND(I3*J3,1)</f>
        <v>5.9</v>
      </c>
      <c r="L3" s="21">
        <f t="shared" ref="L3:L7" si="2">K3*0.00045359237</f>
        <v>2.6761949830000002E-3</v>
      </c>
      <c r="M3" s="6">
        <f>'02'!I4</f>
        <v>213.15301112732706</v>
      </c>
      <c r="N3" s="6">
        <f t="shared" ref="N3:N7" si="3">M3*2.2046226218</f>
        <v>469.92195023609236</v>
      </c>
      <c r="O3" s="7">
        <v>0.1</v>
      </c>
      <c r="P3" s="4">
        <f t="shared" ref="P3:P7" si="4">ROUND(N3*O3,1)</f>
        <v>47</v>
      </c>
      <c r="Q3" s="21">
        <f t="shared" ref="Q3:Q7" si="5">P3*0.00045359237</f>
        <v>2.1318841389999999E-2</v>
      </c>
    </row>
    <row r="4" spans="1:18" ht="52.8" x14ac:dyDescent="0.25">
      <c r="A4" s="4" t="s">
        <v>15</v>
      </c>
      <c r="B4" s="9" t="s">
        <v>11</v>
      </c>
      <c r="C4" s="5" t="s">
        <v>26</v>
      </c>
      <c r="D4" s="5">
        <v>107638.673589</v>
      </c>
      <c r="E4" s="20">
        <f t="shared" si="0"/>
        <v>2.5</v>
      </c>
      <c r="F4" s="5" t="s">
        <v>12</v>
      </c>
      <c r="G4" s="5" t="s">
        <v>34</v>
      </c>
      <c r="H4" s="5">
        <f>'03'!D4</f>
        <v>0.29449127177171003</v>
      </c>
      <c r="I4" s="6">
        <f t="shared" si="1"/>
        <v>0.64924211967056367</v>
      </c>
      <c r="J4" s="7">
        <v>0.1</v>
      </c>
      <c r="K4" s="6">
        <f>ROUND(I4*J4,1)</f>
        <v>0.1</v>
      </c>
      <c r="L4" s="21">
        <f t="shared" si="2"/>
        <v>4.5359236999999999E-5</v>
      </c>
      <c r="M4" s="6">
        <f>'03'!I4</f>
        <v>2.6176622021127498</v>
      </c>
      <c r="N4" s="6">
        <f t="shared" si="3"/>
        <v>5.7709573070085716</v>
      </c>
      <c r="O4" s="7">
        <v>0.1</v>
      </c>
      <c r="P4" s="4">
        <f t="shared" si="4"/>
        <v>0.6</v>
      </c>
      <c r="Q4" s="21">
        <f t="shared" si="5"/>
        <v>2.7215542199999999E-4</v>
      </c>
    </row>
    <row r="5" spans="1:18" ht="52.8" x14ac:dyDescent="0.25">
      <c r="A5" s="4" t="s">
        <v>16</v>
      </c>
      <c r="B5" s="9" t="s">
        <v>21</v>
      </c>
      <c r="C5" s="5" t="s">
        <v>26</v>
      </c>
      <c r="D5" s="5">
        <v>1722218.77743</v>
      </c>
      <c r="E5" s="20">
        <f t="shared" si="0"/>
        <v>39.5</v>
      </c>
      <c r="F5" s="5" t="s">
        <v>12</v>
      </c>
      <c r="G5" s="5" t="s">
        <v>34</v>
      </c>
      <c r="H5" s="5">
        <f>'04'!D4</f>
        <v>3.38233857318725</v>
      </c>
      <c r="I5" s="6">
        <f t="shared" si="1"/>
        <v>7.4567801330353465</v>
      </c>
      <c r="J5" s="7">
        <v>2.3E-2</v>
      </c>
      <c r="K5" s="6">
        <f>ROUND(I5*J5,1)</f>
        <v>0.2</v>
      </c>
      <c r="L5" s="21">
        <f t="shared" si="2"/>
        <v>9.0718473999999998E-5</v>
      </c>
      <c r="M5" s="6">
        <f>'04'!I4</f>
        <v>90.584951342521478</v>
      </c>
      <c r="N5" s="6">
        <f t="shared" si="3"/>
        <v>199.70563292437512</v>
      </c>
      <c r="O5" s="7">
        <v>5.0000000000000001E-3</v>
      </c>
      <c r="P5" s="4">
        <f t="shared" si="4"/>
        <v>1</v>
      </c>
      <c r="Q5" s="21">
        <f t="shared" si="5"/>
        <v>4.5359236999999999E-4</v>
      </c>
    </row>
    <row r="6" spans="1:18" ht="39.6" x14ac:dyDescent="0.25">
      <c r="A6" s="4" t="s">
        <v>17</v>
      </c>
      <c r="B6" s="9" t="s">
        <v>22</v>
      </c>
      <c r="C6" s="10" t="s">
        <v>27</v>
      </c>
      <c r="D6" s="10">
        <v>753470.71512499999</v>
      </c>
      <c r="E6" s="20">
        <f t="shared" si="0"/>
        <v>17.3</v>
      </c>
      <c r="F6" s="5" t="s">
        <v>12</v>
      </c>
      <c r="G6" s="5" t="s">
        <v>35</v>
      </c>
      <c r="H6" s="5">
        <f>'05'!D4</f>
        <v>3.8345417283165197</v>
      </c>
      <c r="I6" s="6">
        <f t="shared" si="1"/>
        <v>8.4537174384826699</v>
      </c>
      <c r="J6" s="11">
        <v>0.1</v>
      </c>
      <c r="K6" s="6">
        <f>ROUND(I6*J6,1)</f>
        <v>0.8</v>
      </c>
      <c r="L6" s="21">
        <f t="shared" si="2"/>
        <v>3.6287389599999999E-4</v>
      </c>
      <c r="M6" s="6">
        <f>'05'!I4</f>
        <v>25.217951352904663</v>
      </c>
      <c r="N6" s="6">
        <f t="shared" si="3"/>
        <v>55.596066028065536</v>
      </c>
      <c r="O6" s="11">
        <v>0.1</v>
      </c>
      <c r="P6" s="4">
        <f t="shared" si="4"/>
        <v>5.6</v>
      </c>
      <c r="Q6" s="21">
        <f t="shared" si="5"/>
        <v>2.5401172719999999E-3</v>
      </c>
    </row>
    <row r="7" spans="1:18" ht="39.6" x14ac:dyDescent="0.25">
      <c r="A7" s="4" t="s">
        <v>18</v>
      </c>
      <c r="B7" s="5" t="s">
        <v>23</v>
      </c>
      <c r="C7" s="5" t="s">
        <v>27</v>
      </c>
      <c r="D7" s="24"/>
      <c r="E7" s="20">
        <f t="shared" si="0"/>
        <v>0</v>
      </c>
      <c r="F7" s="5" t="s">
        <v>12</v>
      </c>
      <c r="G7" s="5" t="s">
        <v>34</v>
      </c>
      <c r="H7" s="24"/>
      <c r="I7" s="6">
        <f t="shared" si="1"/>
        <v>0</v>
      </c>
      <c r="J7" s="11">
        <v>0.1</v>
      </c>
      <c r="K7" s="6">
        <f t="shared" ref="K7" si="6">ROUND(I7*J7,1)</f>
        <v>0</v>
      </c>
      <c r="L7" s="21">
        <f t="shared" si="2"/>
        <v>0</v>
      </c>
      <c r="M7" s="25"/>
      <c r="N7" s="6">
        <f t="shared" si="3"/>
        <v>0</v>
      </c>
      <c r="O7" s="11">
        <v>0.1</v>
      </c>
      <c r="P7" s="4">
        <f t="shared" si="4"/>
        <v>0</v>
      </c>
      <c r="Q7" s="21">
        <f t="shared" si="5"/>
        <v>0</v>
      </c>
    </row>
    <row r="8" spans="1:18" s="30" customFormat="1" ht="39.6" x14ac:dyDescent="0.25">
      <c r="A8" s="29" t="s">
        <v>19</v>
      </c>
      <c r="B8" s="10" t="s">
        <v>24</v>
      </c>
      <c r="C8" s="10" t="s">
        <v>27</v>
      </c>
      <c r="D8" s="10" t="s">
        <v>38</v>
      </c>
      <c r="E8" s="20" t="s">
        <v>38</v>
      </c>
      <c r="F8" s="10" t="s">
        <v>12</v>
      </c>
      <c r="G8" s="10" t="s">
        <v>34</v>
      </c>
      <c r="H8" s="10" t="s">
        <v>38</v>
      </c>
      <c r="I8" s="10" t="s">
        <v>38</v>
      </c>
      <c r="J8" s="10" t="s">
        <v>38</v>
      </c>
      <c r="K8" s="10" t="s">
        <v>38</v>
      </c>
      <c r="L8" s="10" t="s">
        <v>38</v>
      </c>
      <c r="M8" s="10" t="s">
        <v>38</v>
      </c>
      <c r="N8" s="10" t="s">
        <v>38</v>
      </c>
      <c r="O8" s="10" t="s">
        <v>38</v>
      </c>
      <c r="P8" s="10" t="s">
        <v>38</v>
      </c>
      <c r="Q8" s="10" t="s">
        <v>38</v>
      </c>
    </row>
    <row r="10" spans="1:18" x14ac:dyDescent="0.25">
      <c r="J10" s="27" t="s">
        <v>8</v>
      </c>
      <c r="K10" s="15">
        <f>SUM(K2:K8)</f>
        <v>12.4</v>
      </c>
      <c r="L10" s="23">
        <f>SUM(L2:L9)</f>
        <v>5.6245453880000001E-3</v>
      </c>
      <c r="M10" s="15"/>
      <c r="N10" s="15"/>
      <c r="O10" s="27"/>
      <c r="P10" s="14">
        <f>SUM(P2:P8)</f>
        <v>92.199999999999989</v>
      </c>
      <c r="Q10" s="22">
        <f>SUM(Q2:Q9)</f>
        <v>4.1821216513999997E-2</v>
      </c>
    </row>
  </sheetData>
  <pageMargins left="0.7" right="0.7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E3E7-11BF-49FD-A02F-228BB3A9DCBF}">
  <dimension ref="A1:I4"/>
  <sheetViews>
    <sheetView workbookViewId="0">
      <selection activeCell="D2" sqref="D2:D4"/>
    </sheetView>
  </sheetViews>
  <sheetFormatPr defaultRowHeight="14.4" x14ac:dyDescent="0.3"/>
  <sheetData>
    <row r="1" spans="1:9" x14ac:dyDescent="0.3">
      <c r="A1" s="46" t="s">
        <v>39</v>
      </c>
      <c r="B1" s="46" t="s">
        <v>40</v>
      </c>
      <c r="C1" s="46" t="s">
        <v>41</v>
      </c>
      <c r="D1" s="46" t="s">
        <v>42</v>
      </c>
      <c r="F1" s="31" t="s">
        <v>39</v>
      </c>
      <c r="G1" s="31" t="s">
        <v>40</v>
      </c>
      <c r="H1" s="31" t="s">
        <v>41</v>
      </c>
      <c r="I1" s="31" t="s">
        <v>42</v>
      </c>
    </row>
    <row r="2" spans="1:9" x14ac:dyDescent="0.3">
      <c r="A2" s="47">
        <v>1</v>
      </c>
      <c r="B2" s="47">
        <v>0</v>
      </c>
      <c r="C2" s="47">
        <v>50</v>
      </c>
      <c r="D2" s="48">
        <v>0</v>
      </c>
      <c r="F2" s="32">
        <v>1</v>
      </c>
      <c r="G2" s="32">
        <v>0</v>
      </c>
      <c r="H2" s="32">
        <v>50</v>
      </c>
      <c r="I2" s="33">
        <v>2.2062208135255004</v>
      </c>
    </row>
    <row r="3" spans="1:9" x14ac:dyDescent="0.3">
      <c r="A3" s="71">
        <v>1</v>
      </c>
      <c r="B3" s="71">
        <v>0</v>
      </c>
      <c r="C3" s="71">
        <v>50</v>
      </c>
      <c r="D3" s="72">
        <v>24.300940932792905</v>
      </c>
      <c r="F3" s="61">
        <v>1</v>
      </c>
      <c r="G3" s="61">
        <v>0</v>
      </c>
      <c r="H3" s="61">
        <v>50</v>
      </c>
      <c r="I3" s="62">
        <v>170.03193050375597</v>
      </c>
    </row>
    <row r="4" spans="1:9" x14ac:dyDescent="0.3">
      <c r="D4">
        <f>SUM(D2:D3)</f>
        <v>24.300940932792905</v>
      </c>
      <c r="I4">
        <f>SUM(I2:I3)</f>
        <v>172.23815131728148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E7C5-9E0B-4819-9746-22B9AB503DE1}">
  <dimension ref="A1:I4"/>
  <sheetViews>
    <sheetView workbookViewId="0">
      <selection activeCell="O16" sqref="O16"/>
    </sheetView>
  </sheetViews>
  <sheetFormatPr defaultRowHeight="14.4" x14ac:dyDescent="0.3"/>
  <sheetData>
    <row r="1" spans="1:9" x14ac:dyDescent="0.3">
      <c r="A1" s="49" t="s">
        <v>39</v>
      </c>
      <c r="B1" s="49" t="s">
        <v>40</v>
      </c>
      <c r="C1" s="49" t="s">
        <v>41</v>
      </c>
      <c r="D1" s="49" t="s">
        <v>42</v>
      </c>
      <c r="F1" s="34" t="s">
        <v>39</v>
      </c>
      <c r="G1" s="34" t="s">
        <v>40</v>
      </c>
      <c r="H1" s="34" t="s">
        <v>41</v>
      </c>
      <c r="I1" s="34" t="s">
        <v>42</v>
      </c>
    </row>
    <row r="2" spans="1:9" x14ac:dyDescent="0.3">
      <c r="A2" s="50">
        <v>1</v>
      </c>
      <c r="B2" s="50">
        <v>0</v>
      </c>
      <c r="C2" s="50">
        <v>33</v>
      </c>
      <c r="D2" s="51">
        <v>0</v>
      </c>
      <c r="F2" s="35">
        <v>1</v>
      </c>
      <c r="G2" s="35">
        <v>0</v>
      </c>
      <c r="H2" s="35">
        <v>33</v>
      </c>
      <c r="I2" s="36">
        <v>2.4153255604184927</v>
      </c>
    </row>
    <row r="3" spans="1:9" x14ac:dyDescent="0.3">
      <c r="A3" s="73">
        <v>1</v>
      </c>
      <c r="B3" s="73">
        <v>0</v>
      </c>
      <c r="C3" s="73">
        <v>33</v>
      </c>
      <c r="D3" s="74">
        <v>26.97832753267538</v>
      </c>
      <c r="F3" s="63">
        <v>1</v>
      </c>
      <c r="G3" s="63">
        <v>0</v>
      </c>
      <c r="H3" s="63">
        <v>33</v>
      </c>
      <c r="I3" s="64">
        <v>210.73768556690857</v>
      </c>
    </row>
    <row r="4" spans="1:9" x14ac:dyDescent="0.3">
      <c r="D4">
        <f>SUM(D2:D3)</f>
        <v>26.97832753267538</v>
      </c>
      <c r="I4">
        <f>SUM(I2:I3)</f>
        <v>213.15301112732706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AD06-7A33-4A69-B546-DC0C795F4330}">
  <dimension ref="A1:I4"/>
  <sheetViews>
    <sheetView workbookViewId="0">
      <selection activeCell="D2" sqref="D2:D4"/>
    </sheetView>
  </sheetViews>
  <sheetFormatPr defaultRowHeight="14.4" x14ac:dyDescent="0.3"/>
  <sheetData>
    <row r="1" spans="1:9" x14ac:dyDescent="0.3">
      <c r="A1" s="52" t="s">
        <v>39</v>
      </c>
      <c r="B1" s="52" t="s">
        <v>40</v>
      </c>
      <c r="C1" s="52" t="s">
        <v>41</v>
      </c>
      <c r="D1" s="52" t="s">
        <v>42</v>
      </c>
      <c r="F1" s="37" t="s">
        <v>39</v>
      </c>
      <c r="G1" s="37" t="s">
        <v>40</v>
      </c>
      <c r="H1" s="37" t="s">
        <v>41</v>
      </c>
      <c r="I1" s="37" t="s">
        <v>42</v>
      </c>
    </row>
    <row r="2" spans="1:9" x14ac:dyDescent="0.3">
      <c r="A2" s="53">
        <v>1</v>
      </c>
      <c r="B2" s="53">
        <v>0</v>
      </c>
      <c r="C2" s="53">
        <v>7</v>
      </c>
      <c r="D2" s="54">
        <v>0</v>
      </c>
      <c r="F2" s="38">
        <v>1</v>
      </c>
      <c r="G2" s="38">
        <v>0</v>
      </c>
      <c r="H2" s="38">
        <v>7</v>
      </c>
      <c r="I2" s="39">
        <v>8.4711034975550006E-2</v>
      </c>
    </row>
    <row r="3" spans="1:9" x14ac:dyDescent="0.3">
      <c r="A3" s="75">
        <v>1</v>
      </c>
      <c r="B3" s="75">
        <v>0</v>
      </c>
      <c r="C3" s="75">
        <v>7</v>
      </c>
      <c r="D3" s="76">
        <v>0.29449127177171003</v>
      </c>
      <c r="F3" s="65">
        <v>1</v>
      </c>
      <c r="G3" s="65">
        <v>0</v>
      </c>
      <c r="H3" s="65">
        <v>7</v>
      </c>
      <c r="I3" s="66">
        <v>2.5329511671371998</v>
      </c>
    </row>
    <row r="4" spans="1:9" x14ac:dyDescent="0.3">
      <c r="D4">
        <f>SUM(D2:D3)</f>
        <v>0.29449127177171003</v>
      </c>
      <c r="I4">
        <f>SUM(I2:I3)</f>
        <v>2.6176622021127498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366D9-0B2B-444C-A1AA-BF0A953F580C}">
  <dimension ref="A1:I4"/>
  <sheetViews>
    <sheetView workbookViewId="0">
      <selection activeCell="D2" sqref="D2:D4"/>
    </sheetView>
  </sheetViews>
  <sheetFormatPr defaultRowHeight="14.4" x14ac:dyDescent="0.3"/>
  <sheetData>
    <row r="1" spans="1:9" x14ac:dyDescent="0.3">
      <c r="A1" s="55" t="s">
        <v>39</v>
      </c>
      <c r="B1" s="55" t="s">
        <v>40</v>
      </c>
      <c r="C1" s="55" t="s">
        <v>41</v>
      </c>
      <c r="D1" s="55" t="s">
        <v>42</v>
      </c>
      <c r="F1" s="40" t="s">
        <v>39</v>
      </c>
      <c r="G1" s="40" t="s">
        <v>40</v>
      </c>
      <c r="H1" s="40" t="s">
        <v>41</v>
      </c>
      <c r="I1" s="40" t="s">
        <v>42</v>
      </c>
    </row>
    <row r="2" spans="1:9" x14ac:dyDescent="0.3">
      <c r="A2" s="56">
        <v>1</v>
      </c>
      <c r="B2" s="56">
        <v>0</v>
      </c>
      <c r="C2" s="56">
        <v>34</v>
      </c>
      <c r="D2" s="57">
        <v>0</v>
      </c>
      <c r="F2" s="41">
        <v>1</v>
      </c>
      <c r="G2" s="41">
        <v>0</v>
      </c>
      <c r="H2" s="41">
        <v>34</v>
      </c>
      <c r="I2" s="42">
        <v>0.25540256224817998</v>
      </c>
    </row>
    <row r="3" spans="1:9" x14ac:dyDescent="0.3">
      <c r="A3" s="77">
        <v>1</v>
      </c>
      <c r="B3" s="77">
        <v>0</v>
      </c>
      <c r="C3" s="77">
        <v>34</v>
      </c>
      <c r="D3" s="78">
        <v>3.38233857318725</v>
      </c>
      <c r="F3" s="67">
        <v>1</v>
      </c>
      <c r="G3" s="67">
        <v>0</v>
      </c>
      <c r="H3" s="67">
        <v>34</v>
      </c>
      <c r="I3" s="68">
        <v>90.329548780273299</v>
      </c>
    </row>
    <row r="4" spans="1:9" x14ac:dyDescent="0.3">
      <c r="D4">
        <f>SUM(D2:D3)</f>
        <v>3.38233857318725</v>
      </c>
      <c r="I4">
        <f>SUM(I2:I3)</f>
        <v>90.584951342521478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6C1A-82E7-498F-B13B-676E36E011BA}">
  <dimension ref="A1:I4"/>
  <sheetViews>
    <sheetView workbookViewId="0">
      <selection activeCell="D2" sqref="D2:D4"/>
    </sheetView>
  </sheetViews>
  <sheetFormatPr defaultRowHeight="14.4" x14ac:dyDescent="0.3"/>
  <sheetData>
    <row r="1" spans="1:9" x14ac:dyDescent="0.3">
      <c r="A1" s="58" t="s">
        <v>39</v>
      </c>
      <c r="B1" s="58" t="s">
        <v>40</v>
      </c>
      <c r="C1" s="58" t="s">
        <v>41</v>
      </c>
      <c r="D1" s="58" t="s">
        <v>42</v>
      </c>
      <c r="F1" s="43" t="s">
        <v>39</v>
      </c>
      <c r="G1" s="43" t="s">
        <v>40</v>
      </c>
      <c r="H1" s="43" t="s">
        <v>41</v>
      </c>
      <c r="I1" s="43" t="s">
        <v>42</v>
      </c>
    </row>
    <row r="2" spans="1:9" x14ac:dyDescent="0.3">
      <c r="A2" s="59">
        <v>1</v>
      </c>
      <c r="B2" s="59">
        <v>0</v>
      </c>
      <c r="C2" s="59">
        <v>24</v>
      </c>
      <c r="D2" s="60">
        <v>0</v>
      </c>
      <c r="F2" s="44">
        <v>1</v>
      </c>
      <c r="G2" s="44">
        <v>0</v>
      </c>
      <c r="H2" s="44">
        <v>24</v>
      </c>
      <c r="I2" s="45">
        <v>4.701568309576E-2</v>
      </c>
    </row>
    <row r="3" spans="1:9" x14ac:dyDescent="0.3">
      <c r="A3" s="79">
        <v>1</v>
      </c>
      <c r="B3" s="79">
        <v>0</v>
      </c>
      <c r="C3" s="79">
        <v>24</v>
      </c>
      <c r="D3" s="80">
        <v>3.8345417283165197</v>
      </c>
      <c r="F3" s="69">
        <v>1</v>
      </c>
      <c r="G3" s="69">
        <v>0</v>
      </c>
      <c r="H3" s="69">
        <v>24</v>
      </c>
      <c r="I3" s="70">
        <v>25.170935669808902</v>
      </c>
    </row>
    <row r="4" spans="1:9" x14ac:dyDescent="0.3">
      <c r="D4">
        <f>SUM(D2:D3)</f>
        <v>3.8345417283165197</v>
      </c>
      <c r="I4">
        <f>SUM(I2:I3)</f>
        <v>25.217951352904663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01</vt:lpstr>
      <vt:lpstr>02</vt:lpstr>
      <vt:lpstr>03</vt:lpstr>
      <vt:lpstr>04</vt:lpstr>
      <vt:lpstr>05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2014-02-16T20:30:01Z</cp:lastPrinted>
  <dcterms:created xsi:type="dcterms:W3CDTF">2013-09-17T19:44:31Z</dcterms:created>
  <dcterms:modified xsi:type="dcterms:W3CDTF">2019-12-17T18:39:43Z</dcterms:modified>
</cp:coreProperties>
</file>